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msenf\Dropbox\Divatio\1Projekte\Allgeier_P2\OZG Umsetzungsprojekt Beteiligungsplattform\Preismodell\Preisbildung\"/>
    </mc:Choice>
  </mc:AlternateContent>
  <xr:revisionPtr revIDLastSave="0" documentId="13_ncr:1_{097C5AAF-34A4-4769-9D90-4F2D5CE67030}" xr6:coauthVersionLast="47" xr6:coauthVersionMax="47" xr10:uidLastSave="{00000000-0000-0000-0000-000000000000}"/>
  <workbookProtection workbookAlgorithmName="SHA-512" workbookHashValue="0ZwnuuZr+qwU7tBEDzirtMVWLM2c4qYBo3gVrI8pm06x8rTjRmRa/1V8xtxSPIEqlLsQqzjE9qEYYC23NzZcFg==" workbookSaltValue="AVmWXvdfu/fjm0WYQRjJMQ==" workbookSpinCount="100000" lockStructure="1"/>
  <bookViews>
    <workbookView xWindow="-108" yWindow="-108" windowWidth="23256" windowHeight="12456" tabRatio="861" firstSheet="5" activeTab="5" xr2:uid="{00000000-000D-0000-FFFF-FFFF00000000}"/>
  </bookViews>
  <sheets>
    <sheet name="Inputs ---&gt;" sheetId="3" state="hidden" r:id="rId1"/>
    <sheet name="1. Kostenerfassung" sheetId="2" state="hidden" r:id="rId2"/>
    <sheet name="2. Erfassung der Leistungen" sheetId="4" state="hidden" r:id="rId3"/>
    <sheet name="3a. Bewertung der Leistungen" sheetId="9" state="hidden" r:id="rId4"/>
    <sheet name="3b. Individualkosten" sheetId="16" state="hidden" r:id="rId5"/>
    <sheet name="Mitnutzungsverteilung" sheetId="53" r:id="rId6"/>
    <sheet name="4.2 Mitnutzungsquote" sheetId="17" state="hidden" r:id="rId7"/>
    <sheet name="5. Bündelung zu Paketen" sheetId="14" state="hidden" r:id="rId8"/>
    <sheet name="6. Multiplikator" sheetId="19" state="hidden" r:id="rId9"/>
    <sheet name="Eingaben ---&gt;" sheetId="20" state="hidden" r:id="rId10"/>
    <sheet name="Überblick" sheetId="51" state="hidden" r:id="rId11"/>
    <sheet name="PB BU" sheetId="59" r:id="rId12"/>
    <sheet name="BU" sheetId="80" state="hidden" r:id="rId13"/>
    <sheet name="PB BW" sheetId="72" r:id="rId14"/>
    <sheet name="BW" sheetId="73" state="hidden" r:id="rId15"/>
    <sheet name="PB BY" sheetId="55" r:id="rId16"/>
    <sheet name="BY" sheetId="27" state="hidden" r:id="rId17"/>
    <sheet name="PB BE" sheetId="61" r:id="rId18"/>
    <sheet name="BE" sheetId="49" state="hidden" r:id="rId19"/>
    <sheet name="PB BB" sheetId="60" r:id="rId20"/>
    <sheet name="BB" sheetId="48" state="hidden" r:id="rId21"/>
    <sheet name="PB HB" sheetId="62" r:id="rId22"/>
    <sheet name="HB" sheetId="47" state="hidden" r:id="rId23"/>
    <sheet name="PB HH" sheetId="63" r:id="rId24"/>
    <sheet name="HH" sheetId="46" state="hidden" r:id="rId25"/>
    <sheet name="PB HE" sheetId="64" r:id="rId26"/>
    <sheet name="HE" sheetId="45" state="hidden" r:id="rId27"/>
    <sheet name="PB MV" sheetId="65" r:id="rId28"/>
    <sheet name="MV" sheetId="44" state="hidden" r:id="rId29"/>
    <sheet name="PB NI" sheetId="66" r:id="rId30"/>
    <sheet name="NI" sheetId="43" state="hidden" r:id="rId31"/>
    <sheet name="PB NW" sheetId="67" r:id="rId32"/>
    <sheet name="NW" sheetId="28" state="hidden" r:id="rId33"/>
    <sheet name="PB RP" sheetId="68" r:id="rId34"/>
    <sheet name="RP" sheetId="42" state="hidden" r:id="rId35"/>
    <sheet name="PB SL" sheetId="77" r:id="rId36"/>
    <sheet name="SL" sheetId="75" state="hidden" r:id="rId37"/>
    <sheet name="PB ST" sheetId="78" r:id="rId38"/>
    <sheet name="ST" sheetId="76" state="hidden" r:id="rId39"/>
    <sheet name="PB SN" sheetId="69" r:id="rId40"/>
    <sheet name="SN" sheetId="41" state="hidden" r:id="rId41"/>
    <sheet name="PB SH" sheetId="70" r:id="rId42"/>
    <sheet name="SH" sheetId="21" state="hidden" r:id="rId43"/>
    <sheet name="Preisbildung (Kommune)" sheetId="22" state="hidden" r:id="rId44"/>
    <sheet name="Änderungshistorie" sheetId="23" state="hidden" r:id="rId45"/>
    <sheet name="Berechnung ---&gt;" sheetId="6" state="hidden" r:id="rId46"/>
    <sheet name="PB TH" sheetId="71" r:id="rId47"/>
    <sheet name="TH" sheetId="52" state="hidden" r:id="rId48"/>
    <sheet name="DB" sheetId="18" state="hidden" r:id="rId49"/>
    <sheet name="Hilfen ---&gt;" sheetId="5" state="hidden" r:id="rId50"/>
    <sheet name="Optionen" sheetId="7" state="hidden" r:id="rId51"/>
    <sheet name="Bevölkerung" sheetId="12" state="hidden" r:id="rId52"/>
    <sheet name="Größenordnung" sheetId="13" state="hidden" r:id="rId53"/>
  </sheets>
  <definedNames>
    <definedName name="_xlnm._FilterDatabase" localSheetId="3" hidden="1">'3a. Bewertung der Leistungen'!$B$6:$Q$6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72" l="1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G47" i="73"/>
  <c r="G192" i="27"/>
  <c r="G191" i="27"/>
  <c r="G190" i="27"/>
  <c r="G189" i="27"/>
  <c r="G188" i="27"/>
  <c r="B198" i="80"/>
  <c r="B197" i="80"/>
  <c r="I192" i="80"/>
  <c r="G192" i="80"/>
  <c r="B192" i="80"/>
  <c r="I191" i="80"/>
  <c r="G191" i="80"/>
  <c r="B191" i="80"/>
  <c r="I190" i="80"/>
  <c r="G190" i="80"/>
  <c r="B190" i="80"/>
  <c r="I189" i="80"/>
  <c r="G189" i="80"/>
  <c r="B189" i="80"/>
  <c r="I188" i="80"/>
  <c r="G188" i="80"/>
  <c r="B188" i="80"/>
  <c r="I187" i="80"/>
  <c r="G187" i="80"/>
  <c r="B187" i="80"/>
  <c r="I186" i="80"/>
  <c r="G186" i="80"/>
  <c r="B186" i="80"/>
  <c r="I185" i="80"/>
  <c r="G185" i="80"/>
  <c r="B185" i="80"/>
  <c r="I184" i="80"/>
  <c r="G184" i="80"/>
  <c r="B184" i="80"/>
  <c r="I183" i="80"/>
  <c r="G183" i="80"/>
  <c r="B183" i="80"/>
  <c r="I182" i="80"/>
  <c r="G182" i="80"/>
  <c r="B182" i="80"/>
  <c r="I181" i="80"/>
  <c r="G181" i="80"/>
  <c r="B181" i="80"/>
  <c r="I180" i="80"/>
  <c r="G180" i="80"/>
  <c r="B180" i="80"/>
  <c r="I179" i="80"/>
  <c r="G179" i="80"/>
  <c r="B179" i="80"/>
  <c r="I178" i="80"/>
  <c r="G178" i="80"/>
  <c r="B178" i="80"/>
  <c r="I177" i="80"/>
  <c r="G177" i="80"/>
  <c r="B177" i="80"/>
  <c r="I176" i="80"/>
  <c r="G176" i="80"/>
  <c r="B176" i="80"/>
  <c r="I175" i="80"/>
  <c r="G175" i="80"/>
  <c r="B175" i="80"/>
  <c r="I174" i="80"/>
  <c r="G174" i="80"/>
  <c r="B174" i="80"/>
  <c r="I173" i="80"/>
  <c r="G173" i="80"/>
  <c r="B173" i="80"/>
  <c r="I172" i="80"/>
  <c r="G172" i="80"/>
  <c r="B172" i="80"/>
  <c r="I171" i="80"/>
  <c r="G171" i="80"/>
  <c r="B171" i="80"/>
  <c r="I170" i="80"/>
  <c r="G170" i="80"/>
  <c r="B170" i="80"/>
  <c r="I169" i="80"/>
  <c r="G169" i="80"/>
  <c r="B169" i="80"/>
  <c r="I168" i="80"/>
  <c r="G168" i="80"/>
  <c r="B168" i="80"/>
  <c r="I167" i="80"/>
  <c r="G167" i="80"/>
  <c r="B167" i="80"/>
  <c r="I166" i="80"/>
  <c r="G166" i="80"/>
  <c r="B166" i="80"/>
  <c r="I165" i="80"/>
  <c r="G165" i="80"/>
  <c r="B165" i="80"/>
  <c r="I164" i="80"/>
  <c r="G164" i="80"/>
  <c r="B164" i="80"/>
  <c r="I163" i="80"/>
  <c r="G163" i="80"/>
  <c r="B163" i="80"/>
  <c r="I162" i="80"/>
  <c r="G162" i="80"/>
  <c r="B162" i="80"/>
  <c r="I161" i="80"/>
  <c r="G161" i="80"/>
  <c r="B161" i="80"/>
  <c r="I160" i="80"/>
  <c r="G160" i="80"/>
  <c r="B160" i="80"/>
  <c r="I159" i="80"/>
  <c r="G159" i="80"/>
  <c r="B159" i="80"/>
  <c r="I158" i="80"/>
  <c r="G158" i="80"/>
  <c r="B158" i="80"/>
  <c r="I157" i="80"/>
  <c r="G157" i="80"/>
  <c r="B157" i="80"/>
  <c r="I156" i="80"/>
  <c r="G156" i="80"/>
  <c r="B156" i="80"/>
  <c r="I155" i="80"/>
  <c r="G155" i="80"/>
  <c r="B155" i="80"/>
  <c r="I154" i="80"/>
  <c r="G154" i="80"/>
  <c r="B154" i="80"/>
  <c r="I153" i="80"/>
  <c r="G153" i="80"/>
  <c r="B153" i="80"/>
  <c r="I152" i="80"/>
  <c r="G152" i="80"/>
  <c r="B152" i="80"/>
  <c r="I151" i="80"/>
  <c r="G151" i="80"/>
  <c r="B151" i="80"/>
  <c r="I150" i="80"/>
  <c r="G150" i="80"/>
  <c r="B150" i="80"/>
  <c r="I149" i="80"/>
  <c r="G149" i="80"/>
  <c r="B149" i="80"/>
  <c r="I148" i="80"/>
  <c r="G148" i="80"/>
  <c r="B148" i="80"/>
  <c r="I147" i="80"/>
  <c r="G147" i="80"/>
  <c r="B147" i="80"/>
  <c r="I146" i="80"/>
  <c r="G146" i="80"/>
  <c r="B146" i="80"/>
  <c r="I145" i="80"/>
  <c r="G145" i="80"/>
  <c r="B145" i="80"/>
  <c r="I144" i="80"/>
  <c r="G144" i="80"/>
  <c r="B144" i="80"/>
  <c r="I143" i="80"/>
  <c r="G143" i="80"/>
  <c r="B143" i="80"/>
  <c r="I142" i="80"/>
  <c r="G142" i="80"/>
  <c r="B142" i="80"/>
  <c r="I141" i="80"/>
  <c r="G141" i="80"/>
  <c r="B141" i="80"/>
  <c r="I140" i="80"/>
  <c r="G140" i="80"/>
  <c r="B140" i="80"/>
  <c r="I139" i="80"/>
  <c r="G139" i="80"/>
  <c r="B139" i="80"/>
  <c r="I138" i="80"/>
  <c r="G138" i="80"/>
  <c r="B138" i="80"/>
  <c r="I137" i="80"/>
  <c r="G137" i="80"/>
  <c r="B137" i="80"/>
  <c r="I136" i="80"/>
  <c r="G136" i="80"/>
  <c r="B136" i="80"/>
  <c r="I135" i="80"/>
  <c r="G135" i="80"/>
  <c r="B135" i="80"/>
  <c r="I134" i="80"/>
  <c r="G134" i="80"/>
  <c r="B134" i="80"/>
  <c r="I133" i="80"/>
  <c r="G133" i="80"/>
  <c r="B133" i="80"/>
  <c r="I132" i="80"/>
  <c r="G132" i="80"/>
  <c r="B132" i="80"/>
  <c r="I131" i="80"/>
  <c r="G131" i="80"/>
  <c r="B131" i="80"/>
  <c r="I130" i="80"/>
  <c r="G130" i="80"/>
  <c r="B130" i="80"/>
  <c r="I129" i="80"/>
  <c r="G129" i="80"/>
  <c r="B129" i="80"/>
  <c r="I128" i="80"/>
  <c r="G128" i="80"/>
  <c r="B128" i="80"/>
  <c r="I127" i="80"/>
  <c r="G127" i="80"/>
  <c r="B127" i="80"/>
  <c r="I126" i="80"/>
  <c r="G126" i="80"/>
  <c r="B126" i="80"/>
  <c r="I125" i="80"/>
  <c r="G125" i="80"/>
  <c r="B125" i="80"/>
  <c r="I124" i="80"/>
  <c r="G124" i="80"/>
  <c r="B124" i="80"/>
  <c r="I123" i="80"/>
  <c r="G123" i="80"/>
  <c r="B123" i="80"/>
  <c r="I122" i="80"/>
  <c r="G122" i="80"/>
  <c r="B122" i="80"/>
  <c r="I121" i="80"/>
  <c r="G121" i="80"/>
  <c r="B121" i="80"/>
  <c r="I120" i="80"/>
  <c r="G120" i="80"/>
  <c r="B120" i="80"/>
  <c r="I119" i="80"/>
  <c r="G119" i="80"/>
  <c r="B119" i="80"/>
  <c r="I118" i="80"/>
  <c r="G118" i="80"/>
  <c r="B118" i="80"/>
  <c r="I117" i="80"/>
  <c r="G117" i="80"/>
  <c r="B117" i="80"/>
  <c r="I116" i="80"/>
  <c r="G116" i="80"/>
  <c r="B116" i="80"/>
  <c r="I115" i="80"/>
  <c r="G115" i="80"/>
  <c r="B115" i="80"/>
  <c r="I114" i="80"/>
  <c r="G114" i="80"/>
  <c r="B114" i="80"/>
  <c r="I113" i="80"/>
  <c r="G113" i="80"/>
  <c r="B113" i="80"/>
  <c r="I112" i="80"/>
  <c r="G112" i="80"/>
  <c r="B112" i="80"/>
  <c r="I111" i="80"/>
  <c r="G111" i="80"/>
  <c r="B111" i="80"/>
  <c r="I110" i="80"/>
  <c r="G110" i="80"/>
  <c r="B110" i="80"/>
  <c r="I109" i="80"/>
  <c r="G109" i="80"/>
  <c r="B109" i="80"/>
  <c r="I108" i="80"/>
  <c r="G108" i="80"/>
  <c r="B108" i="80"/>
  <c r="I107" i="80"/>
  <c r="G107" i="80"/>
  <c r="B107" i="80"/>
  <c r="I106" i="80"/>
  <c r="G106" i="80"/>
  <c r="B106" i="80"/>
  <c r="I105" i="80"/>
  <c r="G105" i="80"/>
  <c r="B105" i="80"/>
  <c r="I104" i="80"/>
  <c r="G104" i="80"/>
  <c r="B104" i="80"/>
  <c r="I103" i="80"/>
  <c r="G103" i="80"/>
  <c r="B103" i="80"/>
  <c r="I102" i="80"/>
  <c r="G102" i="80"/>
  <c r="B102" i="80"/>
  <c r="I101" i="80"/>
  <c r="G101" i="80"/>
  <c r="B101" i="80"/>
  <c r="I100" i="80"/>
  <c r="G100" i="80"/>
  <c r="B100" i="80"/>
  <c r="I99" i="80"/>
  <c r="G99" i="80"/>
  <c r="B99" i="80"/>
  <c r="I98" i="80"/>
  <c r="G98" i="80"/>
  <c r="B98" i="80"/>
  <c r="I97" i="80"/>
  <c r="G97" i="80"/>
  <c r="B97" i="80"/>
  <c r="I96" i="80"/>
  <c r="G96" i="80"/>
  <c r="B96" i="80"/>
  <c r="I95" i="80"/>
  <c r="G95" i="80"/>
  <c r="B95" i="80"/>
  <c r="I94" i="80"/>
  <c r="G94" i="80"/>
  <c r="B94" i="80"/>
  <c r="I93" i="80"/>
  <c r="G93" i="80"/>
  <c r="B93" i="80"/>
  <c r="I92" i="80"/>
  <c r="G92" i="80"/>
  <c r="B92" i="80"/>
  <c r="I91" i="80"/>
  <c r="G91" i="80"/>
  <c r="B91" i="80"/>
  <c r="I90" i="80"/>
  <c r="G90" i="80"/>
  <c r="B90" i="80"/>
  <c r="I89" i="80"/>
  <c r="G89" i="80"/>
  <c r="B89" i="80"/>
  <c r="I88" i="80"/>
  <c r="G88" i="80"/>
  <c r="B88" i="80"/>
  <c r="I87" i="80"/>
  <c r="G87" i="80"/>
  <c r="B87" i="80"/>
  <c r="I86" i="80"/>
  <c r="G86" i="80"/>
  <c r="B86" i="80"/>
  <c r="I85" i="80"/>
  <c r="G85" i="80"/>
  <c r="B85" i="80"/>
  <c r="I84" i="80"/>
  <c r="G84" i="80"/>
  <c r="B84" i="80"/>
  <c r="I83" i="80"/>
  <c r="G83" i="80"/>
  <c r="B83" i="80"/>
  <c r="I82" i="80"/>
  <c r="G82" i="80"/>
  <c r="B82" i="80"/>
  <c r="I81" i="80"/>
  <c r="G81" i="80"/>
  <c r="B81" i="80"/>
  <c r="I80" i="80"/>
  <c r="G80" i="80"/>
  <c r="B80" i="80"/>
  <c r="I79" i="80"/>
  <c r="G79" i="80"/>
  <c r="B79" i="80"/>
  <c r="I78" i="80"/>
  <c r="G78" i="80"/>
  <c r="B78" i="80"/>
  <c r="I77" i="80"/>
  <c r="G77" i="80"/>
  <c r="B77" i="80"/>
  <c r="I76" i="80"/>
  <c r="G76" i="80"/>
  <c r="B76" i="80"/>
  <c r="I75" i="80"/>
  <c r="G75" i="80"/>
  <c r="B75" i="80"/>
  <c r="I74" i="80"/>
  <c r="G74" i="80"/>
  <c r="B74" i="80"/>
  <c r="I73" i="80"/>
  <c r="G73" i="80"/>
  <c r="B73" i="80"/>
  <c r="I72" i="80"/>
  <c r="G72" i="80"/>
  <c r="B72" i="80"/>
  <c r="I71" i="80"/>
  <c r="G71" i="80"/>
  <c r="B71" i="80"/>
  <c r="I70" i="80"/>
  <c r="G70" i="80"/>
  <c r="B70" i="80"/>
  <c r="I69" i="80"/>
  <c r="G69" i="80"/>
  <c r="B69" i="80"/>
  <c r="I68" i="80"/>
  <c r="G68" i="80"/>
  <c r="B68" i="80"/>
  <c r="I67" i="80"/>
  <c r="G67" i="80"/>
  <c r="B67" i="80"/>
  <c r="I66" i="80"/>
  <c r="G66" i="80"/>
  <c r="B66" i="80"/>
  <c r="I65" i="80"/>
  <c r="G65" i="80"/>
  <c r="B65" i="80"/>
  <c r="I64" i="80"/>
  <c r="G64" i="80"/>
  <c r="B64" i="80"/>
  <c r="I63" i="80"/>
  <c r="G63" i="80"/>
  <c r="B63" i="80"/>
  <c r="I62" i="80"/>
  <c r="G62" i="80"/>
  <c r="B62" i="80"/>
  <c r="I61" i="80"/>
  <c r="G61" i="80"/>
  <c r="B61" i="80"/>
  <c r="I60" i="80"/>
  <c r="G60" i="80"/>
  <c r="B60" i="80"/>
  <c r="I59" i="80"/>
  <c r="G59" i="80"/>
  <c r="B59" i="80"/>
  <c r="I58" i="80"/>
  <c r="G58" i="80"/>
  <c r="B58" i="80"/>
  <c r="I57" i="80"/>
  <c r="G57" i="80"/>
  <c r="B57" i="80"/>
  <c r="I56" i="80"/>
  <c r="G56" i="80"/>
  <c r="B56" i="80"/>
  <c r="I55" i="80"/>
  <c r="G55" i="80"/>
  <c r="B55" i="80"/>
  <c r="I54" i="80"/>
  <c r="G54" i="80"/>
  <c r="B54" i="80"/>
  <c r="I53" i="80"/>
  <c r="G53" i="80"/>
  <c r="B53" i="80"/>
  <c r="I52" i="80"/>
  <c r="G52" i="80"/>
  <c r="B52" i="80"/>
  <c r="I51" i="80"/>
  <c r="G51" i="80"/>
  <c r="B51" i="80"/>
  <c r="I50" i="80"/>
  <c r="G50" i="80"/>
  <c r="B50" i="80"/>
  <c r="I49" i="80"/>
  <c r="G49" i="80"/>
  <c r="B49" i="80"/>
  <c r="I48" i="80"/>
  <c r="G48" i="80"/>
  <c r="B48" i="80"/>
  <c r="I47" i="80"/>
  <c r="G47" i="80"/>
  <c r="B47" i="80"/>
  <c r="C46" i="80"/>
  <c r="I46" i="80" s="1"/>
  <c r="C45" i="80"/>
  <c r="I45" i="80" s="1"/>
  <c r="C44" i="80"/>
  <c r="I44" i="80" s="1"/>
  <c r="G42" i="80"/>
  <c r="C42" i="80"/>
  <c r="D33" i="80"/>
  <c r="I17" i="80" s="1"/>
  <c r="B32" i="80"/>
  <c r="I31" i="80"/>
  <c r="G31" i="80"/>
  <c r="B31" i="80"/>
  <c r="I30" i="80"/>
  <c r="G30" i="80"/>
  <c r="B30" i="80"/>
  <c r="I29" i="80"/>
  <c r="G29" i="80"/>
  <c r="B29" i="80"/>
  <c r="I28" i="80"/>
  <c r="G28" i="80"/>
  <c r="B28" i="80"/>
  <c r="I27" i="80"/>
  <c r="G27" i="80"/>
  <c r="B27" i="80"/>
  <c r="I26" i="80"/>
  <c r="G26" i="80"/>
  <c r="B26" i="80"/>
  <c r="I25" i="80"/>
  <c r="G25" i="80"/>
  <c r="B25" i="80"/>
  <c r="I24" i="80"/>
  <c r="G24" i="80"/>
  <c r="B24" i="80"/>
  <c r="I23" i="80"/>
  <c r="G23" i="80"/>
  <c r="B23" i="80"/>
  <c r="I22" i="80"/>
  <c r="G22" i="80"/>
  <c r="B22" i="80"/>
  <c r="I21" i="80"/>
  <c r="G21" i="80"/>
  <c r="B21" i="80"/>
  <c r="I20" i="80"/>
  <c r="G20" i="80"/>
  <c r="B20" i="80"/>
  <c r="I19" i="80"/>
  <c r="G19" i="80"/>
  <c r="B19" i="80"/>
  <c r="I18" i="80"/>
  <c r="G18" i="80"/>
  <c r="B18" i="80"/>
  <c r="G17" i="80"/>
  <c r="B17" i="80"/>
  <c r="G16" i="80"/>
  <c r="B14" i="80"/>
  <c r="C15" i="59"/>
  <c r="C14" i="59"/>
  <c r="C13" i="59"/>
  <c r="C46" i="73"/>
  <c r="G46" i="73" s="1"/>
  <c r="C45" i="73"/>
  <c r="C44" i="73"/>
  <c r="C46" i="52"/>
  <c r="C45" i="52"/>
  <c r="C44" i="52"/>
  <c r="C43" i="52"/>
  <c r="C46" i="21"/>
  <c r="C46" i="41"/>
  <c r="C46" i="76"/>
  <c r="C46" i="75"/>
  <c r="C46" i="42"/>
  <c r="C46" i="28"/>
  <c r="C46" i="43"/>
  <c r="C46" i="44"/>
  <c r="C46" i="45"/>
  <c r="C46" i="46"/>
  <c r="C46" i="47"/>
  <c r="C46" i="48"/>
  <c r="C46" i="49"/>
  <c r="C46" i="27"/>
  <c r="C45" i="21"/>
  <c r="C45" i="41"/>
  <c r="C45" i="76"/>
  <c r="C45" i="75"/>
  <c r="C45" i="42"/>
  <c r="C45" i="28"/>
  <c r="C45" i="43"/>
  <c r="C45" i="44"/>
  <c r="C45" i="45"/>
  <c r="C45" i="46"/>
  <c r="C45" i="47"/>
  <c r="C45" i="48"/>
  <c r="C45" i="49"/>
  <c r="C45" i="27"/>
  <c r="C44" i="21"/>
  <c r="C44" i="41"/>
  <c r="C44" i="76"/>
  <c r="C44" i="75"/>
  <c r="C44" i="42"/>
  <c r="C44" i="28"/>
  <c r="C44" i="43"/>
  <c r="C44" i="44"/>
  <c r="C44" i="45"/>
  <c r="C44" i="46"/>
  <c r="C44" i="47"/>
  <c r="C44" i="48"/>
  <c r="C44" i="49"/>
  <c r="C44" i="27"/>
  <c r="C43" i="21"/>
  <c r="C43" i="41"/>
  <c r="C43" i="42"/>
  <c r="C43" i="45"/>
  <c r="C43" i="46"/>
  <c r="C43" i="47"/>
  <c r="C43" i="49"/>
  <c r="C43" i="27"/>
  <c r="C4" i="53"/>
  <c r="C43" i="80" s="1"/>
  <c r="C15" i="72"/>
  <c r="C14" i="72"/>
  <c r="C5" i="53"/>
  <c r="C43" i="73" s="1"/>
  <c r="I43" i="80" l="1"/>
  <c r="G33" i="80"/>
  <c r="I33" i="80"/>
  <c r="B43" i="80"/>
  <c r="B44" i="80" s="1"/>
  <c r="B45" i="80" s="1"/>
  <c r="B46" i="80" s="1"/>
  <c r="D193" i="80"/>
  <c r="F197" i="80" s="1"/>
  <c r="C15" i="78"/>
  <c r="C14" i="78"/>
  <c r="C13" i="78"/>
  <c r="C15" i="77"/>
  <c r="C14" i="77"/>
  <c r="C13" i="77"/>
  <c r="B198" i="76"/>
  <c r="B197" i="76"/>
  <c r="I192" i="76"/>
  <c r="G192" i="76"/>
  <c r="B192" i="76"/>
  <c r="I191" i="76"/>
  <c r="G191" i="76"/>
  <c r="B191" i="76"/>
  <c r="I190" i="76"/>
  <c r="G190" i="76"/>
  <c r="B190" i="76"/>
  <c r="I189" i="76"/>
  <c r="G189" i="76"/>
  <c r="B189" i="76"/>
  <c r="I188" i="76"/>
  <c r="G188" i="76"/>
  <c r="B188" i="76"/>
  <c r="I187" i="76"/>
  <c r="G187" i="76"/>
  <c r="B187" i="76"/>
  <c r="I186" i="76"/>
  <c r="G186" i="76"/>
  <c r="B186" i="76"/>
  <c r="I185" i="76"/>
  <c r="G185" i="76"/>
  <c r="B185" i="76"/>
  <c r="I184" i="76"/>
  <c r="G184" i="76"/>
  <c r="B184" i="76"/>
  <c r="I183" i="76"/>
  <c r="G183" i="76"/>
  <c r="B183" i="76"/>
  <c r="I182" i="76"/>
  <c r="G182" i="76"/>
  <c r="B182" i="76"/>
  <c r="I181" i="76"/>
  <c r="G181" i="76"/>
  <c r="B181" i="76"/>
  <c r="I180" i="76"/>
  <c r="G180" i="76"/>
  <c r="B180" i="76"/>
  <c r="I179" i="76"/>
  <c r="G179" i="76"/>
  <c r="B179" i="76"/>
  <c r="I178" i="76"/>
  <c r="G178" i="76"/>
  <c r="B178" i="76"/>
  <c r="I177" i="76"/>
  <c r="G177" i="76"/>
  <c r="B177" i="76"/>
  <c r="I176" i="76"/>
  <c r="G176" i="76"/>
  <c r="B176" i="76"/>
  <c r="I175" i="76"/>
  <c r="G175" i="76"/>
  <c r="B175" i="76"/>
  <c r="I174" i="76"/>
  <c r="G174" i="76"/>
  <c r="B174" i="76"/>
  <c r="I173" i="76"/>
  <c r="G173" i="76"/>
  <c r="B173" i="76"/>
  <c r="I172" i="76"/>
  <c r="G172" i="76"/>
  <c r="B172" i="76"/>
  <c r="I171" i="76"/>
  <c r="G171" i="76"/>
  <c r="B171" i="76"/>
  <c r="I170" i="76"/>
  <c r="G170" i="76"/>
  <c r="B170" i="76"/>
  <c r="I169" i="76"/>
  <c r="G169" i="76"/>
  <c r="B169" i="76"/>
  <c r="I168" i="76"/>
  <c r="G168" i="76"/>
  <c r="B168" i="76"/>
  <c r="I167" i="76"/>
  <c r="G167" i="76"/>
  <c r="B167" i="76"/>
  <c r="I166" i="76"/>
  <c r="G166" i="76"/>
  <c r="B166" i="76"/>
  <c r="I165" i="76"/>
  <c r="G165" i="76"/>
  <c r="B165" i="76"/>
  <c r="I164" i="76"/>
  <c r="G164" i="76"/>
  <c r="B164" i="76"/>
  <c r="I163" i="76"/>
  <c r="G163" i="76"/>
  <c r="B163" i="76"/>
  <c r="I162" i="76"/>
  <c r="G162" i="76"/>
  <c r="B162" i="76"/>
  <c r="I161" i="76"/>
  <c r="G161" i="76"/>
  <c r="B161" i="76"/>
  <c r="I160" i="76"/>
  <c r="G160" i="76"/>
  <c r="B160" i="76"/>
  <c r="I159" i="76"/>
  <c r="G159" i="76"/>
  <c r="B159" i="76"/>
  <c r="I158" i="76"/>
  <c r="G158" i="76"/>
  <c r="B158" i="76"/>
  <c r="I157" i="76"/>
  <c r="G157" i="76"/>
  <c r="B157" i="76"/>
  <c r="I156" i="76"/>
  <c r="G156" i="76"/>
  <c r="B156" i="76"/>
  <c r="I155" i="76"/>
  <c r="G155" i="76"/>
  <c r="B155" i="76"/>
  <c r="I154" i="76"/>
  <c r="G154" i="76"/>
  <c r="B154" i="76"/>
  <c r="I153" i="76"/>
  <c r="G153" i="76"/>
  <c r="B153" i="76"/>
  <c r="I152" i="76"/>
  <c r="G152" i="76"/>
  <c r="B152" i="76"/>
  <c r="I151" i="76"/>
  <c r="G151" i="76"/>
  <c r="B151" i="76"/>
  <c r="I150" i="76"/>
  <c r="G150" i="76"/>
  <c r="B150" i="76"/>
  <c r="I149" i="76"/>
  <c r="G149" i="76"/>
  <c r="B149" i="76"/>
  <c r="I148" i="76"/>
  <c r="G148" i="76"/>
  <c r="B148" i="76"/>
  <c r="I147" i="76"/>
  <c r="G147" i="76"/>
  <c r="B147" i="76"/>
  <c r="I146" i="76"/>
  <c r="G146" i="76"/>
  <c r="B146" i="76"/>
  <c r="I145" i="76"/>
  <c r="G145" i="76"/>
  <c r="B145" i="76"/>
  <c r="I144" i="76"/>
  <c r="G144" i="76"/>
  <c r="B144" i="76"/>
  <c r="I143" i="76"/>
  <c r="G143" i="76"/>
  <c r="B143" i="76"/>
  <c r="I142" i="76"/>
  <c r="G142" i="76"/>
  <c r="B142" i="76"/>
  <c r="I141" i="76"/>
  <c r="G141" i="76"/>
  <c r="B141" i="76"/>
  <c r="I140" i="76"/>
  <c r="G140" i="76"/>
  <c r="B140" i="76"/>
  <c r="I139" i="76"/>
  <c r="G139" i="76"/>
  <c r="B139" i="76"/>
  <c r="I138" i="76"/>
  <c r="G138" i="76"/>
  <c r="B138" i="76"/>
  <c r="I137" i="76"/>
  <c r="G137" i="76"/>
  <c r="B137" i="76"/>
  <c r="I136" i="76"/>
  <c r="G136" i="76"/>
  <c r="B136" i="76"/>
  <c r="I135" i="76"/>
  <c r="G135" i="76"/>
  <c r="B135" i="76"/>
  <c r="I134" i="76"/>
  <c r="G134" i="76"/>
  <c r="B134" i="76"/>
  <c r="I133" i="76"/>
  <c r="G133" i="76"/>
  <c r="B133" i="76"/>
  <c r="I132" i="76"/>
  <c r="G132" i="76"/>
  <c r="B132" i="76"/>
  <c r="I131" i="76"/>
  <c r="G131" i="76"/>
  <c r="B131" i="76"/>
  <c r="I130" i="76"/>
  <c r="G130" i="76"/>
  <c r="B130" i="76"/>
  <c r="I129" i="76"/>
  <c r="G129" i="76"/>
  <c r="B129" i="76"/>
  <c r="I128" i="76"/>
  <c r="G128" i="76"/>
  <c r="B128" i="76"/>
  <c r="I127" i="76"/>
  <c r="G127" i="76"/>
  <c r="B127" i="76"/>
  <c r="I126" i="76"/>
  <c r="G126" i="76"/>
  <c r="B126" i="76"/>
  <c r="I125" i="76"/>
  <c r="G125" i="76"/>
  <c r="B125" i="76"/>
  <c r="I124" i="76"/>
  <c r="G124" i="76"/>
  <c r="B124" i="76"/>
  <c r="I123" i="76"/>
  <c r="G123" i="76"/>
  <c r="B123" i="76"/>
  <c r="I122" i="76"/>
  <c r="G122" i="76"/>
  <c r="B122" i="76"/>
  <c r="I121" i="76"/>
  <c r="G121" i="76"/>
  <c r="B121" i="76"/>
  <c r="I120" i="76"/>
  <c r="G120" i="76"/>
  <c r="B120" i="76"/>
  <c r="I119" i="76"/>
  <c r="G119" i="76"/>
  <c r="B119" i="76"/>
  <c r="I118" i="76"/>
  <c r="G118" i="76"/>
  <c r="B118" i="76"/>
  <c r="I117" i="76"/>
  <c r="G117" i="76"/>
  <c r="B117" i="76"/>
  <c r="I116" i="76"/>
  <c r="G116" i="76"/>
  <c r="B116" i="76"/>
  <c r="I115" i="76"/>
  <c r="G115" i="76"/>
  <c r="B115" i="76"/>
  <c r="I114" i="76"/>
  <c r="G114" i="76"/>
  <c r="B114" i="76"/>
  <c r="I113" i="76"/>
  <c r="G113" i="76"/>
  <c r="B113" i="76"/>
  <c r="I112" i="76"/>
  <c r="G112" i="76"/>
  <c r="B112" i="76"/>
  <c r="I111" i="76"/>
  <c r="G111" i="76"/>
  <c r="B111" i="76"/>
  <c r="I110" i="76"/>
  <c r="G110" i="76"/>
  <c r="B110" i="76"/>
  <c r="I109" i="76"/>
  <c r="G109" i="76"/>
  <c r="B109" i="76"/>
  <c r="I108" i="76"/>
  <c r="G108" i="76"/>
  <c r="B108" i="76"/>
  <c r="I107" i="76"/>
  <c r="G107" i="76"/>
  <c r="B107" i="76"/>
  <c r="I106" i="76"/>
  <c r="G106" i="76"/>
  <c r="B106" i="76"/>
  <c r="I105" i="76"/>
  <c r="G105" i="76"/>
  <c r="B105" i="76"/>
  <c r="I104" i="76"/>
  <c r="G104" i="76"/>
  <c r="B104" i="76"/>
  <c r="I103" i="76"/>
  <c r="G103" i="76"/>
  <c r="B103" i="76"/>
  <c r="I102" i="76"/>
  <c r="G102" i="76"/>
  <c r="B102" i="76"/>
  <c r="I101" i="76"/>
  <c r="G101" i="76"/>
  <c r="B101" i="76"/>
  <c r="I100" i="76"/>
  <c r="G100" i="76"/>
  <c r="B100" i="76"/>
  <c r="I99" i="76"/>
  <c r="G99" i="76"/>
  <c r="B99" i="76"/>
  <c r="I98" i="76"/>
  <c r="G98" i="76"/>
  <c r="B98" i="76"/>
  <c r="I97" i="76"/>
  <c r="G97" i="76"/>
  <c r="B97" i="76"/>
  <c r="I96" i="76"/>
  <c r="G96" i="76"/>
  <c r="B96" i="76"/>
  <c r="I95" i="76"/>
  <c r="G95" i="76"/>
  <c r="B95" i="76"/>
  <c r="I94" i="76"/>
  <c r="G94" i="76"/>
  <c r="B94" i="76"/>
  <c r="I93" i="76"/>
  <c r="G93" i="76"/>
  <c r="B93" i="76"/>
  <c r="I92" i="76"/>
  <c r="G92" i="76"/>
  <c r="B92" i="76"/>
  <c r="I91" i="76"/>
  <c r="G91" i="76"/>
  <c r="B91" i="76"/>
  <c r="I90" i="76"/>
  <c r="G90" i="76"/>
  <c r="B90" i="76"/>
  <c r="I89" i="76"/>
  <c r="G89" i="76"/>
  <c r="B89" i="76"/>
  <c r="I88" i="76"/>
  <c r="G88" i="76"/>
  <c r="B88" i="76"/>
  <c r="I87" i="76"/>
  <c r="G87" i="76"/>
  <c r="B87" i="76"/>
  <c r="I86" i="76"/>
  <c r="G86" i="76"/>
  <c r="B86" i="76"/>
  <c r="I85" i="76"/>
  <c r="G85" i="76"/>
  <c r="B85" i="76"/>
  <c r="I84" i="76"/>
  <c r="G84" i="76"/>
  <c r="B84" i="76"/>
  <c r="I83" i="76"/>
  <c r="G83" i="76"/>
  <c r="B83" i="76"/>
  <c r="I82" i="76"/>
  <c r="G82" i="76"/>
  <c r="B82" i="76"/>
  <c r="I81" i="76"/>
  <c r="G81" i="76"/>
  <c r="B81" i="76"/>
  <c r="I80" i="76"/>
  <c r="G80" i="76"/>
  <c r="B80" i="76"/>
  <c r="I79" i="76"/>
  <c r="G79" i="76"/>
  <c r="B79" i="76"/>
  <c r="I78" i="76"/>
  <c r="G78" i="76"/>
  <c r="B78" i="76"/>
  <c r="I77" i="76"/>
  <c r="G77" i="76"/>
  <c r="B77" i="76"/>
  <c r="I76" i="76"/>
  <c r="G76" i="76"/>
  <c r="B76" i="76"/>
  <c r="I75" i="76"/>
  <c r="G75" i="76"/>
  <c r="B75" i="76"/>
  <c r="I74" i="76"/>
  <c r="G74" i="76"/>
  <c r="B74" i="76"/>
  <c r="I73" i="76"/>
  <c r="G73" i="76"/>
  <c r="B73" i="76"/>
  <c r="I72" i="76"/>
  <c r="G72" i="76"/>
  <c r="B72" i="76"/>
  <c r="I71" i="76"/>
  <c r="G71" i="76"/>
  <c r="B71" i="76"/>
  <c r="I70" i="76"/>
  <c r="G70" i="76"/>
  <c r="B70" i="76"/>
  <c r="I69" i="76"/>
  <c r="G69" i="76"/>
  <c r="B69" i="76"/>
  <c r="I68" i="76"/>
  <c r="G68" i="76"/>
  <c r="B68" i="76"/>
  <c r="I67" i="76"/>
  <c r="G67" i="76"/>
  <c r="B67" i="76"/>
  <c r="I66" i="76"/>
  <c r="G66" i="76"/>
  <c r="B66" i="76"/>
  <c r="I65" i="76"/>
  <c r="G65" i="76"/>
  <c r="B65" i="76"/>
  <c r="I64" i="76"/>
  <c r="G64" i="76"/>
  <c r="B64" i="76"/>
  <c r="I63" i="76"/>
  <c r="G63" i="76"/>
  <c r="B63" i="76"/>
  <c r="I62" i="76"/>
  <c r="G62" i="76"/>
  <c r="B62" i="76"/>
  <c r="I61" i="76"/>
  <c r="G61" i="76"/>
  <c r="B61" i="76"/>
  <c r="I60" i="76"/>
  <c r="G60" i="76"/>
  <c r="B60" i="76"/>
  <c r="I59" i="76"/>
  <c r="G59" i="76"/>
  <c r="B59" i="76"/>
  <c r="I58" i="76"/>
  <c r="G58" i="76"/>
  <c r="B58" i="76"/>
  <c r="I57" i="76"/>
  <c r="G57" i="76"/>
  <c r="B57" i="76"/>
  <c r="I56" i="76"/>
  <c r="G56" i="76"/>
  <c r="B56" i="76"/>
  <c r="I55" i="76"/>
  <c r="G55" i="76"/>
  <c r="B55" i="76"/>
  <c r="I54" i="76"/>
  <c r="G54" i="76"/>
  <c r="B54" i="76"/>
  <c r="I53" i="76"/>
  <c r="G53" i="76"/>
  <c r="B53" i="76"/>
  <c r="I52" i="76"/>
  <c r="G52" i="76"/>
  <c r="B52" i="76"/>
  <c r="I51" i="76"/>
  <c r="G51" i="76"/>
  <c r="B51" i="76"/>
  <c r="I50" i="76"/>
  <c r="G50" i="76"/>
  <c r="B50" i="76"/>
  <c r="I49" i="76"/>
  <c r="G49" i="76"/>
  <c r="B49" i="76"/>
  <c r="I48" i="76"/>
  <c r="G48" i="76"/>
  <c r="B48" i="76"/>
  <c r="I47" i="76"/>
  <c r="G47" i="76"/>
  <c r="B47" i="76"/>
  <c r="I46" i="76"/>
  <c r="I45" i="76"/>
  <c r="G42" i="76"/>
  <c r="C42" i="76"/>
  <c r="D33" i="76"/>
  <c r="B32" i="76"/>
  <c r="I31" i="76"/>
  <c r="G31" i="76"/>
  <c r="B31" i="76"/>
  <c r="I30" i="76"/>
  <c r="G30" i="76"/>
  <c r="B30" i="76"/>
  <c r="I29" i="76"/>
  <c r="G29" i="76"/>
  <c r="B29" i="76"/>
  <c r="I28" i="76"/>
  <c r="G28" i="76"/>
  <c r="B28" i="76"/>
  <c r="I27" i="76"/>
  <c r="G27" i="76"/>
  <c r="B27" i="76"/>
  <c r="I26" i="76"/>
  <c r="G26" i="76"/>
  <c r="B26" i="76"/>
  <c r="I25" i="76"/>
  <c r="G25" i="76"/>
  <c r="B25" i="76"/>
  <c r="I24" i="76"/>
  <c r="G24" i="76"/>
  <c r="B24" i="76"/>
  <c r="I23" i="76"/>
  <c r="G23" i="76"/>
  <c r="B23" i="76"/>
  <c r="I22" i="76"/>
  <c r="G22" i="76"/>
  <c r="B22" i="76"/>
  <c r="I21" i="76"/>
  <c r="G21" i="76"/>
  <c r="B21" i="76"/>
  <c r="I20" i="76"/>
  <c r="G20" i="76"/>
  <c r="B20" i="76"/>
  <c r="I19" i="76"/>
  <c r="G19" i="76"/>
  <c r="B19" i="76"/>
  <c r="I18" i="76"/>
  <c r="G18" i="76"/>
  <c r="B18" i="76"/>
  <c r="I17" i="76"/>
  <c r="G17" i="76"/>
  <c r="B17" i="76"/>
  <c r="G16" i="76"/>
  <c r="B14" i="76"/>
  <c r="B198" i="75"/>
  <c r="B197" i="75"/>
  <c r="I192" i="75"/>
  <c r="G192" i="75"/>
  <c r="B192" i="75"/>
  <c r="I191" i="75"/>
  <c r="G191" i="75"/>
  <c r="B191" i="75"/>
  <c r="I190" i="75"/>
  <c r="G190" i="75"/>
  <c r="B190" i="75"/>
  <c r="I189" i="75"/>
  <c r="G189" i="75"/>
  <c r="B189" i="75"/>
  <c r="I188" i="75"/>
  <c r="G188" i="75"/>
  <c r="B188" i="75"/>
  <c r="I187" i="75"/>
  <c r="G187" i="75"/>
  <c r="B187" i="75"/>
  <c r="I186" i="75"/>
  <c r="G186" i="75"/>
  <c r="B186" i="75"/>
  <c r="I185" i="75"/>
  <c r="G185" i="75"/>
  <c r="B185" i="75"/>
  <c r="I184" i="75"/>
  <c r="G184" i="75"/>
  <c r="B184" i="75"/>
  <c r="I183" i="75"/>
  <c r="G183" i="75"/>
  <c r="B183" i="75"/>
  <c r="I182" i="75"/>
  <c r="G182" i="75"/>
  <c r="B182" i="75"/>
  <c r="I181" i="75"/>
  <c r="G181" i="75"/>
  <c r="B181" i="75"/>
  <c r="I180" i="75"/>
  <c r="G180" i="75"/>
  <c r="B180" i="75"/>
  <c r="I179" i="75"/>
  <c r="G179" i="75"/>
  <c r="B179" i="75"/>
  <c r="I178" i="75"/>
  <c r="G178" i="75"/>
  <c r="B178" i="75"/>
  <c r="I177" i="75"/>
  <c r="G177" i="75"/>
  <c r="B177" i="75"/>
  <c r="I176" i="75"/>
  <c r="G176" i="75"/>
  <c r="B176" i="75"/>
  <c r="I175" i="75"/>
  <c r="G175" i="75"/>
  <c r="B175" i="75"/>
  <c r="I174" i="75"/>
  <c r="G174" i="75"/>
  <c r="B174" i="75"/>
  <c r="I173" i="75"/>
  <c r="G173" i="75"/>
  <c r="B173" i="75"/>
  <c r="I172" i="75"/>
  <c r="G172" i="75"/>
  <c r="B172" i="75"/>
  <c r="I171" i="75"/>
  <c r="G171" i="75"/>
  <c r="B171" i="75"/>
  <c r="I170" i="75"/>
  <c r="G170" i="75"/>
  <c r="B170" i="75"/>
  <c r="I169" i="75"/>
  <c r="G169" i="75"/>
  <c r="B169" i="75"/>
  <c r="I168" i="75"/>
  <c r="G168" i="75"/>
  <c r="B168" i="75"/>
  <c r="I167" i="75"/>
  <c r="G167" i="75"/>
  <c r="B167" i="75"/>
  <c r="I166" i="75"/>
  <c r="G166" i="75"/>
  <c r="B166" i="75"/>
  <c r="I165" i="75"/>
  <c r="G165" i="75"/>
  <c r="B165" i="75"/>
  <c r="I164" i="75"/>
  <c r="G164" i="75"/>
  <c r="B164" i="75"/>
  <c r="I163" i="75"/>
  <c r="G163" i="75"/>
  <c r="B163" i="75"/>
  <c r="I162" i="75"/>
  <c r="G162" i="75"/>
  <c r="B162" i="75"/>
  <c r="I161" i="75"/>
  <c r="G161" i="75"/>
  <c r="B161" i="75"/>
  <c r="I160" i="75"/>
  <c r="G160" i="75"/>
  <c r="B160" i="75"/>
  <c r="I159" i="75"/>
  <c r="G159" i="75"/>
  <c r="B159" i="75"/>
  <c r="I158" i="75"/>
  <c r="G158" i="75"/>
  <c r="B158" i="75"/>
  <c r="I157" i="75"/>
  <c r="G157" i="75"/>
  <c r="B157" i="75"/>
  <c r="I156" i="75"/>
  <c r="G156" i="75"/>
  <c r="B156" i="75"/>
  <c r="I155" i="75"/>
  <c r="G155" i="75"/>
  <c r="B155" i="75"/>
  <c r="I154" i="75"/>
  <c r="G154" i="75"/>
  <c r="B154" i="75"/>
  <c r="I153" i="75"/>
  <c r="G153" i="75"/>
  <c r="B153" i="75"/>
  <c r="I152" i="75"/>
  <c r="G152" i="75"/>
  <c r="B152" i="75"/>
  <c r="I151" i="75"/>
  <c r="G151" i="75"/>
  <c r="B151" i="75"/>
  <c r="I150" i="75"/>
  <c r="G150" i="75"/>
  <c r="B150" i="75"/>
  <c r="I149" i="75"/>
  <c r="G149" i="75"/>
  <c r="B149" i="75"/>
  <c r="I148" i="75"/>
  <c r="G148" i="75"/>
  <c r="B148" i="75"/>
  <c r="I147" i="75"/>
  <c r="G147" i="75"/>
  <c r="B147" i="75"/>
  <c r="I146" i="75"/>
  <c r="G146" i="75"/>
  <c r="B146" i="75"/>
  <c r="I145" i="75"/>
  <c r="G145" i="75"/>
  <c r="B145" i="75"/>
  <c r="I144" i="75"/>
  <c r="G144" i="75"/>
  <c r="B144" i="75"/>
  <c r="I143" i="75"/>
  <c r="G143" i="75"/>
  <c r="B143" i="75"/>
  <c r="I142" i="75"/>
  <c r="G142" i="75"/>
  <c r="B142" i="75"/>
  <c r="I141" i="75"/>
  <c r="G141" i="75"/>
  <c r="B141" i="75"/>
  <c r="I140" i="75"/>
  <c r="G140" i="75"/>
  <c r="B140" i="75"/>
  <c r="I139" i="75"/>
  <c r="G139" i="75"/>
  <c r="B139" i="75"/>
  <c r="I138" i="75"/>
  <c r="G138" i="75"/>
  <c r="B138" i="75"/>
  <c r="I137" i="75"/>
  <c r="G137" i="75"/>
  <c r="B137" i="75"/>
  <c r="I136" i="75"/>
  <c r="G136" i="75"/>
  <c r="B136" i="75"/>
  <c r="I135" i="75"/>
  <c r="G135" i="75"/>
  <c r="B135" i="75"/>
  <c r="I134" i="75"/>
  <c r="G134" i="75"/>
  <c r="B134" i="75"/>
  <c r="I133" i="75"/>
  <c r="G133" i="75"/>
  <c r="B133" i="75"/>
  <c r="I132" i="75"/>
  <c r="G132" i="75"/>
  <c r="B132" i="75"/>
  <c r="I131" i="75"/>
  <c r="G131" i="75"/>
  <c r="B131" i="75"/>
  <c r="I130" i="75"/>
  <c r="G130" i="75"/>
  <c r="B130" i="75"/>
  <c r="I129" i="75"/>
  <c r="G129" i="75"/>
  <c r="B129" i="75"/>
  <c r="I128" i="75"/>
  <c r="G128" i="75"/>
  <c r="B128" i="75"/>
  <c r="I127" i="75"/>
  <c r="G127" i="75"/>
  <c r="B127" i="75"/>
  <c r="I126" i="75"/>
  <c r="G126" i="75"/>
  <c r="B126" i="75"/>
  <c r="I125" i="75"/>
  <c r="G125" i="75"/>
  <c r="B125" i="75"/>
  <c r="I124" i="75"/>
  <c r="G124" i="75"/>
  <c r="B124" i="75"/>
  <c r="I123" i="75"/>
  <c r="G123" i="75"/>
  <c r="B123" i="75"/>
  <c r="I122" i="75"/>
  <c r="G122" i="75"/>
  <c r="B122" i="75"/>
  <c r="I121" i="75"/>
  <c r="G121" i="75"/>
  <c r="B121" i="75"/>
  <c r="I120" i="75"/>
  <c r="G120" i="75"/>
  <c r="B120" i="75"/>
  <c r="I119" i="75"/>
  <c r="G119" i="75"/>
  <c r="B119" i="75"/>
  <c r="I118" i="75"/>
  <c r="G118" i="75"/>
  <c r="B118" i="75"/>
  <c r="I117" i="75"/>
  <c r="G117" i="75"/>
  <c r="B117" i="75"/>
  <c r="I116" i="75"/>
  <c r="G116" i="75"/>
  <c r="B116" i="75"/>
  <c r="I115" i="75"/>
  <c r="G115" i="75"/>
  <c r="B115" i="75"/>
  <c r="I114" i="75"/>
  <c r="G114" i="75"/>
  <c r="B114" i="75"/>
  <c r="I113" i="75"/>
  <c r="G113" i="75"/>
  <c r="B113" i="75"/>
  <c r="I112" i="75"/>
  <c r="G112" i="75"/>
  <c r="B112" i="75"/>
  <c r="I111" i="75"/>
  <c r="G111" i="75"/>
  <c r="B111" i="75"/>
  <c r="I110" i="75"/>
  <c r="G110" i="75"/>
  <c r="B110" i="75"/>
  <c r="I109" i="75"/>
  <c r="G109" i="75"/>
  <c r="B109" i="75"/>
  <c r="I108" i="75"/>
  <c r="G108" i="75"/>
  <c r="B108" i="75"/>
  <c r="I107" i="75"/>
  <c r="G107" i="75"/>
  <c r="B107" i="75"/>
  <c r="I106" i="75"/>
  <c r="G106" i="75"/>
  <c r="B106" i="75"/>
  <c r="I105" i="75"/>
  <c r="G105" i="75"/>
  <c r="B105" i="75"/>
  <c r="I104" i="75"/>
  <c r="G104" i="75"/>
  <c r="B104" i="75"/>
  <c r="I103" i="75"/>
  <c r="G103" i="75"/>
  <c r="B103" i="75"/>
  <c r="I102" i="75"/>
  <c r="G102" i="75"/>
  <c r="B102" i="75"/>
  <c r="I101" i="75"/>
  <c r="G101" i="75"/>
  <c r="B101" i="75"/>
  <c r="I100" i="75"/>
  <c r="G100" i="75"/>
  <c r="B100" i="75"/>
  <c r="I99" i="75"/>
  <c r="G99" i="75"/>
  <c r="B99" i="75"/>
  <c r="I98" i="75"/>
  <c r="G98" i="75"/>
  <c r="B98" i="75"/>
  <c r="I97" i="75"/>
  <c r="G97" i="75"/>
  <c r="B97" i="75"/>
  <c r="I96" i="75"/>
  <c r="G96" i="75"/>
  <c r="B96" i="75"/>
  <c r="I95" i="75"/>
  <c r="G95" i="75"/>
  <c r="B95" i="75"/>
  <c r="I94" i="75"/>
  <c r="G94" i="75"/>
  <c r="B94" i="75"/>
  <c r="I93" i="75"/>
  <c r="G93" i="75"/>
  <c r="B93" i="75"/>
  <c r="I92" i="75"/>
  <c r="G92" i="75"/>
  <c r="B92" i="75"/>
  <c r="I91" i="75"/>
  <c r="G91" i="75"/>
  <c r="B91" i="75"/>
  <c r="I90" i="75"/>
  <c r="G90" i="75"/>
  <c r="B90" i="75"/>
  <c r="I89" i="75"/>
  <c r="G89" i="75"/>
  <c r="B89" i="75"/>
  <c r="I88" i="75"/>
  <c r="G88" i="75"/>
  <c r="B88" i="75"/>
  <c r="I87" i="75"/>
  <c r="G87" i="75"/>
  <c r="B87" i="75"/>
  <c r="I86" i="75"/>
  <c r="G86" i="75"/>
  <c r="B86" i="75"/>
  <c r="I85" i="75"/>
  <c r="G85" i="75"/>
  <c r="B85" i="75"/>
  <c r="I84" i="75"/>
  <c r="G84" i="75"/>
  <c r="B84" i="75"/>
  <c r="I83" i="75"/>
  <c r="G83" i="75"/>
  <c r="B83" i="75"/>
  <c r="I82" i="75"/>
  <c r="G82" i="75"/>
  <c r="B82" i="75"/>
  <c r="I81" i="75"/>
  <c r="G81" i="75"/>
  <c r="B81" i="75"/>
  <c r="I80" i="75"/>
  <c r="G80" i="75"/>
  <c r="B80" i="75"/>
  <c r="I79" i="75"/>
  <c r="G79" i="75"/>
  <c r="B79" i="75"/>
  <c r="I78" i="75"/>
  <c r="G78" i="75"/>
  <c r="B78" i="75"/>
  <c r="I77" i="75"/>
  <c r="G77" i="75"/>
  <c r="B77" i="75"/>
  <c r="I76" i="75"/>
  <c r="G76" i="75"/>
  <c r="B76" i="75"/>
  <c r="I75" i="75"/>
  <c r="G75" i="75"/>
  <c r="B75" i="75"/>
  <c r="I74" i="75"/>
  <c r="G74" i="75"/>
  <c r="B74" i="75"/>
  <c r="I73" i="75"/>
  <c r="G73" i="75"/>
  <c r="B73" i="75"/>
  <c r="I72" i="75"/>
  <c r="G72" i="75"/>
  <c r="B72" i="75"/>
  <c r="I71" i="75"/>
  <c r="G71" i="75"/>
  <c r="B71" i="75"/>
  <c r="I70" i="75"/>
  <c r="G70" i="75"/>
  <c r="B70" i="75"/>
  <c r="I69" i="75"/>
  <c r="G69" i="75"/>
  <c r="B69" i="75"/>
  <c r="I68" i="75"/>
  <c r="G68" i="75"/>
  <c r="B68" i="75"/>
  <c r="I67" i="75"/>
  <c r="G67" i="75"/>
  <c r="B67" i="75"/>
  <c r="I66" i="75"/>
  <c r="G66" i="75"/>
  <c r="B66" i="75"/>
  <c r="I65" i="75"/>
  <c r="G65" i="75"/>
  <c r="B65" i="75"/>
  <c r="I64" i="75"/>
  <c r="G64" i="75"/>
  <c r="B64" i="75"/>
  <c r="I63" i="75"/>
  <c r="G63" i="75"/>
  <c r="B63" i="75"/>
  <c r="I62" i="75"/>
  <c r="G62" i="75"/>
  <c r="B62" i="75"/>
  <c r="I61" i="75"/>
  <c r="G61" i="75"/>
  <c r="B61" i="75"/>
  <c r="I60" i="75"/>
  <c r="G60" i="75"/>
  <c r="B60" i="75"/>
  <c r="I59" i="75"/>
  <c r="G59" i="75"/>
  <c r="B59" i="75"/>
  <c r="I58" i="75"/>
  <c r="G58" i="75"/>
  <c r="B58" i="75"/>
  <c r="I57" i="75"/>
  <c r="G57" i="75"/>
  <c r="B57" i="75"/>
  <c r="I56" i="75"/>
  <c r="G56" i="75"/>
  <c r="B56" i="75"/>
  <c r="I55" i="75"/>
  <c r="G55" i="75"/>
  <c r="B55" i="75"/>
  <c r="I54" i="75"/>
  <c r="G54" i="75"/>
  <c r="B54" i="75"/>
  <c r="I53" i="75"/>
  <c r="G53" i="75"/>
  <c r="B53" i="75"/>
  <c r="I52" i="75"/>
  <c r="G52" i="75"/>
  <c r="B52" i="75"/>
  <c r="I51" i="75"/>
  <c r="G51" i="75"/>
  <c r="B51" i="75"/>
  <c r="I50" i="75"/>
  <c r="G50" i="75"/>
  <c r="B50" i="75"/>
  <c r="I49" i="75"/>
  <c r="G49" i="75"/>
  <c r="B49" i="75"/>
  <c r="I48" i="75"/>
  <c r="G48" i="75"/>
  <c r="B48" i="75"/>
  <c r="I47" i="75"/>
  <c r="G47" i="75"/>
  <c r="B47" i="75"/>
  <c r="I45" i="75"/>
  <c r="G42" i="75"/>
  <c r="C42" i="75"/>
  <c r="D33" i="75"/>
  <c r="B32" i="75"/>
  <c r="I31" i="75"/>
  <c r="G31" i="75"/>
  <c r="B31" i="75"/>
  <c r="I30" i="75"/>
  <c r="G30" i="75"/>
  <c r="B30" i="75"/>
  <c r="I29" i="75"/>
  <c r="G29" i="75"/>
  <c r="B29" i="75"/>
  <c r="I28" i="75"/>
  <c r="G28" i="75"/>
  <c r="B28" i="75"/>
  <c r="I27" i="75"/>
  <c r="G27" i="75"/>
  <c r="B27" i="75"/>
  <c r="I26" i="75"/>
  <c r="G26" i="75"/>
  <c r="B26" i="75"/>
  <c r="I25" i="75"/>
  <c r="G25" i="75"/>
  <c r="B25" i="75"/>
  <c r="I24" i="75"/>
  <c r="G24" i="75"/>
  <c r="B24" i="75"/>
  <c r="I23" i="75"/>
  <c r="G23" i="75"/>
  <c r="B23" i="75"/>
  <c r="I22" i="75"/>
  <c r="G22" i="75"/>
  <c r="B22" i="75"/>
  <c r="I21" i="75"/>
  <c r="G21" i="75"/>
  <c r="B21" i="75"/>
  <c r="I20" i="75"/>
  <c r="G20" i="75"/>
  <c r="B20" i="75"/>
  <c r="I19" i="75"/>
  <c r="G19" i="75"/>
  <c r="B19" i="75"/>
  <c r="I18" i="75"/>
  <c r="G18" i="75"/>
  <c r="B18" i="75"/>
  <c r="I17" i="75"/>
  <c r="G17" i="75"/>
  <c r="B17" i="75"/>
  <c r="G16" i="75"/>
  <c r="B14" i="75"/>
  <c r="G33" i="75" l="1"/>
  <c r="G33" i="76"/>
  <c r="I44" i="76"/>
  <c r="I33" i="76"/>
  <c r="I33" i="75"/>
  <c r="G45" i="75"/>
  <c r="G46" i="75"/>
  <c r="I44" i="75"/>
  <c r="I46" i="75"/>
  <c r="I44" i="73"/>
  <c r="I43" i="73"/>
  <c r="I47" i="73"/>
  <c r="C6" i="53"/>
  <c r="B198" i="73"/>
  <c r="B197" i="73"/>
  <c r="I192" i="73"/>
  <c r="G192" i="73"/>
  <c r="B192" i="73"/>
  <c r="I191" i="73"/>
  <c r="G191" i="73"/>
  <c r="B191" i="73"/>
  <c r="I190" i="73"/>
  <c r="G190" i="73"/>
  <c r="B190" i="73"/>
  <c r="I189" i="73"/>
  <c r="G189" i="73"/>
  <c r="B189" i="73"/>
  <c r="I188" i="73"/>
  <c r="G188" i="73"/>
  <c r="B188" i="73"/>
  <c r="I187" i="73"/>
  <c r="G187" i="73"/>
  <c r="B187" i="73"/>
  <c r="I186" i="73"/>
  <c r="G186" i="73"/>
  <c r="B186" i="73"/>
  <c r="I185" i="73"/>
  <c r="G185" i="73"/>
  <c r="B185" i="73"/>
  <c r="I184" i="73"/>
  <c r="G184" i="73"/>
  <c r="B184" i="73"/>
  <c r="I183" i="73"/>
  <c r="G183" i="73"/>
  <c r="B183" i="73"/>
  <c r="I182" i="73"/>
  <c r="G182" i="73"/>
  <c r="B182" i="73"/>
  <c r="I181" i="73"/>
  <c r="G181" i="73"/>
  <c r="B181" i="73"/>
  <c r="I180" i="73"/>
  <c r="G180" i="73"/>
  <c r="B180" i="73"/>
  <c r="I179" i="73"/>
  <c r="G179" i="73"/>
  <c r="B179" i="73"/>
  <c r="I178" i="73"/>
  <c r="G178" i="73"/>
  <c r="B178" i="73"/>
  <c r="I177" i="73"/>
  <c r="G177" i="73"/>
  <c r="B177" i="73"/>
  <c r="I176" i="73"/>
  <c r="G176" i="73"/>
  <c r="B176" i="73"/>
  <c r="I175" i="73"/>
  <c r="G175" i="73"/>
  <c r="B175" i="73"/>
  <c r="I174" i="73"/>
  <c r="G174" i="73"/>
  <c r="B174" i="73"/>
  <c r="I173" i="73"/>
  <c r="G173" i="73"/>
  <c r="B173" i="73"/>
  <c r="I172" i="73"/>
  <c r="G172" i="73"/>
  <c r="B172" i="73"/>
  <c r="I171" i="73"/>
  <c r="G171" i="73"/>
  <c r="B171" i="73"/>
  <c r="I170" i="73"/>
  <c r="G170" i="73"/>
  <c r="B170" i="73"/>
  <c r="I169" i="73"/>
  <c r="G169" i="73"/>
  <c r="B169" i="73"/>
  <c r="I168" i="73"/>
  <c r="G168" i="73"/>
  <c r="B168" i="73"/>
  <c r="I167" i="73"/>
  <c r="G167" i="73"/>
  <c r="B167" i="73"/>
  <c r="I166" i="73"/>
  <c r="G166" i="73"/>
  <c r="B166" i="73"/>
  <c r="I165" i="73"/>
  <c r="G165" i="73"/>
  <c r="B165" i="73"/>
  <c r="I164" i="73"/>
  <c r="G164" i="73"/>
  <c r="B164" i="73"/>
  <c r="I163" i="73"/>
  <c r="G163" i="73"/>
  <c r="B163" i="73"/>
  <c r="I162" i="73"/>
  <c r="G162" i="73"/>
  <c r="B162" i="73"/>
  <c r="I161" i="73"/>
  <c r="G161" i="73"/>
  <c r="B161" i="73"/>
  <c r="I160" i="73"/>
  <c r="G160" i="73"/>
  <c r="B160" i="73"/>
  <c r="I159" i="73"/>
  <c r="G159" i="73"/>
  <c r="B159" i="73"/>
  <c r="I158" i="73"/>
  <c r="G158" i="73"/>
  <c r="B158" i="73"/>
  <c r="I157" i="73"/>
  <c r="G157" i="73"/>
  <c r="B157" i="73"/>
  <c r="I156" i="73"/>
  <c r="G156" i="73"/>
  <c r="B156" i="73"/>
  <c r="I155" i="73"/>
  <c r="G155" i="73"/>
  <c r="B155" i="73"/>
  <c r="I154" i="73"/>
  <c r="G154" i="73"/>
  <c r="B154" i="73"/>
  <c r="I153" i="73"/>
  <c r="G153" i="73"/>
  <c r="B153" i="73"/>
  <c r="I152" i="73"/>
  <c r="G152" i="73"/>
  <c r="B152" i="73"/>
  <c r="I151" i="73"/>
  <c r="G151" i="73"/>
  <c r="B151" i="73"/>
  <c r="I150" i="73"/>
  <c r="G150" i="73"/>
  <c r="B150" i="73"/>
  <c r="I149" i="73"/>
  <c r="G149" i="73"/>
  <c r="B149" i="73"/>
  <c r="I148" i="73"/>
  <c r="G148" i="73"/>
  <c r="B148" i="73"/>
  <c r="I147" i="73"/>
  <c r="G147" i="73"/>
  <c r="B147" i="73"/>
  <c r="I146" i="73"/>
  <c r="G146" i="73"/>
  <c r="B146" i="73"/>
  <c r="I145" i="73"/>
  <c r="G145" i="73"/>
  <c r="B145" i="73"/>
  <c r="I144" i="73"/>
  <c r="G144" i="73"/>
  <c r="B144" i="73"/>
  <c r="I143" i="73"/>
  <c r="G143" i="73"/>
  <c r="B143" i="73"/>
  <c r="I142" i="73"/>
  <c r="G142" i="73"/>
  <c r="B142" i="73"/>
  <c r="I141" i="73"/>
  <c r="G141" i="73"/>
  <c r="B141" i="73"/>
  <c r="I140" i="73"/>
  <c r="G140" i="73"/>
  <c r="B140" i="73"/>
  <c r="I139" i="73"/>
  <c r="G139" i="73"/>
  <c r="B139" i="73"/>
  <c r="I138" i="73"/>
  <c r="G138" i="73"/>
  <c r="B138" i="73"/>
  <c r="I137" i="73"/>
  <c r="G137" i="73"/>
  <c r="B137" i="73"/>
  <c r="I136" i="73"/>
  <c r="G136" i="73"/>
  <c r="B136" i="73"/>
  <c r="I135" i="73"/>
  <c r="G135" i="73"/>
  <c r="B135" i="73"/>
  <c r="I134" i="73"/>
  <c r="G134" i="73"/>
  <c r="B134" i="73"/>
  <c r="I133" i="73"/>
  <c r="G133" i="73"/>
  <c r="B133" i="73"/>
  <c r="I132" i="73"/>
  <c r="G132" i="73"/>
  <c r="B132" i="73"/>
  <c r="I131" i="73"/>
  <c r="G131" i="73"/>
  <c r="B131" i="73"/>
  <c r="I130" i="73"/>
  <c r="G130" i="73"/>
  <c r="B130" i="73"/>
  <c r="I129" i="73"/>
  <c r="G129" i="73"/>
  <c r="B129" i="73"/>
  <c r="I128" i="73"/>
  <c r="G128" i="73"/>
  <c r="B128" i="73"/>
  <c r="I127" i="73"/>
  <c r="G127" i="73"/>
  <c r="B127" i="73"/>
  <c r="I126" i="73"/>
  <c r="G126" i="73"/>
  <c r="B126" i="73"/>
  <c r="I125" i="73"/>
  <c r="G125" i="73"/>
  <c r="B125" i="73"/>
  <c r="I124" i="73"/>
  <c r="G124" i="73"/>
  <c r="B124" i="73"/>
  <c r="I123" i="73"/>
  <c r="G123" i="73"/>
  <c r="B123" i="73"/>
  <c r="I122" i="73"/>
  <c r="G122" i="73"/>
  <c r="B122" i="73"/>
  <c r="I121" i="73"/>
  <c r="G121" i="73"/>
  <c r="B121" i="73"/>
  <c r="I120" i="73"/>
  <c r="G120" i="73"/>
  <c r="B120" i="73"/>
  <c r="I119" i="73"/>
  <c r="G119" i="73"/>
  <c r="B119" i="73"/>
  <c r="I118" i="73"/>
  <c r="G118" i="73"/>
  <c r="B118" i="73"/>
  <c r="I117" i="73"/>
  <c r="G117" i="73"/>
  <c r="B117" i="73"/>
  <c r="I116" i="73"/>
  <c r="G116" i="73"/>
  <c r="B116" i="73"/>
  <c r="I115" i="73"/>
  <c r="G115" i="73"/>
  <c r="B115" i="73"/>
  <c r="I114" i="73"/>
  <c r="G114" i="73"/>
  <c r="B114" i="73"/>
  <c r="I113" i="73"/>
  <c r="G113" i="73"/>
  <c r="B113" i="73"/>
  <c r="I112" i="73"/>
  <c r="G112" i="73"/>
  <c r="B112" i="73"/>
  <c r="I111" i="73"/>
  <c r="G111" i="73"/>
  <c r="B111" i="73"/>
  <c r="I110" i="73"/>
  <c r="G110" i="73"/>
  <c r="B110" i="73"/>
  <c r="I109" i="73"/>
  <c r="G109" i="73"/>
  <c r="B109" i="73"/>
  <c r="I108" i="73"/>
  <c r="G108" i="73"/>
  <c r="B108" i="73"/>
  <c r="I107" i="73"/>
  <c r="G107" i="73"/>
  <c r="B107" i="73"/>
  <c r="I106" i="73"/>
  <c r="G106" i="73"/>
  <c r="B106" i="73"/>
  <c r="I105" i="73"/>
  <c r="G105" i="73"/>
  <c r="B105" i="73"/>
  <c r="I104" i="73"/>
  <c r="G104" i="73"/>
  <c r="B104" i="73"/>
  <c r="I103" i="73"/>
  <c r="G103" i="73"/>
  <c r="B103" i="73"/>
  <c r="I102" i="73"/>
  <c r="G102" i="73"/>
  <c r="B102" i="73"/>
  <c r="I101" i="73"/>
  <c r="G101" i="73"/>
  <c r="B101" i="73"/>
  <c r="I100" i="73"/>
  <c r="G100" i="73"/>
  <c r="B100" i="73"/>
  <c r="I99" i="73"/>
  <c r="G99" i="73"/>
  <c r="B99" i="73"/>
  <c r="I98" i="73"/>
  <c r="G98" i="73"/>
  <c r="B98" i="73"/>
  <c r="I97" i="73"/>
  <c r="G97" i="73"/>
  <c r="B97" i="73"/>
  <c r="I96" i="73"/>
  <c r="G96" i="73"/>
  <c r="B96" i="73"/>
  <c r="I95" i="73"/>
  <c r="G95" i="73"/>
  <c r="B95" i="73"/>
  <c r="I94" i="73"/>
  <c r="G94" i="73"/>
  <c r="B94" i="73"/>
  <c r="I93" i="73"/>
  <c r="G93" i="73"/>
  <c r="B93" i="73"/>
  <c r="I92" i="73"/>
  <c r="G92" i="73"/>
  <c r="B92" i="73"/>
  <c r="I91" i="73"/>
  <c r="G91" i="73"/>
  <c r="B91" i="73"/>
  <c r="I90" i="73"/>
  <c r="G90" i="73"/>
  <c r="B90" i="73"/>
  <c r="I89" i="73"/>
  <c r="G89" i="73"/>
  <c r="B89" i="73"/>
  <c r="I88" i="73"/>
  <c r="G88" i="73"/>
  <c r="B88" i="73"/>
  <c r="I87" i="73"/>
  <c r="G87" i="73"/>
  <c r="B87" i="73"/>
  <c r="I86" i="73"/>
  <c r="G86" i="73"/>
  <c r="B86" i="73"/>
  <c r="I85" i="73"/>
  <c r="G85" i="73"/>
  <c r="B85" i="73"/>
  <c r="I84" i="73"/>
  <c r="G84" i="73"/>
  <c r="B84" i="73"/>
  <c r="I83" i="73"/>
  <c r="G83" i="73"/>
  <c r="B83" i="73"/>
  <c r="I82" i="73"/>
  <c r="G82" i="73"/>
  <c r="B82" i="73"/>
  <c r="I81" i="73"/>
  <c r="G81" i="73"/>
  <c r="B81" i="73"/>
  <c r="I80" i="73"/>
  <c r="G80" i="73"/>
  <c r="B80" i="73"/>
  <c r="I79" i="73"/>
  <c r="G79" i="73"/>
  <c r="B79" i="73"/>
  <c r="I78" i="73"/>
  <c r="G78" i="73"/>
  <c r="B78" i="73"/>
  <c r="I77" i="73"/>
  <c r="G77" i="73"/>
  <c r="B77" i="73"/>
  <c r="I76" i="73"/>
  <c r="G76" i="73"/>
  <c r="B76" i="73"/>
  <c r="I75" i="73"/>
  <c r="G75" i="73"/>
  <c r="B75" i="73"/>
  <c r="I74" i="73"/>
  <c r="G74" i="73"/>
  <c r="B74" i="73"/>
  <c r="I73" i="73"/>
  <c r="G73" i="73"/>
  <c r="B73" i="73"/>
  <c r="I72" i="73"/>
  <c r="G72" i="73"/>
  <c r="B72" i="73"/>
  <c r="I71" i="73"/>
  <c r="G71" i="73"/>
  <c r="B71" i="73"/>
  <c r="I70" i="73"/>
  <c r="G70" i="73"/>
  <c r="B70" i="73"/>
  <c r="I69" i="73"/>
  <c r="G69" i="73"/>
  <c r="B69" i="73"/>
  <c r="I68" i="73"/>
  <c r="G68" i="73"/>
  <c r="B68" i="73"/>
  <c r="I67" i="73"/>
  <c r="G67" i="73"/>
  <c r="B67" i="73"/>
  <c r="I66" i="73"/>
  <c r="G66" i="73"/>
  <c r="B66" i="73"/>
  <c r="I65" i="73"/>
  <c r="G65" i="73"/>
  <c r="B65" i="73"/>
  <c r="I64" i="73"/>
  <c r="G64" i="73"/>
  <c r="B64" i="73"/>
  <c r="I63" i="73"/>
  <c r="G63" i="73"/>
  <c r="B63" i="73"/>
  <c r="I62" i="73"/>
  <c r="G62" i="73"/>
  <c r="B62" i="73"/>
  <c r="I61" i="73"/>
  <c r="G61" i="73"/>
  <c r="B61" i="73"/>
  <c r="I60" i="73"/>
  <c r="G60" i="73"/>
  <c r="B60" i="73"/>
  <c r="I59" i="73"/>
  <c r="G59" i="73"/>
  <c r="B59" i="73"/>
  <c r="I58" i="73"/>
  <c r="G58" i="73"/>
  <c r="B58" i="73"/>
  <c r="I57" i="73"/>
  <c r="G57" i="73"/>
  <c r="B57" i="73"/>
  <c r="I56" i="73"/>
  <c r="G56" i="73"/>
  <c r="B56" i="73"/>
  <c r="I55" i="73"/>
  <c r="G55" i="73"/>
  <c r="B55" i="73"/>
  <c r="I54" i="73"/>
  <c r="G54" i="73"/>
  <c r="B54" i="73"/>
  <c r="I53" i="73"/>
  <c r="G53" i="73"/>
  <c r="B53" i="73"/>
  <c r="I52" i="73"/>
  <c r="G52" i="73"/>
  <c r="B52" i="73"/>
  <c r="I51" i="73"/>
  <c r="G51" i="73"/>
  <c r="B51" i="73"/>
  <c r="I50" i="73"/>
  <c r="G50" i="73"/>
  <c r="B50" i="73"/>
  <c r="I49" i="73"/>
  <c r="G49" i="73"/>
  <c r="B49" i="73"/>
  <c r="I48" i="73"/>
  <c r="G48" i="73"/>
  <c r="B48" i="73"/>
  <c r="G42" i="73"/>
  <c r="C42" i="73"/>
  <c r="D33" i="73"/>
  <c r="B32" i="73"/>
  <c r="I31" i="73"/>
  <c r="G31" i="73"/>
  <c r="B31" i="73"/>
  <c r="I30" i="73"/>
  <c r="G30" i="73"/>
  <c r="B30" i="73"/>
  <c r="I29" i="73"/>
  <c r="G29" i="73"/>
  <c r="B29" i="73"/>
  <c r="I28" i="73"/>
  <c r="G28" i="73"/>
  <c r="B28" i="73"/>
  <c r="I27" i="73"/>
  <c r="G27" i="73"/>
  <c r="B27" i="73"/>
  <c r="I26" i="73"/>
  <c r="G26" i="73"/>
  <c r="B26" i="73"/>
  <c r="I25" i="73"/>
  <c r="G25" i="73"/>
  <c r="B25" i="73"/>
  <c r="I24" i="73"/>
  <c r="G24" i="73"/>
  <c r="B24" i="73"/>
  <c r="I23" i="73"/>
  <c r="G23" i="73"/>
  <c r="B23" i="73"/>
  <c r="I22" i="73"/>
  <c r="G22" i="73"/>
  <c r="B22" i="73"/>
  <c r="I21" i="73"/>
  <c r="G21" i="73"/>
  <c r="B21" i="73"/>
  <c r="I20" i="73"/>
  <c r="G20" i="73"/>
  <c r="B20" i="73"/>
  <c r="I19" i="73"/>
  <c r="G19" i="73"/>
  <c r="B19" i="73"/>
  <c r="I18" i="73"/>
  <c r="G18" i="73"/>
  <c r="B18" i="73"/>
  <c r="I17" i="73"/>
  <c r="G17" i="73"/>
  <c r="B17" i="73"/>
  <c r="G16" i="73"/>
  <c r="B14" i="73"/>
  <c r="C7" i="53"/>
  <c r="C8" i="53"/>
  <c r="C43" i="48" s="1"/>
  <c r="C9" i="53"/>
  <c r="C10" i="53"/>
  <c r="C11" i="53"/>
  <c r="C12" i="53"/>
  <c r="C43" i="44" s="1"/>
  <c r="C13" i="53"/>
  <c r="C43" i="43" s="1"/>
  <c r="C14" i="53"/>
  <c r="C43" i="28" s="1"/>
  <c r="C15" i="53"/>
  <c r="C16" i="53"/>
  <c r="C17" i="53"/>
  <c r="C18" i="53"/>
  <c r="C19" i="53"/>
  <c r="C20" i="53"/>
  <c r="C15" i="71"/>
  <c r="C14" i="71"/>
  <c r="C13" i="71"/>
  <c r="C15" i="70"/>
  <c r="C14" i="70"/>
  <c r="C13" i="70"/>
  <c r="C15" i="69"/>
  <c r="C14" i="69"/>
  <c r="C13" i="69"/>
  <c r="C15" i="68"/>
  <c r="C14" i="68"/>
  <c r="C13" i="68"/>
  <c r="C15" i="67"/>
  <c r="C14" i="67"/>
  <c r="C13" i="67"/>
  <c r="C15" i="66"/>
  <c r="C14" i="66"/>
  <c r="C13" i="66"/>
  <c r="C15" i="65"/>
  <c r="C14" i="65"/>
  <c r="C13" i="65"/>
  <c r="C15" i="64"/>
  <c r="C14" i="64"/>
  <c r="C13" i="64"/>
  <c r="C15" i="63"/>
  <c r="C14" i="63"/>
  <c r="C13" i="63"/>
  <c r="C15" i="62"/>
  <c r="C14" i="62"/>
  <c r="C13" i="62"/>
  <c r="C15" i="61"/>
  <c r="C14" i="61"/>
  <c r="C13" i="61"/>
  <c r="C15" i="60"/>
  <c r="C14" i="60"/>
  <c r="C13" i="60"/>
  <c r="G22" i="53"/>
  <c r="F22" i="53"/>
  <c r="E22" i="53"/>
  <c r="D22" i="53"/>
  <c r="D23" i="53"/>
  <c r="E23" i="53"/>
  <c r="F23" i="53"/>
  <c r="G26" i="12"/>
  <c r="F26" i="12"/>
  <c r="D26" i="12"/>
  <c r="E20" i="12" s="1"/>
  <c r="E25" i="12"/>
  <c r="E24" i="12"/>
  <c r="E23" i="12"/>
  <c r="E22" i="12"/>
  <c r="E21" i="12"/>
  <c r="E19" i="12"/>
  <c r="E18" i="12"/>
  <c r="E17" i="12"/>
  <c r="E16" i="12"/>
  <c r="E15" i="12"/>
  <c r="E14" i="12"/>
  <c r="E13" i="12"/>
  <c r="E11" i="12"/>
  <c r="E10" i="12"/>
  <c r="C43" i="76" l="1"/>
  <c r="I43" i="76" s="1"/>
  <c r="C43" i="75"/>
  <c r="B43" i="75" s="1"/>
  <c r="B44" i="75" s="1"/>
  <c r="B45" i="75" s="1"/>
  <c r="B46" i="75" s="1"/>
  <c r="G33" i="73"/>
  <c r="I45" i="73"/>
  <c r="I46" i="73"/>
  <c r="B43" i="73"/>
  <c r="B44" i="73" s="1"/>
  <c r="B45" i="73" s="1"/>
  <c r="B46" i="73" s="1"/>
  <c r="B47" i="73" s="1"/>
  <c r="I33" i="73"/>
  <c r="D193" i="73"/>
  <c r="F197" i="73" s="1"/>
  <c r="C23" i="53"/>
  <c r="C22" i="53"/>
  <c r="E12" i="12"/>
  <c r="E26" i="12" s="1"/>
  <c r="D193" i="76" l="1"/>
  <c r="F197" i="76" s="1"/>
  <c r="B43" i="76"/>
  <c r="B44" i="76" s="1"/>
  <c r="B45" i="76" s="1"/>
  <c r="B46" i="76" s="1"/>
  <c r="F15" i="51"/>
  <c r="I43" i="75"/>
  <c r="E15" i="51"/>
  <c r="D193" i="75"/>
  <c r="F197" i="75" s="1"/>
  <c r="C15" i="55"/>
  <c r="C14" i="55"/>
  <c r="C13" i="55"/>
  <c r="G45" i="41" l="1"/>
  <c r="G45" i="45"/>
  <c r="G45" i="48"/>
  <c r="M16" i="17"/>
  <c r="M18" i="17"/>
  <c r="M17" i="17"/>
  <c r="M15" i="17"/>
  <c r="D193" i="27" l="1"/>
  <c r="B198" i="52"/>
  <c r="B197" i="52"/>
  <c r="D193" i="52"/>
  <c r="I192" i="52"/>
  <c r="G192" i="52"/>
  <c r="B192" i="52"/>
  <c r="I191" i="52"/>
  <c r="G191" i="52"/>
  <c r="B191" i="52"/>
  <c r="I190" i="52"/>
  <c r="G190" i="52"/>
  <c r="B190" i="52"/>
  <c r="I189" i="52"/>
  <c r="G189" i="52"/>
  <c r="B189" i="52"/>
  <c r="I188" i="52"/>
  <c r="G188" i="52"/>
  <c r="B188" i="52"/>
  <c r="I187" i="52"/>
  <c r="G187" i="52"/>
  <c r="B187" i="52"/>
  <c r="I186" i="52"/>
  <c r="G186" i="52"/>
  <c r="B186" i="52"/>
  <c r="I185" i="52"/>
  <c r="G185" i="52"/>
  <c r="B185" i="52"/>
  <c r="I184" i="52"/>
  <c r="G184" i="52"/>
  <c r="B184" i="52"/>
  <c r="I183" i="52"/>
  <c r="G183" i="52"/>
  <c r="B183" i="52"/>
  <c r="I182" i="52"/>
  <c r="G182" i="52"/>
  <c r="B182" i="52"/>
  <c r="I181" i="52"/>
  <c r="G181" i="52"/>
  <c r="B181" i="52"/>
  <c r="I180" i="52"/>
  <c r="G180" i="52"/>
  <c r="B180" i="52"/>
  <c r="I179" i="52"/>
  <c r="G179" i="52"/>
  <c r="B179" i="52"/>
  <c r="I178" i="52"/>
  <c r="G178" i="52"/>
  <c r="B178" i="52"/>
  <c r="I177" i="52"/>
  <c r="G177" i="52"/>
  <c r="B177" i="52"/>
  <c r="I176" i="52"/>
  <c r="G176" i="52"/>
  <c r="B176" i="52"/>
  <c r="I175" i="52"/>
  <c r="G175" i="52"/>
  <c r="B175" i="52"/>
  <c r="I174" i="52"/>
  <c r="G174" i="52"/>
  <c r="B174" i="52"/>
  <c r="I173" i="52"/>
  <c r="G173" i="52"/>
  <c r="B173" i="52"/>
  <c r="I172" i="52"/>
  <c r="G172" i="52"/>
  <c r="B172" i="52"/>
  <c r="I171" i="52"/>
  <c r="G171" i="52"/>
  <c r="B171" i="52"/>
  <c r="I170" i="52"/>
  <c r="G170" i="52"/>
  <c r="B170" i="52"/>
  <c r="I169" i="52"/>
  <c r="G169" i="52"/>
  <c r="B169" i="52"/>
  <c r="I168" i="52"/>
  <c r="G168" i="52"/>
  <c r="B168" i="52"/>
  <c r="I167" i="52"/>
  <c r="G167" i="52"/>
  <c r="B167" i="52"/>
  <c r="I166" i="52"/>
  <c r="G166" i="52"/>
  <c r="B166" i="52"/>
  <c r="I165" i="52"/>
  <c r="G165" i="52"/>
  <c r="B165" i="52"/>
  <c r="I164" i="52"/>
  <c r="G164" i="52"/>
  <c r="B164" i="52"/>
  <c r="I163" i="52"/>
  <c r="G163" i="52"/>
  <c r="B163" i="52"/>
  <c r="I162" i="52"/>
  <c r="G162" i="52"/>
  <c r="B162" i="52"/>
  <c r="I161" i="52"/>
  <c r="G161" i="52"/>
  <c r="B161" i="52"/>
  <c r="I160" i="52"/>
  <c r="G160" i="52"/>
  <c r="B160" i="52"/>
  <c r="I159" i="52"/>
  <c r="G159" i="52"/>
  <c r="B159" i="52"/>
  <c r="I158" i="52"/>
  <c r="G158" i="52"/>
  <c r="B158" i="52"/>
  <c r="I157" i="52"/>
  <c r="G157" i="52"/>
  <c r="B157" i="52"/>
  <c r="I156" i="52"/>
  <c r="G156" i="52"/>
  <c r="B156" i="52"/>
  <c r="I155" i="52"/>
  <c r="G155" i="52"/>
  <c r="B155" i="52"/>
  <c r="I154" i="52"/>
  <c r="G154" i="52"/>
  <c r="B154" i="52"/>
  <c r="I153" i="52"/>
  <c r="G153" i="52"/>
  <c r="B153" i="52"/>
  <c r="I152" i="52"/>
  <c r="G152" i="52"/>
  <c r="B152" i="52"/>
  <c r="I151" i="52"/>
  <c r="G151" i="52"/>
  <c r="B151" i="52"/>
  <c r="I150" i="52"/>
  <c r="G150" i="52"/>
  <c r="B150" i="52"/>
  <c r="I149" i="52"/>
  <c r="G149" i="52"/>
  <c r="B149" i="52"/>
  <c r="I148" i="52"/>
  <c r="G148" i="52"/>
  <c r="B148" i="52"/>
  <c r="I147" i="52"/>
  <c r="G147" i="52"/>
  <c r="B147" i="52"/>
  <c r="I146" i="52"/>
  <c r="G146" i="52"/>
  <c r="B146" i="52"/>
  <c r="I145" i="52"/>
  <c r="G145" i="52"/>
  <c r="B145" i="52"/>
  <c r="I144" i="52"/>
  <c r="G144" i="52"/>
  <c r="B144" i="52"/>
  <c r="I143" i="52"/>
  <c r="G143" i="52"/>
  <c r="B143" i="52"/>
  <c r="I142" i="52"/>
  <c r="G142" i="52"/>
  <c r="B142" i="52"/>
  <c r="I141" i="52"/>
  <c r="G141" i="52"/>
  <c r="B141" i="52"/>
  <c r="I140" i="52"/>
  <c r="G140" i="52"/>
  <c r="B140" i="52"/>
  <c r="I139" i="52"/>
  <c r="G139" i="52"/>
  <c r="B139" i="52"/>
  <c r="I138" i="52"/>
  <c r="G138" i="52"/>
  <c r="B138" i="52"/>
  <c r="I137" i="52"/>
  <c r="G137" i="52"/>
  <c r="B137" i="52"/>
  <c r="I136" i="52"/>
  <c r="G136" i="52"/>
  <c r="B136" i="52"/>
  <c r="I135" i="52"/>
  <c r="G135" i="52"/>
  <c r="B135" i="52"/>
  <c r="I134" i="52"/>
  <c r="G134" i="52"/>
  <c r="B134" i="52"/>
  <c r="I133" i="52"/>
  <c r="G133" i="52"/>
  <c r="B133" i="52"/>
  <c r="I132" i="52"/>
  <c r="G132" i="52"/>
  <c r="B132" i="52"/>
  <c r="I131" i="52"/>
  <c r="G131" i="52"/>
  <c r="B131" i="52"/>
  <c r="I130" i="52"/>
  <c r="G130" i="52"/>
  <c r="B130" i="52"/>
  <c r="I129" i="52"/>
  <c r="G129" i="52"/>
  <c r="B129" i="52"/>
  <c r="I128" i="52"/>
  <c r="G128" i="52"/>
  <c r="B128" i="52"/>
  <c r="I127" i="52"/>
  <c r="G127" i="52"/>
  <c r="B127" i="52"/>
  <c r="I126" i="52"/>
  <c r="G126" i="52"/>
  <c r="B126" i="52"/>
  <c r="I125" i="52"/>
  <c r="G125" i="52"/>
  <c r="B125" i="52"/>
  <c r="I124" i="52"/>
  <c r="G124" i="52"/>
  <c r="B124" i="52"/>
  <c r="I123" i="52"/>
  <c r="G123" i="52"/>
  <c r="B123" i="52"/>
  <c r="I122" i="52"/>
  <c r="G122" i="52"/>
  <c r="B122" i="52"/>
  <c r="I121" i="52"/>
  <c r="G121" i="52"/>
  <c r="B121" i="52"/>
  <c r="I120" i="52"/>
  <c r="G120" i="52"/>
  <c r="B120" i="52"/>
  <c r="I119" i="52"/>
  <c r="G119" i="52"/>
  <c r="B119" i="52"/>
  <c r="I118" i="52"/>
  <c r="G118" i="52"/>
  <c r="B118" i="52"/>
  <c r="I117" i="52"/>
  <c r="G117" i="52"/>
  <c r="B117" i="52"/>
  <c r="I116" i="52"/>
  <c r="G116" i="52"/>
  <c r="B116" i="52"/>
  <c r="I115" i="52"/>
  <c r="G115" i="52"/>
  <c r="B115" i="52"/>
  <c r="I114" i="52"/>
  <c r="G114" i="52"/>
  <c r="B114" i="52"/>
  <c r="I113" i="52"/>
  <c r="G113" i="52"/>
  <c r="B113" i="52"/>
  <c r="I112" i="52"/>
  <c r="G112" i="52"/>
  <c r="B112" i="52"/>
  <c r="I111" i="52"/>
  <c r="G111" i="52"/>
  <c r="B111" i="52"/>
  <c r="I110" i="52"/>
  <c r="G110" i="52"/>
  <c r="B110" i="52"/>
  <c r="I109" i="52"/>
  <c r="G109" i="52"/>
  <c r="B109" i="52"/>
  <c r="I108" i="52"/>
  <c r="G108" i="52"/>
  <c r="B108" i="52"/>
  <c r="I107" i="52"/>
  <c r="G107" i="52"/>
  <c r="B107" i="52"/>
  <c r="I106" i="52"/>
  <c r="G106" i="52"/>
  <c r="B106" i="52"/>
  <c r="I105" i="52"/>
  <c r="G105" i="52"/>
  <c r="B105" i="52"/>
  <c r="I104" i="52"/>
  <c r="G104" i="52"/>
  <c r="B104" i="52"/>
  <c r="I103" i="52"/>
  <c r="G103" i="52"/>
  <c r="B103" i="52"/>
  <c r="I102" i="52"/>
  <c r="G102" i="52"/>
  <c r="B102" i="52"/>
  <c r="I101" i="52"/>
  <c r="G101" i="52"/>
  <c r="B101" i="52"/>
  <c r="I100" i="52"/>
  <c r="G100" i="52"/>
  <c r="B100" i="52"/>
  <c r="I99" i="52"/>
  <c r="G99" i="52"/>
  <c r="B99" i="52"/>
  <c r="I98" i="52"/>
  <c r="G98" i="52"/>
  <c r="B98" i="52"/>
  <c r="I97" i="52"/>
  <c r="G97" i="52"/>
  <c r="B97" i="52"/>
  <c r="I96" i="52"/>
  <c r="G96" i="52"/>
  <c r="B96" i="52"/>
  <c r="I95" i="52"/>
  <c r="G95" i="52"/>
  <c r="B95" i="52"/>
  <c r="I94" i="52"/>
  <c r="G94" i="52"/>
  <c r="B94" i="52"/>
  <c r="I93" i="52"/>
  <c r="G93" i="52"/>
  <c r="B93" i="52"/>
  <c r="I92" i="52"/>
  <c r="G92" i="52"/>
  <c r="B92" i="52"/>
  <c r="I91" i="52"/>
  <c r="G91" i="52"/>
  <c r="B91" i="52"/>
  <c r="I90" i="52"/>
  <c r="G90" i="52"/>
  <c r="B90" i="52"/>
  <c r="I89" i="52"/>
  <c r="G89" i="52"/>
  <c r="B89" i="52"/>
  <c r="I88" i="52"/>
  <c r="G88" i="52"/>
  <c r="B88" i="52"/>
  <c r="I87" i="52"/>
  <c r="G87" i="52"/>
  <c r="B87" i="52"/>
  <c r="I86" i="52"/>
  <c r="G86" i="52"/>
  <c r="B86" i="52"/>
  <c r="I85" i="52"/>
  <c r="G85" i="52"/>
  <c r="B85" i="52"/>
  <c r="I84" i="52"/>
  <c r="G84" i="52"/>
  <c r="B84" i="52"/>
  <c r="I83" i="52"/>
  <c r="G83" i="52"/>
  <c r="B83" i="52"/>
  <c r="I82" i="52"/>
  <c r="G82" i="52"/>
  <c r="B82" i="52"/>
  <c r="I81" i="52"/>
  <c r="G81" i="52"/>
  <c r="B81" i="52"/>
  <c r="I80" i="52"/>
  <c r="G80" i="52"/>
  <c r="B80" i="52"/>
  <c r="I79" i="52"/>
  <c r="G79" i="52"/>
  <c r="B79" i="52"/>
  <c r="I78" i="52"/>
  <c r="G78" i="52"/>
  <c r="B78" i="52"/>
  <c r="I77" i="52"/>
  <c r="G77" i="52"/>
  <c r="B77" i="52"/>
  <c r="I76" i="52"/>
  <c r="G76" i="52"/>
  <c r="B76" i="52"/>
  <c r="I75" i="52"/>
  <c r="G75" i="52"/>
  <c r="B75" i="52"/>
  <c r="I74" i="52"/>
  <c r="G74" i="52"/>
  <c r="B74" i="52"/>
  <c r="I73" i="52"/>
  <c r="G73" i="52"/>
  <c r="B73" i="52"/>
  <c r="I72" i="52"/>
  <c r="G72" i="52"/>
  <c r="B72" i="52"/>
  <c r="I71" i="52"/>
  <c r="G71" i="52"/>
  <c r="B71" i="52"/>
  <c r="I70" i="52"/>
  <c r="G70" i="52"/>
  <c r="B70" i="52"/>
  <c r="I69" i="52"/>
  <c r="G69" i="52"/>
  <c r="B69" i="52"/>
  <c r="I68" i="52"/>
  <c r="G68" i="52"/>
  <c r="B68" i="52"/>
  <c r="I67" i="52"/>
  <c r="G67" i="52"/>
  <c r="B67" i="52"/>
  <c r="I66" i="52"/>
  <c r="G66" i="52"/>
  <c r="B66" i="52"/>
  <c r="I65" i="52"/>
  <c r="G65" i="52"/>
  <c r="B65" i="52"/>
  <c r="I64" i="52"/>
  <c r="G64" i="52"/>
  <c r="B64" i="52"/>
  <c r="I63" i="52"/>
  <c r="G63" i="52"/>
  <c r="B63" i="52"/>
  <c r="I62" i="52"/>
  <c r="G62" i="52"/>
  <c r="B62" i="52"/>
  <c r="I61" i="52"/>
  <c r="G61" i="52"/>
  <c r="B61" i="52"/>
  <c r="I60" i="52"/>
  <c r="G60" i="52"/>
  <c r="B60" i="52"/>
  <c r="I59" i="52"/>
  <c r="G59" i="52"/>
  <c r="B59" i="52"/>
  <c r="I58" i="52"/>
  <c r="G58" i="52"/>
  <c r="B58" i="52"/>
  <c r="I57" i="52"/>
  <c r="G57" i="52"/>
  <c r="B57" i="52"/>
  <c r="I56" i="52"/>
  <c r="G56" i="52"/>
  <c r="B56" i="52"/>
  <c r="I55" i="52"/>
  <c r="G55" i="52"/>
  <c r="B55" i="52"/>
  <c r="I54" i="52"/>
  <c r="G54" i="52"/>
  <c r="B54" i="52"/>
  <c r="I53" i="52"/>
  <c r="G53" i="52"/>
  <c r="B53" i="52"/>
  <c r="I52" i="52"/>
  <c r="G52" i="52"/>
  <c r="B52" i="52"/>
  <c r="I51" i="52"/>
  <c r="G51" i="52"/>
  <c r="B51" i="52"/>
  <c r="I50" i="52"/>
  <c r="G50" i="52"/>
  <c r="B50" i="52"/>
  <c r="I49" i="52"/>
  <c r="G49" i="52"/>
  <c r="B49" i="52"/>
  <c r="I48" i="52"/>
  <c r="G48" i="52"/>
  <c r="B48" i="52"/>
  <c r="I47" i="52"/>
  <c r="G47" i="52"/>
  <c r="B47" i="52"/>
  <c r="I46" i="52"/>
  <c r="B43" i="52"/>
  <c r="B44" i="52" s="1"/>
  <c r="B45" i="52" s="1"/>
  <c r="B46" i="52" s="1"/>
  <c r="G42" i="52"/>
  <c r="C42" i="52"/>
  <c r="D33" i="52"/>
  <c r="B32" i="52"/>
  <c r="I31" i="52"/>
  <c r="G31" i="52"/>
  <c r="B31" i="52"/>
  <c r="I30" i="52"/>
  <c r="G30" i="52"/>
  <c r="B30" i="52"/>
  <c r="I29" i="52"/>
  <c r="G29" i="52"/>
  <c r="B29" i="52"/>
  <c r="I28" i="52"/>
  <c r="G28" i="52"/>
  <c r="B28" i="52"/>
  <c r="I27" i="52"/>
  <c r="G27" i="52"/>
  <c r="B27" i="52"/>
  <c r="I26" i="52"/>
  <c r="G26" i="52"/>
  <c r="B26" i="52"/>
  <c r="I25" i="52"/>
  <c r="G25" i="52"/>
  <c r="B25" i="52"/>
  <c r="I24" i="52"/>
  <c r="G24" i="52"/>
  <c r="B24" i="52"/>
  <c r="I23" i="52"/>
  <c r="G23" i="52"/>
  <c r="B23" i="52"/>
  <c r="I22" i="52"/>
  <c r="G22" i="52"/>
  <c r="B22" i="52"/>
  <c r="I21" i="52"/>
  <c r="G21" i="52"/>
  <c r="B21" i="52"/>
  <c r="I20" i="52"/>
  <c r="G20" i="52"/>
  <c r="B20" i="52"/>
  <c r="I19" i="52"/>
  <c r="G19" i="52"/>
  <c r="B19" i="52"/>
  <c r="I18" i="52"/>
  <c r="G18" i="52"/>
  <c r="B18" i="52"/>
  <c r="I17" i="52"/>
  <c r="G17" i="52"/>
  <c r="B17" i="52"/>
  <c r="G16" i="52"/>
  <c r="B14" i="52"/>
  <c r="G33" i="52" l="1"/>
  <c r="F197" i="52" s="1"/>
  <c r="I33" i="52"/>
  <c r="B198" i="49" l="1"/>
  <c r="B197" i="49"/>
  <c r="D193" i="49"/>
  <c r="I192" i="49"/>
  <c r="G192" i="49"/>
  <c r="B192" i="49"/>
  <c r="I191" i="49"/>
  <c r="G191" i="49"/>
  <c r="B191" i="49"/>
  <c r="I190" i="49"/>
  <c r="G190" i="49"/>
  <c r="B190" i="49"/>
  <c r="I189" i="49"/>
  <c r="G189" i="49"/>
  <c r="B189" i="49"/>
  <c r="I188" i="49"/>
  <c r="G188" i="49"/>
  <c r="B188" i="49"/>
  <c r="I187" i="49"/>
  <c r="G187" i="49"/>
  <c r="B187" i="49"/>
  <c r="I186" i="49"/>
  <c r="G186" i="49"/>
  <c r="B186" i="49"/>
  <c r="I185" i="49"/>
  <c r="G185" i="49"/>
  <c r="B185" i="49"/>
  <c r="I184" i="49"/>
  <c r="G184" i="49"/>
  <c r="B184" i="49"/>
  <c r="I183" i="49"/>
  <c r="G183" i="49"/>
  <c r="B183" i="49"/>
  <c r="I182" i="49"/>
  <c r="G182" i="49"/>
  <c r="B182" i="49"/>
  <c r="I181" i="49"/>
  <c r="G181" i="49"/>
  <c r="B181" i="49"/>
  <c r="I180" i="49"/>
  <c r="G180" i="49"/>
  <c r="B180" i="49"/>
  <c r="I179" i="49"/>
  <c r="G179" i="49"/>
  <c r="B179" i="49"/>
  <c r="I178" i="49"/>
  <c r="G178" i="49"/>
  <c r="B178" i="49"/>
  <c r="I177" i="49"/>
  <c r="G177" i="49"/>
  <c r="B177" i="49"/>
  <c r="I176" i="49"/>
  <c r="G176" i="49"/>
  <c r="B176" i="49"/>
  <c r="I175" i="49"/>
  <c r="G175" i="49"/>
  <c r="B175" i="49"/>
  <c r="I174" i="49"/>
  <c r="G174" i="49"/>
  <c r="B174" i="49"/>
  <c r="I173" i="49"/>
  <c r="G173" i="49"/>
  <c r="B173" i="49"/>
  <c r="I172" i="49"/>
  <c r="G172" i="49"/>
  <c r="B172" i="49"/>
  <c r="I171" i="49"/>
  <c r="G171" i="49"/>
  <c r="B171" i="49"/>
  <c r="I170" i="49"/>
  <c r="G170" i="49"/>
  <c r="B170" i="49"/>
  <c r="I169" i="49"/>
  <c r="G169" i="49"/>
  <c r="B169" i="49"/>
  <c r="I168" i="49"/>
  <c r="G168" i="49"/>
  <c r="B168" i="49"/>
  <c r="I167" i="49"/>
  <c r="G167" i="49"/>
  <c r="B167" i="49"/>
  <c r="I166" i="49"/>
  <c r="G166" i="49"/>
  <c r="B166" i="49"/>
  <c r="I165" i="49"/>
  <c r="G165" i="49"/>
  <c r="B165" i="49"/>
  <c r="I164" i="49"/>
  <c r="G164" i="49"/>
  <c r="B164" i="49"/>
  <c r="I163" i="49"/>
  <c r="G163" i="49"/>
  <c r="B163" i="49"/>
  <c r="I162" i="49"/>
  <c r="G162" i="49"/>
  <c r="B162" i="49"/>
  <c r="I161" i="49"/>
  <c r="G161" i="49"/>
  <c r="B161" i="49"/>
  <c r="I160" i="49"/>
  <c r="G160" i="49"/>
  <c r="B160" i="49"/>
  <c r="I159" i="49"/>
  <c r="G159" i="49"/>
  <c r="B159" i="49"/>
  <c r="I158" i="49"/>
  <c r="G158" i="49"/>
  <c r="B158" i="49"/>
  <c r="I157" i="49"/>
  <c r="G157" i="49"/>
  <c r="B157" i="49"/>
  <c r="I156" i="49"/>
  <c r="G156" i="49"/>
  <c r="B156" i="49"/>
  <c r="I155" i="49"/>
  <c r="G155" i="49"/>
  <c r="B155" i="49"/>
  <c r="I154" i="49"/>
  <c r="G154" i="49"/>
  <c r="B154" i="49"/>
  <c r="I153" i="49"/>
  <c r="G153" i="49"/>
  <c r="B153" i="49"/>
  <c r="I152" i="49"/>
  <c r="G152" i="49"/>
  <c r="B152" i="49"/>
  <c r="I151" i="49"/>
  <c r="G151" i="49"/>
  <c r="B151" i="49"/>
  <c r="I150" i="49"/>
  <c r="G150" i="49"/>
  <c r="B150" i="49"/>
  <c r="I149" i="49"/>
  <c r="G149" i="49"/>
  <c r="B149" i="49"/>
  <c r="I148" i="49"/>
  <c r="G148" i="49"/>
  <c r="B148" i="49"/>
  <c r="I147" i="49"/>
  <c r="G147" i="49"/>
  <c r="B147" i="49"/>
  <c r="I146" i="49"/>
  <c r="G146" i="49"/>
  <c r="B146" i="49"/>
  <c r="I145" i="49"/>
  <c r="G145" i="49"/>
  <c r="B145" i="49"/>
  <c r="I144" i="49"/>
  <c r="G144" i="49"/>
  <c r="B144" i="49"/>
  <c r="I143" i="49"/>
  <c r="G143" i="49"/>
  <c r="B143" i="49"/>
  <c r="I142" i="49"/>
  <c r="G142" i="49"/>
  <c r="B142" i="49"/>
  <c r="I141" i="49"/>
  <c r="G141" i="49"/>
  <c r="B141" i="49"/>
  <c r="I140" i="49"/>
  <c r="G140" i="49"/>
  <c r="B140" i="49"/>
  <c r="I139" i="49"/>
  <c r="G139" i="49"/>
  <c r="B139" i="49"/>
  <c r="I138" i="49"/>
  <c r="G138" i="49"/>
  <c r="B138" i="49"/>
  <c r="I137" i="49"/>
  <c r="G137" i="49"/>
  <c r="B137" i="49"/>
  <c r="I136" i="49"/>
  <c r="G136" i="49"/>
  <c r="B136" i="49"/>
  <c r="I135" i="49"/>
  <c r="G135" i="49"/>
  <c r="B135" i="49"/>
  <c r="I134" i="49"/>
  <c r="G134" i="49"/>
  <c r="B134" i="49"/>
  <c r="I133" i="49"/>
  <c r="G133" i="49"/>
  <c r="B133" i="49"/>
  <c r="I132" i="49"/>
  <c r="G132" i="49"/>
  <c r="B132" i="49"/>
  <c r="I131" i="49"/>
  <c r="G131" i="49"/>
  <c r="B131" i="49"/>
  <c r="I130" i="49"/>
  <c r="G130" i="49"/>
  <c r="B130" i="49"/>
  <c r="I129" i="49"/>
  <c r="G129" i="49"/>
  <c r="B129" i="49"/>
  <c r="I128" i="49"/>
  <c r="G128" i="49"/>
  <c r="B128" i="49"/>
  <c r="I127" i="49"/>
  <c r="G127" i="49"/>
  <c r="B127" i="49"/>
  <c r="I126" i="49"/>
  <c r="G126" i="49"/>
  <c r="B126" i="49"/>
  <c r="I125" i="49"/>
  <c r="G125" i="49"/>
  <c r="B125" i="49"/>
  <c r="I124" i="49"/>
  <c r="G124" i="49"/>
  <c r="B124" i="49"/>
  <c r="I123" i="49"/>
  <c r="G123" i="49"/>
  <c r="B123" i="49"/>
  <c r="I122" i="49"/>
  <c r="G122" i="49"/>
  <c r="B122" i="49"/>
  <c r="I121" i="49"/>
  <c r="G121" i="49"/>
  <c r="B121" i="49"/>
  <c r="I120" i="49"/>
  <c r="G120" i="49"/>
  <c r="B120" i="49"/>
  <c r="I119" i="49"/>
  <c r="G119" i="49"/>
  <c r="B119" i="49"/>
  <c r="I118" i="49"/>
  <c r="G118" i="49"/>
  <c r="B118" i="49"/>
  <c r="I117" i="49"/>
  <c r="G117" i="49"/>
  <c r="B117" i="49"/>
  <c r="I116" i="49"/>
  <c r="G116" i="49"/>
  <c r="B116" i="49"/>
  <c r="I115" i="49"/>
  <c r="G115" i="49"/>
  <c r="B115" i="49"/>
  <c r="I114" i="49"/>
  <c r="G114" i="49"/>
  <c r="B114" i="49"/>
  <c r="I113" i="49"/>
  <c r="G113" i="49"/>
  <c r="B113" i="49"/>
  <c r="I112" i="49"/>
  <c r="G112" i="49"/>
  <c r="B112" i="49"/>
  <c r="I111" i="49"/>
  <c r="G111" i="49"/>
  <c r="B111" i="49"/>
  <c r="I110" i="49"/>
  <c r="G110" i="49"/>
  <c r="B110" i="49"/>
  <c r="I109" i="49"/>
  <c r="G109" i="49"/>
  <c r="B109" i="49"/>
  <c r="I108" i="49"/>
  <c r="G108" i="49"/>
  <c r="B108" i="49"/>
  <c r="I107" i="49"/>
  <c r="G107" i="49"/>
  <c r="B107" i="49"/>
  <c r="I106" i="49"/>
  <c r="G106" i="49"/>
  <c r="B106" i="49"/>
  <c r="I105" i="49"/>
  <c r="G105" i="49"/>
  <c r="B105" i="49"/>
  <c r="I104" i="49"/>
  <c r="G104" i="49"/>
  <c r="B104" i="49"/>
  <c r="I103" i="49"/>
  <c r="G103" i="49"/>
  <c r="B103" i="49"/>
  <c r="I102" i="49"/>
  <c r="G102" i="49"/>
  <c r="B102" i="49"/>
  <c r="I101" i="49"/>
  <c r="G101" i="49"/>
  <c r="B101" i="49"/>
  <c r="I100" i="49"/>
  <c r="G100" i="49"/>
  <c r="B100" i="49"/>
  <c r="I99" i="49"/>
  <c r="G99" i="49"/>
  <c r="B99" i="49"/>
  <c r="I98" i="49"/>
  <c r="G98" i="49"/>
  <c r="B98" i="49"/>
  <c r="I97" i="49"/>
  <c r="G97" i="49"/>
  <c r="B97" i="49"/>
  <c r="I96" i="49"/>
  <c r="G96" i="49"/>
  <c r="B96" i="49"/>
  <c r="I95" i="49"/>
  <c r="G95" i="49"/>
  <c r="B95" i="49"/>
  <c r="I94" i="49"/>
  <c r="G94" i="49"/>
  <c r="B94" i="49"/>
  <c r="I93" i="49"/>
  <c r="G93" i="49"/>
  <c r="B93" i="49"/>
  <c r="I92" i="49"/>
  <c r="G92" i="49"/>
  <c r="B92" i="49"/>
  <c r="I91" i="49"/>
  <c r="G91" i="49"/>
  <c r="B91" i="49"/>
  <c r="I90" i="49"/>
  <c r="G90" i="49"/>
  <c r="B90" i="49"/>
  <c r="I89" i="49"/>
  <c r="G89" i="49"/>
  <c r="B89" i="49"/>
  <c r="I88" i="49"/>
  <c r="G88" i="49"/>
  <c r="B88" i="49"/>
  <c r="I87" i="49"/>
  <c r="G87" i="49"/>
  <c r="B87" i="49"/>
  <c r="I86" i="49"/>
  <c r="G86" i="49"/>
  <c r="B86" i="49"/>
  <c r="I85" i="49"/>
  <c r="G85" i="49"/>
  <c r="B85" i="49"/>
  <c r="I84" i="49"/>
  <c r="G84" i="49"/>
  <c r="B84" i="49"/>
  <c r="I83" i="49"/>
  <c r="G83" i="49"/>
  <c r="B83" i="49"/>
  <c r="I82" i="49"/>
  <c r="G82" i="49"/>
  <c r="B82" i="49"/>
  <c r="I81" i="49"/>
  <c r="G81" i="49"/>
  <c r="B81" i="49"/>
  <c r="I80" i="49"/>
  <c r="G80" i="49"/>
  <c r="B80" i="49"/>
  <c r="I79" i="49"/>
  <c r="G79" i="49"/>
  <c r="B79" i="49"/>
  <c r="I78" i="49"/>
  <c r="G78" i="49"/>
  <c r="B78" i="49"/>
  <c r="I77" i="49"/>
  <c r="G77" i="49"/>
  <c r="B77" i="49"/>
  <c r="I76" i="49"/>
  <c r="G76" i="49"/>
  <c r="B76" i="49"/>
  <c r="I75" i="49"/>
  <c r="G75" i="49"/>
  <c r="B75" i="49"/>
  <c r="I74" i="49"/>
  <c r="G74" i="49"/>
  <c r="B74" i="49"/>
  <c r="I73" i="49"/>
  <c r="G73" i="49"/>
  <c r="B73" i="49"/>
  <c r="I72" i="49"/>
  <c r="G72" i="49"/>
  <c r="B72" i="49"/>
  <c r="I71" i="49"/>
  <c r="G71" i="49"/>
  <c r="B71" i="49"/>
  <c r="I70" i="49"/>
  <c r="G70" i="49"/>
  <c r="B70" i="49"/>
  <c r="I69" i="49"/>
  <c r="G69" i="49"/>
  <c r="B69" i="49"/>
  <c r="I68" i="49"/>
  <c r="G68" i="49"/>
  <c r="B68" i="49"/>
  <c r="I67" i="49"/>
  <c r="G67" i="49"/>
  <c r="B67" i="49"/>
  <c r="I66" i="49"/>
  <c r="G66" i="49"/>
  <c r="B66" i="49"/>
  <c r="I65" i="49"/>
  <c r="G65" i="49"/>
  <c r="B65" i="49"/>
  <c r="I64" i="49"/>
  <c r="G64" i="49"/>
  <c r="B64" i="49"/>
  <c r="I63" i="49"/>
  <c r="G63" i="49"/>
  <c r="B63" i="49"/>
  <c r="I62" i="49"/>
  <c r="G62" i="49"/>
  <c r="B62" i="49"/>
  <c r="I61" i="49"/>
  <c r="G61" i="49"/>
  <c r="B61" i="49"/>
  <c r="I60" i="49"/>
  <c r="G60" i="49"/>
  <c r="B60" i="49"/>
  <c r="I59" i="49"/>
  <c r="G59" i="49"/>
  <c r="B59" i="49"/>
  <c r="I58" i="49"/>
  <c r="G58" i="49"/>
  <c r="B58" i="49"/>
  <c r="I57" i="49"/>
  <c r="G57" i="49"/>
  <c r="B57" i="49"/>
  <c r="I56" i="49"/>
  <c r="G56" i="49"/>
  <c r="B56" i="49"/>
  <c r="I55" i="49"/>
  <c r="G55" i="49"/>
  <c r="B55" i="49"/>
  <c r="I54" i="49"/>
  <c r="G54" i="49"/>
  <c r="B54" i="49"/>
  <c r="I53" i="49"/>
  <c r="G53" i="49"/>
  <c r="B53" i="49"/>
  <c r="I52" i="49"/>
  <c r="G52" i="49"/>
  <c r="B52" i="49"/>
  <c r="I51" i="49"/>
  <c r="G51" i="49"/>
  <c r="B51" i="49"/>
  <c r="I50" i="49"/>
  <c r="G50" i="49"/>
  <c r="B50" i="49"/>
  <c r="I49" i="49"/>
  <c r="G49" i="49"/>
  <c r="B49" i="49"/>
  <c r="I48" i="49"/>
  <c r="G48" i="49"/>
  <c r="B48" i="49"/>
  <c r="I47" i="49"/>
  <c r="G47" i="49"/>
  <c r="B47" i="49"/>
  <c r="B43" i="49"/>
  <c r="B44" i="49" s="1"/>
  <c r="B45" i="49" s="1"/>
  <c r="B46" i="49" s="1"/>
  <c r="G42" i="49"/>
  <c r="C42" i="49"/>
  <c r="D33" i="49"/>
  <c r="B32" i="49"/>
  <c r="I31" i="49"/>
  <c r="G31" i="49"/>
  <c r="B31" i="49"/>
  <c r="I30" i="49"/>
  <c r="G30" i="49"/>
  <c r="B30" i="49"/>
  <c r="I29" i="49"/>
  <c r="G29" i="49"/>
  <c r="B29" i="49"/>
  <c r="I28" i="49"/>
  <c r="G28" i="49"/>
  <c r="B28" i="49"/>
  <c r="I27" i="49"/>
  <c r="G27" i="49"/>
  <c r="B27" i="49"/>
  <c r="I26" i="49"/>
  <c r="G26" i="49"/>
  <c r="B26" i="49"/>
  <c r="I25" i="49"/>
  <c r="G25" i="49"/>
  <c r="B25" i="49"/>
  <c r="I24" i="49"/>
  <c r="G24" i="49"/>
  <c r="B24" i="49"/>
  <c r="I23" i="49"/>
  <c r="G23" i="49"/>
  <c r="B23" i="49"/>
  <c r="I22" i="49"/>
  <c r="G22" i="49"/>
  <c r="B22" i="49"/>
  <c r="I21" i="49"/>
  <c r="G21" i="49"/>
  <c r="B21" i="49"/>
  <c r="I20" i="49"/>
  <c r="G20" i="49"/>
  <c r="B20" i="49"/>
  <c r="I19" i="49"/>
  <c r="G19" i="49"/>
  <c r="B19" i="49"/>
  <c r="I18" i="49"/>
  <c r="G18" i="49"/>
  <c r="B18" i="49"/>
  <c r="I17" i="49"/>
  <c r="G17" i="49"/>
  <c r="B17" i="49"/>
  <c r="G16" i="49"/>
  <c r="B14" i="49"/>
  <c r="B198" i="48"/>
  <c r="B197" i="48"/>
  <c r="I192" i="48"/>
  <c r="G192" i="48"/>
  <c r="B192" i="48"/>
  <c r="I191" i="48"/>
  <c r="G191" i="48"/>
  <c r="B191" i="48"/>
  <c r="I190" i="48"/>
  <c r="G190" i="48"/>
  <c r="B190" i="48"/>
  <c r="I189" i="48"/>
  <c r="G189" i="48"/>
  <c r="B189" i="48"/>
  <c r="I188" i="48"/>
  <c r="G188" i="48"/>
  <c r="B188" i="48"/>
  <c r="I187" i="48"/>
  <c r="G187" i="48"/>
  <c r="B187" i="48"/>
  <c r="I186" i="48"/>
  <c r="G186" i="48"/>
  <c r="B186" i="48"/>
  <c r="I185" i="48"/>
  <c r="G185" i="48"/>
  <c r="B185" i="48"/>
  <c r="I184" i="48"/>
  <c r="G184" i="48"/>
  <c r="B184" i="48"/>
  <c r="I183" i="48"/>
  <c r="G183" i="48"/>
  <c r="B183" i="48"/>
  <c r="I182" i="48"/>
  <c r="G182" i="48"/>
  <c r="B182" i="48"/>
  <c r="I181" i="48"/>
  <c r="G181" i="48"/>
  <c r="B181" i="48"/>
  <c r="I180" i="48"/>
  <c r="G180" i="48"/>
  <c r="B180" i="48"/>
  <c r="I179" i="48"/>
  <c r="G179" i="48"/>
  <c r="B179" i="48"/>
  <c r="I178" i="48"/>
  <c r="G178" i="48"/>
  <c r="B178" i="48"/>
  <c r="I177" i="48"/>
  <c r="G177" i="48"/>
  <c r="B177" i="48"/>
  <c r="I176" i="48"/>
  <c r="G176" i="48"/>
  <c r="B176" i="48"/>
  <c r="I175" i="48"/>
  <c r="G175" i="48"/>
  <c r="B175" i="48"/>
  <c r="I174" i="48"/>
  <c r="G174" i="48"/>
  <c r="B174" i="48"/>
  <c r="I173" i="48"/>
  <c r="G173" i="48"/>
  <c r="B173" i="48"/>
  <c r="I172" i="48"/>
  <c r="G172" i="48"/>
  <c r="B172" i="48"/>
  <c r="I171" i="48"/>
  <c r="G171" i="48"/>
  <c r="B171" i="48"/>
  <c r="I170" i="48"/>
  <c r="G170" i="48"/>
  <c r="B170" i="48"/>
  <c r="I169" i="48"/>
  <c r="G169" i="48"/>
  <c r="B169" i="48"/>
  <c r="I168" i="48"/>
  <c r="G168" i="48"/>
  <c r="B168" i="48"/>
  <c r="I167" i="48"/>
  <c r="G167" i="48"/>
  <c r="B167" i="48"/>
  <c r="I166" i="48"/>
  <c r="G166" i="48"/>
  <c r="B166" i="48"/>
  <c r="I165" i="48"/>
  <c r="G165" i="48"/>
  <c r="B165" i="48"/>
  <c r="I164" i="48"/>
  <c r="G164" i="48"/>
  <c r="B164" i="48"/>
  <c r="I163" i="48"/>
  <c r="G163" i="48"/>
  <c r="B163" i="48"/>
  <c r="I162" i="48"/>
  <c r="G162" i="48"/>
  <c r="B162" i="48"/>
  <c r="I161" i="48"/>
  <c r="G161" i="48"/>
  <c r="B161" i="48"/>
  <c r="I160" i="48"/>
  <c r="G160" i="48"/>
  <c r="B160" i="48"/>
  <c r="I159" i="48"/>
  <c r="G159" i="48"/>
  <c r="B159" i="48"/>
  <c r="I158" i="48"/>
  <c r="G158" i="48"/>
  <c r="B158" i="48"/>
  <c r="I157" i="48"/>
  <c r="G157" i="48"/>
  <c r="B157" i="48"/>
  <c r="I156" i="48"/>
  <c r="G156" i="48"/>
  <c r="B156" i="48"/>
  <c r="I155" i="48"/>
  <c r="G155" i="48"/>
  <c r="B155" i="48"/>
  <c r="I154" i="48"/>
  <c r="G154" i="48"/>
  <c r="B154" i="48"/>
  <c r="I153" i="48"/>
  <c r="G153" i="48"/>
  <c r="B153" i="48"/>
  <c r="I152" i="48"/>
  <c r="G152" i="48"/>
  <c r="B152" i="48"/>
  <c r="I151" i="48"/>
  <c r="G151" i="48"/>
  <c r="B151" i="48"/>
  <c r="I150" i="48"/>
  <c r="G150" i="48"/>
  <c r="B150" i="48"/>
  <c r="I149" i="48"/>
  <c r="G149" i="48"/>
  <c r="B149" i="48"/>
  <c r="I148" i="48"/>
  <c r="G148" i="48"/>
  <c r="B148" i="48"/>
  <c r="I147" i="48"/>
  <c r="G147" i="48"/>
  <c r="B147" i="48"/>
  <c r="I146" i="48"/>
  <c r="G146" i="48"/>
  <c r="B146" i="48"/>
  <c r="I145" i="48"/>
  <c r="G145" i="48"/>
  <c r="B145" i="48"/>
  <c r="I144" i="48"/>
  <c r="G144" i="48"/>
  <c r="B144" i="48"/>
  <c r="I143" i="48"/>
  <c r="G143" i="48"/>
  <c r="B143" i="48"/>
  <c r="I142" i="48"/>
  <c r="G142" i="48"/>
  <c r="B142" i="48"/>
  <c r="I141" i="48"/>
  <c r="G141" i="48"/>
  <c r="B141" i="48"/>
  <c r="I140" i="48"/>
  <c r="G140" i="48"/>
  <c r="B140" i="48"/>
  <c r="I139" i="48"/>
  <c r="G139" i="48"/>
  <c r="B139" i="48"/>
  <c r="I138" i="48"/>
  <c r="G138" i="48"/>
  <c r="B138" i="48"/>
  <c r="I137" i="48"/>
  <c r="G137" i="48"/>
  <c r="B137" i="48"/>
  <c r="I136" i="48"/>
  <c r="G136" i="48"/>
  <c r="B136" i="48"/>
  <c r="I135" i="48"/>
  <c r="G135" i="48"/>
  <c r="B135" i="48"/>
  <c r="I134" i="48"/>
  <c r="G134" i="48"/>
  <c r="B134" i="48"/>
  <c r="I133" i="48"/>
  <c r="G133" i="48"/>
  <c r="B133" i="48"/>
  <c r="I132" i="48"/>
  <c r="G132" i="48"/>
  <c r="B132" i="48"/>
  <c r="I131" i="48"/>
  <c r="G131" i="48"/>
  <c r="B131" i="48"/>
  <c r="I130" i="48"/>
  <c r="G130" i="48"/>
  <c r="B130" i="48"/>
  <c r="I129" i="48"/>
  <c r="G129" i="48"/>
  <c r="B129" i="48"/>
  <c r="I128" i="48"/>
  <c r="G128" i="48"/>
  <c r="B128" i="48"/>
  <c r="I127" i="48"/>
  <c r="G127" i="48"/>
  <c r="B127" i="48"/>
  <c r="I126" i="48"/>
  <c r="G126" i="48"/>
  <c r="B126" i="48"/>
  <c r="I125" i="48"/>
  <c r="G125" i="48"/>
  <c r="B125" i="48"/>
  <c r="I124" i="48"/>
  <c r="G124" i="48"/>
  <c r="B124" i="48"/>
  <c r="I123" i="48"/>
  <c r="G123" i="48"/>
  <c r="B123" i="48"/>
  <c r="I122" i="48"/>
  <c r="G122" i="48"/>
  <c r="B122" i="48"/>
  <c r="I121" i="48"/>
  <c r="G121" i="48"/>
  <c r="B121" i="48"/>
  <c r="I120" i="48"/>
  <c r="G120" i="48"/>
  <c r="B120" i="48"/>
  <c r="I119" i="48"/>
  <c r="G119" i="48"/>
  <c r="B119" i="48"/>
  <c r="I118" i="48"/>
  <c r="G118" i="48"/>
  <c r="B118" i="48"/>
  <c r="I117" i="48"/>
  <c r="G117" i="48"/>
  <c r="B117" i="48"/>
  <c r="I116" i="48"/>
  <c r="G116" i="48"/>
  <c r="B116" i="48"/>
  <c r="I115" i="48"/>
  <c r="G115" i="48"/>
  <c r="B115" i="48"/>
  <c r="I114" i="48"/>
  <c r="G114" i="48"/>
  <c r="B114" i="48"/>
  <c r="I113" i="48"/>
  <c r="G113" i="48"/>
  <c r="B113" i="48"/>
  <c r="I112" i="48"/>
  <c r="G112" i="48"/>
  <c r="B112" i="48"/>
  <c r="I111" i="48"/>
  <c r="G111" i="48"/>
  <c r="B111" i="48"/>
  <c r="I110" i="48"/>
  <c r="G110" i="48"/>
  <c r="B110" i="48"/>
  <c r="I109" i="48"/>
  <c r="G109" i="48"/>
  <c r="B109" i="48"/>
  <c r="I108" i="48"/>
  <c r="G108" i="48"/>
  <c r="B108" i="48"/>
  <c r="I107" i="48"/>
  <c r="G107" i="48"/>
  <c r="B107" i="48"/>
  <c r="I106" i="48"/>
  <c r="G106" i="48"/>
  <c r="B106" i="48"/>
  <c r="I105" i="48"/>
  <c r="G105" i="48"/>
  <c r="B105" i="48"/>
  <c r="I104" i="48"/>
  <c r="G104" i="48"/>
  <c r="B104" i="48"/>
  <c r="I103" i="48"/>
  <c r="G103" i="48"/>
  <c r="B103" i="48"/>
  <c r="I102" i="48"/>
  <c r="G102" i="48"/>
  <c r="B102" i="48"/>
  <c r="I101" i="48"/>
  <c r="G101" i="48"/>
  <c r="B101" i="48"/>
  <c r="I100" i="48"/>
  <c r="G100" i="48"/>
  <c r="B100" i="48"/>
  <c r="I99" i="48"/>
  <c r="G99" i="48"/>
  <c r="B99" i="48"/>
  <c r="I98" i="48"/>
  <c r="G98" i="48"/>
  <c r="B98" i="48"/>
  <c r="I97" i="48"/>
  <c r="G97" i="48"/>
  <c r="B97" i="48"/>
  <c r="I96" i="48"/>
  <c r="G96" i="48"/>
  <c r="B96" i="48"/>
  <c r="I95" i="48"/>
  <c r="G95" i="48"/>
  <c r="B95" i="48"/>
  <c r="I94" i="48"/>
  <c r="G94" i="48"/>
  <c r="B94" i="48"/>
  <c r="I93" i="48"/>
  <c r="G93" i="48"/>
  <c r="B93" i="48"/>
  <c r="I92" i="48"/>
  <c r="G92" i="48"/>
  <c r="B92" i="48"/>
  <c r="I91" i="48"/>
  <c r="G91" i="48"/>
  <c r="B91" i="48"/>
  <c r="I90" i="48"/>
  <c r="G90" i="48"/>
  <c r="B90" i="48"/>
  <c r="I89" i="48"/>
  <c r="G89" i="48"/>
  <c r="B89" i="48"/>
  <c r="I88" i="48"/>
  <c r="G88" i="48"/>
  <c r="B88" i="48"/>
  <c r="I87" i="48"/>
  <c r="G87" i="48"/>
  <c r="B87" i="48"/>
  <c r="I86" i="48"/>
  <c r="G86" i="48"/>
  <c r="B86" i="48"/>
  <c r="I85" i="48"/>
  <c r="G85" i="48"/>
  <c r="B85" i="48"/>
  <c r="I84" i="48"/>
  <c r="G84" i="48"/>
  <c r="B84" i="48"/>
  <c r="I83" i="48"/>
  <c r="G83" i="48"/>
  <c r="B83" i="48"/>
  <c r="I82" i="48"/>
  <c r="G82" i="48"/>
  <c r="B82" i="48"/>
  <c r="I81" i="48"/>
  <c r="G81" i="48"/>
  <c r="B81" i="48"/>
  <c r="I80" i="48"/>
  <c r="G80" i="48"/>
  <c r="B80" i="48"/>
  <c r="I79" i="48"/>
  <c r="G79" i="48"/>
  <c r="B79" i="48"/>
  <c r="I78" i="48"/>
  <c r="G78" i="48"/>
  <c r="B78" i="48"/>
  <c r="I77" i="48"/>
  <c r="G77" i="48"/>
  <c r="B77" i="48"/>
  <c r="I76" i="48"/>
  <c r="G76" i="48"/>
  <c r="B76" i="48"/>
  <c r="I75" i="48"/>
  <c r="G75" i="48"/>
  <c r="B75" i="48"/>
  <c r="I74" i="48"/>
  <c r="G74" i="48"/>
  <c r="B74" i="48"/>
  <c r="I73" i="48"/>
  <c r="G73" i="48"/>
  <c r="B73" i="48"/>
  <c r="I72" i="48"/>
  <c r="G72" i="48"/>
  <c r="B72" i="48"/>
  <c r="I71" i="48"/>
  <c r="G71" i="48"/>
  <c r="B71" i="48"/>
  <c r="I70" i="48"/>
  <c r="G70" i="48"/>
  <c r="B70" i="48"/>
  <c r="I69" i="48"/>
  <c r="G69" i="48"/>
  <c r="B69" i="48"/>
  <c r="I68" i="48"/>
  <c r="G68" i="48"/>
  <c r="B68" i="48"/>
  <c r="I67" i="48"/>
  <c r="G67" i="48"/>
  <c r="B67" i="48"/>
  <c r="I66" i="48"/>
  <c r="G66" i="48"/>
  <c r="B66" i="48"/>
  <c r="I65" i="48"/>
  <c r="G65" i="48"/>
  <c r="B65" i="48"/>
  <c r="I64" i="48"/>
  <c r="G64" i="48"/>
  <c r="B64" i="48"/>
  <c r="I63" i="48"/>
  <c r="G63" i="48"/>
  <c r="B63" i="48"/>
  <c r="I62" i="48"/>
  <c r="G62" i="48"/>
  <c r="B62" i="48"/>
  <c r="I61" i="48"/>
  <c r="G61" i="48"/>
  <c r="B61" i="48"/>
  <c r="I60" i="48"/>
  <c r="G60" i="48"/>
  <c r="B60" i="48"/>
  <c r="I59" i="48"/>
  <c r="G59" i="48"/>
  <c r="B59" i="48"/>
  <c r="I58" i="48"/>
  <c r="G58" i="48"/>
  <c r="B58" i="48"/>
  <c r="I57" i="48"/>
  <c r="G57" i="48"/>
  <c r="B57" i="48"/>
  <c r="I56" i="48"/>
  <c r="G56" i="48"/>
  <c r="B56" i="48"/>
  <c r="I55" i="48"/>
  <c r="G55" i="48"/>
  <c r="B55" i="48"/>
  <c r="I54" i="48"/>
  <c r="G54" i="48"/>
  <c r="B54" i="48"/>
  <c r="I53" i="48"/>
  <c r="G53" i="48"/>
  <c r="B53" i="48"/>
  <c r="I52" i="48"/>
  <c r="G52" i="48"/>
  <c r="B52" i="48"/>
  <c r="I51" i="48"/>
  <c r="G51" i="48"/>
  <c r="B51" i="48"/>
  <c r="I50" i="48"/>
  <c r="G50" i="48"/>
  <c r="B50" i="48"/>
  <c r="I49" i="48"/>
  <c r="G49" i="48"/>
  <c r="B49" i="48"/>
  <c r="I48" i="48"/>
  <c r="G48" i="48"/>
  <c r="B48" i="48"/>
  <c r="I47" i="48"/>
  <c r="G47" i="48"/>
  <c r="B47" i="48"/>
  <c r="I46" i="48"/>
  <c r="G42" i="48"/>
  <c r="C42" i="48"/>
  <c r="D33" i="48"/>
  <c r="B32" i="48"/>
  <c r="I31" i="48"/>
  <c r="G31" i="48"/>
  <c r="B31" i="48"/>
  <c r="I30" i="48"/>
  <c r="G30" i="48"/>
  <c r="B30" i="48"/>
  <c r="I29" i="48"/>
  <c r="G29" i="48"/>
  <c r="B29" i="48"/>
  <c r="I28" i="48"/>
  <c r="G28" i="48"/>
  <c r="B28" i="48"/>
  <c r="I27" i="48"/>
  <c r="G27" i="48"/>
  <c r="B27" i="48"/>
  <c r="I26" i="48"/>
  <c r="G26" i="48"/>
  <c r="B26" i="48"/>
  <c r="I25" i="48"/>
  <c r="G25" i="48"/>
  <c r="B25" i="48"/>
  <c r="I24" i="48"/>
  <c r="G24" i="48"/>
  <c r="B24" i="48"/>
  <c r="I23" i="48"/>
  <c r="G23" i="48"/>
  <c r="B23" i="48"/>
  <c r="I22" i="48"/>
  <c r="G22" i="48"/>
  <c r="B22" i="48"/>
  <c r="I21" i="48"/>
  <c r="G21" i="48"/>
  <c r="B21" i="48"/>
  <c r="I20" i="48"/>
  <c r="G20" i="48"/>
  <c r="B20" i="48"/>
  <c r="I19" i="48"/>
  <c r="G19" i="48"/>
  <c r="B19" i="48"/>
  <c r="I18" i="48"/>
  <c r="G18" i="48"/>
  <c r="B18" i="48"/>
  <c r="I17" i="48"/>
  <c r="G17" i="48"/>
  <c r="B17" i="48"/>
  <c r="G16" i="48"/>
  <c r="B14" i="48"/>
  <c r="B198" i="47"/>
  <c r="B197" i="47"/>
  <c r="D193" i="47"/>
  <c r="I192" i="47"/>
  <c r="G192" i="47"/>
  <c r="B192" i="47"/>
  <c r="I191" i="47"/>
  <c r="G191" i="47"/>
  <c r="B191" i="47"/>
  <c r="I190" i="47"/>
  <c r="G190" i="47"/>
  <c r="B190" i="47"/>
  <c r="I189" i="47"/>
  <c r="G189" i="47"/>
  <c r="B189" i="47"/>
  <c r="I188" i="47"/>
  <c r="G188" i="47"/>
  <c r="B188" i="47"/>
  <c r="I187" i="47"/>
  <c r="G187" i="47"/>
  <c r="B187" i="47"/>
  <c r="I186" i="47"/>
  <c r="G186" i="47"/>
  <c r="B186" i="47"/>
  <c r="I185" i="47"/>
  <c r="G185" i="47"/>
  <c r="B185" i="47"/>
  <c r="I184" i="47"/>
  <c r="G184" i="47"/>
  <c r="B184" i="47"/>
  <c r="I183" i="47"/>
  <c r="G183" i="47"/>
  <c r="B183" i="47"/>
  <c r="I182" i="47"/>
  <c r="G182" i="47"/>
  <c r="B182" i="47"/>
  <c r="I181" i="47"/>
  <c r="G181" i="47"/>
  <c r="B181" i="47"/>
  <c r="I180" i="47"/>
  <c r="G180" i="47"/>
  <c r="B180" i="47"/>
  <c r="I179" i="47"/>
  <c r="G179" i="47"/>
  <c r="B179" i="47"/>
  <c r="I178" i="47"/>
  <c r="G178" i="47"/>
  <c r="B178" i="47"/>
  <c r="I177" i="47"/>
  <c r="G177" i="47"/>
  <c r="B177" i="47"/>
  <c r="I176" i="47"/>
  <c r="G176" i="47"/>
  <c r="B176" i="47"/>
  <c r="I175" i="47"/>
  <c r="G175" i="47"/>
  <c r="B175" i="47"/>
  <c r="I174" i="47"/>
  <c r="G174" i="47"/>
  <c r="B174" i="47"/>
  <c r="I173" i="47"/>
  <c r="G173" i="47"/>
  <c r="B173" i="47"/>
  <c r="I172" i="47"/>
  <c r="G172" i="47"/>
  <c r="B172" i="47"/>
  <c r="I171" i="47"/>
  <c r="G171" i="47"/>
  <c r="B171" i="47"/>
  <c r="I170" i="47"/>
  <c r="G170" i="47"/>
  <c r="B170" i="47"/>
  <c r="I169" i="47"/>
  <c r="G169" i="47"/>
  <c r="B169" i="47"/>
  <c r="I168" i="47"/>
  <c r="G168" i="47"/>
  <c r="B168" i="47"/>
  <c r="I167" i="47"/>
  <c r="G167" i="47"/>
  <c r="B167" i="47"/>
  <c r="I166" i="47"/>
  <c r="G166" i="47"/>
  <c r="B166" i="47"/>
  <c r="I165" i="47"/>
  <c r="G165" i="47"/>
  <c r="B165" i="47"/>
  <c r="I164" i="47"/>
  <c r="G164" i="47"/>
  <c r="B164" i="47"/>
  <c r="I163" i="47"/>
  <c r="G163" i="47"/>
  <c r="B163" i="47"/>
  <c r="I162" i="47"/>
  <c r="G162" i="47"/>
  <c r="B162" i="47"/>
  <c r="I161" i="47"/>
  <c r="G161" i="47"/>
  <c r="B161" i="47"/>
  <c r="I160" i="47"/>
  <c r="G160" i="47"/>
  <c r="B160" i="47"/>
  <c r="I159" i="47"/>
  <c r="G159" i="47"/>
  <c r="B159" i="47"/>
  <c r="I158" i="47"/>
  <c r="G158" i="47"/>
  <c r="B158" i="47"/>
  <c r="I157" i="47"/>
  <c r="G157" i="47"/>
  <c r="B157" i="47"/>
  <c r="I156" i="47"/>
  <c r="G156" i="47"/>
  <c r="B156" i="47"/>
  <c r="I155" i="47"/>
  <c r="G155" i="47"/>
  <c r="B155" i="47"/>
  <c r="I154" i="47"/>
  <c r="G154" i="47"/>
  <c r="B154" i="47"/>
  <c r="I153" i="47"/>
  <c r="G153" i="47"/>
  <c r="B153" i="47"/>
  <c r="I152" i="47"/>
  <c r="G152" i="47"/>
  <c r="B152" i="47"/>
  <c r="I151" i="47"/>
  <c r="G151" i="47"/>
  <c r="B151" i="47"/>
  <c r="I150" i="47"/>
  <c r="G150" i="47"/>
  <c r="B150" i="47"/>
  <c r="I149" i="47"/>
  <c r="G149" i="47"/>
  <c r="B149" i="47"/>
  <c r="I148" i="47"/>
  <c r="G148" i="47"/>
  <c r="B148" i="47"/>
  <c r="I147" i="47"/>
  <c r="G147" i="47"/>
  <c r="B147" i="47"/>
  <c r="I146" i="47"/>
  <c r="G146" i="47"/>
  <c r="B146" i="47"/>
  <c r="I145" i="47"/>
  <c r="G145" i="47"/>
  <c r="B145" i="47"/>
  <c r="I144" i="47"/>
  <c r="G144" i="47"/>
  <c r="B144" i="47"/>
  <c r="I143" i="47"/>
  <c r="G143" i="47"/>
  <c r="B143" i="47"/>
  <c r="I142" i="47"/>
  <c r="G142" i="47"/>
  <c r="B142" i="47"/>
  <c r="I141" i="47"/>
  <c r="G141" i="47"/>
  <c r="B141" i="47"/>
  <c r="I140" i="47"/>
  <c r="G140" i="47"/>
  <c r="B140" i="47"/>
  <c r="I139" i="47"/>
  <c r="G139" i="47"/>
  <c r="B139" i="47"/>
  <c r="I138" i="47"/>
  <c r="G138" i="47"/>
  <c r="B138" i="47"/>
  <c r="I137" i="47"/>
  <c r="G137" i="47"/>
  <c r="B137" i="47"/>
  <c r="I136" i="47"/>
  <c r="G136" i="47"/>
  <c r="B136" i="47"/>
  <c r="I135" i="47"/>
  <c r="G135" i="47"/>
  <c r="B135" i="47"/>
  <c r="I134" i="47"/>
  <c r="G134" i="47"/>
  <c r="B134" i="47"/>
  <c r="I133" i="47"/>
  <c r="G133" i="47"/>
  <c r="B133" i="47"/>
  <c r="I132" i="47"/>
  <c r="G132" i="47"/>
  <c r="B132" i="47"/>
  <c r="I131" i="47"/>
  <c r="G131" i="47"/>
  <c r="B131" i="47"/>
  <c r="I130" i="47"/>
  <c r="G130" i="47"/>
  <c r="B130" i="47"/>
  <c r="I129" i="47"/>
  <c r="G129" i="47"/>
  <c r="B129" i="47"/>
  <c r="I128" i="47"/>
  <c r="G128" i="47"/>
  <c r="B128" i="47"/>
  <c r="I127" i="47"/>
  <c r="G127" i="47"/>
  <c r="B127" i="47"/>
  <c r="I126" i="47"/>
  <c r="G126" i="47"/>
  <c r="B126" i="47"/>
  <c r="I125" i="47"/>
  <c r="G125" i="47"/>
  <c r="B125" i="47"/>
  <c r="I124" i="47"/>
  <c r="G124" i="47"/>
  <c r="B124" i="47"/>
  <c r="I123" i="47"/>
  <c r="G123" i="47"/>
  <c r="B123" i="47"/>
  <c r="I122" i="47"/>
  <c r="G122" i="47"/>
  <c r="B122" i="47"/>
  <c r="I121" i="47"/>
  <c r="G121" i="47"/>
  <c r="B121" i="47"/>
  <c r="I120" i="47"/>
  <c r="G120" i="47"/>
  <c r="B120" i="47"/>
  <c r="I119" i="47"/>
  <c r="G119" i="47"/>
  <c r="B119" i="47"/>
  <c r="I118" i="47"/>
  <c r="G118" i="47"/>
  <c r="B118" i="47"/>
  <c r="I117" i="47"/>
  <c r="G117" i="47"/>
  <c r="B117" i="47"/>
  <c r="I116" i="47"/>
  <c r="G116" i="47"/>
  <c r="B116" i="47"/>
  <c r="I115" i="47"/>
  <c r="G115" i="47"/>
  <c r="B115" i="47"/>
  <c r="I114" i="47"/>
  <c r="G114" i="47"/>
  <c r="B114" i="47"/>
  <c r="I113" i="47"/>
  <c r="G113" i="47"/>
  <c r="B113" i="47"/>
  <c r="I112" i="47"/>
  <c r="G112" i="47"/>
  <c r="B112" i="47"/>
  <c r="I111" i="47"/>
  <c r="G111" i="47"/>
  <c r="B111" i="47"/>
  <c r="I110" i="47"/>
  <c r="G110" i="47"/>
  <c r="B110" i="47"/>
  <c r="I109" i="47"/>
  <c r="G109" i="47"/>
  <c r="B109" i="47"/>
  <c r="I108" i="47"/>
  <c r="G108" i="47"/>
  <c r="B108" i="47"/>
  <c r="I107" i="47"/>
  <c r="G107" i="47"/>
  <c r="B107" i="47"/>
  <c r="I106" i="47"/>
  <c r="G106" i="47"/>
  <c r="B106" i="47"/>
  <c r="I105" i="47"/>
  <c r="G105" i="47"/>
  <c r="B105" i="47"/>
  <c r="I104" i="47"/>
  <c r="G104" i="47"/>
  <c r="B104" i="47"/>
  <c r="I103" i="47"/>
  <c r="G103" i="47"/>
  <c r="B103" i="47"/>
  <c r="I102" i="47"/>
  <c r="G102" i="47"/>
  <c r="B102" i="47"/>
  <c r="I101" i="47"/>
  <c r="G101" i="47"/>
  <c r="B101" i="47"/>
  <c r="I100" i="47"/>
  <c r="G100" i="47"/>
  <c r="B100" i="47"/>
  <c r="I99" i="47"/>
  <c r="G99" i="47"/>
  <c r="B99" i="47"/>
  <c r="I98" i="47"/>
  <c r="G98" i="47"/>
  <c r="B98" i="47"/>
  <c r="I97" i="47"/>
  <c r="G97" i="47"/>
  <c r="B97" i="47"/>
  <c r="I96" i="47"/>
  <c r="G96" i="47"/>
  <c r="B96" i="47"/>
  <c r="I95" i="47"/>
  <c r="G95" i="47"/>
  <c r="B95" i="47"/>
  <c r="I94" i="47"/>
  <c r="G94" i="47"/>
  <c r="B94" i="47"/>
  <c r="I93" i="47"/>
  <c r="G93" i="47"/>
  <c r="B93" i="47"/>
  <c r="I92" i="47"/>
  <c r="G92" i="47"/>
  <c r="B92" i="47"/>
  <c r="I91" i="47"/>
  <c r="G91" i="47"/>
  <c r="B91" i="47"/>
  <c r="I90" i="47"/>
  <c r="G90" i="47"/>
  <c r="B90" i="47"/>
  <c r="I89" i="47"/>
  <c r="G89" i="47"/>
  <c r="B89" i="47"/>
  <c r="I88" i="47"/>
  <c r="G88" i="47"/>
  <c r="B88" i="47"/>
  <c r="I87" i="47"/>
  <c r="G87" i="47"/>
  <c r="B87" i="47"/>
  <c r="I86" i="47"/>
  <c r="G86" i="47"/>
  <c r="B86" i="47"/>
  <c r="I85" i="47"/>
  <c r="G85" i="47"/>
  <c r="B85" i="47"/>
  <c r="I84" i="47"/>
  <c r="G84" i="47"/>
  <c r="B84" i="47"/>
  <c r="I83" i="47"/>
  <c r="G83" i="47"/>
  <c r="B83" i="47"/>
  <c r="I82" i="47"/>
  <c r="G82" i="47"/>
  <c r="B82" i="47"/>
  <c r="I81" i="47"/>
  <c r="G81" i="47"/>
  <c r="B81" i="47"/>
  <c r="I80" i="47"/>
  <c r="G80" i="47"/>
  <c r="B80" i="47"/>
  <c r="I79" i="47"/>
  <c r="G79" i="47"/>
  <c r="B79" i="47"/>
  <c r="I78" i="47"/>
  <c r="G78" i="47"/>
  <c r="B78" i="47"/>
  <c r="I77" i="47"/>
  <c r="G77" i="47"/>
  <c r="B77" i="47"/>
  <c r="I76" i="47"/>
  <c r="G76" i="47"/>
  <c r="B76" i="47"/>
  <c r="I75" i="47"/>
  <c r="G75" i="47"/>
  <c r="B75" i="47"/>
  <c r="I74" i="47"/>
  <c r="G74" i="47"/>
  <c r="B74" i="47"/>
  <c r="I73" i="47"/>
  <c r="G73" i="47"/>
  <c r="B73" i="47"/>
  <c r="I72" i="47"/>
  <c r="G72" i="47"/>
  <c r="B72" i="47"/>
  <c r="I71" i="47"/>
  <c r="G71" i="47"/>
  <c r="B71" i="47"/>
  <c r="I70" i="47"/>
  <c r="G70" i="47"/>
  <c r="B70" i="47"/>
  <c r="I69" i="47"/>
  <c r="G69" i="47"/>
  <c r="B69" i="47"/>
  <c r="I68" i="47"/>
  <c r="G68" i="47"/>
  <c r="B68" i="47"/>
  <c r="I67" i="47"/>
  <c r="G67" i="47"/>
  <c r="B67" i="47"/>
  <c r="I66" i="47"/>
  <c r="G66" i="47"/>
  <c r="B66" i="47"/>
  <c r="I65" i="47"/>
  <c r="G65" i="47"/>
  <c r="B65" i="47"/>
  <c r="I64" i="47"/>
  <c r="G64" i="47"/>
  <c r="B64" i="47"/>
  <c r="I63" i="47"/>
  <c r="G63" i="47"/>
  <c r="B63" i="47"/>
  <c r="I62" i="47"/>
  <c r="G62" i="47"/>
  <c r="B62" i="47"/>
  <c r="I61" i="47"/>
  <c r="G61" i="47"/>
  <c r="B61" i="47"/>
  <c r="I60" i="47"/>
  <c r="G60" i="47"/>
  <c r="B60" i="47"/>
  <c r="I59" i="47"/>
  <c r="G59" i="47"/>
  <c r="B59" i="47"/>
  <c r="I58" i="47"/>
  <c r="G58" i="47"/>
  <c r="B58" i="47"/>
  <c r="I57" i="47"/>
  <c r="G57" i="47"/>
  <c r="B57" i="47"/>
  <c r="I56" i="47"/>
  <c r="G56" i="47"/>
  <c r="B56" i="47"/>
  <c r="I55" i="47"/>
  <c r="G55" i="47"/>
  <c r="B55" i="47"/>
  <c r="I54" i="47"/>
  <c r="G54" i="47"/>
  <c r="B54" i="47"/>
  <c r="I53" i="47"/>
  <c r="G53" i="47"/>
  <c r="B53" i="47"/>
  <c r="I52" i="47"/>
  <c r="G52" i="47"/>
  <c r="B52" i="47"/>
  <c r="I51" i="47"/>
  <c r="G51" i="47"/>
  <c r="B51" i="47"/>
  <c r="I50" i="47"/>
  <c r="G50" i="47"/>
  <c r="B50" i="47"/>
  <c r="I49" i="47"/>
  <c r="G49" i="47"/>
  <c r="B49" i="47"/>
  <c r="I48" i="47"/>
  <c r="G48" i="47"/>
  <c r="B48" i="47"/>
  <c r="I47" i="47"/>
  <c r="G47" i="47"/>
  <c r="B47" i="47"/>
  <c r="I46" i="47"/>
  <c r="B43" i="47"/>
  <c r="B44" i="47" s="1"/>
  <c r="B45" i="47" s="1"/>
  <c r="B46" i="47" s="1"/>
  <c r="G42" i="47"/>
  <c r="C42" i="47"/>
  <c r="D33" i="47"/>
  <c r="B32" i="47"/>
  <c r="I31" i="47"/>
  <c r="G31" i="47"/>
  <c r="B31" i="47"/>
  <c r="I30" i="47"/>
  <c r="G30" i="47"/>
  <c r="B30" i="47"/>
  <c r="I29" i="47"/>
  <c r="G29" i="47"/>
  <c r="B29" i="47"/>
  <c r="I28" i="47"/>
  <c r="G28" i="47"/>
  <c r="B28" i="47"/>
  <c r="I27" i="47"/>
  <c r="G27" i="47"/>
  <c r="B27" i="47"/>
  <c r="I26" i="47"/>
  <c r="G26" i="47"/>
  <c r="B26" i="47"/>
  <c r="I25" i="47"/>
  <c r="G25" i="47"/>
  <c r="B25" i="47"/>
  <c r="I24" i="47"/>
  <c r="G24" i="47"/>
  <c r="B24" i="47"/>
  <c r="I23" i="47"/>
  <c r="G23" i="47"/>
  <c r="B23" i="47"/>
  <c r="I22" i="47"/>
  <c r="G22" i="47"/>
  <c r="B22" i="47"/>
  <c r="I21" i="47"/>
  <c r="G21" i="47"/>
  <c r="B21" i="47"/>
  <c r="I20" i="47"/>
  <c r="G20" i="47"/>
  <c r="B20" i="47"/>
  <c r="I19" i="47"/>
  <c r="G19" i="47"/>
  <c r="B19" i="47"/>
  <c r="I18" i="47"/>
  <c r="G18" i="47"/>
  <c r="B18" i="47"/>
  <c r="I17" i="47"/>
  <c r="G17" i="47"/>
  <c r="B17" i="47"/>
  <c r="G16" i="47"/>
  <c r="B14" i="47"/>
  <c r="B198" i="46"/>
  <c r="B197" i="46"/>
  <c r="D193" i="46"/>
  <c r="I192" i="46"/>
  <c r="G192" i="46"/>
  <c r="B192" i="46"/>
  <c r="I191" i="46"/>
  <c r="G191" i="46"/>
  <c r="B191" i="46"/>
  <c r="I190" i="46"/>
  <c r="G190" i="46"/>
  <c r="B190" i="46"/>
  <c r="I189" i="46"/>
  <c r="G189" i="46"/>
  <c r="B189" i="46"/>
  <c r="I188" i="46"/>
  <c r="G188" i="46"/>
  <c r="B188" i="46"/>
  <c r="I187" i="46"/>
  <c r="G187" i="46"/>
  <c r="B187" i="46"/>
  <c r="I186" i="46"/>
  <c r="G186" i="46"/>
  <c r="B186" i="46"/>
  <c r="I185" i="46"/>
  <c r="G185" i="46"/>
  <c r="B185" i="46"/>
  <c r="I184" i="46"/>
  <c r="G184" i="46"/>
  <c r="B184" i="46"/>
  <c r="I183" i="46"/>
  <c r="G183" i="46"/>
  <c r="B183" i="46"/>
  <c r="I182" i="46"/>
  <c r="G182" i="46"/>
  <c r="B182" i="46"/>
  <c r="I181" i="46"/>
  <c r="G181" i="46"/>
  <c r="B181" i="46"/>
  <c r="I180" i="46"/>
  <c r="G180" i="46"/>
  <c r="B180" i="46"/>
  <c r="I179" i="46"/>
  <c r="G179" i="46"/>
  <c r="B179" i="46"/>
  <c r="I178" i="46"/>
  <c r="G178" i="46"/>
  <c r="B178" i="46"/>
  <c r="I177" i="46"/>
  <c r="G177" i="46"/>
  <c r="B177" i="46"/>
  <c r="I176" i="46"/>
  <c r="G176" i="46"/>
  <c r="B176" i="46"/>
  <c r="I175" i="46"/>
  <c r="G175" i="46"/>
  <c r="B175" i="46"/>
  <c r="I174" i="46"/>
  <c r="G174" i="46"/>
  <c r="B174" i="46"/>
  <c r="I173" i="46"/>
  <c r="G173" i="46"/>
  <c r="B173" i="46"/>
  <c r="I172" i="46"/>
  <c r="G172" i="46"/>
  <c r="B172" i="46"/>
  <c r="I171" i="46"/>
  <c r="G171" i="46"/>
  <c r="B171" i="46"/>
  <c r="I170" i="46"/>
  <c r="G170" i="46"/>
  <c r="B170" i="46"/>
  <c r="I169" i="46"/>
  <c r="G169" i="46"/>
  <c r="B169" i="46"/>
  <c r="I168" i="46"/>
  <c r="G168" i="46"/>
  <c r="B168" i="46"/>
  <c r="I167" i="46"/>
  <c r="G167" i="46"/>
  <c r="B167" i="46"/>
  <c r="I166" i="46"/>
  <c r="G166" i="46"/>
  <c r="B166" i="46"/>
  <c r="I165" i="46"/>
  <c r="G165" i="46"/>
  <c r="B165" i="46"/>
  <c r="I164" i="46"/>
  <c r="G164" i="46"/>
  <c r="B164" i="46"/>
  <c r="I163" i="46"/>
  <c r="G163" i="46"/>
  <c r="B163" i="46"/>
  <c r="I162" i="46"/>
  <c r="G162" i="46"/>
  <c r="B162" i="46"/>
  <c r="I161" i="46"/>
  <c r="G161" i="46"/>
  <c r="B161" i="46"/>
  <c r="I160" i="46"/>
  <c r="G160" i="46"/>
  <c r="B160" i="46"/>
  <c r="I159" i="46"/>
  <c r="G159" i="46"/>
  <c r="B159" i="46"/>
  <c r="I158" i="46"/>
  <c r="G158" i="46"/>
  <c r="B158" i="46"/>
  <c r="I157" i="46"/>
  <c r="G157" i="46"/>
  <c r="B157" i="46"/>
  <c r="I156" i="46"/>
  <c r="G156" i="46"/>
  <c r="B156" i="46"/>
  <c r="I155" i="46"/>
  <c r="G155" i="46"/>
  <c r="B155" i="46"/>
  <c r="I154" i="46"/>
  <c r="G154" i="46"/>
  <c r="B154" i="46"/>
  <c r="I153" i="46"/>
  <c r="G153" i="46"/>
  <c r="B153" i="46"/>
  <c r="I152" i="46"/>
  <c r="G152" i="46"/>
  <c r="B152" i="46"/>
  <c r="I151" i="46"/>
  <c r="G151" i="46"/>
  <c r="B151" i="46"/>
  <c r="I150" i="46"/>
  <c r="G150" i="46"/>
  <c r="B150" i="46"/>
  <c r="I149" i="46"/>
  <c r="G149" i="46"/>
  <c r="B149" i="46"/>
  <c r="I148" i="46"/>
  <c r="G148" i="46"/>
  <c r="B148" i="46"/>
  <c r="I147" i="46"/>
  <c r="G147" i="46"/>
  <c r="B147" i="46"/>
  <c r="I146" i="46"/>
  <c r="G146" i="46"/>
  <c r="B146" i="46"/>
  <c r="I145" i="46"/>
  <c r="G145" i="46"/>
  <c r="B145" i="46"/>
  <c r="I144" i="46"/>
  <c r="G144" i="46"/>
  <c r="B144" i="46"/>
  <c r="I143" i="46"/>
  <c r="G143" i="46"/>
  <c r="B143" i="46"/>
  <c r="I142" i="46"/>
  <c r="G142" i="46"/>
  <c r="B142" i="46"/>
  <c r="I141" i="46"/>
  <c r="G141" i="46"/>
  <c r="B141" i="46"/>
  <c r="I140" i="46"/>
  <c r="G140" i="46"/>
  <c r="B140" i="46"/>
  <c r="I139" i="46"/>
  <c r="G139" i="46"/>
  <c r="B139" i="46"/>
  <c r="I138" i="46"/>
  <c r="G138" i="46"/>
  <c r="B138" i="46"/>
  <c r="I137" i="46"/>
  <c r="G137" i="46"/>
  <c r="B137" i="46"/>
  <c r="I136" i="46"/>
  <c r="G136" i="46"/>
  <c r="B136" i="46"/>
  <c r="I135" i="46"/>
  <c r="G135" i="46"/>
  <c r="B135" i="46"/>
  <c r="I134" i="46"/>
  <c r="G134" i="46"/>
  <c r="B134" i="46"/>
  <c r="I133" i="46"/>
  <c r="G133" i="46"/>
  <c r="B133" i="46"/>
  <c r="I132" i="46"/>
  <c r="G132" i="46"/>
  <c r="B132" i="46"/>
  <c r="I131" i="46"/>
  <c r="G131" i="46"/>
  <c r="B131" i="46"/>
  <c r="I130" i="46"/>
  <c r="G130" i="46"/>
  <c r="B130" i="46"/>
  <c r="I129" i="46"/>
  <c r="G129" i="46"/>
  <c r="B129" i="46"/>
  <c r="I128" i="46"/>
  <c r="G128" i="46"/>
  <c r="B128" i="46"/>
  <c r="I127" i="46"/>
  <c r="G127" i="46"/>
  <c r="B127" i="46"/>
  <c r="I126" i="46"/>
  <c r="G126" i="46"/>
  <c r="B126" i="46"/>
  <c r="I125" i="46"/>
  <c r="G125" i="46"/>
  <c r="B125" i="46"/>
  <c r="I124" i="46"/>
  <c r="G124" i="46"/>
  <c r="B124" i="46"/>
  <c r="I123" i="46"/>
  <c r="G123" i="46"/>
  <c r="B123" i="46"/>
  <c r="I122" i="46"/>
  <c r="G122" i="46"/>
  <c r="B122" i="46"/>
  <c r="I121" i="46"/>
  <c r="G121" i="46"/>
  <c r="B121" i="46"/>
  <c r="I120" i="46"/>
  <c r="G120" i="46"/>
  <c r="B120" i="46"/>
  <c r="I119" i="46"/>
  <c r="G119" i="46"/>
  <c r="B119" i="46"/>
  <c r="I118" i="46"/>
  <c r="G118" i="46"/>
  <c r="B118" i="46"/>
  <c r="I117" i="46"/>
  <c r="G117" i="46"/>
  <c r="B117" i="46"/>
  <c r="I116" i="46"/>
  <c r="G116" i="46"/>
  <c r="B116" i="46"/>
  <c r="I115" i="46"/>
  <c r="G115" i="46"/>
  <c r="B115" i="46"/>
  <c r="I114" i="46"/>
  <c r="G114" i="46"/>
  <c r="B114" i="46"/>
  <c r="I113" i="46"/>
  <c r="G113" i="46"/>
  <c r="B113" i="46"/>
  <c r="I112" i="46"/>
  <c r="G112" i="46"/>
  <c r="B112" i="46"/>
  <c r="I111" i="46"/>
  <c r="G111" i="46"/>
  <c r="B111" i="46"/>
  <c r="I110" i="46"/>
  <c r="G110" i="46"/>
  <c r="B110" i="46"/>
  <c r="I109" i="46"/>
  <c r="G109" i="46"/>
  <c r="B109" i="46"/>
  <c r="I108" i="46"/>
  <c r="G108" i="46"/>
  <c r="B108" i="46"/>
  <c r="I107" i="46"/>
  <c r="G107" i="46"/>
  <c r="B107" i="46"/>
  <c r="I106" i="46"/>
  <c r="G106" i="46"/>
  <c r="B106" i="46"/>
  <c r="I105" i="46"/>
  <c r="G105" i="46"/>
  <c r="B105" i="46"/>
  <c r="I104" i="46"/>
  <c r="G104" i="46"/>
  <c r="B104" i="46"/>
  <c r="I103" i="46"/>
  <c r="G103" i="46"/>
  <c r="B103" i="46"/>
  <c r="I102" i="46"/>
  <c r="G102" i="46"/>
  <c r="B102" i="46"/>
  <c r="I101" i="46"/>
  <c r="G101" i="46"/>
  <c r="B101" i="46"/>
  <c r="I100" i="46"/>
  <c r="G100" i="46"/>
  <c r="B100" i="46"/>
  <c r="I99" i="46"/>
  <c r="G99" i="46"/>
  <c r="B99" i="46"/>
  <c r="I98" i="46"/>
  <c r="G98" i="46"/>
  <c r="B98" i="46"/>
  <c r="I97" i="46"/>
  <c r="G97" i="46"/>
  <c r="B97" i="46"/>
  <c r="I96" i="46"/>
  <c r="G96" i="46"/>
  <c r="B96" i="46"/>
  <c r="I95" i="46"/>
  <c r="G95" i="46"/>
  <c r="B95" i="46"/>
  <c r="I94" i="46"/>
  <c r="G94" i="46"/>
  <c r="B94" i="46"/>
  <c r="I93" i="46"/>
  <c r="G93" i="46"/>
  <c r="B93" i="46"/>
  <c r="I92" i="46"/>
  <c r="G92" i="46"/>
  <c r="B92" i="46"/>
  <c r="I91" i="46"/>
  <c r="G91" i="46"/>
  <c r="B91" i="46"/>
  <c r="I90" i="46"/>
  <c r="G90" i="46"/>
  <c r="B90" i="46"/>
  <c r="I89" i="46"/>
  <c r="G89" i="46"/>
  <c r="B89" i="46"/>
  <c r="I88" i="46"/>
  <c r="G88" i="46"/>
  <c r="B88" i="46"/>
  <c r="I87" i="46"/>
  <c r="G87" i="46"/>
  <c r="B87" i="46"/>
  <c r="I86" i="46"/>
  <c r="G86" i="46"/>
  <c r="B86" i="46"/>
  <c r="I85" i="46"/>
  <c r="G85" i="46"/>
  <c r="B85" i="46"/>
  <c r="I84" i="46"/>
  <c r="G84" i="46"/>
  <c r="B84" i="46"/>
  <c r="I83" i="46"/>
  <c r="G83" i="46"/>
  <c r="B83" i="46"/>
  <c r="I82" i="46"/>
  <c r="G82" i="46"/>
  <c r="B82" i="46"/>
  <c r="I81" i="46"/>
  <c r="G81" i="46"/>
  <c r="B81" i="46"/>
  <c r="I80" i="46"/>
  <c r="G80" i="46"/>
  <c r="B80" i="46"/>
  <c r="I79" i="46"/>
  <c r="G79" i="46"/>
  <c r="B79" i="46"/>
  <c r="I78" i="46"/>
  <c r="G78" i="46"/>
  <c r="B78" i="46"/>
  <c r="I77" i="46"/>
  <c r="G77" i="46"/>
  <c r="B77" i="46"/>
  <c r="I76" i="46"/>
  <c r="G76" i="46"/>
  <c r="B76" i="46"/>
  <c r="I75" i="46"/>
  <c r="G75" i="46"/>
  <c r="B75" i="46"/>
  <c r="I74" i="46"/>
  <c r="G74" i="46"/>
  <c r="B74" i="46"/>
  <c r="I73" i="46"/>
  <c r="G73" i="46"/>
  <c r="B73" i="46"/>
  <c r="I72" i="46"/>
  <c r="G72" i="46"/>
  <c r="B72" i="46"/>
  <c r="I71" i="46"/>
  <c r="G71" i="46"/>
  <c r="B71" i="46"/>
  <c r="I70" i="46"/>
  <c r="G70" i="46"/>
  <c r="B70" i="46"/>
  <c r="I69" i="46"/>
  <c r="G69" i="46"/>
  <c r="B69" i="46"/>
  <c r="I68" i="46"/>
  <c r="G68" i="46"/>
  <c r="B68" i="46"/>
  <c r="I67" i="46"/>
  <c r="G67" i="46"/>
  <c r="B67" i="46"/>
  <c r="I66" i="46"/>
  <c r="G66" i="46"/>
  <c r="B66" i="46"/>
  <c r="I65" i="46"/>
  <c r="G65" i="46"/>
  <c r="B65" i="46"/>
  <c r="I64" i="46"/>
  <c r="G64" i="46"/>
  <c r="B64" i="46"/>
  <c r="I63" i="46"/>
  <c r="G63" i="46"/>
  <c r="B63" i="46"/>
  <c r="I62" i="46"/>
  <c r="G62" i="46"/>
  <c r="B62" i="46"/>
  <c r="I61" i="46"/>
  <c r="G61" i="46"/>
  <c r="B61" i="46"/>
  <c r="I60" i="46"/>
  <c r="G60" i="46"/>
  <c r="B60" i="46"/>
  <c r="I59" i="46"/>
  <c r="G59" i="46"/>
  <c r="B59" i="46"/>
  <c r="I58" i="46"/>
  <c r="G58" i="46"/>
  <c r="B58" i="46"/>
  <c r="I57" i="46"/>
  <c r="G57" i="46"/>
  <c r="B57" i="46"/>
  <c r="I56" i="46"/>
  <c r="G56" i="46"/>
  <c r="B56" i="46"/>
  <c r="I55" i="46"/>
  <c r="G55" i="46"/>
  <c r="B55" i="46"/>
  <c r="I54" i="46"/>
  <c r="G54" i="46"/>
  <c r="B54" i="46"/>
  <c r="I53" i="46"/>
  <c r="G53" i="46"/>
  <c r="B53" i="46"/>
  <c r="I52" i="46"/>
  <c r="G52" i="46"/>
  <c r="B52" i="46"/>
  <c r="I51" i="46"/>
  <c r="G51" i="46"/>
  <c r="B51" i="46"/>
  <c r="I50" i="46"/>
  <c r="G50" i="46"/>
  <c r="B50" i="46"/>
  <c r="I49" i="46"/>
  <c r="G49" i="46"/>
  <c r="B49" i="46"/>
  <c r="I48" i="46"/>
  <c r="G48" i="46"/>
  <c r="B48" i="46"/>
  <c r="I47" i="46"/>
  <c r="G47" i="46"/>
  <c r="B47" i="46"/>
  <c r="B43" i="46"/>
  <c r="B44" i="46" s="1"/>
  <c r="B45" i="46" s="1"/>
  <c r="B46" i="46" s="1"/>
  <c r="G42" i="46"/>
  <c r="C42" i="46"/>
  <c r="D33" i="46"/>
  <c r="B32" i="46"/>
  <c r="I31" i="46"/>
  <c r="G31" i="46"/>
  <c r="B31" i="46"/>
  <c r="I30" i="46"/>
  <c r="G30" i="46"/>
  <c r="B30" i="46"/>
  <c r="I29" i="46"/>
  <c r="G29" i="46"/>
  <c r="B29" i="46"/>
  <c r="I28" i="46"/>
  <c r="G28" i="46"/>
  <c r="B28" i="46"/>
  <c r="I27" i="46"/>
  <c r="G27" i="46"/>
  <c r="B27" i="46"/>
  <c r="I26" i="46"/>
  <c r="G26" i="46"/>
  <c r="B26" i="46"/>
  <c r="I25" i="46"/>
  <c r="G25" i="46"/>
  <c r="B25" i="46"/>
  <c r="I24" i="46"/>
  <c r="G24" i="46"/>
  <c r="B24" i="46"/>
  <c r="I23" i="46"/>
  <c r="G23" i="46"/>
  <c r="B23" i="46"/>
  <c r="I22" i="46"/>
  <c r="G22" i="46"/>
  <c r="B22" i="46"/>
  <c r="I21" i="46"/>
  <c r="G21" i="46"/>
  <c r="B21" i="46"/>
  <c r="I20" i="46"/>
  <c r="G20" i="46"/>
  <c r="B20" i="46"/>
  <c r="I19" i="46"/>
  <c r="G19" i="46"/>
  <c r="B19" i="46"/>
  <c r="I18" i="46"/>
  <c r="G18" i="46"/>
  <c r="B18" i="46"/>
  <c r="I17" i="46"/>
  <c r="G17" i="46"/>
  <c r="B17" i="46"/>
  <c r="G16" i="46"/>
  <c r="B14" i="46"/>
  <c r="B198" i="45"/>
  <c r="B197" i="45"/>
  <c r="D193" i="45"/>
  <c r="I192" i="45"/>
  <c r="G192" i="45"/>
  <c r="B192" i="45"/>
  <c r="I191" i="45"/>
  <c r="G191" i="45"/>
  <c r="B191" i="45"/>
  <c r="I190" i="45"/>
  <c r="G190" i="45"/>
  <c r="B190" i="45"/>
  <c r="I189" i="45"/>
  <c r="G189" i="45"/>
  <c r="B189" i="45"/>
  <c r="I188" i="45"/>
  <c r="G188" i="45"/>
  <c r="B188" i="45"/>
  <c r="I187" i="45"/>
  <c r="G187" i="45"/>
  <c r="B187" i="45"/>
  <c r="I186" i="45"/>
  <c r="G186" i="45"/>
  <c r="B186" i="45"/>
  <c r="I185" i="45"/>
  <c r="G185" i="45"/>
  <c r="B185" i="45"/>
  <c r="I184" i="45"/>
  <c r="G184" i="45"/>
  <c r="B184" i="45"/>
  <c r="I183" i="45"/>
  <c r="G183" i="45"/>
  <c r="B183" i="45"/>
  <c r="I182" i="45"/>
  <c r="G182" i="45"/>
  <c r="B182" i="45"/>
  <c r="I181" i="45"/>
  <c r="G181" i="45"/>
  <c r="B181" i="45"/>
  <c r="I180" i="45"/>
  <c r="G180" i="45"/>
  <c r="B180" i="45"/>
  <c r="I179" i="45"/>
  <c r="G179" i="45"/>
  <c r="B179" i="45"/>
  <c r="I178" i="45"/>
  <c r="G178" i="45"/>
  <c r="B178" i="45"/>
  <c r="I177" i="45"/>
  <c r="G177" i="45"/>
  <c r="B177" i="45"/>
  <c r="I176" i="45"/>
  <c r="G176" i="45"/>
  <c r="B176" i="45"/>
  <c r="I175" i="45"/>
  <c r="G175" i="45"/>
  <c r="B175" i="45"/>
  <c r="I174" i="45"/>
  <c r="G174" i="45"/>
  <c r="B174" i="45"/>
  <c r="I173" i="45"/>
  <c r="G173" i="45"/>
  <c r="B173" i="45"/>
  <c r="I172" i="45"/>
  <c r="G172" i="45"/>
  <c r="B172" i="45"/>
  <c r="I171" i="45"/>
  <c r="G171" i="45"/>
  <c r="B171" i="45"/>
  <c r="I170" i="45"/>
  <c r="G170" i="45"/>
  <c r="B170" i="45"/>
  <c r="I169" i="45"/>
  <c r="G169" i="45"/>
  <c r="B169" i="45"/>
  <c r="I168" i="45"/>
  <c r="G168" i="45"/>
  <c r="B168" i="45"/>
  <c r="I167" i="45"/>
  <c r="G167" i="45"/>
  <c r="B167" i="45"/>
  <c r="I166" i="45"/>
  <c r="G166" i="45"/>
  <c r="B166" i="45"/>
  <c r="I165" i="45"/>
  <c r="G165" i="45"/>
  <c r="B165" i="45"/>
  <c r="I164" i="45"/>
  <c r="G164" i="45"/>
  <c r="B164" i="45"/>
  <c r="I163" i="45"/>
  <c r="G163" i="45"/>
  <c r="B163" i="45"/>
  <c r="I162" i="45"/>
  <c r="G162" i="45"/>
  <c r="B162" i="45"/>
  <c r="I161" i="45"/>
  <c r="G161" i="45"/>
  <c r="B161" i="45"/>
  <c r="I160" i="45"/>
  <c r="G160" i="45"/>
  <c r="B160" i="45"/>
  <c r="I159" i="45"/>
  <c r="G159" i="45"/>
  <c r="B159" i="45"/>
  <c r="I158" i="45"/>
  <c r="G158" i="45"/>
  <c r="B158" i="45"/>
  <c r="I157" i="45"/>
  <c r="G157" i="45"/>
  <c r="B157" i="45"/>
  <c r="I156" i="45"/>
  <c r="G156" i="45"/>
  <c r="B156" i="45"/>
  <c r="I155" i="45"/>
  <c r="G155" i="45"/>
  <c r="B155" i="45"/>
  <c r="I154" i="45"/>
  <c r="G154" i="45"/>
  <c r="B154" i="45"/>
  <c r="I153" i="45"/>
  <c r="G153" i="45"/>
  <c r="B153" i="45"/>
  <c r="I152" i="45"/>
  <c r="G152" i="45"/>
  <c r="B152" i="45"/>
  <c r="I151" i="45"/>
  <c r="G151" i="45"/>
  <c r="B151" i="45"/>
  <c r="I150" i="45"/>
  <c r="G150" i="45"/>
  <c r="B150" i="45"/>
  <c r="I149" i="45"/>
  <c r="G149" i="45"/>
  <c r="B149" i="45"/>
  <c r="I148" i="45"/>
  <c r="G148" i="45"/>
  <c r="B148" i="45"/>
  <c r="I147" i="45"/>
  <c r="G147" i="45"/>
  <c r="B147" i="45"/>
  <c r="I146" i="45"/>
  <c r="G146" i="45"/>
  <c r="B146" i="45"/>
  <c r="I145" i="45"/>
  <c r="G145" i="45"/>
  <c r="B145" i="45"/>
  <c r="I144" i="45"/>
  <c r="G144" i="45"/>
  <c r="B144" i="45"/>
  <c r="I143" i="45"/>
  <c r="G143" i="45"/>
  <c r="B143" i="45"/>
  <c r="I142" i="45"/>
  <c r="G142" i="45"/>
  <c r="B142" i="45"/>
  <c r="I141" i="45"/>
  <c r="G141" i="45"/>
  <c r="B141" i="45"/>
  <c r="I140" i="45"/>
  <c r="G140" i="45"/>
  <c r="B140" i="45"/>
  <c r="I139" i="45"/>
  <c r="G139" i="45"/>
  <c r="B139" i="45"/>
  <c r="I138" i="45"/>
  <c r="G138" i="45"/>
  <c r="B138" i="45"/>
  <c r="I137" i="45"/>
  <c r="G137" i="45"/>
  <c r="B137" i="45"/>
  <c r="I136" i="45"/>
  <c r="G136" i="45"/>
  <c r="B136" i="45"/>
  <c r="I135" i="45"/>
  <c r="G135" i="45"/>
  <c r="B135" i="45"/>
  <c r="I134" i="45"/>
  <c r="G134" i="45"/>
  <c r="B134" i="45"/>
  <c r="I133" i="45"/>
  <c r="G133" i="45"/>
  <c r="B133" i="45"/>
  <c r="I132" i="45"/>
  <c r="G132" i="45"/>
  <c r="B132" i="45"/>
  <c r="I131" i="45"/>
  <c r="G131" i="45"/>
  <c r="B131" i="45"/>
  <c r="I130" i="45"/>
  <c r="G130" i="45"/>
  <c r="B130" i="45"/>
  <c r="I129" i="45"/>
  <c r="G129" i="45"/>
  <c r="B129" i="45"/>
  <c r="I128" i="45"/>
  <c r="G128" i="45"/>
  <c r="B128" i="45"/>
  <c r="I127" i="45"/>
  <c r="G127" i="45"/>
  <c r="B127" i="45"/>
  <c r="I126" i="45"/>
  <c r="G126" i="45"/>
  <c r="B126" i="45"/>
  <c r="I125" i="45"/>
  <c r="G125" i="45"/>
  <c r="B125" i="45"/>
  <c r="I124" i="45"/>
  <c r="G124" i="45"/>
  <c r="B124" i="45"/>
  <c r="I123" i="45"/>
  <c r="G123" i="45"/>
  <c r="B123" i="45"/>
  <c r="I122" i="45"/>
  <c r="G122" i="45"/>
  <c r="B122" i="45"/>
  <c r="I121" i="45"/>
  <c r="G121" i="45"/>
  <c r="B121" i="45"/>
  <c r="I120" i="45"/>
  <c r="G120" i="45"/>
  <c r="B120" i="45"/>
  <c r="I119" i="45"/>
  <c r="G119" i="45"/>
  <c r="B119" i="45"/>
  <c r="I118" i="45"/>
  <c r="G118" i="45"/>
  <c r="B118" i="45"/>
  <c r="I117" i="45"/>
  <c r="G117" i="45"/>
  <c r="B117" i="45"/>
  <c r="I116" i="45"/>
  <c r="G116" i="45"/>
  <c r="B116" i="45"/>
  <c r="I115" i="45"/>
  <c r="G115" i="45"/>
  <c r="B115" i="45"/>
  <c r="I114" i="45"/>
  <c r="G114" i="45"/>
  <c r="B114" i="45"/>
  <c r="I113" i="45"/>
  <c r="G113" i="45"/>
  <c r="B113" i="45"/>
  <c r="I112" i="45"/>
  <c r="G112" i="45"/>
  <c r="B112" i="45"/>
  <c r="I111" i="45"/>
  <c r="G111" i="45"/>
  <c r="B111" i="45"/>
  <c r="I110" i="45"/>
  <c r="G110" i="45"/>
  <c r="B110" i="45"/>
  <c r="I109" i="45"/>
  <c r="G109" i="45"/>
  <c r="B109" i="45"/>
  <c r="I108" i="45"/>
  <c r="G108" i="45"/>
  <c r="B108" i="45"/>
  <c r="I107" i="45"/>
  <c r="G107" i="45"/>
  <c r="B107" i="45"/>
  <c r="I106" i="45"/>
  <c r="G106" i="45"/>
  <c r="B106" i="45"/>
  <c r="I105" i="45"/>
  <c r="G105" i="45"/>
  <c r="B105" i="45"/>
  <c r="I104" i="45"/>
  <c r="G104" i="45"/>
  <c r="B104" i="45"/>
  <c r="I103" i="45"/>
  <c r="G103" i="45"/>
  <c r="B103" i="45"/>
  <c r="I102" i="45"/>
  <c r="G102" i="45"/>
  <c r="B102" i="45"/>
  <c r="I101" i="45"/>
  <c r="G101" i="45"/>
  <c r="B101" i="45"/>
  <c r="I100" i="45"/>
  <c r="G100" i="45"/>
  <c r="B100" i="45"/>
  <c r="I99" i="45"/>
  <c r="G99" i="45"/>
  <c r="B99" i="45"/>
  <c r="I98" i="45"/>
  <c r="G98" i="45"/>
  <c r="B98" i="45"/>
  <c r="I97" i="45"/>
  <c r="G97" i="45"/>
  <c r="B97" i="45"/>
  <c r="I96" i="45"/>
  <c r="G96" i="45"/>
  <c r="B96" i="45"/>
  <c r="I95" i="45"/>
  <c r="G95" i="45"/>
  <c r="B95" i="45"/>
  <c r="I94" i="45"/>
  <c r="G94" i="45"/>
  <c r="B94" i="45"/>
  <c r="I93" i="45"/>
  <c r="G93" i="45"/>
  <c r="B93" i="45"/>
  <c r="I92" i="45"/>
  <c r="G92" i="45"/>
  <c r="B92" i="45"/>
  <c r="I91" i="45"/>
  <c r="G91" i="45"/>
  <c r="B91" i="45"/>
  <c r="I90" i="45"/>
  <c r="G90" i="45"/>
  <c r="B90" i="45"/>
  <c r="I89" i="45"/>
  <c r="G89" i="45"/>
  <c r="B89" i="45"/>
  <c r="I88" i="45"/>
  <c r="G88" i="45"/>
  <c r="B88" i="45"/>
  <c r="I87" i="45"/>
  <c r="G87" i="45"/>
  <c r="B87" i="45"/>
  <c r="I86" i="45"/>
  <c r="G86" i="45"/>
  <c r="B86" i="45"/>
  <c r="I85" i="45"/>
  <c r="G85" i="45"/>
  <c r="B85" i="45"/>
  <c r="I84" i="45"/>
  <c r="G84" i="45"/>
  <c r="B84" i="45"/>
  <c r="I83" i="45"/>
  <c r="G83" i="45"/>
  <c r="B83" i="45"/>
  <c r="I82" i="45"/>
  <c r="G82" i="45"/>
  <c r="B82" i="45"/>
  <c r="I81" i="45"/>
  <c r="G81" i="45"/>
  <c r="B81" i="45"/>
  <c r="I80" i="45"/>
  <c r="G80" i="45"/>
  <c r="B80" i="45"/>
  <c r="I79" i="45"/>
  <c r="G79" i="45"/>
  <c r="B79" i="45"/>
  <c r="I78" i="45"/>
  <c r="G78" i="45"/>
  <c r="B78" i="45"/>
  <c r="I77" i="45"/>
  <c r="G77" i="45"/>
  <c r="B77" i="45"/>
  <c r="I76" i="45"/>
  <c r="G76" i="45"/>
  <c r="B76" i="45"/>
  <c r="I75" i="45"/>
  <c r="G75" i="45"/>
  <c r="B75" i="45"/>
  <c r="I74" i="45"/>
  <c r="G74" i="45"/>
  <c r="B74" i="45"/>
  <c r="I73" i="45"/>
  <c r="G73" i="45"/>
  <c r="B73" i="45"/>
  <c r="I72" i="45"/>
  <c r="G72" i="45"/>
  <c r="B72" i="45"/>
  <c r="I71" i="45"/>
  <c r="G71" i="45"/>
  <c r="B71" i="45"/>
  <c r="I70" i="45"/>
  <c r="G70" i="45"/>
  <c r="B70" i="45"/>
  <c r="I69" i="45"/>
  <c r="G69" i="45"/>
  <c r="B69" i="45"/>
  <c r="I68" i="45"/>
  <c r="G68" i="45"/>
  <c r="B68" i="45"/>
  <c r="I67" i="45"/>
  <c r="G67" i="45"/>
  <c r="B67" i="45"/>
  <c r="I66" i="45"/>
  <c r="G66" i="45"/>
  <c r="B66" i="45"/>
  <c r="I65" i="45"/>
  <c r="G65" i="45"/>
  <c r="B65" i="45"/>
  <c r="I64" i="45"/>
  <c r="G64" i="45"/>
  <c r="B64" i="45"/>
  <c r="I63" i="45"/>
  <c r="G63" i="45"/>
  <c r="B63" i="45"/>
  <c r="I62" i="45"/>
  <c r="G62" i="45"/>
  <c r="B62" i="45"/>
  <c r="I61" i="45"/>
  <c r="G61" i="45"/>
  <c r="B61" i="45"/>
  <c r="I60" i="45"/>
  <c r="G60" i="45"/>
  <c r="B60" i="45"/>
  <c r="I59" i="45"/>
  <c r="G59" i="45"/>
  <c r="B59" i="45"/>
  <c r="I58" i="45"/>
  <c r="G58" i="45"/>
  <c r="B58" i="45"/>
  <c r="I57" i="45"/>
  <c r="G57" i="45"/>
  <c r="B57" i="45"/>
  <c r="I56" i="45"/>
  <c r="G56" i="45"/>
  <c r="B56" i="45"/>
  <c r="I55" i="45"/>
  <c r="G55" i="45"/>
  <c r="B55" i="45"/>
  <c r="I54" i="45"/>
  <c r="G54" i="45"/>
  <c r="B54" i="45"/>
  <c r="I53" i="45"/>
  <c r="G53" i="45"/>
  <c r="B53" i="45"/>
  <c r="I52" i="45"/>
  <c r="G52" i="45"/>
  <c r="B52" i="45"/>
  <c r="I51" i="45"/>
  <c r="G51" i="45"/>
  <c r="B51" i="45"/>
  <c r="I50" i="45"/>
  <c r="G50" i="45"/>
  <c r="B50" i="45"/>
  <c r="I49" i="45"/>
  <c r="G49" i="45"/>
  <c r="B49" i="45"/>
  <c r="I48" i="45"/>
  <c r="G48" i="45"/>
  <c r="B48" i="45"/>
  <c r="I47" i="45"/>
  <c r="G47" i="45"/>
  <c r="B47" i="45"/>
  <c r="I46" i="45"/>
  <c r="B43" i="45"/>
  <c r="B44" i="45" s="1"/>
  <c r="B45" i="45" s="1"/>
  <c r="B46" i="45" s="1"/>
  <c r="G42" i="45"/>
  <c r="C42" i="45"/>
  <c r="D33" i="45"/>
  <c r="B32" i="45"/>
  <c r="I31" i="45"/>
  <c r="G31" i="45"/>
  <c r="B31" i="45"/>
  <c r="I30" i="45"/>
  <c r="G30" i="45"/>
  <c r="B30" i="45"/>
  <c r="I29" i="45"/>
  <c r="G29" i="45"/>
  <c r="B29" i="45"/>
  <c r="I28" i="45"/>
  <c r="G28" i="45"/>
  <c r="B28" i="45"/>
  <c r="I27" i="45"/>
  <c r="G27" i="45"/>
  <c r="B27" i="45"/>
  <c r="I26" i="45"/>
  <c r="G26" i="45"/>
  <c r="B26" i="45"/>
  <c r="I25" i="45"/>
  <c r="G25" i="45"/>
  <c r="B25" i="45"/>
  <c r="I24" i="45"/>
  <c r="G24" i="45"/>
  <c r="B24" i="45"/>
  <c r="I23" i="45"/>
  <c r="G23" i="45"/>
  <c r="B23" i="45"/>
  <c r="I22" i="45"/>
  <c r="G22" i="45"/>
  <c r="B22" i="45"/>
  <c r="I21" i="45"/>
  <c r="G21" i="45"/>
  <c r="B21" i="45"/>
  <c r="I20" i="45"/>
  <c r="G20" i="45"/>
  <c r="B20" i="45"/>
  <c r="I19" i="45"/>
  <c r="G19" i="45"/>
  <c r="B19" i="45"/>
  <c r="I18" i="45"/>
  <c r="G18" i="45"/>
  <c r="B18" i="45"/>
  <c r="I17" i="45"/>
  <c r="G17" i="45"/>
  <c r="B17" i="45"/>
  <c r="G16" i="45"/>
  <c r="B14" i="45"/>
  <c r="B198" i="44"/>
  <c r="B197" i="44"/>
  <c r="D193" i="44"/>
  <c r="I192" i="44"/>
  <c r="G192" i="44"/>
  <c r="B192" i="44"/>
  <c r="I191" i="44"/>
  <c r="G191" i="44"/>
  <c r="B191" i="44"/>
  <c r="I190" i="44"/>
  <c r="G190" i="44"/>
  <c r="B190" i="44"/>
  <c r="I189" i="44"/>
  <c r="G189" i="44"/>
  <c r="B189" i="44"/>
  <c r="I188" i="44"/>
  <c r="G188" i="44"/>
  <c r="B188" i="44"/>
  <c r="I187" i="44"/>
  <c r="G187" i="44"/>
  <c r="B187" i="44"/>
  <c r="I186" i="44"/>
  <c r="G186" i="44"/>
  <c r="B186" i="44"/>
  <c r="I185" i="44"/>
  <c r="G185" i="44"/>
  <c r="B185" i="44"/>
  <c r="I184" i="44"/>
  <c r="G184" i="44"/>
  <c r="B184" i="44"/>
  <c r="I183" i="44"/>
  <c r="G183" i="44"/>
  <c r="B183" i="44"/>
  <c r="I182" i="44"/>
  <c r="G182" i="44"/>
  <c r="B182" i="44"/>
  <c r="I181" i="44"/>
  <c r="G181" i="44"/>
  <c r="B181" i="44"/>
  <c r="I180" i="44"/>
  <c r="G180" i="44"/>
  <c r="B180" i="44"/>
  <c r="I179" i="44"/>
  <c r="G179" i="44"/>
  <c r="B179" i="44"/>
  <c r="I178" i="44"/>
  <c r="G178" i="44"/>
  <c r="B178" i="44"/>
  <c r="I177" i="44"/>
  <c r="G177" i="44"/>
  <c r="B177" i="44"/>
  <c r="I176" i="44"/>
  <c r="G176" i="44"/>
  <c r="B176" i="44"/>
  <c r="I175" i="44"/>
  <c r="G175" i="44"/>
  <c r="B175" i="44"/>
  <c r="I174" i="44"/>
  <c r="G174" i="44"/>
  <c r="B174" i="44"/>
  <c r="I173" i="44"/>
  <c r="G173" i="44"/>
  <c r="B173" i="44"/>
  <c r="I172" i="44"/>
  <c r="G172" i="44"/>
  <c r="B172" i="44"/>
  <c r="I171" i="44"/>
  <c r="G171" i="44"/>
  <c r="B171" i="44"/>
  <c r="I170" i="44"/>
  <c r="G170" i="44"/>
  <c r="B170" i="44"/>
  <c r="I169" i="44"/>
  <c r="G169" i="44"/>
  <c r="B169" i="44"/>
  <c r="I168" i="44"/>
  <c r="G168" i="44"/>
  <c r="B168" i="44"/>
  <c r="I167" i="44"/>
  <c r="G167" i="44"/>
  <c r="B167" i="44"/>
  <c r="I166" i="44"/>
  <c r="G166" i="44"/>
  <c r="B166" i="44"/>
  <c r="I165" i="44"/>
  <c r="G165" i="44"/>
  <c r="B165" i="44"/>
  <c r="I164" i="44"/>
  <c r="G164" i="44"/>
  <c r="B164" i="44"/>
  <c r="I163" i="44"/>
  <c r="G163" i="44"/>
  <c r="B163" i="44"/>
  <c r="I162" i="44"/>
  <c r="G162" i="44"/>
  <c r="B162" i="44"/>
  <c r="I161" i="44"/>
  <c r="G161" i="44"/>
  <c r="B161" i="44"/>
  <c r="I160" i="44"/>
  <c r="G160" i="44"/>
  <c r="B160" i="44"/>
  <c r="I159" i="44"/>
  <c r="G159" i="44"/>
  <c r="B159" i="44"/>
  <c r="I158" i="44"/>
  <c r="G158" i="44"/>
  <c r="B158" i="44"/>
  <c r="I157" i="44"/>
  <c r="G157" i="44"/>
  <c r="B157" i="44"/>
  <c r="I156" i="44"/>
  <c r="G156" i="44"/>
  <c r="B156" i="44"/>
  <c r="I155" i="44"/>
  <c r="G155" i="44"/>
  <c r="B155" i="44"/>
  <c r="I154" i="44"/>
  <c r="G154" i="44"/>
  <c r="B154" i="44"/>
  <c r="I153" i="44"/>
  <c r="G153" i="44"/>
  <c r="B153" i="44"/>
  <c r="I152" i="44"/>
  <c r="G152" i="44"/>
  <c r="B152" i="44"/>
  <c r="I151" i="44"/>
  <c r="G151" i="44"/>
  <c r="B151" i="44"/>
  <c r="I150" i="44"/>
  <c r="G150" i="44"/>
  <c r="B150" i="44"/>
  <c r="I149" i="44"/>
  <c r="G149" i="44"/>
  <c r="B149" i="44"/>
  <c r="I148" i="44"/>
  <c r="G148" i="44"/>
  <c r="B148" i="44"/>
  <c r="I147" i="44"/>
  <c r="G147" i="44"/>
  <c r="B147" i="44"/>
  <c r="I146" i="44"/>
  <c r="G146" i="44"/>
  <c r="B146" i="44"/>
  <c r="I145" i="44"/>
  <c r="G145" i="44"/>
  <c r="B145" i="44"/>
  <c r="I144" i="44"/>
  <c r="G144" i="44"/>
  <c r="B144" i="44"/>
  <c r="I143" i="44"/>
  <c r="G143" i="44"/>
  <c r="B143" i="44"/>
  <c r="I142" i="44"/>
  <c r="G142" i="44"/>
  <c r="B142" i="44"/>
  <c r="I141" i="44"/>
  <c r="G141" i="44"/>
  <c r="B141" i="44"/>
  <c r="I140" i="44"/>
  <c r="G140" i="44"/>
  <c r="B140" i="44"/>
  <c r="I139" i="44"/>
  <c r="G139" i="44"/>
  <c r="B139" i="44"/>
  <c r="I138" i="44"/>
  <c r="G138" i="44"/>
  <c r="B138" i="44"/>
  <c r="I137" i="44"/>
  <c r="G137" i="44"/>
  <c r="B137" i="44"/>
  <c r="I136" i="44"/>
  <c r="G136" i="44"/>
  <c r="B136" i="44"/>
  <c r="I135" i="44"/>
  <c r="G135" i="44"/>
  <c r="B135" i="44"/>
  <c r="I134" i="44"/>
  <c r="G134" i="44"/>
  <c r="B134" i="44"/>
  <c r="I133" i="44"/>
  <c r="G133" i="44"/>
  <c r="B133" i="44"/>
  <c r="I132" i="44"/>
  <c r="G132" i="44"/>
  <c r="B132" i="44"/>
  <c r="I131" i="44"/>
  <c r="G131" i="44"/>
  <c r="B131" i="44"/>
  <c r="I130" i="44"/>
  <c r="G130" i="44"/>
  <c r="B130" i="44"/>
  <c r="I129" i="44"/>
  <c r="G129" i="44"/>
  <c r="B129" i="44"/>
  <c r="I128" i="44"/>
  <c r="G128" i="44"/>
  <c r="B128" i="44"/>
  <c r="I127" i="44"/>
  <c r="G127" i="44"/>
  <c r="B127" i="44"/>
  <c r="I126" i="44"/>
  <c r="G126" i="44"/>
  <c r="B126" i="44"/>
  <c r="I125" i="44"/>
  <c r="G125" i="44"/>
  <c r="B125" i="44"/>
  <c r="I124" i="44"/>
  <c r="G124" i="44"/>
  <c r="B124" i="44"/>
  <c r="I123" i="44"/>
  <c r="G123" i="44"/>
  <c r="B123" i="44"/>
  <c r="I122" i="44"/>
  <c r="G122" i="44"/>
  <c r="B122" i="44"/>
  <c r="I121" i="44"/>
  <c r="G121" i="44"/>
  <c r="B121" i="44"/>
  <c r="I120" i="44"/>
  <c r="G120" i="44"/>
  <c r="B120" i="44"/>
  <c r="I119" i="44"/>
  <c r="G119" i="44"/>
  <c r="B119" i="44"/>
  <c r="I118" i="44"/>
  <c r="G118" i="44"/>
  <c r="B118" i="44"/>
  <c r="I117" i="44"/>
  <c r="G117" i="44"/>
  <c r="B117" i="44"/>
  <c r="I116" i="44"/>
  <c r="G116" i="44"/>
  <c r="B116" i="44"/>
  <c r="I115" i="44"/>
  <c r="G115" i="44"/>
  <c r="B115" i="44"/>
  <c r="I114" i="44"/>
  <c r="G114" i="44"/>
  <c r="B114" i="44"/>
  <c r="I113" i="44"/>
  <c r="G113" i="44"/>
  <c r="B113" i="44"/>
  <c r="I112" i="44"/>
  <c r="G112" i="44"/>
  <c r="B112" i="44"/>
  <c r="I111" i="44"/>
  <c r="G111" i="44"/>
  <c r="B111" i="44"/>
  <c r="I110" i="44"/>
  <c r="G110" i="44"/>
  <c r="B110" i="44"/>
  <c r="I109" i="44"/>
  <c r="G109" i="44"/>
  <c r="B109" i="44"/>
  <c r="I108" i="44"/>
  <c r="G108" i="44"/>
  <c r="B108" i="44"/>
  <c r="I107" i="44"/>
  <c r="G107" i="44"/>
  <c r="B107" i="44"/>
  <c r="I106" i="44"/>
  <c r="G106" i="44"/>
  <c r="B106" i="44"/>
  <c r="I105" i="44"/>
  <c r="G105" i="44"/>
  <c r="B105" i="44"/>
  <c r="I104" i="44"/>
  <c r="G104" i="44"/>
  <c r="B104" i="44"/>
  <c r="I103" i="44"/>
  <c r="G103" i="44"/>
  <c r="B103" i="44"/>
  <c r="I102" i="44"/>
  <c r="G102" i="44"/>
  <c r="B102" i="44"/>
  <c r="I101" i="44"/>
  <c r="G101" i="44"/>
  <c r="B101" i="44"/>
  <c r="I100" i="44"/>
  <c r="G100" i="44"/>
  <c r="B100" i="44"/>
  <c r="I99" i="44"/>
  <c r="G99" i="44"/>
  <c r="B99" i="44"/>
  <c r="I98" i="44"/>
  <c r="G98" i="44"/>
  <c r="B98" i="44"/>
  <c r="I97" i="44"/>
  <c r="G97" i="44"/>
  <c r="B97" i="44"/>
  <c r="I96" i="44"/>
  <c r="G96" i="44"/>
  <c r="B96" i="44"/>
  <c r="I95" i="44"/>
  <c r="G95" i="44"/>
  <c r="B95" i="44"/>
  <c r="I94" i="44"/>
  <c r="G94" i="44"/>
  <c r="B94" i="44"/>
  <c r="I93" i="44"/>
  <c r="G93" i="44"/>
  <c r="B93" i="44"/>
  <c r="I92" i="44"/>
  <c r="G92" i="44"/>
  <c r="B92" i="44"/>
  <c r="I91" i="44"/>
  <c r="G91" i="44"/>
  <c r="B91" i="44"/>
  <c r="I90" i="44"/>
  <c r="G90" i="44"/>
  <c r="B90" i="44"/>
  <c r="I89" i="44"/>
  <c r="G89" i="44"/>
  <c r="B89" i="44"/>
  <c r="I88" i="44"/>
  <c r="G88" i="44"/>
  <c r="B88" i="44"/>
  <c r="I87" i="44"/>
  <c r="G87" i="44"/>
  <c r="B87" i="44"/>
  <c r="I86" i="44"/>
  <c r="G86" i="44"/>
  <c r="B86" i="44"/>
  <c r="I85" i="44"/>
  <c r="G85" i="44"/>
  <c r="B85" i="44"/>
  <c r="I84" i="44"/>
  <c r="G84" i="44"/>
  <c r="B84" i="44"/>
  <c r="I83" i="44"/>
  <c r="G83" i="44"/>
  <c r="B83" i="44"/>
  <c r="I82" i="44"/>
  <c r="G82" i="44"/>
  <c r="B82" i="44"/>
  <c r="I81" i="44"/>
  <c r="G81" i="44"/>
  <c r="B81" i="44"/>
  <c r="I80" i="44"/>
  <c r="G80" i="44"/>
  <c r="B80" i="44"/>
  <c r="I79" i="44"/>
  <c r="G79" i="44"/>
  <c r="B79" i="44"/>
  <c r="I78" i="44"/>
  <c r="G78" i="44"/>
  <c r="B78" i="44"/>
  <c r="I77" i="44"/>
  <c r="G77" i="44"/>
  <c r="B77" i="44"/>
  <c r="I76" i="44"/>
  <c r="G76" i="44"/>
  <c r="B76" i="44"/>
  <c r="I75" i="44"/>
  <c r="G75" i="44"/>
  <c r="B75" i="44"/>
  <c r="I74" i="44"/>
  <c r="G74" i="44"/>
  <c r="B74" i="44"/>
  <c r="I73" i="44"/>
  <c r="G73" i="44"/>
  <c r="B73" i="44"/>
  <c r="I72" i="44"/>
  <c r="G72" i="44"/>
  <c r="B72" i="44"/>
  <c r="I71" i="44"/>
  <c r="G71" i="44"/>
  <c r="B71" i="44"/>
  <c r="I70" i="44"/>
  <c r="G70" i="44"/>
  <c r="B70" i="44"/>
  <c r="I69" i="44"/>
  <c r="G69" i="44"/>
  <c r="B69" i="44"/>
  <c r="I68" i="44"/>
  <c r="G68" i="44"/>
  <c r="B68" i="44"/>
  <c r="I67" i="44"/>
  <c r="G67" i="44"/>
  <c r="B67" i="44"/>
  <c r="I66" i="44"/>
  <c r="G66" i="44"/>
  <c r="B66" i="44"/>
  <c r="I65" i="44"/>
  <c r="G65" i="44"/>
  <c r="B65" i="44"/>
  <c r="I64" i="44"/>
  <c r="G64" i="44"/>
  <c r="B64" i="44"/>
  <c r="I63" i="44"/>
  <c r="G63" i="44"/>
  <c r="B63" i="44"/>
  <c r="I62" i="44"/>
  <c r="G62" i="44"/>
  <c r="B62" i="44"/>
  <c r="I61" i="44"/>
  <c r="G61" i="44"/>
  <c r="B61" i="44"/>
  <c r="I60" i="44"/>
  <c r="G60" i="44"/>
  <c r="B60" i="44"/>
  <c r="I59" i="44"/>
  <c r="G59" i="44"/>
  <c r="B59" i="44"/>
  <c r="I58" i="44"/>
  <c r="G58" i="44"/>
  <c r="B58" i="44"/>
  <c r="I57" i="44"/>
  <c r="G57" i="44"/>
  <c r="B57" i="44"/>
  <c r="I56" i="44"/>
  <c r="G56" i="44"/>
  <c r="B56" i="44"/>
  <c r="I55" i="44"/>
  <c r="G55" i="44"/>
  <c r="B55" i="44"/>
  <c r="I54" i="44"/>
  <c r="G54" i="44"/>
  <c r="B54" i="44"/>
  <c r="I53" i="44"/>
  <c r="G53" i="44"/>
  <c r="B53" i="44"/>
  <c r="I52" i="44"/>
  <c r="G52" i="44"/>
  <c r="B52" i="44"/>
  <c r="I51" i="44"/>
  <c r="G51" i="44"/>
  <c r="B51" i="44"/>
  <c r="I50" i="44"/>
  <c r="G50" i="44"/>
  <c r="B50" i="44"/>
  <c r="I49" i="44"/>
  <c r="G49" i="44"/>
  <c r="B49" i="44"/>
  <c r="I48" i="44"/>
  <c r="G48" i="44"/>
  <c r="B48" i="44"/>
  <c r="I47" i="44"/>
  <c r="G47" i="44"/>
  <c r="B47" i="44"/>
  <c r="I46" i="44"/>
  <c r="B43" i="44"/>
  <c r="B44" i="44" s="1"/>
  <c r="B45" i="44" s="1"/>
  <c r="B46" i="44" s="1"/>
  <c r="G42" i="44"/>
  <c r="C42" i="44"/>
  <c r="D33" i="44"/>
  <c r="B32" i="44"/>
  <c r="I31" i="44"/>
  <c r="G31" i="44"/>
  <c r="B31" i="44"/>
  <c r="I30" i="44"/>
  <c r="G30" i="44"/>
  <c r="B30" i="44"/>
  <c r="I29" i="44"/>
  <c r="G29" i="44"/>
  <c r="B29" i="44"/>
  <c r="I28" i="44"/>
  <c r="G28" i="44"/>
  <c r="B28" i="44"/>
  <c r="I27" i="44"/>
  <c r="G27" i="44"/>
  <c r="B27" i="44"/>
  <c r="I26" i="44"/>
  <c r="G26" i="44"/>
  <c r="B26" i="44"/>
  <c r="I25" i="44"/>
  <c r="G25" i="44"/>
  <c r="B25" i="44"/>
  <c r="I24" i="44"/>
  <c r="G24" i="44"/>
  <c r="B24" i="44"/>
  <c r="I23" i="44"/>
  <c r="G23" i="44"/>
  <c r="B23" i="44"/>
  <c r="I22" i="44"/>
  <c r="G22" i="44"/>
  <c r="B22" i="44"/>
  <c r="I21" i="44"/>
  <c r="G21" i="44"/>
  <c r="B21" i="44"/>
  <c r="I20" i="44"/>
  <c r="G20" i="44"/>
  <c r="B20" i="44"/>
  <c r="I19" i="44"/>
  <c r="G19" i="44"/>
  <c r="B19" i="44"/>
  <c r="I18" i="44"/>
  <c r="G18" i="44"/>
  <c r="B18" i="44"/>
  <c r="I17" i="44"/>
  <c r="G17" i="44"/>
  <c r="B17" i="44"/>
  <c r="G16" i="44"/>
  <c r="B14" i="44"/>
  <c r="B198" i="43"/>
  <c r="B197" i="43"/>
  <c r="D193" i="43"/>
  <c r="I192" i="43"/>
  <c r="G192" i="43"/>
  <c r="B192" i="43"/>
  <c r="I191" i="43"/>
  <c r="G191" i="43"/>
  <c r="B191" i="43"/>
  <c r="I190" i="43"/>
  <c r="G190" i="43"/>
  <c r="B190" i="43"/>
  <c r="I189" i="43"/>
  <c r="G189" i="43"/>
  <c r="B189" i="43"/>
  <c r="I188" i="43"/>
  <c r="G188" i="43"/>
  <c r="B188" i="43"/>
  <c r="I187" i="43"/>
  <c r="G187" i="43"/>
  <c r="B187" i="43"/>
  <c r="I186" i="43"/>
  <c r="G186" i="43"/>
  <c r="B186" i="43"/>
  <c r="I185" i="43"/>
  <c r="G185" i="43"/>
  <c r="B185" i="43"/>
  <c r="I184" i="43"/>
  <c r="G184" i="43"/>
  <c r="B184" i="43"/>
  <c r="I183" i="43"/>
  <c r="G183" i="43"/>
  <c r="B183" i="43"/>
  <c r="I182" i="43"/>
  <c r="G182" i="43"/>
  <c r="B182" i="43"/>
  <c r="I181" i="43"/>
  <c r="G181" i="43"/>
  <c r="B181" i="43"/>
  <c r="I180" i="43"/>
  <c r="G180" i="43"/>
  <c r="B180" i="43"/>
  <c r="I179" i="43"/>
  <c r="G179" i="43"/>
  <c r="B179" i="43"/>
  <c r="I178" i="43"/>
  <c r="G178" i="43"/>
  <c r="B178" i="43"/>
  <c r="I177" i="43"/>
  <c r="G177" i="43"/>
  <c r="B177" i="43"/>
  <c r="I176" i="43"/>
  <c r="G176" i="43"/>
  <c r="B176" i="43"/>
  <c r="I175" i="43"/>
  <c r="G175" i="43"/>
  <c r="B175" i="43"/>
  <c r="I174" i="43"/>
  <c r="G174" i="43"/>
  <c r="B174" i="43"/>
  <c r="I173" i="43"/>
  <c r="G173" i="43"/>
  <c r="B173" i="43"/>
  <c r="I172" i="43"/>
  <c r="G172" i="43"/>
  <c r="B172" i="43"/>
  <c r="I171" i="43"/>
  <c r="G171" i="43"/>
  <c r="B171" i="43"/>
  <c r="I170" i="43"/>
  <c r="G170" i="43"/>
  <c r="B170" i="43"/>
  <c r="I169" i="43"/>
  <c r="G169" i="43"/>
  <c r="B169" i="43"/>
  <c r="I168" i="43"/>
  <c r="G168" i="43"/>
  <c r="B168" i="43"/>
  <c r="I167" i="43"/>
  <c r="G167" i="43"/>
  <c r="B167" i="43"/>
  <c r="I166" i="43"/>
  <c r="G166" i="43"/>
  <c r="B166" i="43"/>
  <c r="I165" i="43"/>
  <c r="G165" i="43"/>
  <c r="B165" i="43"/>
  <c r="I164" i="43"/>
  <c r="G164" i="43"/>
  <c r="B164" i="43"/>
  <c r="I163" i="43"/>
  <c r="G163" i="43"/>
  <c r="B163" i="43"/>
  <c r="I162" i="43"/>
  <c r="G162" i="43"/>
  <c r="B162" i="43"/>
  <c r="I161" i="43"/>
  <c r="G161" i="43"/>
  <c r="B161" i="43"/>
  <c r="I160" i="43"/>
  <c r="G160" i="43"/>
  <c r="B160" i="43"/>
  <c r="I159" i="43"/>
  <c r="G159" i="43"/>
  <c r="B159" i="43"/>
  <c r="I158" i="43"/>
  <c r="G158" i="43"/>
  <c r="B158" i="43"/>
  <c r="I157" i="43"/>
  <c r="G157" i="43"/>
  <c r="B157" i="43"/>
  <c r="I156" i="43"/>
  <c r="G156" i="43"/>
  <c r="B156" i="43"/>
  <c r="I155" i="43"/>
  <c r="G155" i="43"/>
  <c r="B155" i="43"/>
  <c r="I154" i="43"/>
  <c r="G154" i="43"/>
  <c r="B154" i="43"/>
  <c r="I153" i="43"/>
  <c r="G153" i="43"/>
  <c r="B153" i="43"/>
  <c r="I152" i="43"/>
  <c r="G152" i="43"/>
  <c r="B152" i="43"/>
  <c r="I151" i="43"/>
  <c r="G151" i="43"/>
  <c r="B151" i="43"/>
  <c r="I150" i="43"/>
  <c r="G150" i="43"/>
  <c r="B150" i="43"/>
  <c r="I149" i="43"/>
  <c r="G149" i="43"/>
  <c r="B149" i="43"/>
  <c r="I148" i="43"/>
  <c r="G148" i="43"/>
  <c r="B148" i="43"/>
  <c r="I147" i="43"/>
  <c r="G147" i="43"/>
  <c r="B147" i="43"/>
  <c r="I146" i="43"/>
  <c r="G146" i="43"/>
  <c r="B146" i="43"/>
  <c r="I145" i="43"/>
  <c r="G145" i="43"/>
  <c r="B145" i="43"/>
  <c r="I144" i="43"/>
  <c r="G144" i="43"/>
  <c r="B144" i="43"/>
  <c r="I143" i="43"/>
  <c r="G143" i="43"/>
  <c r="B143" i="43"/>
  <c r="I142" i="43"/>
  <c r="G142" i="43"/>
  <c r="B142" i="43"/>
  <c r="I141" i="43"/>
  <c r="G141" i="43"/>
  <c r="B141" i="43"/>
  <c r="I140" i="43"/>
  <c r="G140" i="43"/>
  <c r="B140" i="43"/>
  <c r="I139" i="43"/>
  <c r="G139" i="43"/>
  <c r="B139" i="43"/>
  <c r="I138" i="43"/>
  <c r="G138" i="43"/>
  <c r="B138" i="43"/>
  <c r="I137" i="43"/>
  <c r="G137" i="43"/>
  <c r="B137" i="43"/>
  <c r="I136" i="43"/>
  <c r="G136" i="43"/>
  <c r="B136" i="43"/>
  <c r="I135" i="43"/>
  <c r="G135" i="43"/>
  <c r="B135" i="43"/>
  <c r="I134" i="43"/>
  <c r="G134" i="43"/>
  <c r="B134" i="43"/>
  <c r="I133" i="43"/>
  <c r="G133" i="43"/>
  <c r="B133" i="43"/>
  <c r="I132" i="43"/>
  <c r="G132" i="43"/>
  <c r="B132" i="43"/>
  <c r="I131" i="43"/>
  <c r="G131" i="43"/>
  <c r="B131" i="43"/>
  <c r="I130" i="43"/>
  <c r="G130" i="43"/>
  <c r="B130" i="43"/>
  <c r="I129" i="43"/>
  <c r="G129" i="43"/>
  <c r="B129" i="43"/>
  <c r="I128" i="43"/>
  <c r="G128" i="43"/>
  <c r="B128" i="43"/>
  <c r="I127" i="43"/>
  <c r="G127" i="43"/>
  <c r="B127" i="43"/>
  <c r="I126" i="43"/>
  <c r="G126" i="43"/>
  <c r="B126" i="43"/>
  <c r="I125" i="43"/>
  <c r="G125" i="43"/>
  <c r="B125" i="43"/>
  <c r="I124" i="43"/>
  <c r="G124" i="43"/>
  <c r="B124" i="43"/>
  <c r="I123" i="43"/>
  <c r="G123" i="43"/>
  <c r="B123" i="43"/>
  <c r="I122" i="43"/>
  <c r="G122" i="43"/>
  <c r="B122" i="43"/>
  <c r="I121" i="43"/>
  <c r="G121" i="43"/>
  <c r="B121" i="43"/>
  <c r="I120" i="43"/>
  <c r="G120" i="43"/>
  <c r="B120" i="43"/>
  <c r="I119" i="43"/>
  <c r="G119" i="43"/>
  <c r="B119" i="43"/>
  <c r="I118" i="43"/>
  <c r="G118" i="43"/>
  <c r="B118" i="43"/>
  <c r="I117" i="43"/>
  <c r="G117" i="43"/>
  <c r="B117" i="43"/>
  <c r="I116" i="43"/>
  <c r="G116" i="43"/>
  <c r="B116" i="43"/>
  <c r="I115" i="43"/>
  <c r="G115" i="43"/>
  <c r="B115" i="43"/>
  <c r="I114" i="43"/>
  <c r="G114" i="43"/>
  <c r="B114" i="43"/>
  <c r="I113" i="43"/>
  <c r="G113" i="43"/>
  <c r="B113" i="43"/>
  <c r="I112" i="43"/>
  <c r="G112" i="43"/>
  <c r="B112" i="43"/>
  <c r="I111" i="43"/>
  <c r="G111" i="43"/>
  <c r="B111" i="43"/>
  <c r="I110" i="43"/>
  <c r="G110" i="43"/>
  <c r="B110" i="43"/>
  <c r="I109" i="43"/>
  <c r="G109" i="43"/>
  <c r="B109" i="43"/>
  <c r="I108" i="43"/>
  <c r="G108" i="43"/>
  <c r="B108" i="43"/>
  <c r="I107" i="43"/>
  <c r="G107" i="43"/>
  <c r="B107" i="43"/>
  <c r="I106" i="43"/>
  <c r="G106" i="43"/>
  <c r="B106" i="43"/>
  <c r="I105" i="43"/>
  <c r="G105" i="43"/>
  <c r="B105" i="43"/>
  <c r="I104" i="43"/>
  <c r="G104" i="43"/>
  <c r="B104" i="43"/>
  <c r="I103" i="43"/>
  <c r="G103" i="43"/>
  <c r="B103" i="43"/>
  <c r="I102" i="43"/>
  <c r="G102" i="43"/>
  <c r="B102" i="43"/>
  <c r="I101" i="43"/>
  <c r="G101" i="43"/>
  <c r="B101" i="43"/>
  <c r="I100" i="43"/>
  <c r="G100" i="43"/>
  <c r="B100" i="43"/>
  <c r="I99" i="43"/>
  <c r="G99" i="43"/>
  <c r="B99" i="43"/>
  <c r="I98" i="43"/>
  <c r="G98" i="43"/>
  <c r="B98" i="43"/>
  <c r="I97" i="43"/>
  <c r="G97" i="43"/>
  <c r="B97" i="43"/>
  <c r="I96" i="43"/>
  <c r="G96" i="43"/>
  <c r="B96" i="43"/>
  <c r="I95" i="43"/>
  <c r="G95" i="43"/>
  <c r="B95" i="43"/>
  <c r="I94" i="43"/>
  <c r="G94" i="43"/>
  <c r="B94" i="43"/>
  <c r="I93" i="43"/>
  <c r="G93" i="43"/>
  <c r="B93" i="43"/>
  <c r="I92" i="43"/>
  <c r="G92" i="43"/>
  <c r="B92" i="43"/>
  <c r="I91" i="43"/>
  <c r="G91" i="43"/>
  <c r="B91" i="43"/>
  <c r="I90" i="43"/>
  <c r="G90" i="43"/>
  <c r="B90" i="43"/>
  <c r="I89" i="43"/>
  <c r="G89" i="43"/>
  <c r="B89" i="43"/>
  <c r="I88" i="43"/>
  <c r="G88" i="43"/>
  <c r="B88" i="43"/>
  <c r="I87" i="43"/>
  <c r="G87" i="43"/>
  <c r="B87" i="43"/>
  <c r="I86" i="43"/>
  <c r="G86" i="43"/>
  <c r="B86" i="43"/>
  <c r="I85" i="43"/>
  <c r="G85" i="43"/>
  <c r="B85" i="43"/>
  <c r="I84" i="43"/>
  <c r="G84" i="43"/>
  <c r="B84" i="43"/>
  <c r="I83" i="43"/>
  <c r="G83" i="43"/>
  <c r="B83" i="43"/>
  <c r="I82" i="43"/>
  <c r="G82" i="43"/>
  <c r="B82" i="43"/>
  <c r="I81" i="43"/>
  <c r="G81" i="43"/>
  <c r="B81" i="43"/>
  <c r="I80" i="43"/>
  <c r="G80" i="43"/>
  <c r="B80" i="43"/>
  <c r="I79" i="43"/>
  <c r="G79" i="43"/>
  <c r="B79" i="43"/>
  <c r="I78" i="43"/>
  <c r="G78" i="43"/>
  <c r="B78" i="43"/>
  <c r="I77" i="43"/>
  <c r="G77" i="43"/>
  <c r="B77" i="43"/>
  <c r="I76" i="43"/>
  <c r="G76" i="43"/>
  <c r="B76" i="43"/>
  <c r="I75" i="43"/>
  <c r="G75" i="43"/>
  <c r="B75" i="43"/>
  <c r="I74" i="43"/>
  <c r="G74" i="43"/>
  <c r="B74" i="43"/>
  <c r="I73" i="43"/>
  <c r="G73" i="43"/>
  <c r="B73" i="43"/>
  <c r="I72" i="43"/>
  <c r="G72" i="43"/>
  <c r="B72" i="43"/>
  <c r="I71" i="43"/>
  <c r="G71" i="43"/>
  <c r="B71" i="43"/>
  <c r="I70" i="43"/>
  <c r="G70" i="43"/>
  <c r="B70" i="43"/>
  <c r="I69" i="43"/>
  <c r="G69" i="43"/>
  <c r="B69" i="43"/>
  <c r="I68" i="43"/>
  <c r="G68" i="43"/>
  <c r="B68" i="43"/>
  <c r="I67" i="43"/>
  <c r="G67" i="43"/>
  <c r="B67" i="43"/>
  <c r="I66" i="43"/>
  <c r="G66" i="43"/>
  <c r="B66" i="43"/>
  <c r="I65" i="43"/>
  <c r="G65" i="43"/>
  <c r="B65" i="43"/>
  <c r="I64" i="43"/>
  <c r="G64" i="43"/>
  <c r="B64" i="43"/>
  <c r="I63" i="43"/>
  <c r="G63" i="43"/>
  <c r="B63" i="43"/>
  <c r="I62" i="43"/>
  <c r="G62" i="43"/>
  <c r="B62" i="43"/>
  <c r="I61" i="43"/>
  <c r="G61" i="43"/>
  <c r="B61" i="43"/>
  <c r="I60" i="43"/>
  <c r="G60" i="43"/>
  <c r="B60" i="43"/>
  <c r="I59" i="43"/>
  <c r="G59" i="43"/>
  <c r="B59" i="43"/>
  <c r="I58" i="43"/>
  <c r="G58" i="43"/>
  <c r="B58" i="43"/>
  <c r="I57" i="43"/>
  <c r="G57" i="43"/>
  <c r="B57" i="43"/>
  <c r="I56" i="43"/>
  <c r="G56" i="43"/>
  <c r="B56" i="43"/>
  <c r="I55" i="43"/>
  <c r="G55" i="43"/>
  <c r="B55" i="43"/>
  <c r="I54" i="43"/>
  <c r="G54" i="43"/>
  <c r="B54" i="43"/>
  <c r="I53" i="43"/>
  <c r="G53" i="43"/>
  <c r="B53" i="43"/>
  <c r="I52" i="43"/>
  <c r="G52" i="43"/>
  <c r="B52" i="43"/>
  <c r="I51" i="43"/>
  <c r="G51" i="43"/>
  <c r="B51" i="43"/>
  <c r="I50" i="43"/>
  <c r="G50" i="43"/>
  <c r="B50" i="43"/>
  <c r="I49" i="43"/>
  <c r="G49" i="43"/>
  <c r="B49" i="43"/>
  <c r="I48" i="43"/>
  <c r="G48" i="43"/>
  <c r="B48" i="43"/>
  <c r="I47" i="43"/>
  <c r="G47" i="43"/>
  <c r="B47" i="43"/>
  <c r="I46" i="43"/>
  <c r="B43" i="43"/>
  <c r="B44" i="43" s="1"/>
  <c r="B45" i="43" s="1"/>
  <c r="B46" i="43" s="1"/>
  <c r="G42" i="43"/>
  <c r="C42" i="43"/>
  <c r="D33" i="43"/>
  <c r="B32" i="43"/>
  <c r="I31" i="43"/>
  <c r="G31" i="43"/>
  <c r="B31" i="43"/>
  <c r="I30" i="43"/>
  <c r="G30" i="43"/>
  <c r="B30" i="43"/>
  <c r="I29" i="43"/>
  <c r="G29" i="43"/>
  <c r="B29" i="43"/>
  <c r="I28" i="43"/>
  <c r="G28" i="43"/>
  <c r="B28" i="43"/>
  <c r="I27" i="43"/>
  <c r="G27" i="43"/>
  <c r="B27" i="43"/>
  <c r="I26" i="43"/>
  <c r="G26" i="43"/>
  <c r="B26" i="43"/>
  <c r="I25" i="43"/>
  <c r="G25" i="43"/>
  <c r="B25" i="43"/>
  <c r="I24" i="43"/>
  <c r="G24" i="43"/>
  <c r="B24" i="43"/>
  <c r="I23" i="43"/>
  <c r="G23" i="43"/>
  <c r="B23" i="43"/>
  <c r="I22" i="43"/>
  <c r="G22" i="43"/>
  <c r="B22" i="43"/>
  <c r="I21" i="43"/>
  <c r="G21" i="43"/>
  <c r="B21" i="43"/>
  <c r="I20" i="43"/>
  <c r="G20" i="43"/>
  <c r="B20" i="43"/>
  <c r="I19" i="43"/>
  <c r="G19" i="43"/>
  <c r="B19" i="43"/>
  <c r="I18" i="43"/>
  <c r="G18" i="43"/>
  <c r="B18" i="43"/>
  <c r="I17" i="43"/>
  <c r="G17" i="43"/>
  <c r="B17" i="43"/>
  <c r="G16" i="43"/>
  <c r="B14" i="43"/>
  <c r="B198" i="42"/>
  <c r="B197" i="42"/>
  <c r="D193" i="42"/>
  <c r="I192" i="42"/>
  <c r="G192" i="42"/>
  <c r="B192" i="42"/>
  <c r="I191" i="42"/>
  <c r="G191" i="42"/>
  <c r="B191" i="42"/>
  <c r="I190" i="42"/>
  <c r="G190" i="42"/>
  <c r="B190" i="42"/>
  <c r="I189" i="42"/>
  <c r="G189" i="42"/>
  <c r="B189" i="42"/>
  <c r="I188" i="42"/>
  <c r="G188" i="42"/>
  <c r="B188" i="42"/>
  <c r="I187" i="42"/>
  <c r="G187" i="42"/>
  <c r="B187" i="42"/>
  <c r="I186" i="42"/>
  <c r="G186" i="42"/>
  <c r="B186" i="42"/>
  <c r="I185" i="42"/>
  <c r="G185" i="42"/>
  <c r="B185" i="42"/>
  <c r="I184" i="42"/>
  <c r="G184" i="42"/>
  <c r="B184" i="42"/>
  <c r="I183" i="42"/>
  <c r="G183" i="42"/>
  <c r="B183" i="42"/>
  <c r="I182" i="42"/>
  <c r="G182" i="42"/>
  <c r="B182" i="42"/>
  <c r="I181" i="42"/>
  <c r="G181" i="42"/>
  <c r="B181" i="42"/>
  <c r="I180" i="42"/>
  <c r="G180" i="42"/>
  <c r="B180" i="42"/>
  <c r="I179" i="42"/>
  <c r="G179" i="42"/>
  <c r="B179" i="42"/>
  <c r="I178" i="42"/>
  <c r="G178" i="42"/>
  <c r="B178" i="42"/>
  <c r="I177" i="42"/>
  <c r="G177" i="42"/>
  <c r="B177" i="42"/>
  <c r="I176" i="42"/>
  <c r="G176" i="42"/>
  <c r="B176" i="42"/>
  <c r="I175" i="42"/>
  <c r="G175" i="42"/>
  <c r="B175" i="42"/>
  <c r="I174" i="42"/>
  <c r="G174" i="42"/>
  <c r="B174" i="42"/>
  <c r="I173" i="42"/>
  <c r="G173" i="42"/>
  <c r="B173" i="42"/>
  <c r="I172" i="42"/>
  <c r="G172" i="42"/>
  <c r="B172" i="42"/>
  <c r="I171" i="42"/>
  <c r="G171" i="42"/>
  <c r="B171" i="42"/>
  <c r="I170" i="42"/>
  <c r="G170" i="42"/>
  <c r="B170" i="42"/>
  <c r="I169" i="42"/>
  <c r="G169" i="42"/>
  <c r="B169" i="42"/>
  <c r="I168" i="42"/>
  <c r="G168" i="42"/>
  <c r="B168" i="42"/>
  <c r="I167" i="42"/>
  <c r="G167" i="42"/>
  <c r="B167" i="42"/>
  <c r="I166" i="42"/>
  <c r="G166" i="42"/>
  <c r="B166" i="42"/>
  <c r="I165" i="42"/>
  <c r="G165" i="42"/>
  <c r="B165" i="42"/>
  <c r="I164" i="42"/>
  <c r="G164" i="42"/>
  <c r="B164" i="42"/>
  <c r="I163" i="42"/>
  <c r="G163" i="42"/>
  <c r="B163" i="42"/>
  <c r="I162" i="42"/>
  <c r="G162" i="42"/>
  <c r="B162" i="42"/>
  <c r="I161" i="42"/>
  <c r="G161" i="42"/>
  <c r="B161" i="42"/>
  <c r="I160" i="42"/>
  <c r="G160" i="42"/>
  <c r="B160" i="42"/>
  <c r="I159" i="42"/>
  <c r="G159" i="42"/>
  <c r="B159" i="42"/>
  <c r="I158" i="42"/>
  <c r="G158" i="42"/>
  <c r="B158" i="42"/>
  <c r="I157" i="42"/>
  <c r="G157" i="42"/>
  <c r="B157" i="42"/>
  <c r="I156" i="42"/>
  <c r="G156" i="42"/>
  <c r="B156" i="42"/>
  <c r="I155" i="42"/>
  <c r="G155" i="42"/>
  <c r="B155" i="42"/>
  <c r="I154" i="42"/>
  <c r="G154" i="42"/>
  <c r="B154" i="42"/>
  <c r="I153" i="42"/>
  <c r="G153" i="42"/>
  <c r="B153" i="42"/>
  <c r="I152" i="42"/>
  <c r="G152" i="42"/>
  <c r="B152" i="42"/>
  <c r="I151" i="42"/>
  <c r="G151" i="42"/>
  <c r="B151" i="42"/>
  <c r="I150" i="42"/>
  <c r="G150" i="42"/>
  <c r="B150" i="42"/>
  <c r="I149" i="42"/>
  <c r="G149" i="42"/>
  <c r="B149" i="42"/>
  <c r="I148" i="42"/>
  <c r="G148" i="42"/>
  <c r="B148" i="42"/>
  <c r="I147" i="42"/>
  <c r="G147" i="42"/>
  <c r="B147" i="42"/>
  <c r="I146" i="42"/>
  <c r="G146" i="42"/>
  <c r="B146" i="42"/>
  <c r="I145" i="42"/>
  <c r="G145" i="42"/>
  <c r="B145" i="42"/>
  <c r="I144" i="42"/>
  <c r="G144" i="42"/>
  <c r="B144" i="42"/>
  <c r="I143" i="42"/>
  <c r="G143" i="42"/>
  <c r="B143" i="42"/>
  <c r="I142" i="42"/>
  <c r="G142" i="42"/>
  <c r="B142" i="42"/>
  <c r="I141" i="42"/>
  <c r="G141" i="42"/>
  <c r="B141" i="42"/>
  <c r="I140" i="42"/>
  <c r="G140" i="42"/>
  <c r="B140" i="42"/>
  <c r="I139" i="42"/>
  <c r="G139" i="42"/>
  <c r="B139" i="42"/>
  <c r="I138" i="42"/>
  <c r="G138" i="42"/>
  <c r="B138" i="42"/>
  <c r="I137" i="42"/>
  <c r="G137" i="42"/>
  <c r="B137" i="42"/>
  <c r="I136" i="42"/>
  <c r="G136" i="42"/>
  <c r="B136" i="42"/>
  <c r="I135" i="42"/>
  <c r="G135" i="42"/>
  <c r="B135" i="42"/>
  <c r="I134" i="42"/>
  <c r="G134" i="42"/>
  <c r="B134" i="42"/>
  <c r="I133" i="42"/>
  <c r="G133" i="42"/>
  <c r="B133" i="42"/>
  <c r="I132" i="42"/>
  <c r="G132" i="42"/>
  <c r="B132" i="42"/>
  <c r="I131" i="42"/>
  <c r="G131" i="42"/>
  <c r="B131" i="42"/>
  <c r="I130" i="42"/>
  <c r="G130" i="42"/>
  <c r="B130" i="42"/>
  <c r="I129" i="42"/>
  <c r="G129" i="42"/>
  <c r="B129" i="42"/>
  <c r="I128" i="42"/>
  <c r="G128" i="42"/>
  <c r="B128" i="42"/>
  <c r="I127" i="42"/>
  <c r="G127" i="42"/>
  <c r="B127" i="42"/>
  <c r="I126" i="42"/>
  <c r="G126" i="42"/>
  <c r="B126" i="42"/>
  <c r="I125" i="42"/>
  <c r="G125" i="42"/>
  <c r="B125" i="42"/>
  <c r="I124" i="42"/>
  <c r="G124" i="42"/>
  <c r="B124" i="42"/>
  <c r="I123" i="42"/>
  <c r="G123" i="42"/>
  <c r="B123" i="42"/>
  <c r="I122" i="42"/>
  <c r="G122" i="42"/>
  <c r="B122" i="42"/>
  <c r="I121" i="42"/>
  <c r="G121" i="42"/>
  <c r="B121" i="42"/>
  <c r="I120" i="42"/>
  <c r="G120" i="42"/>
  <c r="B120" i="42"/>
  <c r="I119" i="42"/>
  <c r="G119" i="42"/>
  <c r="B119" i="42"/>
  <c r="I118" i="42"/>
  <c r="G118" i="42"/>
  <c r="B118" i="42"/>
  <c r="I117" i="42"/>
  <c r="G117" i="42"/>
  <c r="B117" i="42"/>
  <c r="I116" i="42"/>
  <c r="G116" i="42"/>
  <c r="B116" i="42"/>
  <c r="I115" i="42"/>
  <c r="G115" i="42"/>
  <c r="B115" i="42"/>
  <c r="I114" i="42"/>
  <c r="G114" i="42"/>
  <c r="B114" i="42"/>
  <c r="I113" i="42"/>
  <c r="G113" i="42"/>
  <c r="B113" i="42"/>
  <c r="I112" i="42"/>
  <c r="G112" i="42"/>
  <c r="B112" i="42"/>
  <c r="I111" i="42"/>
  <c r="G111" i="42"/>
  <c r="B111" i="42"/>
  <c r="I110" i="42"/>
  <c r="G110" i="42"/>
  <c r="B110" i="42"/>
  <c r="I109" i="42"/>
  <c r="G109" i="42"/>
  <c r="B109" i="42"/>
  <c r="I108" i="42"/>
  <c r="G108" i="42"/>
  <c r="B108" i="42"/>
  <c r="I107" i="42"/>
  <c r="G107" i="42"/>
  <c r="B107" i="42"/>
  <c r="I106" i="42"/>
  <c r="G106" i="42"/>
  <c r="B106" i="42"/>
  <c r="I105" i="42"/>
  <c r="G105" i="42"/>
  <c r="B105" i="42"/>
  <c r="I104" i="42"/>
  <c r="G104" i="42"/>
  <c r="B104" i="42"/>
  <c r="I103" i="42"/>
  <c r="G103" i="42"/>
  <c r="B103" i="42"/>
  <c r="I102" i="42"/>
  <c r="G102" i="42"/>
  <c r="B102" i="42"/>
  <c r="I101" i="42"/>
  <c r="G101" i="42"/>
  <c r="B101" i="42"/>
  <c r="I100" i="42"/>
  <c r="G100" i="42"/>
  <c r="B100" i="42"/>
  <c r="I99" i="42"/>
  <c r="G99" i="42"/>
  <c r="B99" i="42"/>
  <c r="I98" i="42"/>
  <c r="G98" i="42"/>
  <c r="B98" i="42"/>
  <c r="I97" i="42"/>
  <c r="G97" i="42"/>
  <c r="B97" i="42"/>
  <c r="I96" i="42"/>
  <c r="G96" i="42"/>
  <c r="B96" i="42"/>
  <c r="I95" i="42"/>
  <c r="G95" i="42"/>
  <c r="B95" i="42"/>
  <c r="I94" i="42"/>
  <c r="G94" i="42"/>
  <c r="B94" i="42"/>
  <c r="I93" i="42"/>
  <c r="G93" i="42"/>
  <c r="B93" i="42"/>
  <c r="I92" i="42"/>
  <c r="G92" i="42"/>
  <c r="B92" i="42"/>
  <c r="I91" i="42"/>
  <c r="G91" i="42"/>
  <c r="B91" i="42"/>
  <c r="I90" i="42"/>
  <c r="G90" i="42"/>
  <c r="B90" i="42"/>
  <c r="I89" i="42"/>
  <c r="G89" i="42"/>
  <c r="B89" i="42"/>
  <c r="I88" i="42"/>
  <c r="G88" i="42"/>
  <c r="B88" i="42"/>
  <c r="I87" i="42"/>
  <c r="G87" i="42"/>
  <c r="B87" i="42"/>
  <c r="I86" i="42"/>
  <c r="G86" i="42"/>
  <c r="B86" i="42"/>
  <c r="I85" i="42"/>
  <c r="G85" i="42"/>
  <c r="B85" i="42"/>
  <c r="I84" i="42"/>
  <c r="G84" i="42"/>
  <c r="B84" i="42"/>
  <c r="I83" i="42"/>
  <c r="G83" i="42"/>
  <c r="B83" i="42"/>
  <c r="I82" i="42"/>
  <c r="G82" i="42"/>
  <c r="B82" i="42"/>
  <c r="I81" i="42"/>
  <c r="G81" i="42"/>
  <c r="B81" i="42"/>
  <c r="I80" i="42"/>
  <c r="G80" i="42"/>
  <c r="B80" i="42"/>
  <c r="I79" i="42"/>
  <c r="G79" i="42"/>
  <c r="B79" i="42"/>
  <c r="I78" i="42"/>
  <c r="G78" i="42"/>
  <c r="B78" i="42"/>
  <c r="I77" i="42"/>
  <c r="G77" i="42"/>
  <c r="B77" i="42"/>
  <c r="I76" i="42"/>
  <c r="G76" i="42"/>
  <c r="B76" i="42"/>
  <c r="I75" i="42"/>
  <c r="G75" i="42"/>
  <c r="B75" i="42"/>
  <c r="I74" i="42"/>
  <c r="G74" i="42"/>
  <c r="B74" i="42"/>
  <c r="I73" i="42"/>
  <c r="G73" i="42"/>
  <c r="B73" i="42"/>
  <c r="I72" i="42"/>
  <c r="G72" i="42"/>
  <c r="B72" i="42"/>
  <c r="I71" i="42"/>
  <c r="G71" i="42"/>
  <c r="B71" i="42"/>
  <c r="I70" i="42"/>
  <c r="G70" i="42"/>
  <c r="B70" i="42"/>
  <c r="I69" i="42"/>
  <c r="G69" i="42"/>
  <c r="B69" i="42"/>
  <c r="I68" i="42"/>
  <c r="G68" i="42"/>
  <c r="B68" i="42"/>
  <c r="I67" i="42"/>
  <c r="G67" i="42"/>
  <c r="B67" i="42"/>
  <c r="I66" i="42"/>
  <c r="G66" i="42"/>
  <c r="B66" i="42"/>
  <c r="I65" i="42"/>
  <c r="G65" i="42"/>
  <c r="B65" i="42"/>
  <c r="I64" i="42"/>
  <c r="G64" i="42"/>
  <c r="B64" i="42"/>
  <c r="I63" i="42"/>
  <c r="G63" i="42"/>
  <c r="B63" i="42"/>
  <c r="I62" i="42"/>
  <c r="G62" i="42"/>
  <c r="B62" i="42"/>
  <c r="I61" i="42"/>
  <c r="G61" i="42"/>
  <c r="B61" i="42"/>
  <c r="I60" i="42"/>
  <c r="G60" i="42"/>
  <c r="B60" i="42"/>
  <c r="I59" i="42"/>
  <c r="G59" i="42"/>
  <c r="B59" i="42"/>
  <c r="I58" i="42"/>
  <c r="G58" i="42"/>
  <c r="B58" i="42"/>
  <c r="I57" i="42"/>
  <c r="G57" i="42"/>
  <c r="B57" i="42"/>
  <c r="I56" i="42"/>
  <c r="G56" i="42"/>
  <c r="B56" i="42"/>
  <c r="I55" i="42"/>
  <c r="G55" i="42"/>
  <c r="B55" i="42"/>
  <c r="I54" i="42"/>
  <c r="G54" i="42"/>
  <c r="B54" i="42"/>
  <c r="I53" i="42"/>
  <c r="G53" i="42"/>
  <c r="B53" i="42"/>
  <c r="I52" i="42"/>
  <c r="G52" i="42"/>
  <c r="B52" i="42"/>
  <c r="I51" i="42"/>
  <c r="G51" i="42"/>
  <c r="B51" i="42"/>
  <c r="I50" i="42"/>
  <c r="G50" i="42"/>
  <c r="B50" i="42"/>
  <c r="I49" i="42"/>
  <c r="G49" i="42"/>
  <c r="B49" i="42"/>
  <c r="I48" i="42"/>
  <c r="G48" i="42"/>
  <c r="B48" i="42"/>
  <c r="I47" i="42"/>
  <c r="G47" i="42"/>
  <c r="B47" i="42"/>
  <c r="I46" i="42"/>
  <c r="B43" i="42"/>
  <c r="B44" i="42" s="1"/>
  <c r="B45" i="42" s="1"/>
  <c r="B46" i="42" s="1"/>
  <c r="G42" i="42"/>
  <c r="C42" i="42"/>
  <c r="D33" i="42"/>
  <c r="B32" i="42"/>
  <c r="I31" i="42"/>
  <c r="G31" i="42"/>
  <c r="B31" i="42"/>
  <c r="I30" i="42"/>
  <c r="G30" i="42"/>
  <c r="B30" i="42"/>
  <c r="I29" i="42"/>
  <c r="G29" i="42"/>
  <c r="B29" i="42"/>
  <c r="I28" i="42"/>
  <c r="G28" i="42"/>
  <c r="B28" i="42"/>
  <c r="I27" i="42"/>
  <c r="G27" i="42"/>
  <c r="B27" i="42"/>
  <c r="I26" i="42"/>
  <c r="G26" i="42"/>
  <c r="B26" i="42"/>
  <c r="I25" i="42"/>
  <c r="G25" i="42"/>
  <c r="B25" i="42"/>
  <c r="I24" i="42"/>
  <c r="G24" i="42"/>
  <c r="B24" i="42"/>
  <c r="I23" i="42"/>
  <c r="G23" i="42"/>
  <c r="B23" i="42"/>
  <c r="I22" i="42"/>
  <c r="G22" i="42"/>
  <c r="B22" i="42"/>
  <c r="I21" i="42"/>
  <c r="G21" i="42"/>
  <c r="B21" i="42"/>
  <c r="I20" i="42"/>
  <c r="G20" i="42"/>
  <c r="B20" i="42"/>
  <c r="I19" i="42"/>
  <c r="G19" i="42"/>
  <c r="B19" i="42"/>
  <c r="I18" i="42"/>
  <c r="G18" i="42"/>
  <c r="B18" i="42"/>
  <c r="I17" i="42"/>
  <c r="G17" i="42"/>
  <c r="B17" i="42"/>
  <c r="G16" i="42"/>
  <c r="B14" i="42"/>
  <c r="B198" i="41"/>
  <c r="B197" i="41"/>
  <c r="D193" i="41"/>
  <c r="I192" i="41"/>
  <c r="G192" i="41"/>
  <c r="B192" i="41"/>
  <c r="I191" i="41"/>
  <c r="G191" i="41"/>
  <c r="B191" i="41"/>
  <c r="I190" i="41"/>
  <c r="G190" i="41"/>
  <c r="B190" i="41"/>
  <c r="I189" i="41"/>
  <c r="G189" i="41"/>
  <c r="B189" i="41"/>
  <c r="I188" i="41"/>
  <c r="G188" i="41"/>
  <c r="B188" i="41"/>
  <c r="I187" i="41"/>
  <c r="G187" i="41"/>
  <c r="B187" i="41"/>
  <c r="I186" i="41"/>
  <c r="G186" i="41"/>
  <c r="B186" i="41"/>
  <c r="I185" i="41"/>
  <c r="G185" i="41"/>
  <c r="B185" i="41"/>
  <c r="I184" i="41"/>
  <c r="G184" i="41"/>
  <c r="B184" i="41"/>
  <c r="I183" i="41"/>
  <c r="G183" i="41"/>
  <c r="B183" i="41"/>
  <c r="I182" i="41"/>
  <c r="G182" i="41"/>
  <c r="B182" i="41"/>
  <c r="I181" i="41"/>
  <c r="G181" i="41"/>
  <c r="B181" i="41"/>
  <c r="I180" i="41"/>
  <c r="G180" i="41"/>
  <c r="B180" i="41"/>
  <c r="I179" i="41"/>
  <c r="G179" i="41"/>
  <c r="B179" i="41"/>
  <c r="I178" i="41"/>
  <c r="G178" i="41"/>
  <c r="B178" i="41"/>
  <c r="I177" i="41"/>
  <c r="G177" i="41"/>
  <c r="B177" i="41"/>
  <c r="I176" i="41"/>
  <c r="G176" i="41"/>
  <c r="B176" i="41"/>
  <c r="I175" i="41"/>
  <c r="G175" i="41"/>
  <c r="B175" i="41"/>
  <c r="I174" i="41"/>
  <c r="G174" i="41"/>
  <c r="B174" i="41"/>
  <c r="I173" i="41"/>
  <c r="G173" i="41"/>
  <c r="B173" i="41"/>
  <c r="I172" i="41"/>
  <c r="G172" i="41"/>
  <c r="B172" i="41"/>
  <c r="I171" i="41"/>
  <c r="G171" i="41"/>
  <c r="B171" i="41"/>
  <c r="I170" i="41"/>
  <c r="G170" i="41"/>
  <c r="B170" i="41"/>
  <c r="I169" i="41"/>
  <c r="G169" i="41"/>
  <c r="B169" i="41"/>
  <c r="I168" i="41"/>
  <c r="G168" i="41"/>
  <c r="B168" i="41"/>
  <c r="I167" i="41"/>
  <c r="G167" i="41"/>
  <c r="B167" i="41"/>
  <c r="I166" i="41"/>
  <c r="G166" i="41"/>
  <c r="B166" i="41"/>
  <c r="I165" i="41"/>
  <c r="G165" i="41"/>
  <c r="B165" i="41"/>
  <c r="I164" i="41"/>
  <c r="G164" i="41"/>
  <c r="B164" i="41"/>
  <c r="I163" i="41"/>
  <c r="G163" i="41"/>
  <c r="B163" i="41"/>
  <c r="I162" i="41"/>
  <c r="G162" i="41"/>
  <c r="B162" i="41"/>
  <c r="I161" i="41"/>
  <c r="G161" i="41"/>
  <c r="B161" i="41"/>
  <c r="I160" i="41"/>
  <c r="G160" i="41"/>
  <c r="B160" i="41"/>
  <c r="I159" i="41"/>
  <c r="G159" i="41"/>
  <c r="B159" i="41"/>
  <c r="I158" i="41"/>
  <c r="G158" i="41"/>
  <c r="B158" i="41"/>
  <c r="I157" i="41"/>
  <c r="G157" i="41"/>
  <c r="B157" i="41"/>
  <c r="I156" i="41"/>
  <c r="G156" i="41"/>
  <c r="B156" i="41"/>
  <c r="I155" i="41"/>
  <c r="G155" i="41"/>
  <c r="B155" i="41"/>
  <c r="I154" i="41"/>
  <c r="G154" i="41"/>
  <c r="B154" i="41"/>
  <c r="I153" i="41"/>
  <c r="G153" i="41"/>
  <c r="B153" i="41"/>
  <c r="I152" i="41"/>
  <c r="G152" i="41"/>
  <c r="B152" i="41"/>
  <c r="I151" i="41"/>
  <c r="G151" i="41"/>
  <c r="B151" i="41"/>
  <c r="I150" i="41"/>
  <c r="G150" i="41"/>
  <c r="B150" i="41"/>
  <c r="I149" i="41"/>
  <c r="G149" i="41"/>
  <c r="B149" i="41"/>
  <c r="I148" i="41"/>
  <c r="G148" i="41"/>
  <c r="B148" i="41"/>
  <c r="I147" i="41"/>
  <c r="G147" i="41"/>
  <c r="B147" i="41"/>
  <c r="I146" i="41"/>
  <c r="G146" i="41"/>
  <c r="B146" i="41"/>
  <c r="I145" i="41"/>
  <c r="G145" i="41"/>
  <c r="B145" i="41"/>
  <c r="I144" i="41"/>
  <c r="G144" i="41"/>
  <c r="B144" i="41"/>
  <c r="I143" i="41"/>
  <c r="G143" i="41"/>
  <c r="B143" i="41"/>
  <c r="I142" i="41"/>
  <c r="G142" i="41"/>
  <c r="B142" i="41"/>
  <c r="I141" i="41"/>
  <c r="G141" i="41"/>
  <c r="B141" i="41"/>
  <c r="I140" i="41"/>
  <c r="G140" i="41"/>
  <c r="B140" i="41"/>
  <c r="I139" i="41"/>
  <c r="G139" i="41"/>
  <c r="B139" i="41"/>
  <c r="I138" i="41"/>
  <c r="G138" i="41"/>
  <c r="B138" i="41"/>
  <c r="I137" i="41"/>
  <c r="G137" i="41"/>
  <c r="B137" i="41"/>
  <c r="I136" i="41"/>
  <c r="G136" i="41"/>
  <c r="B136" i="41"/>
  <c r="I135" i="41"/>
  <c r="G135" i="41"/>
  <c r="B135" i="41"/>
  <c r="I134" i="41"/>
  <c r="G134" i="41"/>
  <c r="B134" i="41"/>
  <c r="I133" i="41"/>
  <c r="G133" i="41"/>
  <c r="B133" i="41"/>
  <c r="I132" i="41"/>
  <c r="G132" i="41"/>
  <c r="B132" i="41"/>
  <c r="I131" i="41"/>
  <c r="G131" i="41"/>
  <c r="B131" i="41"/>
  <c r="I130" i="41"/>
  <c r="G130" i="41"/>
  <c r="B130" i="41"/>
  <c r="I129" i="41"/>
  <c r="G129" i="41"/>
  <c r="B129" i="41"/>
  <c r="I128" i="41"/>
  <c r="G128" i="41"/>
  <c r="B128" i="41"/>
  <c r="I127" i="41"/>
  <c r="G127" i="41"/>
  <c r="B127" i="41"/>
  <c r="I126" i="41"/>
  <c r="G126" i="41"/>
  <c r="B126" i="41"/>
  <c r="I125" i="41"/>
  <c r="G125" i="41"/>
  <c r="B125" i="41"/>
  <c r="I124" i="41"/>
  <c r="G124" i="41"/>
  <c r="B124" i="41"/>
  <c r="I123" i="41"/>
  <c r="G123" i="41"/>
  <c r="B123" i="41"/>
  <c r="I122" i="41"/>
  <c r="G122" i="41"/>
  <c r="B122" i="41"/>
  <c r="I121" i="41"/>
  <c r="G121" i="41"/>
  <c r="B121" i="41"/>
  <c r="I120" i="41"/>
  <c r="G120" i="41"/>
  <c r="B120" i="41"/>
  <c r="I119" i="41"/>
  <c r="G119" i="41"/>
  <c r="B119" i="41"/>
  <c r="I118" i="41"/>
  <c r="G118" i="41"/>
  <c r="B118" i="41"/>
  <c r="I117" i="41"/>
  <c r="G117" i="41"/>
  <c r="B117" i="41"/>
  <c r="I116" i="41"/>
  <c r="G116" i="41"/>
  <c r="B116" i="41"/>
  <c r="I115" i="41"/>
  <c r="G115" i="41"/>
  <c r="B115" i="41"/>
  <c r="I114" i="41"/>
  <c r="G114" i="41"/>
  <c r="B114" i="41"/>
  <c r="I113" i="41"/>
  <c r="G113" i="41"/>
  <c r="B113" i="41"/>
  <c r="I112" i="41"/>
  <c r="G112" i="41"/>
  <c r="B112" i="41"/>
  <c r="I111" i="41"/>
  <c r="G111" i="41"/>
  <c r="B111" i="41"/>
  <c r="I110" i="41"/>
  <c r="G110" i="41"/>
  <c r="B110" i="41"/>
  <c r="I109" i="41"/>
  <c r="G109" i="41"/>
  <c r="B109" i="41"/>
  <c r="I108" i="41"/>
  <c r="G108" i="41"/>
  <c r="B108" i="41"/>
  <c r="I107" i="41"/>
  <c r="G107" i="41"/>
  <c r="B107" i="41"/>
  <c r="I106" i="41"/>
  <c r="G106" i="41"/>
  <c r="B106" i="41"/>
  <c r="I105" i="41"/>
  <c r="G105" i="41"/>
  <c r="B105" i="41"/>
  <c r="I104" i="41"/>
  <c r="G104" i="41"/>
  <c r="B104" i="41"/>
  <c r="I103" i="41"/>
  <c r="G103" i="41"/>
  <c r="B103" i="41"/>
  <c r="I102" i="41"/>
  <c r="G102" i="41"/>
  <c r="B102" i="41"/>
  <c r="I101" i="41"/>
  <c r="G101" i="41"/>
  <c r="B101" i="41"/>
  <c r="I100" i="41"/>
  <c r="G100" i="41"/>
  <c r="B100" i="41"/>
  <c r="I99" i="41"/>
  <c r="G99" i="41"/>
  <c r="B99" i="41"/>
  <c r="I98" i="41"/>
  <c r="G98" i="41"/>
  <c r="B98" i="41"/>
  <c r="I97" i="41"/>
  <c r="G97" i="41"/>
  <c r="B97" i="41"/>
  <c r="I96" i="41"/>
  <c r="G96" i="41"/>
  <c r="B96" i="41"/>
  <c r="I95" i="41"/>
  <c r="G95" i="41"/>
  <c r="B95" i="41"/>
  <c r="I94" i="41"/>
  <c r="G94" i="41"/>
  <c r="B94" i="41"/>
  <c r="I93" i="41"/>
  <c r="G93" i="41"/>
  <c r="B93" i="41"/>
  <c r="I92" i="41"/>
  <c r="G92" i="41"/>
  <c r="B92" i="41"/>
  <c r="I91" i="41"/>
  <c r="G91" i="41"/>
  <c r="B91" i="41"/>
  <c r="I90" i="41"/>
  <c r="G90" i="41"/>
  <c r="B90" i="41"/>
  <c r="I89" i="41"/>
  <c r="G89" i="41"/>
  <c r="B89" i="41"/>
  <c r="I88" i="41"/>
  <c r="G88" i="41"/>
  <c r="B88" i="41"/>
  <c r="I87" i="41"/>
  <c r="G87" i="41"/>
  <c r="B87" i="41"/>
  <c r="I86" i="41"/>
  <c r="G86" i="41"/>
  <c r="B86" i="41"/>
  <c r="I85" i="41"/>
  <c r="G85" i="41"/>
  <c r="B85" i="41"/>
  <c r="I84" i="41"/>
  <c r="G84" i="41"/>
  <c r="B84" i="41"/>
  <c r="I83" i="41"/>
  <c r="G83" i="41"/>
  <c r="B83" i="41"/>
  <c r="I82" i="41"/>
  <c r="G82" i="41"/>
  <c r="B82" i="41"/>
  <c r="I81" i="41"/>
  <c r="G81" i="41"/>
  <c r="B81" i="41"/>
  <c r="I80" i="41"/>
  <c r="G80" i="41"/>
  <c r="B80" i="41"/>
  <c r="I79" i="41"/>
  <c r="G79" i="41"/>
  <c r="B79" i="41"/>
  <c r="I78" i="41"/>
  <c r="G78" i="41"/>
  <c r="B78" i="41"/>
  <c r="I77" i="41"/>
  <c r="G77" i="41"/>
  <c r="B77" i="41"/>
  <c r="I76" i="41"/>
  <c r="G76" i="41"/>
  <c r="B76" i="41"/>
  <c r="I75" i="41"/>
  <c r="G75" i="41"/>
  <c r="B75" i="41"/>
  <c r="I74" i="41"/>
  <c r="G74" i="41"/>
  <c r="B74" i="41"/>
  <c r="I73" i="41"/>
  <c r="G73" i="41"/>
  <c r="B73" i="41"/>
  <c r="I72" i="41"/>
  <c r="G72" i="41"/>
  <c r="B72" i="41"/>
  <c r="I71" i="41"/>
  <c r="G71" i="41"/>
  <c r="B71" i="41"/>
  <c r="I70" i="41"/>
  <c r="G70" i="41"/>
  <c r="B70" i="41"/>
  <c r="I69" i="41"/>
  <c r="G69" i="41"/>
  <c r="B69" i="41"/>
  <c r="I68" i="41"/>
  <c r="G68" i="41"/>
  <c r="B68" i="41"/>
  <c r="I67" i="41"/>
  <c r="G67" i="41"/>
  <c r="B67" i="41"/>
  <c r="I66" i="41"/>
  <c r="G66" i="41"/>
  <c r="B66" i="41"/>
  <c r="I65" i="41"/>
  <c r="G65" i="41"/>
  <c r="B65" i="41"/>
  <c r="I64" i="41"/>
  <c r="G64" i="41"/>
  <c r="B64" i="41"/>
  <c r="I63" i="41"/>
  <c r="G63" i="41"/>
  <c r="B63" i="41"/>
  <c r="I62" i="41"/>
  <c r="G62" i="41"/>
  <c r="B62" i="41"/>
  <c r="I61" i="41"/>
  <c r="G61" i="41"/>
  <c r="B61" i="41"/>
  <c r="I60" i="41"/>
  <c r="G60" i="41"/>
  <c r="B60" i="41"/>
  <c r="I59" i="41"/>
  <c r="G59" i="41"/>
  <c r="B59" i="41"/>
  <c r="I58" i="41"/>
  <c r="G58" i="41"/>
  <c r="B58" i="41"/>
  <c r="I57" i="41"/>
  <c r="G57" i="41"/>
  <c r="B57" i="41"/>
  <c r="I56" i="41"/>
  <c r="G56" i="41"/>
  <c r="B56" i="41"/>
  <c r="I55" i="41"/>
  <c r="G55" i="41"/>
  <c r="B55" i="41"/>
  <c r="I54" i="41"/>
  <c r="G54" i="41"/>
  <c r="B54" i="41"/>
  <c r="I53" i="41"/>
  <c r="G53" i="41"/>
  <c r="B53" i="41"/>
  <c r="I52" i="41"/>
  <c r="G52" i="41"/>
  <c r="B52" i="41"/>
  <c r="I51" i="41"/>
  <c r="G51" i="41"/>
  <c r="B51" i="41"/>
  <c r="I50" i="41"/>
  <c r="G50" i="41"/>
  <c r="B50" i="41"/>
  <c r="I49" i="41"/>
  <c r="G49" i="41"/>
  <c r="B49" i="41"/>
  <c r="I48" i="41"/>
  <c r="G48" i="41"/>
  <c r="B48" i="41"/>
  <c r="I47" i="41"/>
  <c r="G47" i="41"/>
  <c r="B47" i="41"/>
  <c r="I46" i="41"/>
  <c r="I45" i="41"/>
  <c r="B43" i="41"/>
  <c r="B44" i="41" s="1"/>
  <c r="B45" i="41" s="1"/>
  <c r="B46" i="41" s="1"/>
  <c r="G42" i="41"/>
  <c r="C42" i="41"/>
  <c r="D33" i="41"/>
  <c r="B32" i="41"/>
  <c r="I31" i="41"/>
  <c r="G31" i="41"/>
  <c r="B31" i="41"/>
  <c r="I30" i="41"/>
  <c r="G30" i="41"/>
  <c r="B30" i="41"/>
  <c r="I29" i="41"/>
  <c r="G29" i="41"/>
  <c r="B29" i="41"/>
  <c r="I28" i="41"/>
  <c r="G28" i="41"/>
  <c r="B28" i="41"/>
  <c r="I27" i="41"/>
  <c r="G27" i="41"/>
  <c r="B27" i="41"/>
  <c r="I26" i="41"/>
  <c r="G26" i="41"/>
  <c r="B26" i="41"/>
  <c r="I25" i="41"/>
  <c r="G25" i="41"/>
  <c r="B25" i="41"/>
  <c r="I24" i="41"/>
  <c r="G24" i="41"/>
  <c r="B24" i="41"/>
  <c r="I23" i="41"/>
  <c r="G23" i="41"/>
  <c r="B23" i="41"/>
  <c r="I22" i="41"/>
  <c r="G22" i="41"/>
  <c r="B22" i="41"/>
  <c r="I21" i="41"/>
  <c r="G21" i="41"/>
  <c r="B21" i="41"/>
  <c r="I20" i="41"/>
  <c r="G20" i="41"/>
  <c r="B20" i="41"/>
  <c r="I19" i="41"/>
  <c r="G19" i="41"/>
  <c r="B19" i="41"/>
  <c r="I18" i="41"/>
  <c r="G18" i="41"/>
  <c r="B18" i="41"/>
  <c r="I17" i="41"/>
  <c r="G17" i="41"/>
  <c r="B17" i="41"/>
  <c r="G16" i="41"/>
  <c r="B14" i="41"/>
  <c r="B198" i="28"/>
  <c r="B197" i="28"/>
  <c r="D193" i="28"/>
  <c r="I192" i="28"/>
  <c r="G192" i="28"/>
  <c r="B192" i="28"/>
  <c r="I191" i="28"/>
  <c r="G191" i="28"/>
  <c r="B191" i="28"/>
  <c r="I190" i="28"/>
  <c r="G190" i="28"/>
  <c r="B190" i="28"/>
  <c r="I189" i="28"/>
  <c r="G189" i="28"/>
  <c r="B189" i="28"/>
  <c r="I188" i="28"/>
  <c r="G188" i="28"/>
  <c r="B188" i="28"/>
  <c r="I187" i="28"/>
  <c r="G187" i="28"/>
  <c r="B187" i="28"/>
  <c r="I186" i="28"/>
  <c r="G186" i="28"/>
  <c r="B186" i="28"/>
  <c r="I185" i="28"/>
  <c r="G185" i="28"/>
  <c r="B185" i="28"/>
  <c r="I184" i="28"/>
  <c r="G184" i="28"/>
  <c r="B184" i="28"/>
  <c r="I183" i="28"/>
  <c r="G183" i="28"/>
  <c r="B183" i="28"/>
  <c r="I182" i="28"/>
  <c r="G182" i="28"/>
  <c r="B182" i="28"/>
  <c r="I181" i="28"/>
  <c r="G181" i="28"/>
  <c r="B181" i="28"/>
  <c r="I180" i="28"/>
  <c r="G180" i="28"/>
  <c r="B180" i="28"/>
  <c r="I179" i="28"/>
  <c r="G179" i="28"/>
  <c r="B179" i="28"/>
  <c r="I178" i="28"/>
  <c r="G178" i="28"/>
  <c r="B178" i="28"/>
  <c r="I177" i="28"/>
  <c r="G177" i="28"/>
  <c r="B177" i="28"/>
  <c r="I176" i="28"/>
  <c r="G176" i="28"/>
  <c r="B176" i="28"/>
  <c r="I175" i="28"/>
  <c r="G175" i="28"/>
  <c r="B175" i="28"/>
  <c r="I174" i="28"/>
  <c r="G174" i="28"/>
  <c r="B174" i="28"/>
  <c r="I173" i="28"/>
  <c r="G173" i="28"/>
  <c r="B173" i="28"/>
  <c r="I172" i="28"/>
  <c r="G172" i="28"/>
  <c r="B172" i="28"/>
  <c r="I171" i="28"/>
  <c r="G171" i="28"/>
  <c r="B171" i="28"/>
  <c r="I170" i="28"/>
  <c r="G170" i="28"/>
  <c r="B170" i="28"/>
  <c r="I169" i="28"/>
  <c r="G169" i="28"/>
  <c r="B169" i="28"/>
  <c r="I168" i="28"/>
  <c r="G168" i="28"/>
  <c r="B168" i="28"/>
  <c r="I167" i="28"/>
  <c r="G167" i="28"/>
  <c r="B167" i="28"/>
  <c r="I166" i="28"/>
  <c r="G166" i="28"/>
  <c r="B166" i="28"/>
  <c r="I165" i="28"/>
  <c r="G165" i="28"/>
  <c r="B165" i="28"/>
  <c r="I164" i="28"/>
  <c r="G164" i="28"/>
  <c r="B164" i="28"/>
  <c r="I163" i="28"/>
  <c r="G163" i="28"/>
  <c r="B163" i="28"/>
  <c r="I162" i="28"/>
  <c r="G162" i="28"/>
  <c r="B162" i="28"/>
  <c r="I161" i="28"/>
  <c r="G161" i="28"/>
  <c r="B161" i="28"/>
  <c r="I160" i="28"/>
  <c r="G160" i="28"/>
  <c r="B160" i="28"/>
  <c r="I159" i="28"/>
  <c r="G159" i="28"/>
  <c r="B159" i="28"/>
  <c r="I158" i="28"/>
  <c r="G158" i="28"/>
  <c r="B158" i="28"/>
  <c r="I157" i="28"/>
  <c r="G157" i="28"/>
  <c r="B157" i="28"/>
  <c r="I156" i="28"/>
  <c r="G156" i="28"/>
  <c r="B156" i="28"/>
  <c r="I155" i="28"/>
  <c r="G155" i="28"/>
  <c r="B155" i="28"/>
  <c r="I154" i="28"/>
  <c r="G154" i="28"/>
  <c r="B154" i="28"/>
  <c r="I153" i="28"/>
  <c r="G153" i="28"/>
  <c r="B153" i="28"/>
  <c r="I152" i="28"/>
  <c r="G152" i="28"/>
  <c r="B152" i="28"/>
  <c r="I151" i="28"/>
  <c r="G151" i="28"/>
  <c r="B151" i="28"/>
  <c r="I150" i="28"/>
  <c r="G150" i="28"/>
  <c r="B150" i="28"/>
  <c r="I149" i="28"/>
  <c r="G149" i="28"/>
  <c r="B149" i="28"/>
  <c r="I148" i="28"/>
  <c r="G148" i="28"/>
  <c r="B148" i="28"/>
  <c r="I147" i="28"/>
  <c r="G147" i="28"/>
  <c r="B147" i="28"/>
  <c r="I146" i="28"/>
  <c r="G146" i="28"/>
  <c r="B146" i="28"/>
  <c r="I145" i="28"/>
  <c r="G145" i="28"/>
  <c r="B145" i="28"/>
  <c r="I144" i="28"/>
  <c r="G144" i="28"/>
  <c r="B144" i="28"/>
  <c r="I143" i="28"/>
  <c r="G143" i="28"/>
  <c r="B143" i="28"/>
  <c r="I142" i="28"/>
  <c r="G142" i="28"/>
  <c r="B142" i="28"/>
  <c r="I141" i="28"/>
  <c r="G141" i="28"/>
  <c r="B141" i="28"/>
  <c r="I140" i="28"/>
  <c r="G140" i="28"/>
  <c r="B140" i="28"/>
  <c r="I139" i="28"/>
  <c r="G139" i="28"/>
  <c r="B139" i="28"/>
  <c r="I138" i="28"/>
  <c r="G138" i="28"/>
  <c r="B138" i="28"/>
  <c r="I137" i="28"/>
  <c r="G137" i="28"/>
  <c r="B137" i="28"/>
  <c r="I136" i="28"/>
  <c r="G136" i="28"/>
  <c r="B136" i="28"/>
  <c r="I135" i="28"/>
  <c r="G135" i="28"/>
  <c r="B135" i="28"/>
  <c r="I134" i="28"/>
  <c r="G134" i="28"/>
  <c r="B134" i="28"/>
  <c r="I133" i="28"/>
  <c r="G133" i="28"/>
  <c r="B133" i="28"/>
  <c r="I132" i="28"/>
  <c r="G132" i="28"/>
  <c r="B132" i="28"/>
  <c r="I131" i="28"/>
  <c r="G131" i="28"/>
  <c r="B131" i="28"/>
  <c r="I130" i="28"/>
  <c r="G130" i="28"/>
  <c r="B130" i="28"/>
  <c r="I129" i="28"/>
  <c r="G129" i="28"/>
  <c r="B129" i="28"/>
  <c r="I128" i="28"/>
  <c r="G128" i="28"/>
  <c r="B128" i="28"/>
  <c r="I127" i="28"/>
  <c r="G127" i="28"/>
  <c r="B127" i="28"/>
  <c r="I126" i="28"/>
  <c r="G126" i="28"/>
  <c r="B126" i="28"/>
  <c r="I125" i="28"/>
  <c r="G125" i="28"/>
  <c r="B125" i="28"/>
  <c r="I124" i="28"/>
  <c r="G124" i="28"/>
  <c r="B124" i="28"/>
  <c r="I123" i="28"/>
  <c r="G123" i="28"/>
  <c r="B123" i="28"/>
  <c r="I122" i="28"/>
  <c r="G122" i="28"/>
  <c r="B122" i="28"/>
  <c r="I121" i="28"/>
  <c r="G121" i="28"/>
  <c r="B121" i="28"/>
  <c r="I120" i="28"/>
  <c r="G120" i="28"/>
  <c r="B120" i="28"/>
  <c r="I119" i="28"/>
  <c r="G119" i="28"/>
  <c r="B119" i="28"/>
  <c r="I118" i="28"/>
  <c r="G118" i="28"/>
  <c r="B118" i="28"/>
  <c r="I117" i="28"/>
  <c r="G117" i="28"/>
  <c r="B117" i="28"/>
  <c r="I116" i="28"/>
  <c r="G116" i="28"/>
  <c r="B116" i="28"/>
  <c r="I115" i="28"/>
  <c r="G115" i="28"/>
  <c r="B115" i="28"/>
  <c r="I114" i="28"/>
  <c r="G114" i="28"/>
  <c r="B114" i="28"/>
  <c r="I113" i="28"/>
  <c r="G113" i="28"/>
  <c r="B113" i="28"/>
  <c r="I112" i="28"/>
  <c r="G112" i="28"/>
  <c r="B112" i="28"/>
  <c r="I111" i="28"/>
  <c r="G111" i="28"/>
  <c r="B111" i="28"/>
  <c r="I110" i="28"/>
  <c r="G110" i="28"/>
  <c r="B110" i="28"/>
  <c r="I109" i="28"/>
  <c r="G109" i="28"/>
  <c r="B109" i="28"/>
  <c r="I108" i="28"/>
  <c r="G108" i="28"/>
  <c r="B108" i="28"/>
  <c r="I107" i="28"/>
  <c r="G107" i="28"/>
  <c r="B107" i="28"/>
  <c r="I106" i="28"/>
  <c r="G106" i="28"/>
  <c r="B106" i="28"/>
  <c r="I105" i="28"/>
  <c r="G105" i="28"/>
  <c r="B105" i="28"/>
  <c r="I104" i="28"/>
  <c r="G104" i="28"/>
  <c r="B104" i="28"/>
  <c r="I103" i="28"/>
  <c r="G103" i="28"/>
  <c r="B103" i="28"/>
  <c r="I102" i="28"/>
  <c r="G102" i="28"/>
  <c r="B102" i="28"/>
  <c r="I101" i="28"/>
  <c r="G101" i="28"/>
  <c r="B101" i="28"/>
  <c r="I100" i="28"/>
  <c r="G100" i="28"/>
  <c r="B100" i="28"/>
  <c r="I99" i="28"/>
  <c r="G99" i="28"/>
  <c r="B99" i="28"/>
  <c r="I98" i="28"/>
  <c r="G98" i="28"/>
  <c r="B98" i="28"/>
  <c r="I97" i="28"/>
  <c r="G97" i="28"/>
  <c r="B97" i="28"/>
  <c r="I96" i="28"/>
  <c r="G96" i="28"/>
  <c r="B96" i="28"/>
  <c r="I95" i="28"/>
  <c r="G95" i="28"/>
  <c r="B95" i="28"/>
  <c r="I94" i="28"/>
  <c r="G94" i="28"/>
  <c r="B94" i="28"/>
  <c r="I93" i="28"/>
  <c r="G93" i="28"/>
  <c r="B93" i="28"/>
  <c r="I92" i="28"/>
  <c r="G92" i="28"/>
  <c r="B92" i="28"/>
  <c r="I91" i="28"/>
  <c r="G91" i="28"/>
  <c r="B91" i="28"/>
  <c r="I90" i="28"/>
  <c r="G90" i="28"/>
  <c r="B90" i="28"/>
  <c r="I89" i="28"/>
  <c r="G89" i="28"/>
  <c r="B89" i="28"/>
  <c r="I88" i="28"/>
  <c r="G88" i="28"/>
  <c r="B88" i="28"/>
  <c r="I87" i="28"/>
  <c r="G87" i="28"/>
  <c r="B87" i="28"/>
  <c r="I86" i="28"/>
  <c r="G86" i="28"/>
  <c r="B86" i="28"/>
  <c r="I85" i="28"/>
  <c r="G85" i="28"/>
  <c r="B85" i="28"/>
  <c r="I84" i="28"/>
  <c r="G84" i="28"/>
  <c r="B84" i="28"/>
  <c r="I83" i="28"/>
  <c r="G83" i="28"/>
  <c r="B83" i="28"/>
  <c r="I82" i="28"/>
  <c r="G82" i="28"/>
  <c r="B82" i="28"/>
  <c r="I81" i="28"/>
  <c r="G81" i="28"/>
  <c r="B81" i="28"/>
  <c r="I80" i="28"/>
  <c r="G80" i="28"/>
  <c r="B80" i="28"/>
  <c r="I79" i="28"/>
  <c r="G79" i="28"/>
  <c r="B79" i="28"/>
  <c r="I78" i="28"/>
  <c r="G78" i="28"/>
  <c r="B78" i="28"/>
  <c r="I77" i="28"/>
  <c r="G77" i="28"/>
  <c r="B77" i="28"/>
  <c r="I76" i="28"/>
  <c r="G76" i="28"/>
  <c r="B76" i="28"/>
  <c r="I75" i="28"/>
  <c r="G75" i="28"/>
  <c r="B75" i="28"/>
  <c r="I74" i="28"/>
  <c r="G74" i="28"/>
  <c r="B74" i="28"/>
  <c r="I73" i="28"/>
  <c r="G73" i="28"/>
  <c r="B73" i="28"/>
  <c r="I72" i="28"/>
  <c r="G72" i="28"/>
  <c r="B72" i="28"/>
  <c r="I71" i="28"/>
  <c r="G71" i="28"/>
  <c r="B71" i="28"/>
  <c r="I70" i="28"/>
  <c r="G70" i="28"/>
  <c r="B70" i="28"/>
  <c r="I69" i="28"/>
  <c r="G69" i="28"/>
  <c r="B69" i="28"/>
  <c r="I68" i="28"/>
  <c r="G68" i="28"/>
  <c r="B68" i="28"/>
  <c r="I67" i="28"/>
  <c r="G67" i="28"/>
  <c r="B67" i="28"/>
  <c r="I66" i="28"/>
  <c r="G66" i="28"/>
  <c r="B66" i="28"/>
  <c r="I65" i="28"/>
  <c r="G65" i="28"/>
  <c r="B65" i="28"/>
  <c r="I64" i="28"/>
  <c r="G64" i="28"/>
  <c r="B64" i="28"/>
  <c r="I63" i="28"/>
  <c r="G63" i="28"/>
  <c r="B63" i="28"/>
  <c r="I62" i="28"/>
  <c r="G62" i="28"/>
  <c r="B62" i="28"/>
  <c r="I61" i="28"/>
  <c r="G61" i="28"/>
  <c r="B61" i="28"/>
  <c r="I60" i="28"/>
  <c r="G60" i="28"/>
  <c r="B60" i="28"/>
  <c r="I59" i="28"/>
  <c r="G59" i="28"/>
  <c r="B59" i="28"/>
  <c r="I58" i="28"/>
  <c r="G58" i="28"/>
  <c r="B58" i="28"/>
  <c r="I57" i="28"/>
  <c r="G57" i="28"/>
  <c r="B57" i="28"/>
  <c r="I56" i="28"/>
  <c r="G56" i="28"/>
  <c r="B56" i="28"/>
  <c r="I55" i="28"/>
  <c r="G55" i="28"/>
  <c r="B55" i="28"/>
  <c r="I54" i="28"/>
  <c r="G54" i="28"/>
  <c r="B54" i="28"/>
  <c r="I53" i="28"/>
  <c r="G53" i="28"/>
  <c r="B53" i="28"/>
  <c r="I52" i="28"/>
  <c r="G52" i="28"/>
  <c r="B52" i="28"/>
  <c r="I51" i="28"/>
  <c r="G51" i="28"/>
  <c r="B51" i="28"/>
  <c r="I50" i="28"/>
  <c r="G50" i="28"/>
  <c r="B50" i="28"/>
  <c r="I49" i="28"/>
  <c r="G49" i="28"/>
  <c r="B49" i="28"/>
  <c r="I48" i="28"/>
  <c r="G48" i="28"/>
  <c r="B48" i="28"/>
  <c r="I47" i="28"/>
  <c r="G47" i="28"/>
  <c r="B47" i="28"/>
  <c r="I46" i="28"/>
  <c r="I45" i="28"/>
  <c r="B43" i="28"/>
  <c r="B44" i="28" s="1"/>
  <c r="B45" i="28" s="1"/>
  <c r="B46" i="28" s="1"/>
  <c r="G42" i="28"/>
  <c r="C42" i="28"/>
  <c r="D33" i="28"/>
  <c r="B32" i="28"/>
  <c r="I31" i="28"/>
  <c r="G31" i="28"/>
  <c r="B31" i="28"/>
  <c r="I30" i="28"/>
  <c r="G30" i="28"/>
  <c r="B30" i="28"/>
  <c r="I29" i="28"/>
  <c r="G29" i="28"/>
  <c r="B29" i="28"/>
  <c r="I28" i="28"/>
  <c r="G28" i="28"/>
  <c r="B28" i="28"/>
  <c r="I27" i="28"/>
  <c r="G27" i="28"/>
  <c r="B27" i="28"/>
  <c r="I26" i="28"/>
  <c r="G26" i="28"/>
  <c r="B26" i="28"/>
  <c r="I25" i="28"/>
  <c r="G25" i="28"/>
  <c r="B25" i="28"/>
  <c r="I24" i="28"/>
  <c r="G24" i="28"/>
  <c r="B24" i="28"/>
  <c r="I23" i="28"/>
  <c r="G23" i="28"/>
  <c r="B23" i="28"/>
  <c r="I22" i="28"/>
  <c r="G22" i="28"/>
  <c r="B22" i="28"/>
  <c r="I21" i="28"/>
  <c r="G21" i="28"/>
  <c r="B21" i="28"/>
  <c r="I20" i="28"/>
  <c r="G20" i="28"/>
  <c r="B20" i="28"/>
  <c r="I19" i="28"/>
  <c r="G19" i="28"/>
  <c r="B19" i="28"/>
  <c r="I18" i="28"/>
  <c r="G18" i="28"/>
  <c r="B18" i="28"/>
  <c r="I17" i="28"/>
  <c r="G17" i="28"/>
  <c r="B17" i="28"/>
  <c r="G16" i="28"/>
  <c r="B14" i="28"/>
  <c r="B198" i="27"/>
  <c r="B197" i="27"/>
  <c r="I192" i="27"/>
  <c r="B192" i="27"/>
  <c r="I191" i="27"/>
  <c r="B191" i="27"/>
  <c r="I190" i="27"/>
  <c r="B190" i="27"/>
  <c r="I189" i="27"/>
  <c r="B189" i="27"/>
  <c r="I188" i="27"/>
  <c r="B188" i="27"/>
  <c r="I187" i="27"/>
  <c r="B187" i="27"/>
  <c r="I186" i="27"/>
  <c r="B186" i="27"/>
  <c r="I185" i="27"/>
  <c r="B185" i="27"/>
  <c r="I184" i="27"/>
  <c r="B184" i="27"/>
  <c r="I183" i="27"/>
  <c r="B183" i="27"/>
  <c r="I182" i="27"/>
  <c r="B182" i="27"/>
  <c r="I181" i="27"/>
  <c r="B181" i="27"/>
  <c r="I180" i="27"/>
  <c r="B180" i="27"/>
  <c r="I179" i="27"/>
  <c r="B179" i="27"/>
  <c r="I178" i="27"/>
  <c r="B178" i="27"/>
  <c r="I177" i="27"/>
  <c r="B177" i="27"/>
  <c r="I176" i="27"/>
  <c r="B176" i="27"/>
  <c r="I175" i="27"/>
  <c r="B175" i="27"/>
  <c r="I174" i="27"/>
  <c r="B174" i="27"/>
  <c r="I173" i="27"/>
  <c r="B173" i="27"/>
  <c r="I172" i="27"/>
  <c r="B172" i="27"/>
  <c r="I171" i="27"/>
  <c r="B171" i="27"/>
  <c r="I170" i="27"/>
  <c r="B170" i="27"/>
  <c r="I169" i="27"/>
  <c r="B169" i="27"/>
  <c r="I168" i="27"/>
  <c r="B168" i="27"/>
  <c r="I167" i="27"/>
  <c r="B167" i="27"/>
  <c r="I166" i="27"/>
  <c r="B166" i="27"/>
  <c r="I165" i="27"/>
  <c r="B165" i="27"/>
  <c r="I164" i="27"/>
  <c r="B164" i="27"/>
  <c r="I163" i="27"/>
  <c r="B163" i="27"/>
  <c r="I162" i="27"/>
  <c r="B162" i="27"/>
  <c r="I161" i="27"/>
  <c r="B161" i="27"/>
  <c r="I160" i="27"/>
  <c r="B160" i="27"/>
  <c r="I159" i="27"/>
  <c r="B159" i="27"/>
  <c r="I158" i="27"/>
  <c r="B158" i="27"/>
  <c r="I157" i="27"/>
  <c r="B157" i="27"/>
  <c r="I156" i="27"/>
  <c r="B156" i="27"/>
  <c r="I155" i="27"/>
  <c r="B155" i="27"/>
  <c r="I154" i="27"/>
  <c r="B154" i="27"/>
  <c r="I153" i="27"/>
  <c r="B153" i="27"/>
  <c r="I152" i="27"/>
  <c r="B152" i="27"/>
  <c r="I151" i="27"/>
  <c r="B151" i="27"/>
  <c r="I150" i="27"/>
  <c r="B150" i="27"/>
  <c r="I149" i="27"/>
  <c r="B149" i="27"/>
  <c r="I148" i="27"/>
  <c r="B148" i="27"/>
  <c r="I147" i="27"/>
  <c r="B147" i="27"/>
  <c r="I146" i="27"/>
  <c r="B146" i="27"/>
  <c r="I145" i="27"/>
  <c r="B145" i="27"/>
  <c r="I144" i="27"/>
  <c r="B144" i="27"/>
  <c r="I143" i="27"/>
  <c r="B143" i="27"/>
  <c r="I142" i="27"/>
  <c r="B142" i="27"/>
  <c r="I141" i="27"/>
  <c r="B141" i="27"/>
  <c r="I140" i="27"/>
  <c r="B140" i="27"/>
  <c r="I139" i="27"/>
  <c r="B139" i="27"/>
  <c r="I138" i="27"/>
  <c r="B138" i="27"/>
  <c r="I137" i="27"/>
  <c r="B137" i="27"/>
  <c r="I136" i="27"/>
  <c r="B136" i="27"/>
  <c r="I135" i="27"/>
  <c r="B135" i="27"/>
  <c r="I134" i="27"/>
  <c r="B134" i="27"/>
  <c r="I133" i="27"/>
  <c r="B133" i="27"/>
  <c r="I132" i="27"/>
  <c r="B132" i="27"/>
  <c r="I131" i="27"/>
  <c r="B131" i="27"/>
  <c r="I130" i="27"/>
  <c r="B130" i="27"/>
  <c r="I129" i="27"/>
  <c r="B129" i="27"/>
  <c r="I128" i="27"/>
  <c r="B128" i="27"/>
  <c r="I127" i="27"/>
  <c r="B127" i="27"/>
  <c r="I126" i="27"/>
  <c r="B126" i="27"/>
  <c r="I125" i="27"/>
  <c r="B125" i="27"/>
  <c r="I124" i="27"/>
  <c r="B124" i="27"/>
  <c r="I123" i="27"/>
  <c r="B123" i="27"/>
  <c r="I122" i="27"/>
  <c r="B122" i="27"/>
  <c r="I121" i="27"/>
  <c r="B121" i="27"/>
  <c r="I120" i="27"/>
  <c r="B120" i="27"/>
  <c r="I119" i="27"/>
  <c r="B119" i="27"/>
  <c r="I118" i="27"/>
  <c r="B118" i="27"/>
  <c r="I117" i="27"/>
  <c r="B117" i="27"/>
  <c r="I116" i="27"/>
  <c r="B116" i="27"/>
  <c r="I115" i="27"/>
  <c r="B115" i="27"/>
  <c r="I114" i="27"/>
  <c r="B114" i="27"/>
  <c r="I113" i="27"/>
  <c r="B113" i="27"/>
  <c r="I112" i="27"/>
  <c r="B112" i="27"/>
  <c r="I111" i="27"/>
  <c r="B111" i="27"/>
  <c r="I110" i="27"/>
  <c r="B110" i="27"/>
  <c r="I109" i="27"/>
  <c r="B109" i="27"/>
  <c r="I108" i="27"/>
  <c r="B108" i="27"/>
  <c r="I107" i="27"/>
  <c r="B107" i="27"/>
  <c r="I106" i="27"/>
  <c r="B106" i="27"/>
  <c r="I105" i="27"/>
  <c r="B105" i="27"/>
  <c r="I104" i="27"/>
  <c r="B104" i="27"/>
  <c r="I103" i="27"/>
  <c r="B103" i="27"/>
  <c r="I102" i="27"/>
  <c r="B102" i="27"/>
  <c r="I101" i="27"/>
  <c r="B101" i="27"/>
  <c r="I100" i="27"/>
  <c r="B100" i="27"/>
  <c r="I99" i="27"/>
  <c r="B99" i="27"/>
  <c r="I98" i="27"/>
  <c r="B98" i="27"/>
  <c r="I97" i="27"/>
  <c r="B97" i="27"/>
  <c r="I96" i="27"/>
  <c r="B96" i="27"/>
  <c r="I95" i="27"/>
  <c r="B95" i="27"/>
  <c r="I94" i="27"/>
  <c r="B94" i="27"/>
  <c r="I93" i="27"/>
  <c r="B93" i="27"/>
  <c r="I92" i="27"/>
  <c r="B92" i="27"/>
  <c r="I91" i="27"/>
  <c r="B91" i="27"/>
  <c r="I90" i="27"/>
  <c r="B90" i="27"/>
  <c r="I89" i="27"/>
  <c r="B89" i="27"/>
  <c r="I88" i="27"/>
  <c r="B88" i="27"/>
  <c r="I87" i="27"/>
  <c r="B87" i="27"/>
  <c r="I86" i="27"/>
  <c r="B86" i="27"/>
  <c r="I85" i="27"/>
  <c r="B85" i="27"/>
  <c r="I84" i="27"/>
  <c r="B84" i="27"/>
  <c r="I83" i="27"/>
  <c r="B83" i="27"/>
  <c r="I82" i="27"/>
  <c r="B82" i="27"/>
  <c r="I81" i="27"/>
  <c r="B81" i="27"/>
  <c r="I80" i="27"/>
  <c r="B80" i="27"/>
  <c r="I79" i="27"/>
  <c r="B79" i="27"/>
  <c r="I78" i="27"/>
  <c r="B78" i="27"/>
  <c r="I77" i="27"/>
  <c r="B77" i="27"/>
  <c r="I76" i="27"/>
  <c r="B76" i="27"/>
  <c r="I75" i="27"/>
  <c r="B75" i="27"/>
  <c r="I74" i="27"/>
  <c r="B74" i="27"/>
  <c r="I73" i="27"/>
  <c r="B73" i="27"/>
  <c r="I72" i="27"/>
  <c r="B72" i="27"/>
  <c r="I71" i="27"/>
  <c r="B71" i="27"/>
  <c r="I70" i="27"/>
  <c r="B70" i="27"/>
  <c r="I69" i="27"/>
  <c r="B69" i="27"/>
  <c r="I68" i="27"/>
  <c r="B68" i="27"/>
  <c r="I67" i="27"/>
  <c r="B67" i="27"/>
  <c r="I66" i="27"/>
  <c r="B66" i="27"/>
  <c r="I65" i="27"/>
  <c r="B65" i="27"/>
  <c r="I64" i="27"/>
  <c r="B64" i="27"/>
  <c r="I63" i="27"/>
  <c r="B63" i="27"/>
  <c r="I62" i="27"/>
  <c r="B62" i="27"/>
  <c r="I61" i="27"/>
  <c r="B61" i="27"/>
  <c r="I60" i="27"/>
  <c r="B60" i="27"/>
  <c r="I59" i="27"/>
  <c r="B59" i="27"/>
  <c r="I58" i="27"/>
  <c r="B58" i="27"/>
  <c r="I57" i="27"/>
  <c r="B57" i="27"/>
  <c r="I56" i="27"/>
  <c r="B56" i="27"/>
  <c r="I55" i="27"/>
  <c r="B55" i="27"/>
  <c r="I54" i="27"/>
  <c r="B54" i="27"/>
  <c r="I53" i="27"/>
  <c r="B53" i="27"/>
  <c r="I52" i="27"/>
  <c r="B52" i="27"/>
  <c r="I51" i="27"/>
  <c r="B51" i="27"/>
  <c r="I50" i="27"/>
  <c r="B50" i="27"/>
  <c r="I49" i="27"/>
  <c r="B49" i="27"/>
  <c r="I48" i="27"/>
  <c r="B48" i="27"/>
  <c r="I47" i="27"/>
  <c r="B47" i="27"/>
  <c r="B43" i="27"/>
  <c r="B44" i="27" s="1"/>
  <c r="B45" i="27" s="1"/>
  <c r="B46" i="27" s="1"/>
  <c r="G42" i="27"/>
  <c r="C42" i="27"/>
  <c r="D33" i="27"/>
  <c r="B32" i="27"/>
  <c r="G31" i="27"/>
  <c r="B31" i="27"/>
  <c r="G30" i="27"/>
  <c r="B30" i="27"/>
  <c r="G29" i="27"/>
  <c r="B29" i="27"/>
  <c r="G28" i="27"/>
  <c r="B28" i="27"/>
  <c r="G27" i="27"/>
  <c r="B27" i="27"/>
  <c r="G26" i="27"/>
  <c r="B26" i="27"/>
  <c r="G25" i="27"/>
  <c r="B25" i="27"/>
  <c r="G24" i="27"/>
  <c r="B24" i="27"/>
  <c r="G23" i="27"/>
  <c r="B23" i="27"/>
  <c r="G22" i="27"/>
  <c r="B22" i="27"/>
  <c r="G21" i="27"/>
  <c r="B21" i="27"/>
  <c r="G20" i="27"/>
  <c r="B20" i="27"/>
  <c r="G19" i="27"/>
  <c r="B19" i="27"/>
  <c r="G18" i="27"/>
  <c r="B18" i="27"/>
  <c r="G17" i="27"/>
  <c r="B17" i="27"/>
  <c r="G16" i="27"/>
  <c r="B14" i="27"/>
  <c r="G33" i="27" l="1"/>
  <c r="F197" i="27" s="1"/>
  <c r="G33" i="41"/>
  <c r="F197" i="41" s="1"/>
  <c r="G33" i="43"/>
  <c r="F197" i="43" s="1"/>
  <c r="G33" i="47"/>
  <c r="F197" i="47" s="1"/>
  <c r="G33" i="45"/>
  <c r="F197" i="45" s="1"/>
  <c r="G33" i="28"/>
  <c r="F197" i="28" s="1"/>
  <c r="G33" i="42"/>
  <c r="F197" i="42" s="1"/>
  <c r="G33" i="48"/>
  <c r="G33" i="44"/>
  <c r="F197" i="44" s="1"/>
  <c r="G33" i="46"/>
  <c r="F197" i="46" s="1"/>
  <c r="I33" i="43"/>
  <c r="I33" i="41"/>
  <c r="I33" i="42"/>
  <c r="I33" i="44"/>
  <c r="I33" i="45"/>
  <c r="I33" i="46"/>
  <c r="I33" i="47"/>
  <c r="I33" i="48"/>
  <c r="G33" i="49"/>
  <c r="F197" i="49" s="1"/>
  <c r="I33" i="49"/>
  <c r="I33" i="28"/>
  <c r="I33" i="27"/>
  <c r="Q5" i="7" l="1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4" i="7"/>
  <c r="N4" i="7"/>
  <c r="AI4" i="7"/>
  <c r="D4" i="14" l="1"/>
  <c r="G47" i="21" l="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C42" i="21"/>
  <c r="H19" i="14" l="1"/>
  <c r="P9" i="7" s="1"/>
  <c r="R9" i="7" s="1"/>
  <c r="H20" i="14"/>
  <c r="P10" i="7" s="1"/>
  <c r="R10" i="7" s="1"/>
  <c r="H21" i="14"/>
  <c r="P11" i="7" s="1"/>
  <c r="R11" i="7" s="1"/>
  <c r="H22" i="14"/>
  <c r="P12" i="7" s="1"/>
  <c r="R12" i="7" s="1"/>
  <c r="H23" i="14"/>
  <c r="P13" i="7" s="1"/>
  <c r="R13" i="7" s="1"/>
  <c r="H24" i="14"/>
  <c r="P14" i="7" s="1"/>
  <c r="R14" i="7" s="1"/>
  <c r="H25" i="14"/>
  <c r="P15" i="7" s="1"/>
  <c r="R15" i="7" s="1"/>
  <c r="H26" i="14"/>
  <c r="P16" i="7" s="1"/>
  <c r="R16" i="7" s="1"/>
  <c r="H27" i="14"/>
  <c r="P17" i="7" s="1"/>
  <c r="R17" i="7" s="1"/>
  <c r="H28" i="14"/>
  <c r="P18" i="7" s="1"/>
  <c r="R18" i="7" s="1"/>
  <c r="F12" i="14"/>
  <c r="F9" i="14"/>
  <c r="F10" i="9"/>
  <c r="G45" i="22" l="1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B19" i="22"/>
  <c r="G19" i="22"/>
  <c r="B20" i="22"/>
  <c r="G20" i="22"/>
  <c r="B21" i="22"/>
  <c r="G21" i="22"/>
  <c r="B22" i="22"/>
  <c r="G22" i="22"/>
  <c r="B23" i="22"/>
  <c r="G23" i="22"/>
  <c r="B24" i="22"/>
  <c r="G24" i="22"/>
  <c r="B25" i="22"/>
  <c r="G25" i="22"/>
  <c r="B26" i="22"/>
  <c r="G26" i="22"/>
  <c r="B27" i="22"/>
  <c r="G27" i="22"/>
  <c r="B28" i="22"/>
  <c r="G28" i="22"/>
  <c r="B29" i="22"/>
  <c r="G29" i="22"/>
  <c r="B30" i="22"/>
  <c r="G30" i="22"/>
  <c r="B31" i="22"/>
  <c r="G31" i="22"/>
  <c r="B32" i="22"/>
  <c r="G32" i="22"/>
  <c r="D34" i="22"/>
  <c r="B18" i="22"/>
  <c r="G17" i="22"/>
  <c r="I20" i="21"/>
  <c r="I21" i="21"/>
  <c r="I22" i="21"/>
  <c r="I23" i="21"/>
  <c r="I24" i="21"/>
  <c r="I25" i="21"/>
  <c r="I26" i="21"/>
  <c r="I27" i="21"/>
  <c r="I28" i="21"/>
  <c r="I29" i="21"/>
  <c r="I30" i="21"/>
  <c r="I31" i="21"/>
  <c r="I26" i="22" l="1"/>
  <c r="I31" i="22"/>
  <c r="I23" i="22"/>
  <c r="I28" i="22"/>
  <c r="I25" i="22"/>
  <c r="I30" i="22"/>
  <c r="I22" i="22"/>
  <c r="I27" i="22"/>
  <c r="I24" i="22"/>
  <c r="I32" i="22"/>
  <c r="I29" i="22"/>
  <c r="B46" i="22" l="1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G50" i="19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B32" i="21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B198" i="21"/>
  <c r="B197" i="21"/>
  <c r="G16" i="21"/>
  <c r="D193" i="21"/>
  <c r="B197" i="22"/>
  <c r="B44" i="22"/>
  <c r="B45" i="22" s="1"/>
  <c r="B43" i="21"/>
  <c r="B44" i="21" s="1"/>
  <c r="B45" i="21" s="1"/>
  <c r="B46" i="21" s="1"/>
  <c r="C43" i="22"/>
  <c r="G43" i="22"/>
  <c r="G42" i="21"/>
  <c r="D4" i="16"/>
  <c r="D4" i="9"/>
  <c r="S16" i="9"/>
  <c r="K16" i="9"/>
  <c r="AD4" i="7"/>
  <c r="U3" i="7" l="1"/>
  <c r="D33" i="21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M19" i="7"/>
  <c r="B17" i="21"/>
  <c r="B18" i="21" s="1"/>
  <c r="B21" i="19"/>
  <c r="B22" i="19"/>
  <c r="B23" i="19"/>
  <c r="B24" i="19"/>
  <c r="B25" i="19"/>
  <c r="B26" i="19"/>
  <c r="B27" i="19"/>
  <c r="B28" i="19"/>
  <c r="B29" i="19"/>
  <c r="B30" i="19"/>
  <c r="M9" i="7"/>
  <c r="M10" i="7"/>
  <c r="M11" i="7"/>
  <c r="M12" i="7"/>
  <c r="M13" i="7"/>
  <c r="M14" i="7"/>
  <c r="M15" i="7"/>
  <c r="M16" i="7"/>
  <c r="M17" i="7"/>
  <c r="M18" i="7"/>
  <c r="F18" i="14"/>
  <c r="H18" i="14" s="1"/>
  <c r="P8" i="7" s="1"/>
  <c r="R8" i="7" s="1"/>
  <c r="F19" i="14"/>
  <c r="F20" i="14"/>
  <c r="F21" i="14"/>
  <c r="F22" i="14"/>
  <c r="F23" i="14"/>
  <c r="F24" i="14"/>
  <c r="F25" i="14"/>
  <c r="F26" i="14"/>
  <c r="F27" i="14"/>
  <c r="F28" i="14"/>
  <c r="G19" i="14"/>
  <c r="G20" i="14"/>
  <c r="G21" i="14"/>
  <c r="G22" i="14"/>
  <c r="G23" i="14"/>
  <c r="G24" i="14"/>
  <c r="G25" i="14"/>
  <c r="G26" i="14"/>
  <c r="G27" i="14"/>
  <c r="G28" i="14"/>
  <c r="E33" i="14"/>
  <c r="F8" i="17"/>
  <c r="J14" i="17"/>
  <c r="J33" i="14" s="1"/>
  <c r="I14" i="17"/>
  <c r="I33" i="14" s="1"/>
  <c r="K5" i="7"/>
  <c r="K14" i="17"/>
  <c r="K33" i="14" s="1"/>
  <c r="H14" i="17"/>
  <c r="H33" i="14" s="1"/>
  <c r="E14" i="17"/>
  <c r="K314" i="16"/>
  <c r="K315" i="16"/>
  <c r="K13" i="16"/>
  <c r="H13" i="16"/>
  <c r="K11" i="16"/>
  <c r="AC9" i="18"/>
  <c r="AD9" i="18"/>
  <c r="AF9" i="18"/>
  <c r="AH9" i="18"/>
  <c r="AJ9" i="18"/>
  <c r="AK9" i="18"/>
  <c r="AC10" i="18"/>
  <c r="AD10" i="18"/>
  <c r="AF10" i="18"/>
  <c r="AH10" i="18"/>
  <c r="AJ10" i="18"/>
  <c r="AK10" i="18"/>
  <c r="AC11" i="18"/>
  <c r="AD11" i="18"/>
  <c r="AF11" i="18"/>
  <c r="AH11" i="18"/>
  <c r="AJ11" i="18"/>
  <c r="AK11" i="18"/>
  <c r="AC12" i="18"/>
  <c r="AD12" i="18"/>
  <c r="AF12" i="18"/>
  <c r="AH12" i="18"/>
  <c r="AJ12" i="18"/>
  <c r="AK12" i="18"/>
  <c r="AC13" i="18"/>
  <c r="AD13" i="18"/>
  <c r="AF13" i="18"/>
  <c r="AH13" i="18"/>
  <c r="AJ13" i="18"/>
  <c r="AK13" i="18"/>
  <c r="AC14" i="18"/>
  <c r="AD14" i="18"/>
  <c r="AF14" i="18"/>
  <c r="AH14" i="18"/>
  <c r="AJ14" i="18"/>
  <c r="AK14" i="18"/>
  <c r="AC15" i="18"/>
  <c r="AD15" i="18"/>
  <c r="AF15" i="18"/>
  <c r="AH15" i="18"/>
  <c r="AJ15" i="18"/>
  <c r="AK15" i="18"/>
  <c r="AC16" i="18"/>
  <c r="AD16" i="18"/>
  <c r="AF16" i="18"/>
  <c r="AH16" i="18"/>
  <c r="AJ16" i="18"/>
  <c r="AK16" i="18"/>
  <c r="AC17" i="18"/>
  <c r="AD17" i="18"/>
  <c r="AF17" i="18"/>
  <c r="AH17" i="18"/>
  <c r="AJ17" i="18"/>
  <c r="AK17" i="18"/>
  <c r="AC18" i="18"/>
  <c r="AD18" i="18"/>
  <c r="AF18" i="18"/>
  <c r="AH18" i="18"/>
  <c r="AJ18" i="18"/>
  <c r="AK18" i="18"/>
  <c r="AC19" i="18"/>
  <c r="AD19" i="18"/>
  <c r="AF19" i="18"/>
  <c r="AH19" i="18"/>
  <c r="AJ19" i="18"/>
  <c r="AK19" i="18"/>
  <c r="AC20" i="18"/>
  <c r="AD20" i="18"/>
  <c r="AF20" i="18"/>
  <c r="AH20" i="18"/>
  <c r="AJ20" i="18"/>
  <c r="AK20" i="18"/>
  <c r="AC21" i="18"/>
  <c r="AD21" i="18"/>
  <c r="AF21" i="18"/>
  <c r="AH21" i="18"/>
  <c r="AJ21" i="18"/>
  <c r="AK21" i="18"/>
  <c r="AC22" i="18"/>
  <c r="AD22" i="18"/>
  <c r="AF22" i="18"/>
  <c r="AH22" i="18"/>
  <c r="AJ22" i="18"/>
  <c r="AK22" i="18"/>
  <c r="AC23" i="18"/>
  <c r="AD23" i="18"/>
  <c r="AF23" i="18"/>
  <c r="AH23" i="18"/>
  <c r="AJ23" i="18"/>
  <c r="AK23" i="18"/>
  <c r="AC24" i="18"/>
  <c r="AD24" i="18"/>
  <c r="AF24" i="18"/>
  <c r="AH24" i="18"/>
  <c r="AJ24" i="18"/>
  <c r="AK24" i="18"/>
  <c r="AC25" i="18"/>
  <c r="AD25" i="18"/>
  <c r="AF25" i="18"/>
  <c r="AH25" i="18"/>
  <c r="AJ25" i="18"/>
  <c r="AK25" i="18"/>
  <c r="AC26" i="18"/>
  <c r="AD26" i="18"/>
  <c r="AF26" i="18"/>
  <c r="AH26" i="18"/>
  <c r="AJ26" i="18"/>
  <c r="AK26" i="18"/>
  <c r="AC27" i="18"/>
  <c r="AD27" i="18"/>
  <c r="AF27" i="18"/>
  <c r="AH27" i="18"/>
  <c r="AJ27" i="18"/>
  <c r="AK27" i="18"/>
  <c r="AC28" i="18"/>
  <c r="AD28" i="18"/>
  <c r="AF28" i="18"/>
  <c r="AH28" i="18"/>
  <c r="AJ28" i="18"/>
  <c r="AK28" i="18"/>
  <c r="AC29" i="18"/>
  <c r="AD29" i="18"/>
  <c r="AF29" i="18"/>
  <c r="AH29" i="18"/>
  <c r="AJ29" i="18"/>
  <c r="AK29" i="18"/>
  <c r="AC30" i="18"/>
  <c r="AD30" i="18"/>
  <c r="AF30" i="18"/>
  <c r="AH30" i="18"/>
  <c r="AJ30" i="18"/>
  <c r="AK30" i="18"/>
  <c r="AC31" i="18"/>
  <c r="AD31" i="18"/>
  <c r="AF31" i="18"/>
  <c r="AH31" i="18"/>
  <c r="AJ31" i="18"/>
  <c r="AK31" i="18"/>
  <c r="AC32" i="18"/>
  <c r="AD32" i="18"/>
  <c r="AF32" i="18"/>
  <c r="AH32" i="18"/>
  <c r="AJ32" i="18"/>
  <c r="AK32" i="18"/>
  <c r="AC33" i="18"/>
  <c r="AD33" i="18"/>
  <c r="AF33" i="18"/>
  <c r="AH33" i="18"/>
  <c r="AJ33" i="18"/>
  <c r="AK33" i="18"/>
  <c r="AC34" i="18"/>
  <c r="AD34" i="18"/>
  <c r="AF34" i="18"/>
  <c r="AH34" i="18"/>
  <c r="AJ34" i="18"/>
  <c r="AK34" i="18"/>
  <c r="AC35" i="18"/>
  <c r="AD35" i="18"/>
  <c r="AF35" i="18"/>
  <c r="AH35" i="18"/>
  <c r="AJ35" i="18"/>
  <c r="AK35" i="18"/>
  <c r="AC36" i="18"/>
  <c r="AD36" i="18"/>
  <c r="AF36" i="18"/>
  <c r="AH36" i="18"/>
  <c r="AJ36" i="18"/>
  <c r="AK36" i="18"/>
  <c r="AC37" i="18"/>
  <c r="AD37" i="18"/>
  <c r="AF37" i="18"/>
  <c r="AH37" i="18"/>
  <c r="AJ37" i="18"/>
  <c r="AK37" i="18"/>
  <c r="AC38" i="18"/>
  <c r="AD38" i="18"/>
  <c r="AF38" i="18"/>
  <c r="AH38" i="18"/>
  <c r="AJ38" i="18"/>
  <c r="AK38" i="18"/>
  <c r="AC39" i="18"/>
  <c r="AD39" i="18"/>
  <c r="AF39" i="18"/>
  <c r="AH39" i="18"/>
  <c r="AJ39" i="18"/>
  <c r="AK39" i="18"/>
  <c r="AC40" i="18"/>
  <c r="AD40" i="18"/>
  <c r="AF40" i="18"/>
  <c r="AH40" i="18"/>
  <c r="AJ40" i="18"/>
  <c r="AK40" i="18"/>
  <c r="AC41" i="18"/>
  <c r="AD41" i="18"/>
  <c r="AF41" i="18"/>
  <c r="AH41" i="18"/>
  <c r="AJ41" i="18"/>
  <c r="AK41" i="18"/>
  <c r="AC42" i="18"/>
  <c r="AD42" i="18"/>
  <c r="AF42" i="18"/>
  <c r="AH42" i="18"/>
  <c r="AJ42" i="18"/>
  <c r="AK42" i="18"/>
  <c r="AC43" i="18"/>
  <c r="AD43" i="18"/>
  <c r="AF43" i="18"/>
  <c r="AH43" i="18"/>
  <c r="AJ43" i="18"/>
  <c r="AK43" i="18"/>
  <c r="AC44" i="18"/>
  <c r="AD44" i="18"/>
  <c r="AF44" i="18"/>
  <c r="AH44" i="18"/>
  <c r="AJ44" i="18"/>
  <c r="AK44" i="18"/>
  <c r="AC45" i="18"/>
  <c r="AD45" i="18"/>
  <c r="AF45" i="18"/>
  <c r="AH45" i="18"/>
  <c r="AJ45" i="18"/>
  <c r="AK45" i="18"/>
  <c r="AC46" i="18"/>
  <c r="AD46" i="18"/>
  <c r="AF46" i="18"/>
  <c r="AH46" i="18"/>
  <c r="AJ46" i="18"/>
  <c r="AK46" i="18"/>
  <c r="AC47" i="18"/>
  <c r="AD47" i="18"/>
  <c r="AF47" i="18"/>
  <c r="AH47" i="18"/>
  <c r="AJ47" i="18"/>
  <c r="AK47" i="18"/>
  <c r="AC48" i="18"/>
  <c r="AD48" i="18"/>
  <c r="AF48" i="18"/>
  <c r="AH48" i="18"/>
  <c r="AJ48" i="18"/>
  <c r="AK48" i="18"/>
  <c r="AC49" i="18"/>
  <c r="AD49" i="18"/>
  <c r="AF49" i="18"/>
  <c r="AH49" i="18"/>
  <c r="AJ49" i="18"/>
  <c r="AK49" i="18"/>
  <c r="AC50" i="18"/>
  <c r="AD50" i="18"/>
  <c r="AF50" i="18"/>
  <c r="AH50" i="18"/>
  <c r="AJ50" i="18"/>
  <c r="AK50" i="18"/>
  <c r="AC51" i="18"/>
  <c r="AD51" i="18"/>
  <c r="AF51" i="18"/>
  <c r="AH51" i="18"/>
  <c r="AJ51" i="18"/>
  <c r="AK51" i="18"/>
  <c r="AC52" i="18"/>
  <c r="AD52" i="18"/>
  <c r="AF52" i="18"/>
  <c r="AH52" i="18"/>
  <c r="AJ52" i="18"/>
  <c r="AK52" i="18"/>
  <c r="AC53" i="18"/>
  <c r="AD53" i="18"/>
  <c r="AF53" i="18"/>
  <c r="AH53" i="18"/>
  <c r="AJ53" i="18"/>
  <c r="AK53" i="18"/>
  <c r="AC54" i="18"/>
  <c r="AD54" i="18"/>
  <c r="AF54" i="18"/>
  <c r="AH54" i="18"/>
  <c r="AJ54" i="18"/>
  <c r="AK54" i="18"/>
  <c r="AC55" i="18"/>
  <c r="AD55" i="18"/>
  <c r="AF55" i="18"/>
  <c r="AH55" i="18"/>
  <c r="AJ55" i="18"/>
  <c r="AK55" i="18"/>
  <c r="AC56" i="18"/>
  <c r="AD56" i="18"/>
  <c r="AF56" i="18"/>
  <c r="AH56" i="18"/>
  <c r="AJ56" i="18"/>
  <c r="AK56" i="18"/>
  <c r="AC57" i="18"/>
  <c r="AD57" i="18"/>
  <c r="AF57" i="18"/>
  <c r="AH57" i="18"/>
  <c r="AJ57" i="18"/>
  <c r="AK57" i="18"/>
  <c r="AC58" i="18"/>
  <c r="AD58" i="18"/>
  <c r="AF58" i="18"/>
  <c r="AH58" i="18"/>
  <c r="AJ58" i="18"/>
  <c r="AK58" i="18"/>
  <c r="AC59" i="18"/>
  <c r="AD59" i="18"/>
  <c r="AF59" i="18"/>
  <c r="AH59" i="18"/>
  <c r="AJ59" i="18"/>
  <c r="AK59" i="18"/>
  <c r="AC60" i="18"/>
  <c r="AD60" i="18"/>
  <c r="AF60" i="18"/>
  <c r="AH60" i="18"/>
  <c r="AJ60" i="18"/>
  <c r="AK60" i="18"/>
  <c r="AC61" i="18"/>
  <c r="AD61" i="18"/>
  <c r="AF61" i="18"/>
  <c r="AH61" i="18"/>
  <c r="AJ61" i="18"/>
  <c r="AK61" i="18"/>
  <c r="AC62" i="18"/>
  <c r="AD62" i="18"/>
  <c r="AF62" i="18"/>
  <c r="AH62" i="18"/>
  <c r="AJ62" i="18"/>
  <c r="AK62" i="18"/>
  <c r="AC63" i="18"/>
  <c r="AD63" i="18"/>
  <c r="AF63" i="18"/>
  <c r="AH63" i="18"/>
  <c r="AJ63" i="18"/>
  <c r="AK63" i="18"/>
  <c r="AC64" i="18"/>
  <c r="AD64" i="18"/>
  <c r="AF64" i="18"/>
  <c r="AH64" i="18"/>
  <c r="AJ64" i="18"/>
  <c r="AK64" i="18"/>
  <c r="AC65" i="18"/>
  <c r="AD65" i="18"/>
  <c r="AF65" i="18"/>
  <c r="AH65" i="18"/>
  <c r="AJ65" i="18"/>
  <c r="AK65" i="18"/>
  <c r="AC66" i="18"/>
  <c r="AD66" i="18"/>
  <c r="AF66" i="18"/>
  <c r="AH66" i="18"/>
  <c r="AJ66" i="18"/>
  <c r="AK66" i="18"/>
  <c r="AC67" i="18"/>
  <c r="AD67" i="18"/>
  <c r="AF67" i="18"/>
  <c r="AH67" i="18"/>
  <c r="AJ67" i="18"/>
  <c r="AK67" i="18"/>
  <c r="AC68" i="18"/>
  <c r="AD68" i="18"/>
  <c r="AF68" i="18"/>
  <c r="AH68" i="18"/>
  <c r="AJ68" i="18"/>
  <c r="AK68" i="18"/>
  <c r="AC69" i="18"/>
  <c r="AD69" i="18"/>
  <c r="AF69" i="18"/>
  <c r="AH69" i="18"/>
  <c r="AJ69" i="18"/>
  <c r="AK69" i="18"/>
  <c r="AC70" i="18"/>
  <c r="AD70" i="18"/>
  <c r="AF70" i="18"/>
  <c r="AH70" i="18"/>
  <c r="AJ70" i="18"/>
  <c r="AK70" i="18"/>
  <c r="AC71" i="18"/>
  <c r="AD71" i="18"/>
  <c r="AF71" i="18"/>
  <c r="AH71" i="18"/>
  <c r="AJ71" i="18"/>
  <c r="AK71" i="18"/>
  <c r="AC72" i="18"/>
  <c r="AD72" i="18"/>
  <c r="AF72" i="18"/>
  <c r="AH72" i="18"/>
  <c r="AJ72" i="18"/>
  <c r="AK72" i="18"/>
  <c r="AC73" i="18"/>
  <c r="AD73" i="18"/>
  <c r="AF73" i="18"/>
  <c r="AH73" i="18"/>
  <c r="AJ73" i="18"/>
  <c r="AK73" i="18"/>
  <c r="AC74" i="18"/>
  <c r="AD74" i="18"/>
  <c r="AF74" i="18"/>
  <c r="AH74" i="18"/>
  <c r="AJ74" i="18"/>
  <c r="AK74" i="18"/>
  <c r="AC75" i="18"/>
  <c r="AD75" i="18"/>
  <c r="AF75" i="18"/>
  <c r="AH75" i="18"/>
  <c r="AJ75" i="18"/>
  <c r="AK75" i="18"/>
  <c r="AC76" i="18"/>
  <c r="AD76" i="18"/>
  <c r="AF76" i="18"/>
  <c r="AH76" i="18"/>
  <c r="AJ76" i="18"/>
  <c r="AK76" i="18"/>
  <c r="AC77" i="18"/>
  <c r="AD77" i="18"/>
  <c r="AF77" i="18"/>
  <c r="AH77" i="18"/>
  <c r="AJ77" i="18"/>
  <c r="AK77" i="18"/>
  <c r="AC78" i="18"/>
  <c r="AD78" i="18"/>
  <c r="AF78" i="18"/>
  <c r="AH78" i="18"/>
  <c r="AJ78" i="18"/>
  <c r="AK78" i="18"/>
  <c r="AC79" i="18"/>
  <c r="AD79" i="18"/>
  <c r="AF79" i="18"/>
  <c r="AH79" i="18"/>
  <c r="AJ79" i="18"/>
  <c r="AK79" i="18"/>
  <c r="AC80" i="18"/>
  <c r="AD80" i="18"/>
  <c r="AF80" i="18"/>
  <c r="AH80" i="18"/>
  <c r="AJ80" i="18"/>
  <c r="AK80" i="18"/>
  <c r="AC81" i="18"/>
  <c r="AD81" i="18"/>
  <c r="AF81" i="18"/>
  <c r="AH81" i="18"/>
  <c r="AJ81" i="18"/>
  <c r="AK81" i="18"/>
  <c r="AC82" i="18"/>
  <c r="AD82" i="18"/>
  <c r="AF82" i="18"/>
  <c r="AH82" i="18"/>
  <c r="AJ82" i="18"/>
  <c r="AK82" i="18"/>
  <c r="AC83" i="18"/>
  <c r="AD83" i="18"/>
  <c r="AF83" i="18"/>
  <c r="AH83" i="18"/>
  <c r="AJ83" i="18"/>
  <c r="AK83" i="18"/>
  <c r="AC84" i="18"/>
  <c r="AD84" i="18"/>
  <c r="AF84" i="18"/>
  <c r="AH84" i="18"/>
  <c r="AJ84" i="18"/>
  <c r="AK84" i="18"/>
  <c r="AC85" i="18"/>
  <c r="AD85" i="18"/>
  <c r="AF85" i="18"/>
  <c r="AH85" i="18"/>
  <c r="AJ85" i="18"/>
  <c r="AK85" i="18"/>
  <c r="AC86" i="18"/>
  <c r="AD86" i="18"/>
  <c r="AF86" i="18"/>
  <c r="AH86" i="18"/>
  <c r="AJ86" i="18"/>
  <c r="AK86" i="18"/>
  <c r="AC87" i="18"/>
  <c r="AD87" i="18"/>
  <c r="AF87" i="18"/>
  <c r="AH87" i="18"/>
  <c r="AJ87" i="18"/>
  <c r="AK87" i="18"/>
  <c r="AC88" i="18"/>
  <c r="AD88" i="18"/>
  <c r="AF88" i="18"/>
  <c r="AH88" i="18"/>
  <c r="AJ88" i="18"/>
  <c r="AK88" i="18"/>
  <c r="AC89" i="18"/>
  <c r="AD89" i="18"/>
  <c r="AF89" i="18"/>
  <c r="AH89" i="18"/>
  <c r="AJ89" i="18"/>
  <c r="AK89" i="18"/>
  <c r="AC90" i="18"/>
  <c r="AD90" i="18"/>
  <c r="AF90" i="18"/>
  <c r="AH90" i="18"/>
  <c r="AJ90" i="18"/>
  <c r="AK90" i="18"/>
  <c r="AC91" i="18"/>
  <c r="AD91" i="18"/>
  <c r="AF91" i="18"/>
  <c r="AH91" i="18"/>
  <c r="AJ91" i="18"/>
  <c r="AK91" i="18"/>
  <c r="AC92" i="18"/>
  <c r="AD92" i="18"/>
  <c r="AF92" i="18"/>
  <c r="AH92" i="18"/>
  <c r="AJ92" i="18"/>
  <c r="AK92" i="18"/>
  <c r="AC93" i="18"/>
  <c r="AD93" i="18"/>
  <c r="AF93" i="18"/>
  <c r="AH93" i="18"/>
  <c r="AJ93" i="18"/>
  <c r="AK93" i="18"/>
  <c r="AC94" i="18"/>
  <c r="AD94" i="18"/>
  <c r="AF94" i="18"/>
  <c r="AH94" i="18"/>
  <c r="AJ94" i="18"/>
  <c r="AK94" i="18"/>
  <c r="AC95" i="18"/>
  <c r="AD95" i="18"/>
  <c r="AF95" i="18"/>
  <c r="AH95" i="18"/>
  <c r="AJ95" i="18"/>
  <c r="AK95" i="18"/>
  <c r="AC96" i="18"/>
  <c r="AD96" i="18"/>
  <c r="AF96" i="18"/>
  <c r="AH96" i="18"/>
  <c r="AJ96" i="18"/>
  <c r="AK96" i="18"/>
  <c r="AC97" i="18"/>
  <c r="AD97" i="18"/>
  <c r="AF97" i="18"/>
  <c r="AH97" i="18"/>
  <c r="AJ97" i="18"/>
  <c r="AK97" i="18"/>
  <c r="AC98" i="18"/>
  <c r="AD98" i="18"/>
  <c r="AF98" i="18"/>
  <c r="AH98" i="18"/>
  <c r="AJ98" i="18"/>
  <c r="AK98" i="18"/>
  <c r="AC99" i="18"/>
  <c r="AD99" i="18"/>
  <c r="AF99" i="18"/>
  <c r="AH99" i="18"/>
  <c r="AJ99" i="18"/>
  <c r="AK99" i="18"/>
  <c r="AC100" i="18"/>
  <c r="AD100" i="18"/>
  <c r="AF100" i="18"/>
  <c r="AH100" i="18"/>
  <c r="AJ100" i="18"/>
  <c r="AK100" i="18"/>
  <c r="AC101" i="18"/>
  <c r="AD101" i="18"/>
  <c r="AF101" i="18"/>
  <c r="AH101" i="18"/>
  <c r="AJ101" i="18"/>
  <c r="AK101" i="18"/>
  <c r="AC102" i="18"/>
  <c r="AD102" i="18"/>
  <c r="AF102" i="18"/>
  <c r="AH102" i="18"/>
  <c r="AJ102" i="18"/>
  <c r="AK102" i="18"/>
  <c r="AC103" i="18"/>
  <c r="AD103" i="18"/>
  <c r="AF103" i="18"/>
  <c r="AH103" i="18"/>
  <c r="AJ103" i="18"/>
  <c r="AK103" i="18"/>
  <c r="AC104" i="18"/>
  <c r="AD104" i="18"/>
  <c r="AF104" i="18"/>
  <c r="AH104" i="18"/>
  <c r="AJ104" i="18"/>
  <c r="AK104" i="18"/>
  <c r="AC105" i="18"/>
  <c r="AD105" i="18"/>
  <c r="AF105" i="18"/>
  <c r="AH105" i="18"/>
  <c r="AJ105" i="18"/>
  <c r="AK105" i="18"/>
  <c r="AC106" i="18"/>
  <c r="AD106" i="18"/>
  <c r="AF106" i="18"/>
  <c r="AH106" i="18"/>
  <c r="AJ106" i="18"/>
  <c r="AK106" i="18"/>
  <c r="AC107" i="18"/>
  <c r="AD107" i="18"/>
  <c r="AF107" i="18"/>
  <c r="AH107" i="18"/>
  <c r="AJ107" i="18"/>
  <c r="AK107" i="18"/>
  <c r="AC108" i="18"/>
  <c r="AD108" i="18"/>
  <c r="AF108" i="18"/>
  <c r="AH108" i="18"/>
  <c r="AJ108" i="18"/>
  <c r="AK108" i="18"/>
  <c r="AC109" i="18"/>
  <c r="AD109" i="18"/>
  <c r="AF109" i="18"/>
  <c r="AH109" i="18"/>
  <c r="AJ109" i="18"/>
  <c r="AK109" i="18"/>
  <c r="AC110" i="18"/>
  <c r="AD110" i="18"/>
  <c r="AF110" i="18"/>
  <c r="AH110" i="18"/>
  <c r="AJ110" i="18"/>
  <c r="AK110" i="18"/>
  <c r="AC111" i="18"/>
  <c r="AD111" i="18"/>
  <c r="AF111" i="18"/>
  <c r="AH111" i="18"/>
  <c r="AJ111" i="18"/>
  <c r="AK111" i="18"/>
  <c r="AC112" i="18"/>
  <c r="AD112" i="18"/>
  <c r="AF112" i="18"/>
  <c r="AH112" i="18"/>
  <c r="AJ112" i="18"/>
  <c r="AK112" i="18"/>
  <c r="AC113" i="18"/>
  <c r="AD113" i="18"/>
  <c r="AF113" i="18"/>
  <c r="AH113" i="18"/>
  <c r="AJ113" i="18"/>
  <c r="AK113" i="18"/>
  <c r="AC114" i="18"/>
  <c r="AD114" i="18"/>
  <c r="AF114" i="18"/>
  <c r="AH114" i="18"/>
  <c r="AJ114" i="18"/>
  <c r="AK114" i="18"/>
  <c r="AC115" i="18"/>
  <c r="AD115" i="18"/>
  <c r="AF115" i="18"/>
  <c r="AH115" i="18"/>
  <c r="AJ115" i="18"/>
  <c r="AK115" i="18"/>
  <c r="AC116" i="18"/>
  <c r="AD116" i="18"/>
  <c r="AF116" i="18"/>
  <c r="AH116" i="18"/>
  <c r="AJ116" i="18"/>
  <c r="AK116" i="18"/>
  <c r="AC117" i="18"/>
  <c r="AD117" i="18"/>
  <c r="AF117" i="18"/>
  <c r="AH117" i="18"/>
  <c r="AJ117" i="18"/>
  <c r="AK117" i="18"/>
  <c r="AC118" i="18"/>
  <c r="AD118" i="18"/>
  <c r="AF118" i="18"/>
  <c r="AH118" i="18"/>
  <c r="AJ118" i="18"/>
  <c r="AK118" i="18"/>
  <c r="AC119" i="18"/>
  <c r="AD119" i="18"/>
  <c r="AF119" i="18"/>
  <c r="AH119" i="18"/>
  <c r="AJ119" i="18"/>
  <c r="AK119" i="18"/>
  <c r="AC120" i="18"/>
  <c r="AD120" i="18"/>
  <c r="AF120" i="18"/>
  <c r="AH120" i="18"/>
  <c r="AJ120" i="18"/>
  <c r="AK120" i="18"/>
  <c r="AC121" i="18"/>
  <c r="AD121" i="18"/>
  <c r="AF121" i="18"/>
  <c r="AH121" i="18"/>
  <c r="AJ121" i="18"/>
  <c r="AK121" i="18"/>
  <c r="AC122" i="18"/>
  <c r="AD122" i="18"/>
  <c r="AF122" i="18"/>
  <c r="AH122" i="18"/>
  <c r="AJ122" i="18"/>
  <c r="AK122" i="18"/>
  <c r="AC123" i="18"/>
  <c r="AD123" i="18"/>
  <c r="AF123" i="18"/>
  <c r="AH123" i="18"/>
  <c r="AJ123" i="18"/>
  <c r="AK123" i="18"/>
  <c r="AC124" i="18"/>
  <c r="AD124" i="18"/>
  <c r="AF124" i="18"/>
  <c r="AH124" i="18"/>
  <c r="AJ124" i="18"/>
  <c r="AK124" i="18"/>
  <c r="AC125" i="18"/>
  <c r="AD125" i="18"/>
  <c r="AF125" i="18"/>
  <c r="AH125" i="18"/>
  <c r="AJ125" i="18"/>
  <c r="AK125" i="18"/>
  <c r="AC126" i="18"/>
  <c r="AD126" i="18"/>
  <c r="AF126" i="18"/>
  <c r="AH126" i="18"/>
  <c r="AJ126" i="18"/>
  <c r="AK126" i="18"/>
  <c r="AC127" i="18"/>
  <c r="AD127" i="18"/>
  <c r="AF127" i="18"/>
  <c r="AH127" i="18"/>
  <c r="AJ127" i="18"/>
  <c r="AK127" i="18"/>
  <c r="AC128" i="18"/>
  <c r="AD128" i="18"/>
  <c r="AF128" i="18"/>
  <c r="AH128" i="18"/>
  <c r="AJ128" i="18"/>
  <c r="AK128" i="18"/>
  <c r="AC129" i="18"/>
  <c r="AD129" i="18"/>
  <c r="AF129" i="18"/>
  <c r="AH129" i="18"/>
  <c r="AJ129" i="18"/>
  <c r="AK129" i="18"/>
  <c r="AC130" i="18"/>
  <c r="AD130" i="18"/>
  <c r="AF130" i="18"/>
  <c r="AH130" i="18"/>
  <c r="AJ130" i="18"/>
  <c r="AK130" i="18"/>
  <c r="AC131" i="18"/>
  <c r="AD131" i="18"/>
  <c r="AF131" i="18"/>
  <c r="AH131" i="18"/>
  <c r="AJ131" i="18"/>
  <c r="AK131" i="18"/>
  <c r="AC132" i="18"/>
  <c r="AD132" i="18"/>
  <c r="AF132" i="18"/>
  <c r="AH132" i="18"/>
  <c r="AJ132" i="18"/>
  <c r="AK132" i="18"/>
  <c r="AC133" i="18"/>
  <c r="AD133" i="18"/>
  <c r="AF133" i="18"/>
  <c r="AH133" i="18"/>
  <c r="AJ133" i="18"/>
  <c r="AK133" i="18"/>
  <c r="AC134" i="18"/>
  <c r="AD134" i="18"/>
  <c r="AF134" i="18"/>
  <c r="AH134" i="18"/>
  <c r="AJ134" i="18"/>
  <c r="AK134" i="18"/>
  <c r="AC135" i="18"/>
  <c r="AD135" i="18"/>
  <c r="AF135" i="18"/>
  <c r="AH135" i="18"/>
  <c r="AJ135" i="18"/>
  <c r="AK135" i="18"/>
  <c r="AC136" i="18"/>
  <c r="AD136" i="18"/>
  <c r="AF136" i="18"/>
  <c r="AH136" i="18"/>
  <c r="AJ136" i="18"/>
  <c r="AK136" i="18"/>
  <c r="AC137" i="18"/>
  <c r="AD137" i="18"/>
  <c r="AF137" i="18"/>
  <c r="AH137" i="18"/>
  <c r="AJ137" i="18"/>
  <c r="AK137" i="18"/>
  <c r="AC138" i="18"/>
  <c r="AD138" i="18"/>
  <c r="AF138" i="18"/>
  <c r="AH138" i="18"/>
  <c r="AJ138" i="18"/>
  <c r="AK138" i="18"/>
  <c r="AC139" i="18"/>
  <c r="AD139" i="18"/>
  <c r="AF139" i="18"/>
  <c r="AH139" i="18"/>
  <c r="AJ139" i="18"/>
  <c r="AK139" i="18"/>
  <c r="AC140" i="18"/>
  <c r="AD140" i="18"/>
  <c r="AF140" i="18"/>
  <c r="AH140" i="18"/>
  <c r="AJ140" i="18"/>
  <c r="AK140" i="18"/>
  <c r="AC141" i="18"/>
  <c r="AD141" i="18"/>
  <c r="AF141" i="18"/>
  <c r="AH141" i="18"/>
  <c r="AJ141" i="18"/>
  <c r="AK141" i="18"/>
  <c r="AC142" i="18"/>
  <c r="AD142" i="18"/>
  <c r="AF142" i="18"/>
  <c r="AH142" i="18"/>
  <c r="AJ142" i="18"/>
  <c r="AK142" i="18"/>
  <c r="AC143" i="18"/>
  <c r="AD143" i="18"/>
  <c r="AF143" i="18"/>
  <c r="AH143" i="18"/>
  <c r="AJ143" i="18"/>
  <c r="AK143" i="18"/>
  <c r="AC144" i="18"/>
  <c r="AD144" i="18"/>
  <c r="AF144" i="18"/>
  <c r="AH144" i="18"/>
  <c r="AJ144" i="18"/>
  <c r="AK144" i="18"/>
  <c r="AC145" i="18"/>
  <c r="AD145" i="18"/>
  <c r="AF145" i="18"/>
  <c r="AH145" i="18"/>
  <c r="AJ145" i="18"/>
  <c r="AK145" i="18"/>
  <c r="AC146" i="18"/>
  <c r="AD146" i="18"/>
  <c r="AF146" i="18"/>
  <c r="AH146" i="18"/>
  <c r="AJ146" i="18"/>
  <c r="AK146" i="18"/>
  <c r="AC147" i="18"/>
  <c r="AD147" i="18"/>
  <c r="AF147" i="18"/>
  <c r="AH147" i="18"/>
  <c r="AJ147" i="18"/>
  <c r="AK147" i="18"/>
  <c r="AC148" i="18"/>
  <c r="AD148" i="18"/>
  <c r="AF148" i="18"/>
  <c r="AH148" i="18"/>
  <c r="AJ148" i="18"/>
  <c r="AK148" i="18"/>
  <c r="AC149" i="18"/>
  <c r="AD149" i="18"/>
  <c r="AF149" i="18"/>
  <c r="AH149" i="18"/>
  <c r="AJ149" i="18"/>
  <c r="AK149" i="18"/>
  <c r="AC150" i="18"/>
  <c r="AD150" i="18"/>
  <c r="AF150" i="18"/>
  <c r="AH150" i="18"/>
  <c r="AJ150" i="18"/>
  <c r="AK150" i="18"/>
  <c r="AC151" i="18"/>
  <c r="AD151" i="18"/>
  <c r="AF151" i="18"/>
  <c r="AH151" i="18"/>
  <c r="AJ151" i="18"/>
  <c r="AK151" i="18"/>
  <c r="AC152" i="18"/>
  <c r="AD152" i="18"/>
  <c r="AF152" i="18"/>
  <c r="AH152" i="18"/>
  <c r="AJ152" i="18"/>
  <c r="AK152" i="18"/>
  <c r="AC153" i="18"/>
  <c r="AD153" i="18"/>
  <c r="AF153" i="18"/>
  <c r="AH153" i="18"/>
  <c r="AJ153" i="18"/>
  <c r="AK153" i="18"/>
  <c r="AC154" i="18"/>
  <c r="AD154" i="18"/>
  <c r="AF154" i="18"/>
  <c r="AH154" i="18"/>
  <c r="AJ154" i="18"/>
  <c r="AK154" i="18"/>
  <c r="AC155" i="18"/>
  <c r="AD155" i="18"/>
  <c r="AF155" i="18"/>
  <c r="AH155" i="18"/>
  <c r="AJ155" i="18"/>
  <c r="AK155" i="18"/>
  <c r="AC156" i="18"/>
  <c r="AD156" i="18"/>
  <c r="AF156" i="18"/>
  <c r="AH156" i="18"/>
  <c r="AJ156" i="18"/>
  <c r="AK156" i="18"/>
  <c r="AC157" i="18"/>
  <c r="AD157" i="18"/>
  <c r="AF157" i="18"/>
  <c r="AH157" i="18"/>
  <c r="AJ157" i="18"/>
  <c r="AK157" i="18"/>
  <c r="AC158" i="18"/>
  <c r="AD158" i="18"/>
  <c r="AF158" i="18"/>
  <c r="AH158" i="18"/>
  <c r="AJ158" i="18"/>
  <c r="AK158" i="18"/>
  <c r="AC159" i="18"/>
  <c r="AD159" i="18"/>
  <c r="AF159" i="18"/>
  <c r="AH159" i="18"/>
  <c r="AJ159" i="18"/>
  <c r="AK159" i="18"/>
  <c r="AC160" i="18"/>
  <c r="AD160" i="18"/>
  <c r="AF160" i="18"/>
  <c r="AH160" i="18"/>
  <c r="AJ160" i="18"/>
  <c r="AK160" i="18"/>
  <c r="AC161" i="18"/>
  <c r="AD161" i="18"/>
  <c r="AF161" i="18"/>
  <c r="AH161" i="18"/>
  <c r="AJ161" i="18"/>
  <c r="AK161" i="18"/>
  <c r="AC162" i="18"/>
  <c r="AD162" i="18"/>
  <c r="AF162" i="18"/>
  <c r="AH162" i="18"/>
  <c r="AJ162" i="18"/>
  <c r="AK162" i="18"/>
  <c r="AC163" i="18"/>
  <c r="AD163" i="18"/>
  <c r="AF163" i="18"/>
  <c r="AH163" i="18"/>
  <c r="AJ163" i="18"/>
  <c r="AK163" i="18"/>
  <c r="AC164" i="18"/>
  <c r="AD164" i="18"/>
  <c r="AF164" i="18"/>
  <c r="AH164" i="18"/>
  <c r="AJ164" i="18"/>
  <c r="AK164" i="18"/>
  <c r="AC165" i="18"/>
  <c r="AD165" i="18"/>
  <c r="AF165" i="18"/>
  <c r="AH165" i="18"/>
  <c r="AJ165" i="18"/>
  <c r="AK165" i="18"/>
  <c r="AC166" i="18"/>
  <c r="AD166" i="18"/>
  <c r="AF166" i="18"/>
  <c r="AH166" i="18"/>
  <c r="AJ166" i="18"/>
  <c r="AK166" i="18"/>
  <c r="AC167" i="18"/>
  <c r="AD167" i="18"/>
  <c r="AF167" i="18"/>
  <c r="AH167" i="18"/>
  <c r="AJ167" i="18"/>
  <c r="AK167" i="18"/>
  <c r="AC168" i="18"/>
  <c r="AD168" i="18"/>
  <c r="AF168" i="18"/>
  <c r="AH168" i="18"/>
  <c r="AJ168" i="18"/>
  <c r="AK168" i="18"/>
  <c r="AC169" i="18"/>
  <c r="AD169" i="18"/>
  <c r="AF169" i="18"/>
  <c r="AH169" i="18"/>
  <c r="AJ169" i="18"/>
  <c r="AK169" i="18"/>
  <c r="AC170" i="18"/>
  <c r="AD170" i="18"/>
  <c r="AF170" i="18"/>
  <c r="AH170" i="18"/>
  <c r="AJ170" i="18"/>
  <c r="AK170" i="18"/>
  <c r="AC171" i="18"/>
  <c r="AD171" i="18"/>
  <c r="AF171" i="18"/>
  <c r="AH171" i="18"/>
  <c r="AJ171" i="18"/>
  <c r="AK171" i="18"/>
  <c r="AC172" i="18"/>
  <c r="AD172" i="18"/>
  <c r="AF172" i="18"/>
  <c r="AH172" i="18"/>
  <c r="AJ172" i="18"/>
  <c r="AK172" i="18"/>
  <c r="AC173" i="18"/>
  <c r="AD173" i="18"/>
  <c r="AF173" i="18"/>
  <c r="AH173" i="18"/>
  <c r="AJ173" i="18"/>
  <c r="AK173" i="18"/>
  <c r="AC174" i="18"/>
  <c r="AD174" i="18"/>
  <c r="AF174" i="18"/>
  <c r="AH174" i="18"/>
  <c r="AJ174" i="18"/>
  <c r="AK174" i="18"/>
  <c r="AC175" i="18"/>
  <c r="AD175" i="18"/>
  <c r="AF175" i="18"/>
  <c r="AH175" i="18"/>
  <c r="AJ175" i="18"/>
  <c r="AK175" i="18"/>
  <c r="AC176" i="18"/>
  <c r="AD176" i="18"/>
  <c r="AF176" i="18"/>
  <c r="AH176" i="18"/>
  <c r="AJ176" i="18"/>
  <c r="AK176" i="18"/>
  <c r="AC177" i="18"/>
  <c r="AD177" i="18"/>
  <c r="AF177" i="18"/>
  <c r="AH177" i="18"/>
  <c r="AJ177" i="18"/>
  <c r="AK177" i="18"/>
  <c r="AC178" i="18"/>
  <c r="AD178" i="18"/>
  <c r="AF178" i="18"/>
  <c r="AH178" i="18"/>
  <c r="AJ178" i="18"/>
  <c r="AK178" i="18"/>
  <c r="AC179" i="18"/>
  <c r="AD179" i="18"/>
  <c r="AF179" i="18"/>
  <c r="AH179" i="18"/>
  <c r="AJ179" i="18"/>
  <c r="AK179" i="18"/>
  <c r="AC180" i="18"/>
  <c r="AD180" i="18"/>
  <c r="AF180" i="18"/>
  <c r="AH180" i="18"/>
  <c r="AJ180" i="18"/>
  <c r="AK180" i="18"/>
  <c r="AC181" i="18"/>
  <c r="AD181" i="18"/>
  <c r="AF181" i="18"/>
  <c r="AH181" i="18"/>
  <c r="AJ181" i="18"/>
  <c r="AK181" i="18"/>
  <c r="AC182" i="18"/>
  <c r="AD182" i="18"/>
  <c r="AF182" i="18"/>
  <c r="AH182" i="18"/>
  <c r="AJ182" i="18"/>
  <c r="AK182" i="18"/>
  <c r="AC183" i="18"/>
  <c r="AD183" i="18"/>
  <c r="AF183" i="18"/>
  <c r="AH183" i="18"/>
  <c r="AJ183" i="18"/>
  <c r="AK183" i="18"/>
  <c r="AC184" i="18"/>
  <c r="AD184" i="18"/>
  <c r="AF184" i="18"/>
  <c r="AH184" i="18"/>
  <c r="AJ184" i="18"/>
  <c r="AK184" i="18"/>
  <c r="AC185" i="18"/>
  <c r="AD185" i="18"/>
  <c r="AF185" i="18"/>
  <c r="AH185" i="18"/>
  <c r="AJ185" i="18"/>
  <c r="AK185" i="18"/>
  <c r="AC186" i="18"/>
  <c r="AD186" i="18"/>
  <c r="AF186" i="18"/>
  <c r="AH186" i="18"/>
  <c r="AJ186" i="18"/>
  <c r="AK186" i="18"/>
  <c r="AC187" i="18"/>
  <c r="AD187" i="18"/>
  <c r="AF187" i="18"/>
  <c r="AH187" i="18"/>
  <c r="AJ187" i="18"/>
  <c r="AK187" i="18"/>
  <c r="AC188" i="18"/>
  <c r="AD188" i="18"/>
  <c r="AF188" i="18"/>
  <c r="AH188" i="18"/>
  <c r="AJ188" i="18"/>
  <c r="AK188" i="18"/>
  <c r="AC189" i="18"/>
  <c r="AD189" i="18"/>
  <c r="AF189" i="18"/>
  <c r="AH189" i="18"/>
  <c r="AJ189" i="18"/>
  <c r="AK189" i="18"/>
  <c r="AC190" i="18"/>
  <c r="AD190" i="18"/>
  <c r="AF190" i="18"/>
  <c r="AH190" i="18"/>
  <c r="AJ190" i="18"/>
  <c r="AK190" i="18"/>
  <c r="AC191" i="18"/>
  <c r="AD191" i="18"/>
  <c r="AF191" i="18"/>
  <c r="AH191" i="18"/>
  <c r="AJ191" i="18"/>
  <c r="AK191" i="18"/>
  <c r="AC192" i="18"/>
  <c r="AD192" i="18"/>
  <c r="AF192" i="18"/>
  <c r="AH192" i="18"/>
  <c r="AJ192" i="18"/>
  <c r="AK192" i="18"/>
  <c r="AC193" i="18"/>
  <c r="AD193" i="18"/>
  <c r="AF193" i="18"/>
  <c r="AH193" i="18"/>
  <c r="AJ193" i="18"/>
  <c r="AK193" i="18"/>
  <c r="AC194" i="18"/>
  <c r="AD194" i="18"/>
  <c r="AF194" i="18"/>
  <c r="AH194" i="18"/>
  <c r="AJ194" i="18"/>
  <c r="AK194" i="18"/>
  <c r="AC195" i="18"/>
  <c r="AD195" i="18"/>
  <c r="AF195" i="18"/>
  <c r="AH195" i="18"/>
  <c r="AJ195" i="18"/>
  <c r="AK195" i="18"/>
  <c r="AC196" i="18"/>
  <c r="AD196" i="18"/>
  <c r="AF196" i="18"/>
  <c r="AH196" i="18"/>
  <c r="AJ196" i="18"/>
  <c r="AK196" i="18"/>
  <c r="AC197" i="18"/>
  <c r="AD197" i="18"/>
  <c r="AF197" i="18"/>
  <c r="AH197" i="18"/>
  <c r="AJ197" i="18"/>
  <c r="AK197" i="18"/>
  <c r="AC198" i="18"/>
  <c r="AD198" i="18"/>
  <c r="AF198" i="18"/>
  <c r="AH198" i="18"/>
  <c r="AJ198" i="18"/>
  <c r="AK198" i="18"/>
  <c r="AC199" i="18"/>
  <c r="AD199" i="18"/>
  <c r="AF199" i="18"/>
  <c r="AH199" i="18"/>
  <c r="AJ199" i="18"/>
  <c r="AK199" i="18"/>
  <c r="AC200" i="18"/>
  <c r="AD200" i="18"/>
  <c r="AF200" i="18"/>
  <c r="AH200" i="18"/>
  <c r="AJ200" i="18"/>
  <c r="AK200" i="18"/>
  <c r="AC201" i="18"/>
  <c r="AD201" i="18"/>
  <c r="AF201" i="18"/>
  <c r="AH201" i="18"/>
  <c r="AJ201" i="18"/>
  <c r="AK201" i="18"/>
  <c r="AC202" i="18"/>
  <c r="AD202" i="18"/>
  <c r="AF202" i="18"/>
  <c r="AH202" i="18"/>
  <c r="AJ202" i="18"/>
  <c r="AK202" i="18"/>
  <c r="AC203" i="18"/>
  <c r="AD203" i="18"/>
  <c r="AF203" i="18"/>
  <c r="AH203" i="18"/>
  <c r="AJ203" i="18"/>
  <c r="AK203" i="18"/>
  <c r="AC204" i="18"/>
  <c r="AD204" i="18"/>
  <c r="AF204" i="18"/>
  <c r="AH204" i="18"/>
  <c r="AJ204" i="18"/>
  <c r="AK204" i="18"/>
  <c r="AC205" i="18"/>
  <c r="AD205" i="18"/>
  <c r="AF205" i="18"/>
  <c r="AH205" i="18"/>
  <c r="AJ205" i="18"/>
  <c r="AK205" i="18"/>
  <c r="AC206" i="18"/>
  <c r="AD206" i="18"/>
  <c r="AF206" i="18"/>
  <c r="AH206" i="18"/>
  <c r="AJ206" i="18"/>
  <c r="AK206" i="18"/>
  <c r="AC207" i="18"/>
  <c r="AD207" i="18"/>
  <c r="AF207" i="18"/>
  <c r="AH207" i="18"/>
  <c r="AJ207" i="18"/>
  <c r="AK207" i="18"/>
  <c r="AC208" i="18"/>
  <c r="AD208" i="18"/>
  <c r="AF208" i="18"/>
  <c r="AH208" i="18"/>
  <c r="AJ208" i="18"/>
  <c r="AK208" i="18"/>
  <c r="AC209" i="18"/>
  <c r="AD209" i="18"/>
  <c r="AF209" i="18"/>
  <c r="AH209" i="18"/>
  <c r="AJ209" i="18"/>
  <c r="AK209" i="18"/>
  <c r="AC210" i="18"/>
  <c r="AD210" i="18"/>
  <c r="AF210" i="18"/>
  <c r="AH210" i="18"/>
  <c r="AJ210" i="18"/>
  <c r="AK210" i="18"/>
  <c r="AC211" i="18"/>
  <c r="AD211" i="18"/>
  <c r="AF211" i="18"/>
  <c r="AH211" i="18"/>
  <c r="AJ211" i="18"/>
  <c r="AK211" i="18"/>
  <c r="AC212" i="18"/>
  <c r="AD212" i="18"/>
  <c r="AF212" i="18"/>
  <c r="AH212" i="18"/>
  <c r="AJ212" i="18"/>
  <c r="AK212" i="18"/>
  <c r="AC213" i="18"/>
  <c r="AD213" i="18"/>
  <c r="AF213" i="18"/>
  <c r="AH213" i="18"/>
  <c r="AJ213" i="18"/>
  <c r="AK213" i="18"/>
  <c r="AC214" i="18"/>
  <c r="AD214" i="18"/>
  <c r="AF214" i="18"/>
  <c r="AH214" i="18"/>
  <c r="AJ214" i="18"/>
  <c r="AK214" i="18"/>
  <c r="AC215" i="18"/>
  <c r="AD215" i="18"/>
  <c r="AF215" i="18"/>
  <c r="AH215" i="18"/>
  <c r="AJ215" i="18"/>
  <c r="AK215" i="18"/>
  <c r="AC216" i="18"/>
  <c r="AD216" i="18"/>
  <c r="AF216" i="18"/>
  <c r="AH216" i="18"/>
  <c r="AJ216" i="18"/>
  <c r="AK216" i="18"/>
  <c r="AC217" i="18"/>
  <c r="AD217" i="18"/>
  <c r="AF217" i="18"/>
  <c r="AH217" i="18"/>
  <c r="AJ217" i="18"/>
  <c r="AK217" i="18"/>
  <c r="AC218" i="18"/>
  <c r="AD218" i="18"/>
  <c r="AF218" i="18"/>
  <c r="AH218" i="18"/>
  <c r="AJ218" i="18"/>
  <c r="AK218" i="18"/>
  <c r="AC219" i="18"/>
  <c r="AD219" i="18"/>
  <c r="AF219" i="18"/>
  <c r="AH219" i="18"/>
  <c r="AJ219" i="18"/>
  <c r="AK219" i="18"/>
  <c r="AC220" i="18"/>
  <c r="AD220" i="18"/>
  <c r="AF220" i="18"/>
  <c r="AH220" i="18"/>
  <c r="AJ220" i="18"/>
  <c r="AK220" i="18"/>
  <c r="AC221" i="18"/>
  <c r="AD221" i="18"/>
  <c r="AF221" i="18"/>
  <c r="AH221" i="18"/>
  <c r="AJ221" i="18"/>
  <c r="AK221" i="18"/>
  <c r="AC222" i="18"/>
  <c r="AD222" i="18"/>
  <c r="AF222" i="18"/>
  <c r="AH222" i="18"/>
  <c r="AJ222" i="18"/>
  <c r="AK222" i="18"/>
  <c r="AC223" i="18"/>
  <c r="AD223" i="18"/>
  <c r="AF223" i="18"/>
  <c r="AH223" i="18"/>
  <c r="AJ223" i="18"/>
  <c r="AK223" i="18"/>
  <c r="AC224" i="18"/>
  <c r="AD224" i="18"/>
  <c r="AF224" i="18"/>
  <c r="AH224" i="18"/>
  <c r="AJ224" i="18"/>
  <c r="AK224" i="18"/>
  <c r="AC225" i="18"/>
  <c r="AD225" i="18"/>
  <c r="AF225" i="18"/>
  <c r="AH225" i="18"/>
  <c r="AJ225" i="18"/>
  <c r="AK225" i="18"/>
  <c r="AC226" i="18"/>
  <c r="AD226" i="18"/>
  <c r="AF226" i="18"/>
  <c r="AH226" i="18"/>
  <c r="AJ226" i="18"/>
  <c r="AK226" i="18"/>
  <c r="AC227" i="18"/>
  <c r="AD227" i="18"/>
  <c r="AF227" i="18"/>
  <c r="AH227" i="18"/>
  <c r="AJ227" i="18"/>
  <c r="AK227" i="18"/>
  <c r="AC228" i="18"/>
  <c r="AD228" i="18"/>
  <c r="AF228" i="18"/>
  <c r="AH228" i="18"/>
  <c r="AJ228" i="18"/>
  <c r="AK228" i="18"/>
  <c r="AC229" i="18"/>
  <c r="AD229" i="18"/>
  <c r="AF229" i="18"/>
  <c r="AH229" i="18"/>
  <c r="AJ229" i="18"/>
  <c r="AK229" i="18"/>
  <c r="AC230" i="18"/>
  <c r="AD230" i="18"/>
  <c r="AF230" i="18"/>
  <c r="AH230" i="18"/>
  <c r="AJ230" i="18"/>
  <c r="AK230" i="18"/>
  <c r="AC231" i="18"/>
  <c r="AD231" i="18"/>
  <c r="AF231" i="18"/>
  <c r="AH231" i="18"/>
  <c r="AJ231" i="18"/>
  <c r="AK231" i="18"/>
  <c r="AC232" i="18"/>
  <c r="AD232" i="18"/>
  <c r="AF232" i="18"/>
  <c r="AH232" i="18"/>
  <c r="AJ232" i="18"/>
  <c r="AK232" i="18"/>
  <c r="AC233" i="18"/>
  <c r="AD233" i="18"/>
  <c r="AF233" i="18"/>
  <c r="AH233" i="18"/>
  <c r="AJ233" i="18"/>
  <c r="AK233" i="18"/>
  <c r="AC234" i="18"/>
  <c r="AD234" i="18"/>
  <c r="AF234" i="18"/>
  <c r="AH234" i="18"/>
  <c r="AJ234" i="18"/>
  <c r="AK234" i="18"/>
  <c r="AC235" i="18"/>
  <c r="AD235" i="18"/>
  <c r="AF235" i="18"/>
  <c r="AH235" i="18"/>
  <c r="AJ235" i="18"/>
  <c r="AK235" i="18"/>
  <c r="AC236" i="18"/>
  <c r="AD236" i="18"/>
  <c r="AF236" i="18"/>
  <c r="AH236" i="18"/>
  <c r="AJ236" i="18"/>
  <c r="AK236" i="18"/>
  <c r="AC237" i="18"/>
  <c r="AD237" i="18"/>
  <c r="AF237" i="18"/>
  <c r="AH237" i="18"/>
  <c r="AJ237" i="18"/>
  <c r="AK237" i="18"/>
  <c r="AC238" i="18"/>
  <c r="AD238" i="18"/>
  <c r="AF238" i="18"/>
  <c r="AH238" i="18"/>
  <c r="AJ238" i="18"/>
  <c r="AK238" i="18"/>
  <c r="AC239" i="18"/>
  <c r="AD239" i="18"/>
  <c r="AF239" i="18"/>
  <c r="AH239" i="18"/>
  <c r="AJ239" i="18"/>
  <c r="AK239" i="18"/>
  <c r="AC240" i="18"/>
  <c r="AD240" i="18"/>
  <c r="AF240" i="18"/>
  <c r="AH240" i="18"/>
  <c r="AJ240" i="18"/>
  <c r="AK240" i="18"/>
  <c r="AC241" i="18"/>
  <c r="AD241" i="18"/>
  <c r="AF241" i="18"/>
  <c r="AH241" i="18"/>
  <c r="AJ241" i="18"/>
  <c r="AK241" i="18"/>
  <c r="AC242" i="18"/>
  <c r="AD242" i="18"/>
  <c r="AF242" i="18"/>
  <c r="AH242" i="18"/>
  <c r="AJ242" i="18"/>
  <c r="AK242" i="18"/>
  <c r="AC243" i="18"/>
  <c r="AD243" i="18"/>
  <c r="AF243" i="18"/>
  <c r="AH243" i="18"/>
  <c r="AJ243" i="18"/>
  <c r="AK243" i="18"/>
  <c r="AC244" i="18"/>
  <c r="AD244" i="18"/>
  <c r="AF244" i="18"/>
  <c r="AH244" i="18"/>
  <c r="AJ244" i="18"/>
  <c r="AK244" i="18"/>
  <c r="AC245" i="18"/>
  <c r="AD245" i="18"/>
  <c r="AF245" i="18"/>
  <c r="AH245" i="18"/>
  <c r="AJ245" i="18"/>
  <c r="AK245" i="18"/>
  <c r="AC246" i="18"/>
  <c r="AD246" i="18"/>
  <c r="AF246" i="18"/>
  <c r="AH246" i="18"/>
  <c r="AJ246" i="18"/>
  <c r="AK246" i="18"/>
  <c r="AC247" i="18"/>
  <c r="AD247" i="18"/>
  <c r="AF247" i="18"/>
  <c r="AH247" i="18"/>
  <c r="AJ247" i="18"/>
  <c r="AK247" i="18"/>
  <c r="AC248" i="18"/>
  <c r="AD248" i="18"/>
  <c r="AF248" i="18"/>
  <c r="AH248" i="18"/>
  <c r="AJ248" i="18"/>
  <c r="AK248" i="18"/>
  <c r="AC249" i="18"/>
  <c r="AD249" i="18"/>
  <c r="AF249" i="18"/>
  <c r="AH249" i="18"/>
  <c r="AJ249" i="18"/>
  <c r="AK249" i="18"/>
  <c r="AC250" i="18"/>
  <c r="AD250" i="18"/>
  <c r="AF250" i="18"/>
  <c r="AH250" i="18"/>
  <c r="AJ250" i="18"/>
  <c r="AK250" i="18"/>
  <c r="AC251" i="18"/>
  <c r="AD251" i="18"/>
  <c r="AF251" i="18"/>
  <c r="AH251" i="18"/>
  <c r="AJ251" i="18"/>
  <c r="AK251" i="18"/>
  <c r="AC252" i="18"/>
  <c r="AD252" i="18"/>
  <c r="AF252" i="18"/>
  <c r="AH252" i="18"/>
  <c r="AJ252" i="18"/>
  <c r="AK252" i="18"/>
  <c r="AC253" i="18"/>
  <c r="AD253" i="18"/>
  <c r="AF253" i="18"/>
  <c r="AH253" i="18"/>
  <c r="AJ253" i="18"/>
  <c r="AK253" i="18"/>
  <c r="AC254" i="18"/>
  <c r="AD254" i="18"/>
  <c r="AF254" i="18"/>
  <c r="AH254" i="18"/>
  <c r="AJ254" i="18"/>
  <c r="AK254" i="18"/>
  <c r="AC255" i="18"/>
  <c r="AD255" i="18"/>
  <c r="AF255" i="18"/>
  <c r="AH255" i="18"/>
  <c r="AJ255" i="18"/>
  <c r="AK255" i="18"/>
  <c r="AC256" i="18"/>
  <c r="AD256" i="18"/>
  <c r="AF256" i="18"/>
  <c r="AH256" i="18"/>
  <c r="AJ256" i="18"/>
  <c r="AK256" i="18"/>
  <c r="AC257" i="18"/>
  <c r="AD257" i="18"/>
  <c r="AF257" i="18"/>
  <c r="AH257" i="18"/>
  <c r="AJ257" i="18"/>
  <c r="AK257" i="18"/>
  <c r="AC258" i="18"/>
  <c r="AD258" i="18"/>
  <c r="AF258" i="18"/>
  <c r="AH258" i="18"/>
  <c r="AJ258" i="18"/>
  <c r="AK258" i="18"/>
  <c r="AC259" i="18"/>
  <c r="AD259" i="18"/>
  <c r="AF259" i="18"/>
  <c r="AH259" i="18"/>
  <c r="AJ259" i="18"/>
  <c r="AK259" i="18"/>
  <c r="AC260" i="18"/>
  <c r="AD260" i="18"/>
  <c r="AF260" i="18"/>
  <c r="AH260" i="18"/>
  <c r="AJ260" i="18"/>
  <c r="AK260" i="18"/>
  <c r="AC261" i="18"/>
  <c r="AD261" i="18"/>
  <c r="AF261" i="18"/>
  <c r="AH261" i="18"/>
  <c r="AJ261" i="18"/>
  <c r="AK261" i="18"/>
  <c r="AC262" i="18"/>
  <c r="AD262" i="18"/>
  <c r="AF262" i="18"/>
  <c r="AH262" i="18"/>
  <c r="AJ262" i="18"/>
  <c r="AK262" i="18"/>
  <c r="AC263" i="18"/>
  <c r="AD263" i="18"/>
  <c r="AF263" i="18"/>
  <c r="AH263" i="18"/>
  <c r="AJ263" i="18"/>
  <c r="AK263" i="18"/>
  <c r="AC264" i="18"/>
  <c r="AD264" i="18"/>
  <c r="AF264" i="18"/>
  <c r="AH264" i="18"/>
  <c r="AJ264" i="18"/>
  <c r="AK264" i="18"/>
  <c r="AC265" i="18"/>
  <c r="AD265" i="18"/>
  <c r="AF265" i="18"/>
  <c r="AH265" i="18"/>
  <c r="AJ265" i="18"/>
  <c r="AK265" i="18"/>
  <c r="AC266" i="18"/>
  <c r="AD266" i="18"/>
  <c r="AF266" i="18"/>
  <c r="AH266" i="18"/>
  <c r="AJ266" i="18"/>
  <c r="AK266" i="18"/>
  <c r="AC267" i="18"/>
  <c r="AD267" i="18"/>
  <c r="AF267" i="18"/>
  <c r="AH267" i="18"/>
  <c r="AJ267" i="18"/>
  <c r="AK267" i="18"/>
  <c r="AC268" i="18"/>
  <c r="AD268" i="18"/>
  <c r="AF268" i="18"/>
  <c r="AH268" i="18"/>
  <c r="AJ268" i="18"/>
  <c r="AK268" i="18"/>
  <c r="AC269" i="18"/>
  <c r="AD269" i="18"/>
  <c r="AF269" i="18"/>
  <c r="AH269" i="18"/>
  <c r="AJ269" i="18"/>
  <c r="AK269" i="18"/>
  <c r="AC270" i="18"/>
  <c r="AD270" i="18"/>
  <c r="AF270" i="18"/>
  <c r="AH270" i="18"/>
  <c r="AJ270" i="18"/>
  <c r="AK270" i="18"/>
  <c r="AC271" i="18"/>
  <c r="AD271" i="18"/>
  <c r="AF271" i="18"/>
  <c r="AH271" i="18"/>
  <c r="AJ271" i="18"/>
  <c r="AK271" i="18"/>
  <c r="AC272" i="18"/>
  <c r="AD272" i="18"/>
  <c r="AF272" i="18"/>
  <c r="AH272" i="18"/>
  <c r="AJ272" i="18"/>
  <c r="AK272" i="18"/>
  <c r="AC273" i="18"/>
  <c r="AD273" i="18"/>
  <c r="AF273" i="18"/>
  <c r="AH273" i="18"/>
  <c r="AJ273" i="18"/>
  <c r="AK273" i="18"/>
  <c r="AC274" i="18"/>
  <c r="AD274" i="18"/>
  <c r="AF274" i="18"/>
  <c r="AH274" i="18"/>
  <c r="AJ274" i="18"/>
  <c r="AK274" i="18"/>
  <c r="AC275" i="18"/>
  <c r="AD275" i="18"/>
  <c r="AF275" i="18"/>
  <c r="AH275" i="18"/>
  <c r="AJ275" i="18"/>
  <c r="AK275" i="18"/>
  <c r="AC276" i="18"/>
  <c r="AD276" i="18"/>
  <c r="AF276" i="18"/>
  <c r="AH276" i="18"/>
  <c r="AJ276" i="18"/>
  <c r="AK276" i="18"/>
  <c r="AC277" i="18"/>
  <c r="AD277" i="18"/>
  <c r="AF277" i="18"/>
  <c r="AH277" i="18"/>
  <c r="AJ277" i="18"/>
  <c r="AK277" i="18"/>
  <c r="AC278" i="18"/>
  <c r="AD278" i="18"/>
  <c r="AF278" i="18"/>
  <c r="AH278" i="18"/>
  <c r="AJ278" i="18"/>
  <c r="AK278" i="18"/>
  <c r="AC279" i="18"/>
  <c r="AD279" i="18"/>
  <c r="AF279" i="18"/>
  <c r="AH279" i="18"/>
  <c r="AJ279" i="18"/>
  <c r="AK279" i="18"/>
  <c r="AC280" i="18"/>
  <c r="AD280" i="18"/>
  <c r="AF280" i="18"/>
  <c r="AH280" i="18"/>
  <c r="AJ280" i="18"/>
  <c r="AK280" i="18"/>
  <c r="AC281" i="18"/>
  <c r="AD281" i="18"/>
  <c r="AF281" i="18"/>
  <c r="AH281" i="18"/>
  <c r="AJ281" i="18"/>
  <c r="AK281" i="18"/>
  <c r="AC282" i="18"/>
  <c r="AD282" i="18"/>
  <c r="AF282" i="18"/>
  <c r="AH282" i="18"/>
  <c r="AJ282" i="18"/>
  <c r="AK282" i="18"/>
  <c r="AC283" i="18"/>
  <c r="AD283" i="18"/>
  <c r="AF283" i="18"/>
  <c r="AH283" i="18"/>
  <c r="AJ283" i="18"/>
  <c r="AK283" i="18"/>
  <c r="AC284" i="18"/>
  <c r="AD284" i="18"/>
  <c r="AF284" i="18"/>
  <c r="AH284" i="18"/>
  <c r="AJ284" i="18"/>
  <c r="AK284" i="18"/>
  <c r="AC285" i="18"/>
  <c r="AD285" i="18"/>
  <c r="AF285" i="18"/>
  <c r="AH285" i="18"/>
  <c r="AJ285" i="18"/>
  <c r="AK285" i="18"/>
  <c r="AC286" i="18"/>
  <c r="AD286" i="18"/>
  <c r="AF286" i="18"/>
  <c r="AH286" i="18"/>
  <c r="AJ286" i="18"/>
  <c r="AK286" i="18"/>
  <c r="AC287" i="18"/>
  <c r="AD287" i="18"/>
  <c r="AF287" i="18"/>
  <c r="AH287" i="18"/>
  <c r="AJ287" i="18"/>
  <c r="AK287" i="18"/>
  <c r="AC288" i="18"/>
  <c r="AD288" i="18"/>
  <c r="AF288" i="18"/>
  <c r="AH288" i="18"/>
  <c r="AJ288" i="18"/>
  <c r="AK288" i="18"/>
  <c r="AC289" i="18"/>
  <c r="AD289" i="18"/>
  <c r="AF289" i="18"/>
  <c r="AH289" i="18"/>
  <c r="AJ289" i="18"/>
  <c r="AK289" i="18"/>
  <c r="AC290" i="18"/>
  <c r="AD290" i="18"/>
  <c r="AF290" i="18"/>
  <c r="AH290" i="18"/>
  <c r="AJ290" i="18"/>
  <c r="AK290" i="18"/>
  <c r="AC291" i="18"/>
  <c r="AD291" i="18"/>
  <c r="AF291" i="18"/>
  <c r="AH291" i="18"/>
  <c r="AJ291" i="18"/>
  <c r="AK291" i="18"/>
  <c r="AC292" i="18"/>
  <c r="AD292" i="18"/>
  <c r="AF292" i="18"/>
  <c r="AH292" i="18"/>
  <c r="AJ292" i="18"/>
  <c r="AK292" i="18"/>
  <c r="AC293" i="18"/>
  <c r="AD293" i="18"/>
  <c r="AF293" i="18"/>
  <c r="AH293" i="18"/>
  <c r="AJ293" i="18"/>
  <c r="AK293" i="18"/>
  <c r="AC294" i="18"/>
  <c r="AD294" i="18"/>
  <c r="AF294" i="18"/>
  <c r="AH294" i="18"/>
  <c r="AJ294" i="18"/>
  <c r="AK294" i="18"/>
  <c r="AC295" i="18"/>
  <c r="AD295" i="18"/>
  <c r="AF295" i="18"/>
  <c r="AH295" i="18"/>
  <c r="AJ295" i="18"/>
  <c r="AK295" i="18"/>
  <c r="AC296" i="18"/>
  <c r="AD296" i="18"/>
  <c r="AF296" i="18"/>
  <c r="AH296" i="18"/>
  <c r="AJ296" i="18"/>
  <c r="AK296" i="18"/>
  <c r="AC297" i="18"/>
  <c r="AD297" i="18"/>
  <c r="AF297" i="18"/>
  <c r="AH297" i="18"/>
  <c r="AJ297" i="18"/>
  <c r="AK297" i="18"/>
  <c r="AC298" i="18"/>
  <c r="AD298" i="18"/>
  <c r="AF298" i="18"/>
  <c r="AH298" i="18"/>
  <c r="AJ298" i="18"/>
  <c r="AK298" i="18"/>
  <c r="AC299" i="18"/>
  <c r="AD299" i="18"/>
  <c r="AF299" i="18"/>
  <c r="AH299" i="18"/>
  <c r="AJ299" i="18"/>
  <c r="AK299" i="18"/>
  <c r="AC300" i="18"/>
  <c r="AD300" i="18"/>
  <c r="AF300" i="18"/>
  <c r="AH300" i="18"/>
  <c r="AJ300" i="18"/>
  <c r="AK300" i="18"/>
  <c r="AC301" i="18"/>
  <c r="AD301" i="18"/>
  <c r="AF301" i="18"/>
  <c r="AH301" i="18"/>
  <c r="AJ301" i="18"/>
  <c r="AK301" i="18"/>
  <c r="AC302" i="18"/>
  <c r="AD302" i="18"/>
  <c r="AF302" i="18"/>
  <c r="AH302" i="18"/>
  <c r="AJ302" i="18"/>
  <c r="AK302" i="18"/>
  <c r="AC303" i="18"/>
  <c r="AD303" i="18"/>
  <c r="AF303" i="18"/>
  <c r="AH303" i="18"/>
  <c r="AJ303" i="18"/>
  <c r="AK303" i="18"/>
  <c r="AC304" i="18"/>
  <c r="AD304" i="18"/>
  <c r="AF304" i="18"/>
  <c r="AH304" i="18"/>
  <c r="AJ304" i="18"/>
  <c r="AK304" i="18"/>
  <c r="AC305" i="18"/>
  <c r="AD305" i="18"/>
  <c r="AF305" i="18"/>
  <c r="AH305" i="18"/>
  <c r="AJ305" i="18"/>
  <c r="AK305" i="18"/>
  <c r="AC306" i="18"/>
  <c r="AD306" i="18"/>
  <c r="AF306" i="18"/>
  <c r="AH306" i="18"/>
  <c r="AJ306" i="18"/>
  <c r="AK306" i="18"/>
  <c r="AC307" i="18"/>
  <c r="AD307" i="18"/>
  <c r="AF307" i="18"/>
  <c r="AH307" i="18"/>
  <c r="AJ307" i="18"/>
  <c r="AK307" i="18"/>
  <c r="AC8" i="18"/>
  <c r="AD8" i="18"/>
  <c r="AF8" i="18"/>
  <c r="AH8" i="18"/>
  <c r="AJ8" i="18"/>
  <c r="AK8" i="18"/>
  <c r="I13" i="16"/>
  <c r="P316" i="9"/>
  <c r="V316" i="9"/>
  <c r="X316" i="9" s="1"/>
  <c r="P317" i="9"/>
  <c r="V317" i="9"/>
  <c r="P25" i="9"/>
  <c r="V25" i="9"/>
  <c r="P26" i="9"/>
  <c r="V26" i="9"/>
  <c r="P27" i="9"/>
  <c r="V27" i="9"/>
  <c r="P28" i="9"/>
  <c r="V28" i="9"/>
  <c r="P29" i="9"/>
  <c r="V29" i="9"/>
  <c r="P30" i="9"/>
  <c r="V30" i="9"/>
  <c r="P31" i="9"/>
  <c r="V31" i="9"/>
  <c r="X31" i="9" s="1"/>
  <c r="P32" i="9"/>
  <c r="V32" i="9"/>
  <c r="P33" i="9"/>
  <c r="V33" i="9"/>
  <c r="X33" i="9" s="1"/>
  <c r="P34" i="9"/>
  <c r="V34" i="9"/>
  <c r="X34" i="9" s="1"/>
  <c r="P35" i="9"/>
  <c r="V35" i="9"/>
  <c r="P36" i="9"/>
  <c r="V36" i="9"/>
  <c r="X36" i="9" s="1"/>
  <c r="P37" i="9"/>
  <c r="V37" i="9"/>
  <c r="P38" i="9"/>
  <c r="V38" i="9"/>
  <c r="X38" i="9" s="1"/>
  <c r="P39" i="9"/>
  <c r="V39" i="9"/>
  <c r="P40" i="9"/>
  <c r="V40" i="9"/>
  <c r="P41" i="9"/>
  <c r="V41" i="9"/>
  <c r="P42" i="9"/>
  <c r="V42" i="9"/>
  <c r="X42" i="9" s="1"/>
  <c r="P43" i="9"/>
  <c r="V43" i="9"/>
  <c r="P44" i="9"/>
  <c r="V44" i="9"/>
  <c r="X44" i="9" s="1"/>
  <c r="P45" i="9"/>
  <c r="V45" i="9"/>
  <c r="P46" i="9"/>
  <c r="V46" i="9"/>
  <c r="X46" i="9" s="1"/>
  <c r="P47" i="9"/>
  <c r="V47" i="9"/>
  <c r="X47" i="9" s="1"/>
  <c r="P48" i="9"/>
  <c r="V48" i="9"/>
  <c r="P49" i="9"/>
  <c r="V49" i="9"/>
  <c r="X49" i="9" s="1"/>
  <c r="P50" i="9"/>
  <c r="V50" i="9"/>
  <c r="P51" i="9"/>
  <c r="V51" i="9"/>
  <c r="P52" i="9"/>
  <c r="V52" i="9"/>
  <c r="P53" i="9"/>
  <c r="V53" i="9"/>
  <c r="P54" i="9"/>
  <c r="V54" i="9"/>
  <c r="P55" i="9"/>
  <c r="V55" i="9"/>
  <c r="P56" i="9"/>
  <c r="V56" i="9"/>
  <c r="P57" i="9"/>
  <c r="V57" i="9"/>
  <c r="X57" i="9" s="1"/>
  <c r="P58" i="9"/>
  <c r="V58" i="9"/>
  <c r="P59" i="9"/>
  <c r="V59" i="9"/>
  <c r="P60" i="9"/>
  <c r="V60" i="9"/>
  <c r="X60" i="9" s="1"/>
  <c r="P61" i="9"/>
  <c r="V61" i="9"/>
  <c r="P62" i="9"/>
  <c r="V62" i="9"/>
  <c r="P63" i="9"/>
  <c r="V63" i="9"/>
  <c r="X63" i="9" s="1"/>
  <c r="P64" i="9"/>
  <c r="V64" i="9"/>
  <c r="P65" i="9"/>
  <c r="V65" i="9"/>
  <c r="X65" i="9" s="1"/>
  <c r="P66" i="9"/>
  <c r="V66" i="9"/>
  <c r="P67" i="9"/>
  <c r="V67" i="9"/>
  <c r="P68" i="9"/>
  <c r="V68" i="9"/>
  <c r="P69" i="9"/>
  <c r="V69" i="9"/>
  <c r="X69" i="9" s="1"/>
  <c r="P70" i="9"/>
  <c r="V70" i="9"/>
  <c r="X70" i="9" s="1"/>
  <c r="P71" i="9"/>
  <c r="V71" i="9"/>
  <c r="P72" i="9"/>
  <c r="V72" i="9"/>
  <c r="P73" i="9"/>
  <c r="V73" i="9"/>
  <c r="X73" i="9" s="1"/>
  <c r="P74" i="9"/>
  <c r="V74" i="9"/>
  <c r="P75" i="9"/>
  <c r="V75" i="9"/>
  <c r="P76" i="9"/>
  <c r="V76" i="9"/>
  <c r="X76" i="9" s="1"/>
  <c r="P77" i="9"/>
  <c r="V77" i="9"/>
  <c r="P78" i="9"/>
  <c r="V78" i="9"/>
  <c r="P79" i="9"/>
  <c r="V79" i="9"/>
  <c r="X79" i="9" s="1"/>
  <c r="P80" i="9"/>
  <c r="V80" i="9"/>
  <c r="P81" i="9"/>
  <c r="V81" i="9"/>
  <c r="P82" i="9"/>
  <c r="V82" i="9"/>
  <c r="P83" i="9"/>
  <c r="V83" i="9"/>
  <c r="P84" i="9"/>
  <c r="V84" i="9"/>
  <c r="X84" i="9" s="1"/>
  <c r="P85" i="9"/>
  <c r="V85" i="9"/>
  <c r="P86" i="9"/>
  <c r="V86" i="9"/>
  <c r="P87" i="9"/>
  <c r="V87" i="9"/>
  <c r="P88" i="9"/>
  <c r="V88" i="9"/>
  <c r="X88" i="9" s="1"/>
  <c r="P89" i="9"/>
  <c r="V89" i="9"/>
  <c r="P90" i="9"/>
  <c r="V90" i="9"/>
  <c r="P91" i="9"/>
  <c r="V91" i="9"/>
  <c r="P92" i="9"/>
  <c r="V92" i="9"/>
  <c r="X92" i="9" s="1"/>
  <c r="P93" i="9"/>
  <c r="V93" i="9"/>
  <c r="X93" i="9" s="1"/>
  <c r="P94" i="9"/>
  <c r="V94" i="9"/>
  <c r="P95" i="9"/>
  <c r="V95" i="9"/>
  <c r="X95" i="9" s="1"/>
  <c r="P96" i="9"/>
  <c r="V96" i="9"/>
  <c r="P97" i="9"/>
  <c r="V97" i="9"/>
  <c r="P98" i="9"/>
  <c r="V98" i="9"/>
  <c r="P99" i="9"/>
  <c r="V99" i="9"/>
  <c r="P100" i="9"/>
  <c r="V100" i="9"/>
  <c r="X100" i="9" s="1"/>
  <c r="P101" i="9"/>
  <c r="V101" i="9"/>
  <c r="P102" i="9"/>
  <c r="V102" i="9"/>
  <c r="P103" i="9"/>
  <c r="V103" i="9"/>
  <c r="X103" i="9" s="1"/>
  <c r="P104" i="9"/>
  <c r="V104" i="9"/>
  <c r="X104" i="9" s="1"/>
  <c r="P105" i="9"/>
  <c r="V105" i="9"/>
  <c r="X105" i="9" s="1"/>
  <c r="P106" i="9"/>
  <c r="V106" i="9"/>
  <c r="P107" i="9"/>
  <c r="V107" i="9"/>
  <c r="X107" i="9" s="1"/>
  <c r="P108" i="9"/>
  <c r="V108" i="9"/>
  <c r="P109" i="9"/>
  <c r="V109" i="9"/>
  <c r="X109" i="9" s="1"/>
  <c r="P110" i="9"/>
  <c r="V110" i="9"/>
  <c r="P111" i="9"/>
  <c r="V111" i="9"/>
  <c r="X111" i="9" s="1"/>
  <c r="P112" i="9"/>
  <c r="V112" i="9"/>
  <c r="X112" i="9" s="1"/>
  <c r="P113" i="9"/>
  <c r="V113" i="9"/>
  <c r="P114" i="9"/>
  <c r="V114" i="9"/>
  <c r="P115" i="9"/>
  <c r="V115" i="9"/>
  <c r="P116" i="9"/>
  <c r="V116" i="9"/>
  <c r="X116" i="9" s="1"/>
  <c r="P117" i="9"/>
  <c r="V117" i="9"/>
  <c r="P118" i="9"/>
  <c r="V118" i="9"/>
  <c r="P119" i="9"/>
  <c r="V119" i="9"/>
  <c r="P120" i="9"/>
  <c r="V120" i="9"/>
  <c r="P121" i="9"/>
  <c r="V121" i="9"/>
  <c r="X121" i="9" s="1"/>
  <c r="P122" i="9"/>
  <c r="V122" i="9"/>
  <c r="P123" i="9"/>
  <c r="V123" i="9"/>
  <c r="X123" i="9" s="1"/>
  <c r="P124" i="9"/>
  <c r="V124" i="9"/>
  <c r="X124" i="9" s="1"/>
  <c r="P125" i="9"/>
  <c r="V125" i="9"/>
  <c r="P126" i="9"/>
  <c r="V126" i="9"/>
  <c r="X126" i="9" s="1"/>
  <c r="P127" i="9"/>
  <c r="V127" i="9"/>
  <c r="P128" i="9"/>
  <c r="V128" i="9"/>
  <c r="X128" i="9" s="1"/>
  <c r="P129" i="9"/>
  <c r="V129" i="9"/>
  <c r="P130" i="9"/>
  <c r="V130" i="9"/>
  <c r="P131" i="9"/>
  <c r="V131" i="9"/>
  <c r="X131" i="9" s="1"/>
  <c r="P132" i="9"/>
  <c r="V132" i="9"/>
  <c r="X132" i="9" s="1"/>
  <c r="P133" i="9"/>
  <c r="V133" i="9"/>
  <c r="X133" i="9" s="1"/>
  <c r="P134" i="9"/>
  <c r="V134" i="9"/>
  <c r="X134" i="9" s="1"/>
  <c r="P135" i="9"/>
  <c r="V135" i="9"/>
  <c r="P136" i="9"/>
  <c r="V136" i="9"/>
  <c r="P137" i="9"/>
  <c r="V137" i="9"/>
  <c r="P138" i="9"/>
  <c r="R138" i="9"/>
  <c r="V138" i="9"/>
  <c r="X138" i="9" s="1"/>
  <c r="P139" i="9"/>
  <c r="V139" i="9"/>
  <c r="P140" i="9"/>
  <c r="V140" i="9"/>
  <c r="P141" i="9"/>
  <c r="V141" i="9"/>
  <c r="X141" i="9" s="1"/>
  <c r="P142" i="9"/>
  <c r="V142" i="9"/>
  <c r="P143" i="9"/>
  <c r="V143" i="9"/>
  <c r="P144" i="9"/>
  <c r="R144" i="9"/>
  <c r="V144" i="9"/>
  <c r="X144" i="9" s="1"/>
  <c r="P145" i="9"/>
  <c r="V145" i="9"/>
  <c r="P146" i="9"/>
  <c r="V146" i="9"/>
  <c r="P147" i="9"/>
  <c r="V147" i="9"/>
  <c r="X147" i="9" s="1"/>
  <c r="P148" i="9"/>
  <c r="V148" i="9"/>
  <c r="X148" i="9" s="1"/>
  <c r="P149" i="9"/>
  <c r="V149" i="9"/>
  <c r="P150" i="9"/>
  <c r="R150" i="9"/>
  <c r="V150" i="9"/>
  <c r="X150" i="9" s="1"/>
  <c r="P151" i="9"/>
  <c r="V151" i="9"/>
  <c r="P152" i="9"/>
  <c r="V152" i="9"/>
  <c r="P153" i="9"/>
  <c r="V153" i="9"/>
  <c r="P154" i="9"/>
  <c r="V154" i="9"/>
  <c r="P155" i="9"/>
  <c r="V155" i="9"/>
  <c r="P156" i="9"/>
  <c r="V156" i="9"/>
  <c r="P157" i="9"/>
  <c r="V157" i="9"/>
  <c r="P158" i="9"/>
  <c r="V158" i="9"/>
  <c r="P159" i="9"/>
  <c r="V159" i="9"/>
  <c r="P160" i="9"/>
  <c r="R160" i="9"/>
  <c r="V160" i="9"/>
  <c r="P161" i="9"/>
  <c r="V161" i="9"/>
  <c r="P162" i="9"/>
  <c r="V162" i="9"/>
  <c r="P163" i="9"/>
  <c r="V163" i="9"/>
  <c r="P164" i="9"/>
  <c r="V164" i="9"/>
  <c r="P165" i="9"/>
  <c r="V165" i="9"/>
  <c r="P166" i="9"/>
  <c r="R166" i="9"/>
  <c r="V166" i="9"/>
  <c r="X166" i="9" s="1"/>
  <c r="P167" i="9"/>
  <c r="V167" i="9"/>
  <c r="P168" i="9"/>
  <c r="V168" i="9"/>
  <c r="P169" i="9"/>
  <c r="V169" i="9"/>
  <c r="P170" i="9"/>
  <c r="R170" i="9"/>
  <c r="V170" i="9"/>
  <c r="P171" i="9"/>
  <c r="V171" i="9"/>
  <c r="P172" i="9"/>
  <c r="V172" i="9"/>
  <c r="P173" i="9"/>
  <c r="V173" i="9"/>
  <c r="X173" i="9" s="1"/>
  <c r="P174" i="9"/>
  <c r="V174" i="9"/>
  <c r="P175" i="9"/>
  <c r="V175" i="9"/>
  <c r="P176" i="9"/>
  <c r="R176" i="9"/>
  <c r="V176" i="9"/>
  <c r="X176" i="9" s="1"/>
  <c r="P177" i="9"/>
  <c r="V177" i="9"/>
  <c r="P178" i="9"/>
  <c r="V178" i="9"/>
  <c r="P179" i="9"/>
  <c r="V179" i="9"/>
  <c r="X179" i="9" s="1"/>
  <c r="P180" i="9"/>
  <c r="V180" i="9"/>
  <c r="P181" i="9"/>
  <c r="V181" i="9"/>
  <c r="P182" i="9"/>
  <c r="R182" i="9"/>
  <c r="V182" i="9"/>
  <c r="P183" i="9"/>
  <c r="V183" i="9"/>
  <c r="P184" i="9"/>
  <c r="V184" i="9"/>
  <c r="X184" i="9" s="1"/>
  <c r="P185" i="9"/>
  <c r="V185" i="9"/>
  <c r="P186" i="9"/>
  <c r="V186" i="9"/>
  <c r="P187" i="9"/>
  <c r="V187" i="9"/>
  <c r="X187" i="9" s="1"/>
  <c r="P188" i="9"/>
  <c r="V188" i="9"/>
  <c r="P189" i="9"/>
  <c r="V189" i="9"/>
  <c r="P190" i="9"/>
  <c r="V190" i="9"/>
  <c r="P191" i="9"/>
  <c r="V191" i="9"/>
  <c r="P192" i="9"/>
  <c r="R192" i="9"/>
  <c r="V192" i="9"/>
  <c r="P193" i="9"/>
  <c r="V193" i="9"/>
  <c r="P194" i="9"/>
  <c r="V194" i="9"/>
  <c r="P195" i="9"/>
  <c r="V195" i="9"/>
  <c r="P196" i="9"/>
  <c r="V196" i="9"/>
  <c r="X196" i="9" s="1"/>
  <c r="P197" i="9"/>
  <c r="V197" i="9"/>
  <c r="P198" i="9"/>
  <c r="V198" i="9"/>
  <c r="P199" i="9"/>
  <c r="V199" i="9"/>
  <c r="P200" i="9"/>
  <c r="V200" i="9"/>
  <c r="X200" i="9" s="1"/>
  <c r="P201" i="9"/>
  <c r="V201" i="9"/>
  <c r="P202" i="9"/>
  <c r="V202" i="9"/>
  <c r="P203" i="9"/>
  <c r="V203" i="9"/>
  <c r="P204" i="9"/>
  <c r="V204" i="9"/>
  <c r="X204" i="9" s="1"/>
  <c r="P205" i="9"/>
  <c r="V205" i="9"/>
  <c r="P206" i="9"/>
  <c r="V206" i="9"/>
  <c r="X206" i="9" s="1"/>
  <c r="P207" i="9"/>
  <c r="V207" i="9"/>
  <c r="P208" i="9"/>
  <c r="V208" i="9"/>
  <c r="X208" i="9" s="1"/>
  <c r="P209" i="9"/>
  <c r="V209" i="9"/>
  <c r="P210" i="9"/>
  <c r="V210" i="9"/>
  <c r="X210" i="9" s="1"/>
  <c r="P211" i="9"/>
  <c r="V211" i="9"/>
  <c r="P212" i="9"/>
  <c r="V212" i="9"/>
  <c r="X212" i="9" s="1"/>
  <c r="P213" i="9"/>
  <c r="V213" i="9"/>
  <c r="P214" i="9"/>
  <c r="V214" i="9"/>
  <c r="P215" i="9"/>
  <c r="V215" i="9"/>
  <c r="P216" i="9"/>
  <c r="V216" i="9"/>
  <c r="X216" i="9" s="1"/>
  <c r="P217" i="9"/>
  <c r="V217" i="9"/>
  <c r="P218" i="9"/>
  <c r="V218" i="9"/>
  <c r="X218" i="9" s="1"/>
  <c r="P219" i="9"/>
  <c r="V219" i="9"/>
  <c r="P220" i="9"/>
  <c r="V220" i="9"/>
  <c r="X220" i="9" s="1"/>
  <c r="P221" i="9"/>
  <c r="V221" i="9"/>
  <c r="P222" i="9"/>
  <c r="V222" i="9"/>
  <c r="P223" i="9"/>
  <c r="V223" i="9"/>
  <c r="P224" i="9"/>
  <c r="V224" i="9"/>
  <c r="X224" i="9" s="1"/>
  <c r="P225" i="9"/>
  <c r="V225" i="9"/>
  <c r="P226" i="9"/>
  <c r="V226" i="9"/>
  <c r="P227" i="9"/>
  <c r="V227" i="9"/>
  <c r="P228" i="9"/>
  <c r="V228" i="9"/>
  <c r="X228" i="9" s="1"/>
  <c r="P229" i="9"/>
  <c r="V229" i="9"/>
  <c r="P230" i="9"/>
  <c r="V230" i="9"/>
  <c r="P231" i="9"/>
  <c r="V231" i="9"/>
  <c r="P232" i="9"/>
  <c r="V232" i="9"/>
  <c r="X232" i="9" s="1"/>
  <c r="P233" i="9"/>
  <c r="V233" i="9"/>
  <c r="P234" i="9"/>
  <c r="V234" i="9"/>
  <c r="P235" i="9"/>
  <c r="V235" i="9"/>
  <c r="P236" i="9"/>
  <c r="V236" i="9"/>
  <c r="X236" i="9" s="1"/>
  <c r="P237" i="9"/>
  <c r="V237" i="9"/>
  <c r="P238" i="9"/>
  <c r="V238" i="9"/>
  <c r="X238" i="9" s="1"/>
  <c r="P239" i="9"/>
  <c r="V239" i="9"/>
  <c r="P240" i="9"/>
  <c r="V240" i="9"/>
  <c r="X240" i="9" s="1"/>
  <c r="P241" i="9"/>
  <c r="V241" i="9"/>
  <c r="P242" i="9"/>
  <c r="V242" i="9"/>
  <c r="P243" i="9"/>
  <c r="V243" i="9"/>
  <c r="P244" i="9"/>
  <c r="V244" i="9"/>
  <c r="P245" i="9"/>
  <c r="R245" i="9"/>
  <c r="V245" i="9"/>
  <c r="P246" i="9"/>
  <c r="V246" i="9"/>
  <c r="P247" i="9"/>
  <c r="V247" i="9"/>
  <c r="P248" i="9"/>
  <c r="V248" i="9"/>
  <c r="P249" i="9"/>
  <c r="V249" i="9"/>
  <c r="P250" i="9"/>
  <c r="V250" i="9"/>
  <c r="X250" i="9" s="1"/>
  <c r="P251" i="9"/>
  <c r="R251" i="9"/>
  <c r="V251" i="9"/>
  <c r="P252" i="9"/>
  <c r="V252" i="9"/>
  <c r="P253" i="9"/>
  <c r="V253" i="9"/>
  <c r="P254" i="9"/>
  <c r="V254" i="9"/>
  <c r="X254" i="9" s="1"/>
  <c r="P255" i="9"/>
  <c r="V255" i="9"/>
  <c r="P256" i="9"/>
  <c r="V256" i="9"/>
  <c r="P257" i="9"/>
  <c r="V257" i="9"/>
  <c r="P258" i="9"/>
  <c r="V258" i="9"/>
  <c r="P259" i="9"/>
  <c r="R259" i="9"/>
  <c r="V259" i="9"/>
  <c r="P260" i="9"/>
  <c r="V260" i="9"/>
  <c r="X260" i="9" s="1"/>
  <c r="P261" i="9"/>
  <c r="R261" i="9"/>
  <c r="V261" i="9"/>
  <c r="P262" i="9"/>
  <c r="V262" i="9"/>
  <c r="X262" i="9" s="1"/>
  <c r="P263" i="9"/>
  <c r="V263" i="9"/>
  <c r="P264" i="9"/>
  <c r="V264" i="9"/>
  <c r="X264" i="9" s="1"/>
  <c r="P265" i="9"/>
  <c r="V265" i="9"/>
  <c r="P266" i="9"/>
  <c r="V266" i="9"/>
  <c r="X266" i="9" s="1"/>
  <c r="P267" i="9"/>
  <c r="R267" i="9"/>
  <c r="V267" i="9"/>
  <c r="P268" i="9"/>
  <c r="V268" i="9"/>
  <c r="P269" i="9"/>
  <c r="V269" i="9"/>
  <c r="P270" i="9"/>
  <c r="V270" i="9"/>
  <c r="P271" i="9"/>
  <c r="V271" i="9"/>
  <c r="P272" i="9"/>
  <c r="V272" i="9"/>
  <c r="P273" i="9"/>
  <c r="R273" i="9"/>
  <c r="V273" i="9"/>
  <c r="X273" i="9" s="1"/>
  <c r="P274" i="9"/>
  <c r="V274" i="9"/>
  <c r="P275" i="9"/>
  <c r="R275" i="9"/>
  <c r="V275" i="9"/>
  <c r="P276" i="9"/>
  <c r="V276" i="9"/>
  <c r="X276" i="9" s="1"/>
  <c r="P277" i="9"/>
  <c r="R277" i="9"/>
  <c r="V277" i="9"/>
  <c r="P278" i="9"/>
  <c r="V278" i="9"/>
  <c r="X278" i="9" s="1"/>
  <c r="P279" i="9"/>
  <c r="V279" i="9"/>
  <c r="P280" i="9"/>
  <c r="V280" i="9"/>
  <c r="X280" i="9" s="1"/>
  <c r="P281" i="9"/>
  <c r="V281" i="9"/>
  <c r="P282" i="9"/>
  <c r="V282" i="9"/>
  <c r="X282" i="9" s="1"/>
  <c r="P283" i="9"/>
  <c r="V283" i="9"/>
  <c r="P284" i="9"/>
  <c r="V284" i="9"/>
  <c r="P285" i="9"/>
  <c r="V285" i="9"/>
  <c r="P286" i="9"/>
  <c r="V286" i="9"/>
  <c r="P287" i="9"/>
  <c r="R287" i="9"/>
  <c r="V287" i="9"/>
  <c r="P288" i="9"/>
  <c r="V288" i="9"/>
  <c r="X288" i="9" s="1"/>
  <c r="P289" i="9"/>
  <c r="R289" i="9"/>
  <c r="V289" i="9"/>
  <c r="P290" i="9"/>
  <c r="V290" i="9"/>
  <c r="X290" i="9" s="1"/>
  <c r="P291" i="9"/>
  <c r="R291" i="9"/>
  <c r="V291" i="9"/>
  <c r="P292" i="9"/>
  <c r="V292" i="9"/>
  <c r="X292" i="9" s="1"/>
  <c r="P293" i="9"/>
  <c r="V293" i="9"/>
  <c r="P294" i="9"/>
  <c r="V294" i="9"/>
  <c r="X294" i="9" s="1"/>
  <c r="P295" i="9"/>
  <c r="V295" i="9"/>
  <c r="P296" i="9"/>
  <c r="V296" i="9"/>
  <c r="P297" i="9"/>
  <c r="V297" i="9"/>
  <c r="P298" i="9"/>
  <c r="V298" i="9"/>
  <c r="P299" i="9"/>
  <c r="R299" i="9"/>
  <c r="V299" i="9"/>
  <c r="P300" i="9"/>
  <c r="V300" i="9"/>
  <c r="P301" i="9"/>
  <c r="R301" i="9"/>
  <c r="V301" i="9"/>
  <c r="X301" i="9" s="1"/>
  <c r="P302" i="9"/>
  <c r="R302" i="9"/>
  <c r="V302" i="9"/>
  <c r="P303" i="9"/>
  <c r="V303" i="9"/>
  <c r="P304" i="9"/>
  <c r="R304" i="9"/>
  <c r="V304" i="9"/>
  <c r="X304" i="9" s="1"/>
  <c r="P305" i="9"/>
  <c r="V305" i="9"/>
  <c r="P306" i="9"/>
  <c r="V306" i="9"/>
  <c r="P307" i="9"/>
  <c r="V307" i="9"/>
  <c r="P308" i="9"/>
  <c r="R308" i="9"/>
  <c r="V308" i="9"/>
  <c r="P309" i="9"/>
  <c r="V309" i="9"/>
  <c r="P310" i="9"/>
  <c r="R310" i="9"/>
  <c r="V310" i="9"/>
  <c r="P311" i="9"/>
  <c r="V311" i="9"/>
  <c r="P312" i="9"/>
  <c r="V312" i="9"/>
  <c r="P313" i="9"/>
  <c r="V313" i="9"/>
  <c r="P314" i="9"/>
  <c r="V314" i="9"/>
  <c r="P315" i="9"/>
  <c r="V315" i="9"/>
  <c r="P19" i="9"/>
  <c r="V19" i="9"/>
  <c r="P20" i="9"/>
  <c r="V20" i="9"/>
  <c r="P21" i="9"/>
  <c r="V21" i="9"/>
  <c r="P22" i="9"/>
  <c r="V22" i="9"/>
  <c r="P23" i="9"/>
  <c r="V23" i="9"/>
  <c r="P24" i="9"/>
  <c r="V24" i="9"/>
  <c r="X26" i="9"/>
  <c r="X28" i="9"/>
  <c r="X30" i="9"/>
  <c r="X50" i="9"/>
  <c r="X52" i="9"/>
  <c r="X54" i="9"/>
  <c r="X58" i="9"/>
  <c r="X62" i="9"/>
  <c r="X66" i="9"/>
  <c r="X68" i="9"/>
  <c r="X74" i="9"/>
  <c r="X78" i="9"/>
  <c r="X80" i="9"/>
  <c r="X83" i="9"/>
  <c r="X86" i="9"/>
  <c r="X90" i="9"/>
  <c r="X96" i="9"/>
  <c r="X98" i="9"/>
  <c r="X102" i="9"/>
  <c r="X106" i="9"/>
  <c r="X110" i="9"/>
  <c r="X114" i="9"/>
  <c r="X118" i="9"/>
  <c r="X139" i="9"/>
  <c r="X164" i="9"/>
  <c r="X171" i="9"/>
  <c r="X182" i="9"/>
  <c r="X197" i="9"/>
  <c r="X201" i="9"/>
  <c r="X205" i="9"/>
  <c r="X209" i="9"/>
  <c r="X213" i="9"/>
  <c r="X217" i="9"/>
  <c r="X221" i="9"/>
  <c r="X225" i="9"/>
  <c r="X229" i="9"/>
  <c r="X233" i="9"/>
  <c r="X237" i="9"/>
  <c r="X256" i="9"/>
  <c r="X267" i="9"/>
  <c r="X291" i="9"/>
  <c r="K17" i="9"/>
  <c r="J7" i="18" s="1"/>
  <c r="B10" i="9"/>
  <c r="B24" i="4"/>
  <c r="B20" i="18" s="1"/>
  <c r="B25" i="4"/>
  <c r="B21" i="18" s="1"/>
  <c r="B26" i="4"/>
  <c r="B22" i="18" s="1"/>
  <c r="B27" i="4"/>
  <c r="B23" i="18" s="1"/>
  <c r="B28" i="4"/>
  <c r="B24" i="18" s="1"/>
  <c r="B29" i="4"/>
  <c r="B25" i="18" s="1"/>
  <c r="B30" i="4"/>
  <c r="B26" i="18" s="1"/>
  <c r="B31" i="4"/>
  <c r="B27" i="18" s="1"/>
  <c r="B32" i="4"/>
  <c r="B28" i="18" s="1"/>
  <c r="B33" i="4"/>
  <c r="B29" i="18" s="1"/>
  <c r="B34" i="4"/>
  <c r="B30" i="18" s="1"/>
  <c r="B35" i="4"/>
  <c r="B31" i="18" s="1"/>
  <c r="B36" i="4"/>
  <c r="B32" i="18" s="1"/>
  <c r="B37" i="4"/>
  <c r="B33" i="18" s="1"/>
  <c r="B38" i="4"/>
  <c r="B34" i="18" s="1"/>
  <c r="B39" i="4"/>
  <c r="B35" i="18" s="1"/>
  <c r="B40" i="4"/>
  <c r="B36" i="18" s="1"/>
  <c r="B41" i="4"/>
  <c r="B37" i="18" s="1"/>
  <c r="B42" i="4"/>
  <c r="B38" i="18" s="1"/>
  <c r="B43" i="4"/>
  <c r="B39" i="18" s="1"/>
  <c r="B44" i="4"/>
  <c r="B40" i="18" s="1"/>
  <c r="B45" i="4"/>
  <c r="B41" i="18" s="1"/>
  <c r="B46" i="4"/>
  <c r="B42" i="18" s="1"/>
  <c r="B47" i="4"/>
  <c r="B43" i="18" s="1"/>
  <c r="B48" i="4"/>
  <c r="B44" i="18" s="1"/>
  <c r="B49" i="4"/>
  <c r="B45" i="18" s="1"/>
  <c r="B50" i="4"/>
  <c r="B46" i="18" s="1"/>
  <c r="B51" i="4"/>
  <c r="B47" i="18" s="1"/>
  <c r="B52" i="4"/>
  <c r="B48" i="18" s="1"/>
  <c r="B53" i="4"/>
  <c r="B49" i="18" s="1"/>
  <c r="B54" i="4"/>
  <c r="B50" i="18" s="1"/>
  <c r="B55" i="4"/>
  <c r="B51" i="18" s="1"/>
  <c r="B56" i="4"/>
  <c r="B52" i="18" s="1"/>
  <c r="B57" i="4"/>
  <c r="B53" i="18" s="1"/>
  <c r="B58" i="4"/>
  <c r="B54" i="18" s="1"/>
  <c r="B59" i="4"/>
  <c r="B55" i="18" s="1"/>
  <c r="B60" i="4"/>
  <c r="B56" i="18" s="1"/>
  <c r="B61" i="4"/>
  <c r="B57" i="18" s="1"/>
  <c r="B62" i="4"/>
  <c r="B58" i="18" s="1"/>
  <c r="B63" i="4"/>
  <c r="B59" i="18" s="1"/>
  <c r="B64" i="4"/>
  <c r="B60" i="18" s="1"/>
  <c r="B65" i="4"/>
  <c r="B61" i="18" s="1"/>
  <c r="B66" i="4"/>
  <c r="B62" i="18" s="1"/>
  <c r="B67" i="4"/>
  <c r="B63" i="18" s="1"/>
  <c r="B68" i="4"/>
  <c r="B64" i="18" s="1"/>
  <c r="B69" i="4"/>
  <c r="B65" i="18" s="1"/>
  <c r="B70" i="4"/>
  <c r="B66" i="18" s="1"/>
  <c r="B71" i="4"/>
  <c r="B67" i="18" s="1"/>
  <c r="B72" i="4"/>
  <c r="B68" i="18" s="1"/>
  <c r="B73" i="4"/>
  <c r="B69" i="18" s="1"/>
  <c r="B74" i="4"/>
  <c r="B70" i="18" s="1"/>
  <c r="B75" i="4"/>
  <c r="B71" i="18" s="1"/>
  <c r="B76" i="4"/>
  <c r="B72" i="18" s="1"/>
  <c r="B77" i="4"/>
  <c r="B73" i="18" s="1"/>
  <c r="B78" i="4"/>
  <c r="B74" i="18" s="1"/>
  <c r="B79" i="4"/>
  <c r="B75" i="18" s="1"/>
  <c r="B80" i="4"/>
  <c r="B76" i="18" s="1"/>
  <c r="B81" i="4"/>
  <c r="B77" i="18" s="1"/>
  <c r="B82" i="4"/>
  <c r="B78" i="18" s="1"/>
  <c r="B83" i="4"/>
  <c r="B79" i="18" s="1"/>
  <c r="B84" i="4"/>
  <c r="B80" i="18" s="1"/>
  <c r="B85" i="4"/>
  <c r="B81" i="18" s="1"/>
  <c r="B86" i="4"/>
  <c r="B82" i="18" s="1"/>
  <c r="B87" i="4"/>
  <c r="B83" i="18" s="1"/>
  <c r="B88" i="4"/>
  <c r="B84" i="18" s="1"/>
  <c r="B89" i="4"/>
  <c r="B85" i="18" s="1"/>
  <c r="B90" i="4"/>
  <c r="B86" i="18" s="1"/>
  <c r="B91" i="4"/>
  <c r="B87" i="18" s="1"/>
  <c r="B92" i="4"/>
  <c r="B88" i="18" s="1"/>
  <c r="B93" i="4"/>
  <c r="B89" i="18" s="1"/>
  <c r="B94" i="4"/>
  <c r="B90" i="18" s="1"/>
  <c r="B95" i="4"/>
  <c r="B91" i="18" s="1"/>
  <c r="B96" i="4"/>
  <c r="B92" i="18" s="1"/>
  <c r="B97" i="4"/>
  <c r="B93" i="18" s="1"/>
  <c r="B98" i="4"/>
  <c r="B94" i="18" s="1"/>
  <c r="B99" i="4"/>
  <c r="B95" i="18" s="1"/>
  <c r="B100" i="4"/>
  <c r="B96" i="18" s="1"/>
  <c r="B101" i="4"/>
  <c r="B97" i="18" s="1"/>
  <c r="B102" i="4"/>
  <c r="B98" i="18" s="1"/>
  <c r="B103" i="4"/>
  <c r="B99" i="18" s="1"/>
  <c r="B104" i="4"/>
  <c r="B100" i="18" s="1"/>
  <c r="B105" i="4"/>
  <c r="B101" i="18" s="1"/>
  <c r="B106" i="4"/>
  <c r="B102" i="18" s="1"/>
  <c r="B107" i="4"/>
  <c r="B103" i="18" s="1"/>
  <c r="B108" i="4"/>
  <c r="B104" i="18" s="1"/>
  <c r="B109" i="4"/>
  <c r="B105" i="18" s="1"/>
  <c r="B110" i="4"/>
  <c r="B106" i="18" s="1"/>
  <c r="B111" i="4"/>
  <c r="B107" i="18" s="1"/>
  <c r="B112" i="4"/>
  <c r="B108" i="18" s="1"/>
  <c r="B113" i="4"/>
  <c r="B109" i="18" s="1"/>
  <c r="B114" i="4"/>
  <c r="B110" i="18" s="1"/>
  <c r="B115" i="4"/>
  <c r="B111" i="18" s="1"/>
  <c r="B116" i="4"/>
  <c r="B112" i="18" s="1"/>
  <c r="B117" i="4"/>
  <c r="B113" i="18" s="1"/>
  <c r="B118" i="4"/>
  <c r="B114" i="18" s="1"/>
  <c r="B119" i="4"/>
  <c r="B115" i="18" s="1"/>
  <c r="B120" i="4"/>
  <c r="B116" i="18" s="1"/>
  <c r="B121" i="4"/>
  <c r="B117" i="18" s="1"/>
  <c r="B122" i="4"/>
  <c r="B118" i="18" s="1"/>
  <c r="B123" i="4"/>
  <c r="B119" i="18" s="1"/>
  <c r="B124" i="4"/>
  <c r="B120" i="18" s="1"/>
  <c r="B125" i="4"/>
  <c r="B121" i="18" s="1"/>
  <c r="B126" i="4"/>
  <c r="B122" i="18" s="1"/>
  <c r="B127" i="4"/>
  <c r="B123" i="18" s="1"/>
  <c r="B128" i="4"/>
  <c r="B124" i="18" s="1"/>
  <c r="B129" i="4"/>
  <c r="B125" i="18" s="1"/>
  <c r="B130" i="4"/>
  <c r="B126" i="18" s="1"/>
  <c r="B131" i="4"/>
  <c r="B127" i="18" s="1"/>
  <c r="B132" i="4"/>
  <c r="B128" i="18" s="1"/>
  <c r="B133" i="4"/>
  <c r="B129" i="18" s="1"/>
  <c r="B134" i="4"/>
  <c r="B130" i="18" s="1"/>
  <c r="B135" i="4"/>
  <c r="B131" i="18" s="1"/>
  <c r="B136" i="4"/>
  <c r="B132" i="18" s="1"/>
  <c r="B137" i="4"/>
  <c r="B133" i="18" s="1"/>
  <c r="B138" i="4"/>
  <c r="B134" i="18" s="1"/>
  <c r="B139" i="4"/>
  <c r="B135" i="18" s="1"/>
  <c r="B140" i="4"/>
  <c r="B136" i="18" s="1"/>
  <c r="B141" i="4"/>
  <c r="B137" i="18" s="1"/>
  <c r="B142" i="4"/>
  <c r="B138" i="18" s="1"/>
  <c r="B143" i="4"/>
  <c r="B139" i="18" s="1"/>
  <c r="B144" i="4"/>
  <c r="B140" i="18" s="1"/>
  <c r="B145" i="4"/>
  <c r="B141" i="18" s="1"/>
  <c r="B146" i="4"/>
  <c r="B142" i="18" s="1"/>
  <c r="B147" i="4"/>
  <c r="B143" i="18" s="1"/>
  <c r="B148" i="4"/>
  <c r="B144" i="18" s="1"/>
  <c r="B149" i="4"/>
  <c r="B145" i="18" s="1"/>
  <c r="B150" i="4"/>
  <c r="B146" i="18" s="1"/>
  <c r="B151" i="4"/>
  <c r="B147" i="18" s="1"/>
  <c r="B152" i="4"/>
  <c r="B148" i="18" s="1"/>
  <c r="B153" i="4"/>
  <c r="B149" i="18" s="1"/>
  <c r="B154" i="4"/>
  <c r="B150" i="18" s="1"/>
  <c r="B155" i="4"/>
  <c r="B151" i="18" s="1"/>
  <c r="B156" i="4"/>
  <c r="B152" i="18" s="1"/>
  <c r="B157" i="4"/>
  <c r="B153" i="18" s="1"/>
  <c r="B158" i="4"/>
  <c r="B154" i="18" s="1"/>
  <c r="B159" i="4"/>
  <c r="B155" i="18" s="1"/>
  <c r="B160" i="4"/>
  <c r="B156" i="18" s="1"/>
  <c r="B161" i="4"/>
  <c r="B157" i="18" s="1"/>
  <c r="B162" i="4"/>
  <c r="B158" i="18" s="1"/>
  <c r="B163" i="4"/>
  <c r="B159" i="18" s="1"/>
  <c r="B164" i="4"/>
  <c r="B160" i="18" s="1"/>
  <c r="B165" i="4"/>
  <c r="B161" i="18" s="1"/>
  <c r="B166" i="4"/>
  <c r="B162" i="18" s="1"/>
  <c r="B167" i="4"/>
  <c r="B163" i="18" s="1"/>
  <c r="B168" i="4"/>
  <c r="B164" i="18" s="1"/>
  <c r="B169" i="4"/>
  <c r="B165" i="18" s="1"/>
  <c r="B170" i="4"/>
  <c r="B166" i="18" s="1"/>
  <c r="B171" i="4"/>
  <c r="B167" i="18" s="1"/>
  <c r="B172" i="4"/>
  <c r="B168" i="18" s="1"/>
  <c r="B173" i="4"/>
  <c r="B169" i="18" s="1"/>
  <c r="B174" i="4"/>
  <c r="B170" i="18" s="1"/>
  <c r="B175" i="4"/>
  <c r="B171" i="18" s="1"/>
  <c r="B176" i="4"/>
  <c r="B172" i="18" s="1"/>
  <c r="B177" i="4"/>
  <c r="B173" i="18" s="1"/>
  <c r="B178" i="4"/>
  <c r="B174" i="18" s="1"/>
  <c r="B179" i="4"/>
  <c r="B175" i="18" s="1"/>
  <c r="B180" i="4"/>
  <c r="B176" i="18" s="1"/>
  <c r="B181" i="4"/>
  <c r="B177" i="18" s="1"/>
  <c r="B182" i="4"/>
  <c r="B178" i="18" s="1"/>
  <c r="B183" i="4"/>
  <c r="B179" i="18" s="1"/>
  <c r="B184" i="4"/>
  <c r="B180" i="18" s="1"/>
  <c r="B185" i="4"/>
  <c r="B181" i="18" s="1"/>
  <c r="B186" i="4"/>
  <c r="B182" i="18" s="1"/>
  <c r="B187" i="4"/>
  <c r="B183" i="18" s="1"/>
  <c r="B188" i="4"/>
  <c r="B184" i="18" s="1"/>
  <c r="B189" i="4"/>
  <c r="B185" i="18" s="1"/>
  <c r="B190" i="4"/>
  <c r="B186" i="18" s="1"/>
  <c r="B191" i="4"/>
  <c r="B187" i="18" s="1"/>
  <c r="B192" i="4"/>
  <c r="B188" i="18" s="1"/>
  <c r="B193" i="4"/>
  <c r="B189" i="18" s="1"/>
  <c r="B194" i="4"/>
  <c r="B190" i="18" s="1"/>
  <c r="B195" i="4"/>
  <c r="B191" i="18" s="1"/>
  <c r="B196" i="4"/>
  <c r="B192" i="18" s="1"/>
  <c r="B197" i="4"/>
  <c r="B193" i="18" s="1"/>
  <c r="B198" i="4"/>
  <c r="B194" i="18" s="1"/>
  <c r="B199" i="4"/>
  <c r="B195" i="18" s="1"/>
  <c r="B200" i="4"/>
  <c r="B196" i="18" s="1"/>
  <c r="B201" i="4"/>
  <c r="B197" i="18" s="1"/>
  <c r="B202" i="4"/>
  <c r="B198" i="18" s="1"/>
  <c r="B203" i="4"/>
  <c r="B199" i="18" s="1"/>
  <c r="B204" i="4"/>
  <c r="B200" i="18" s="1"/>
  <c r="B205" i="4"/>
  <c r="B201" i="18" s="1"/>
  <c r="B206" i="4"/>
  <c r="B202" i="18" s="1"/>
  <c r="B207" i="4"/>
  <c r="B203" i="18" s="1"/>
  <c r="B208" i="4"/>
  <c r="B204" i="18" s="1"/>
  <c r="B209" i="4"/>
  <c r="B205" i="18" s="1"/>
  <c r="B210" i="4"/>
  <c r="B206" i="18" s="1"/>
  <c r="B211" i="4"/>
  <c r="B207" i="18" s="1"/>
  <c r="B212" i="4"/>
  <c r="B208" i="18" s="1"/>
  <c r="B213" i="4"/>
  <c r="B209" i="18" s="1"/>
  <c r="B214" i="4"/>
  <c r="B210" i="18" s="1"/>
  <c r="B215" i="4"/>
  <c r="B211" i="18" s="1"/>
  <c r="B216" i="4"/>
  <c r="B212" i="18" s="1"/>
  <c r="B217" i="4"/>
  <c r="B213" i="18" s="1"/>
  <c r="B218" i="4"/>
  <c r="B214" i="18" s="1"/>
  <c r="B219" i="4"/>
  <c r="B215" i="18" s="1"/>
  <c r="B220" i="4"/>
  <c r="B216" i="18" s="1"/>
  <c r="B221" i="4"/>
  <c r="B217" i="18" s="1"/>
  <c r="B222" i="4"/>
  <c r="B218" i="18" s="1"/>
  <c r="B223" i="4"/>
  <c r="B219" i="18" s="1"/>
  <c r="B224" i="4"/>
  <c r="B220" i="18" s="1"/>
  <c r="B225" i="4"/>
  <c r="B221" i="18" s="1"/>
  <c r="B226" i="4"/>
  <c r="B222" i="18" s="1"/>
  <c r="B227" i="4"/>
  <c r="B223" i="18" s="1"/>
  <c r="B228" i="4"/>
  <c r="B224" i="18" s="1"/>
  <c r="B229" i="4"/>
  <c r="B225" i="18" s="1"/>
  <c r="B230" i="4"/>
  <c r="B226" i="18" s="1"/>
  <c r="B231" i="4"/>
  <c r="B227" i="18" s="1"/>
  <c r="B232" i="4"/>
  <c r="B228" i="18" s="1"/>
  <c r="B233" i="4"/>
  <c r="B229" i="18" s="1"/>
  <c r="B234" i="4"/>
  <c r="B230" i="18" s="1"/>
  <c r="B235" i="4"/>
  <c r="B231" i="18" s="1"/>
  <c r="B236" i="4"/>
  <c r="B232" i="18" s="1"/>
  <c r="B237" i="4"/>
  <c r="B233" i="18" s="1"/>
  <c r="B238" i="4"/>
  <c r="B234" i="18" s="1"/>
  <c r="B239" i="4"/>
  <c r="B235" i="18" s="1"/>
  <c r="B240" i="4"/>
  <c r="B236" i="18" s="1"/>
  <c r="B241" i="4"/>
  <c r="B237" i="18" s="1"/>
  <c r="B242" i="4"/>
  <c r="B238" i="18" s="1"/>
  <c r="B243" i="4"/>
  <c r="B239" i="18" s="1"/>
  <c r="B244" i="4"/>
  <c r="B240" i="18" s="1"/>
  <c r="B245" i="4"/>
  <c r="B241" i="18" s="1"/>
  <c r="B246" i="4"/>
  <c r="B242" i="18" s="1"/>
  <c r="B247" i="4"/>
  <c r="B243" i="18" s="1"/>
  <c r="B248" i="4"/>
  <c r="B244" i="18" s="1"/>
  <c r="B249" i="4"/>
  <c r="B245" i="18" s="1"/>
  <c r="B250" i="4"/>
  <c r="B246" i="18" s="1"/>
  <c r="B251" i="4"/>
  <c r="B247" i="18" s="1"/>
  <c r="B252" i="4"/>
  <c r="B248" i="18" s="1"/>
  <c r="B253" i="4"/>
  <c r="B249" i="18" s="1"/>
  <c r="B254" i="4"/>
  <c r="B250" i="18" s="1"/>
  <c r="B255" i="4"/>
  <c r="B251" i="18" s="1"/>
  <c r="B256" i="4"/>
  <c r="B252" i="18" s="1"/>
  <c r="B257" i="4"/>
  <c r="B253" i="18" s="1"/>
  <c r="B258" i="4"/>
  <c r="B254" i="18" s="1"/>
  <c r="B259" i="4"/>
  <c r="B255" i="18" s="1"/>
  <c r="B260" i="4"/>
  <c r="B256" i="18" s="1"/>
  <c r="B261" i="4"/>
  <c r="B257" i="18" s="1"/>
  <c r="B262" i="4"/>
  <c r="B258" i="18" s="1"/>
  <c r="B263" i="4"/>
  <c r="B259" i="18" s="1"/>
  <c r="B264" i="4"/>
  <c r="B260" i="18" s="1"/>
  <c r="B265" i="4"/>
  <c r="B261" i="18" s="1"/>
  <c r="B266" i="4"/>
  <c r="B262" i="18" s="1"/>
  <c r="B267" i="4"/>
  <c r="B263" i="18" s="1"/>
  <c r="B268" i="4"/>
  <c r="B264" i="18" s="1"/>
  <c r="B269" i="4"/>
  <c r="B265" i="18" s="1"/>
  <c r="B270" i="4"/>
  <c r="B266" i="18" s="1"/>
  <c r="B271" i="4"/>
  <c r="B267" i="18" s="1"/>
  <c r="B272" i="4"/>
  <c r="B268" i="18" s="1"/>
  <c r="B273" i="4"/>
  <c r="B269" i="18" s="1"/>
  <c r="B274" i="4"/>
  <c r="B270" i="18" s="1"/>
  <c r="B275" i="4"/>
  <c r="B271" i="18" s="1"/>
  <c r="B276" i="4"/>
  <c r="B272" i="18" s="1"/>
  <c r="B277" i="4"/>
  <c r="B273" i="18" s="1"/>
  <c r="B278" i="4"/>
  <c r="B274" i="18" s="1"/>
  <c r="B279" i="4"/>
  <c r="B275" i="18" s="1"/>
  <c r="B280" i="4"/>
  <c r="B276" i="18" s="1"/>
  <c r="B281" i="4"/>
  <c r="B277" i="18" s="1"/>
  <c r="B282" i="4"/>
  <c r="B278" i="18" s="1"/>
  <c r="B283" i="4"/>
  <c r="B279" i="18" s="1"/>
  <c r="B284" i="4"/>
  <c r="B280" i="18" s="1"/>
  <c r="B285" i="4"/>
  <c r="B281" i="18" s="1"/>
  <c r="B286" i="4"/>
  <c r="B282" i="18" s="1"/>
  <c r="B287" i="4"/>
  <c r="B283" i="18" s="1"/>
  <c r="B288" i="4"/>
  <c r="B284" i="18" s="1"/>
  <c r="B289" i="4"/>
  <c r="B285" i="18" s="1"/>
  <c r="B290" i="4"/>
  <c r="B286" i="18" s="1"/>
  <c r="B291" i="4"/>
  <c r="B287" i="18" s="1"/>
  <c r="B292" i="4"/>
  <c r="B288" i="18" s="1"/>
  <c r="B293" i="4"/>
  <c r="B289" i="18" s="1"/>
  <c r="B294" i="4"/>
  <c r="B290" i="18" s="1"/>
  <c r="B295" i="4"/>
  <c r="B291" i="18" s="1"/>
  <c r="B296" i="4"/>
  <c r="B292" i="18" s="1"/>
  <c r="B297" i="4"/>
  <c r="B293" i="18" s="1"/>
  <c r="B298" i="4"/>
  <c r="B294" i="18" s="1"/>
  <c r="B299" i="4"/>
  <c r="B295" i="18" s="1"/>
  <c r="B300" i="4"/>
  <c r="B296" i="18" s="1"/>
  <c r="B301" i="4"/>
  <c r="B297" i="18" s="1"/>
  <c r="B302" i="4"/>
  <c r="B298" i="18" s="1"/>
  <c r="B303" i="4"/>
  <c r="B299" i="18" s="1"/>
  <c r="B304" i="4"/>
  <c r="B300" i="18" s="1"/>
  <c r="B305" i="4"/>
  <c r="B301" i="18" s="1"/>
  <c r="B306" i="4"/>
  <c r="B302" i="18" s="1"/>
  <c r="B307" i="4"/>
  <c r="B303" i="18" s="1"/>
  <c r="B308" i="4"/>
  <c r="B304" i="18" s="1"/>
  <c r="B309" i="4"/>
  <c r="B305" i="18" s="1"/>
  <c r="B331" i="14" s="1"/>
  <c r="B310" i="4"/>
  <c r="B306" i="18" s="1"/>
  <c r="B311" i="4"/>
  <c r="B307" i="18" s="1"/>
  <c r="B333" i="14" s="1"/>
  <c r="B12" i="4"/>
  <c r="B8" i="18" s="1"/>
  <c r="L7" i="18"/>
  <c r="M7" i="18"/>
  <c r="N7" i="18"/>
  <c r="O7" i="18"/>
  <c r="P7" i="18"/>
  <c r="Q7" i="18"/>
  <c r="R7" i="18"/>
  <c r="S7" i="18"/>
  <c r="T7" i="18"/>
  <c r="U7" i="18"/>
  <c r="I17" i="9"/>
  <c r="H17" i="9"/>
  <c r="K7" i="18"/>
  <c r="E11" i="18"/>
  <c r="F11" i="18"/>
  <c r="E12" i="18"/>
  <c r="F12" i="18"/>
  <c r="E13" i="18"/>
  <c r="F13" i="18"/>
  <c r="E14" i="18"/>
  <c r="F14" i="18"/>
  <c r="E15" i="18"/>
  <c r="F15" i="18"/>
  <c r="E16" i="18"/>
  <c r="F16" i="18"/>
  <c r="E17" i="18"/>
  <c r="F17" i="18"/>
  <c r="E18" i="18"/>
  <c r="F18" i="18"/>
  <c r="E19" i="18"/>
  <c r="F19" i="18"/>
  <c r="E20" i="18"/>
  <c r="F20" i="18"/>
  <c r="G46" i="14" s="1"/>
  <c r="E21" i="18"/>
  <c r="F21" i="18"/>
  <c r="E22" i="18"/>
  <c r="F22" i="18"/>
  <c r="E23" i="18"/>
  <c r="F23" i="18"/>
  <c r="E24" i="18"/>
  <c r="F24" i="18"/>
  <c r="E25" i="18"/>
  <c r="F25" i="18"/>
  <c r="E26" i="18"/>
  <c r="F26" i="18"/>
  <c r="E27" i="18"/>
  <c r="F27" i="18"/>
  <c r="E28" i="18"/>
  <c r="F28" i="18"/>
  <c r="E29" i="18"/>
  <c r="F29" i="18"/>
  <c r="E30" i="18"/>
  <c r="F30" i="18"/>
  <c r="E31" i="18"/>
  <c r="F57" i="14" s="1"/>
  <c r="F31" i="18"/>
  <c r="E32" i="18"/>
  <c r="F32" i="18"/>
  <c r="E33" i="18"/>
  <c r="F33" i="18"/>
  <c r="E34" i="18"/>
  <c r="F34" i="18"/>
  <c r="E35" i="18"/>
  <c r="F35" i="18"/>
  <c r="E36" i="18"/>
  <c r="F36" i="18"/>
  <c r="E37" i="18"/>
  <c r="F37" i="18"/>
  <c r="E38" i="18"/>
  <c r="F38" i="18"/>
  <c r="E39" i="18"/>
  <c r="F39" i="18"/>
  <c r="E40" i="18"/>
  <c r="F40" i="18"/>
  <c r="E41" i="18"/>
  <c r="F41" i="18"/>
  <c r="E42" i="18"/>
  <c r="F42" i="18"/>
  <c r="E43" i="18"/>
  <c r="F43" i="18"/>
  <c r="E44" i="18"/>
  <c r="F44" i="18"/>
  <c r="E45" i="18"/>
  <c r="F45" i="18"/>
  <c r="E46" i="18"/>
  <c r="F46" i="18"/>
  <c r="E47" i="18"/>
  <c r="F47" i="18"/>
  <c r="E48" i="18"/>
  <c r="F48" i="18"/>
  <c r="E49" i="18"/>
  <c r="F49" i="18"/>
  <c r="E50" i="18"/>
  <c r="F50" i="18"/>
  <c r="E51" i="18"/>
  <c r="F51" i="18"/>
  <c r="E52" i="18"/>
  <c r="F52" i="18"/>
  <c r="E53" i="18"/>
  <c r="F53" i="18"/>
  <c r="E54" i="18"/>
  <c r="F54" i="18"/>
  <c r="E55" i="18"/>
  <c r="F55" i="18"/>
  <c r="E56" i="18"/>
  <c r="F56" i="18"/>
  <c r="E57" i="18"/>
  <c r="F57" i="18"/>
  <c r="E58" i="18"/>
  <c r="F58" i="18"/>
  <c r="E59" i="18"/>
  <c r="F59" i="18"/>
  <c r="E60" i="18"/>
  <c r="F60" i="18"/>
  <c r="E61" i="18"/>
  <c r="F61" i="18"/>
  <c r="E62" i="18"/>
  <c r="F62" i="18"/>
  <c r="E63" i="18"/>
  <c r="F89" i="14" s="1"/>
  <c r="F63" i="18"/>
  <c r="E64" i="18"/>
  <c r="F64" i="18"/>
  <c r="E65" i="18"/>
  <c r="F65" i="18"/>
  <c r="E66" i="18"/>
  <c r="F66" i="18"/>
  <c r="E67" i="18"/>
  <c r="F67" i="18"/>
  <c r="E68" i="18"/>
  <c r="F68" i="18"/>
  <c r="E69" i="18"/>
  <c r="F69" i="18"/>
  <c r="E70" i="18"/>
  <c r="F70" i="18"/>
  <c r="E71" i="18"/>
  <c r="F71" i="18"/>
  <c r="E72" i="18"/>
  <c r="F72" i="18"/>
  <c r="E73" i="18"/>
  <c r="F73" i="18"/>
  <c r="E74" i="18"/>
  <c r="F74" i="18"/>
  <c r="E75" i="18"/>
  <c r="F75" i="18"/>
  <c r="E76" i="18"/>
  <c r="F76" i="18"/>
  <c r="E77" i="18"/>
  <c r="F77" i="18"/>
  <c r="E78" i="18"/>
  <c r="F78" i="18"/>
  <c r="E79" i="18"/>
  <c r="F79" i="18"/>
  <c r="E80" i="18"/>
  <c r="F80" i="18"/>
  <c r="E81" i="18"/>
  <c r="F81" i="18"/>
  <c r="E82" i="18"/>
  <c r="F82" i="18"/>
  <c r="E83" i="18"/>
  <c r="F83" i="18"/>
  <c r="E84" i="18"/>
  <c r="F84" i="18"/>
  <c r="E85" i="18"/>
  <c r="F85" i="18"/>
  <c r="E86" i="18"/>
  <c r="F86" i="18"/>
  <c r="E87" i="18"/>
  <c r="F87" i="18"/>
  <c r="E88" i="18"/>
  <c r="F88" i="18"/>
  <c r="E89" i="18"/>
  <c r="F89" i="18"/>
  <c r="E90" i="18"/>
  <c r="F90" i="18"/>
  <c r="E91" i="18"/>
  <c r="F91" i="18"/>
  <c r="E92" i="18"/>
  <c r="F92" i="18"/>
  <c r="E93" i="18"/>
  <c r="F93" i="18"/>
  <c r="E94" i="18"/>
  <c r="F94" i="18"/>
  <c r="E95" i="18"/>
  <c r="F121" i="14" s="1"/>
  <c r="F95" i="18"/>
  <c r="E96" i="18"/>
  <c r="F96" i="18"/>
  <c r="E97" i="18"/>
  <c r="F97" i="18"/>
  <c r="E98" i="18"/>
  <c r="F98" i="18"/>
  <c r="E99" i="18"/>
  <c r="F99" i="18"/>
  <c r="E100" i="18"/>
  <c r="F100" i="18"/>
  <c r="E101" i="18"/>
  <c r="F101" i="18"/>
  <c r="E102" i="18"/>
  <c r="F102" i="18"/>
  <c r="E103" i="18"/>
  <c r="F103" i="18"/>
  <c r="E104" i="18"/>
  <c r="F104" i="18"/>
  <c r="E105" i="18"/>
  <c r="F105" i="18"/>
  <c r="E106" i="18"/>
  <c r="F106" i="18"/>
  <c r="E107" i="18"/>
  <c r="F107" i="18"/>
  <c r="E108" i="18"/>
  <c r="F108" i="18"/>
  <c r="E109" i="18"/>
  <c r="F109" i="18"/>
  <c r="E110" i="18"/>
  <c r="F110" i="18"/>
  <c r="E111" i="18"/>
  <c r="F111" i="18"/>
  <c r="E112" i="18"/>
  <c r="F112" i="18"/>
  <c r="E113" i="18"/>
  <c r="F113" i="18"/>
  <c r="E114" i="18"/>
  <c r="F114" i="18"/>
  <c r="E115" i="18"/>
  <c r="F115" i="18"/>
  <c r="E116" i="18"/>
  <c r="F116" i="18"/>
  <c r="E117" i="18"/>
  <c r="F117" i="18"/>
  <c r="E118" i="18"/>
  <c r="F118" i="18"/>
  <c r="E119" i="18"/>
  <c r="F119" i="18"/>
  <c r="E120" i="18"/>
  <c r="F120" i="18"/>
  <c r="E121" i="18"/>
  <c r="F121" i="18"/>
  <c r="E122" i="18"/>
  <c r="F122" i="18"/>
  <c r="E123" i="18"/>
  <c r="F123" i="18"/>
  <c r="E124" i="18"/>
  <c r="F124" i="18"/>
  <c r="E125" i="18"/>
  <c r="F125" i="18"/>
  <c r="E126" i="18"/>
  <c r="F126" i="18"/>
  <c r="E127" i="18"/>
  <c r="F153" i="14" s="1"/>
  <c r="F127" i="18"/>
  <c r="E128" i="18"/>
  <c r="F128" i="18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G160" i="14" s="1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E151" i="18"/>
  <c r="F151" i="18"/>
  <c r="E152" i="18"/>
  <c r="F152" i="18"/>
  <c r="E153" i="18"/>
  <c r="F153" i="18"/>
  <c r="E154" i="18"/>
  <c r="F154" i="18"/>
  <c r="E155" i="18"/>
  <c r="F155" i="18"/>
  <c r="E156" i="18"/>
  <c r="F156" i="18"/>
  <c r="E157" i="18"/>
  <c r="F157" i="18"/>
  <c r="E158" i="18"/>
  <c r="F158" i="18"/>
  <c r="E159" i="18"/>
  <c r="F185" i="14" s="1"/>
  <c r="F159" i="18"/>
  <c r="E160" i="18"/>
  <c r="F160" i="18"/>
  <c r="E161" i="18"/>
  <c r="F161" i="18"/>
  <c r="E162" i="18"/>
  <c r="F162" i="18"/>
  <c r="E163" i="18"/>
  <c r="F163" i="18"/>
  <c r="E164" i="18"/>
  <c r="F164" i="18"/>
  <c r="E165" i="18"/>
  <c r="F165" i="18"/>
  <c r="E166" i="18"/>
  <c r="F166" i="18"/>
  <c r="E167" i="18"/>
  <c r="F167" i="18"/>
  <c r="E168" i="18"/>
  <c r="F168" i="18"/>
  <c r="E169" i="18"/>
  <c r="F169" i="18"/>
  <c r="E170" i="18"/>
  <c r="F170" i="18"/>
  <c r="E171" i="18"/>
  <c r="F171" i="18"/>
  <c r="E172" i="18"/>
  <c r="F172" i="18"/>
  <c r="E173" i="18"/>
  <c r="F173" i="18"/>
  <c r="E174" i="18"/>
  <c r="F174" i="18"/>
  <c r="E175" i="18"/>
  <c r="F175" i="18"/>
  <c r="E176" i="18"/>
  <c r="F176" i="18"/>
  <c r="E177" i="18"/>
  <c r="F177" i="18"/>
  <c r="E178" i="18"/>
  <c r="F178" i="18"/>
  <c r="E179" i="18"/>
  <c r="F179" i="18"/>
  <c r="E180" i="18"/>
  <c r="F180" i="18"/>
  <c r="E181" i="18"/>
  <c r="F181" i="18"/>
  <c r="E182" i="18"/>
  <c r="F182" i="18"/>
  <c r="E183" i="18"/>
  <c r="F183" i="18"/>
  <c r="E184" i="18"/>
  <c r="F184" i="18"/>
  <c r="E185" i="18"/>
  <c r="F185" i="18"/>
  <c r="E186" i="18"/>
  <c r="F186" i="18"/>
  <c r="E187" i="18"/>
  <c r="F187" i="18"/>
  <c r="E188" i="18"/>
  <c r="F188" i="18"/>
  <c r="E189" i="18"/>
  <c r="F189" i="18"/>
  <c r="E190" i="18"/>
  <c r="F190" i="18"/>
  <c r="E191" i="18"/>
  <c r="F217" i="14" s="1"/>
  <c r="F191" i="18"/>
  <c r="E192" i="18"/>
  <c r="F192" i="18"/>
  <c r="E193" i="18"/>
  <c r="F193" i="18"/>
  <c r="E194" i="18"/>
  <c r="F194" i="18"/>
  <c r="E195" i="18"/>
  <c r="F195" i="18"/>
  <c r="E196" i="18"/>
  <c r="F196" i="18"/>
  <c r="E197" i="18"/>
  <c r="F197" i="18"/>
  <c r="E198" i="18"/>
  <c r="F198" i="18"/>
  <c r="E199" i="18"/>
  <c r="F199" i="18"/>
  <c r="E200" i="18"/>
  <c r="F200" i="18"/>
  <c r="E201" i="18"/>
  <c r="F201" i="18"/>
  <c r="E202" i="18"/>
  <c r="F202" i="18"/>
  <c r="E203" i="18"/>
  <c r="F203" i="18"/>
  <c r="E204" i="18"/>
  <c r="F204" i="18"/>
  <c r="E205" i="18"/>
  <c r="F205" i="18"/>
  <c r="E206" i="18"/>
  <c r="F206" i="18"/>
  <c r="E207" i="18"/>
  <c r="F207" i="18"/>
  <c r="E208" i="18"/>
  <c r="F208" i="18"/>
  <c r="E209" i="18"/>
  <c r="F209" i="18"/>
  <c r="E210" i="18"/>
  <c r="F210" i="18"/>
  <c r="E211" i="18"/>
  <c r="F211" i="18"/>
  <c r="E212" i="18"/>
  <c r="F212" i="18"/>
  <c r="E213" i="18"/>
  <c r="F213" i="18"/>
  <c r="E214" i="18"/>
  <c r="F214" i="18"/>
  <c r="E215" i="18"/>
  <c r="F215" i="18"/>
  <c r="E216" i="18"/>
  <c r="F216" i="18"/>
  <c r="E217" i="18"/>
  <c r="F217" i="18"/>
  <c r="E218" i="18"/>
  <c r="F218" i="18"/>
  <c r="E219" i="18"/>
  <c r="F219" i="18"/>
  <c r="E220" i="18"/>
  <c r="F220" i="18"/>
  <c r="E221" i="18"/>
  <c r="F221" i="18"/>
  <c r="E222" i="18"/>
  <c r="F222" i="18"/>
  <c r="E223" i="18"/>
  <c r="F249" i="14" s="1"/>
  <c r="F223" i="18"/>
  <c r="E224" i="18"/>
  <c r="F224" i="18"/>
  <c r="E225" i="18"/>
  <c r="F225" i="18"/>
  <c r="E226" i="18"/>
  <c r="F226" i="18"/>
  <c r="E227" i="18"/>
  <c r="F227" i="18"/>
  <c r="G253" i="14" s="1"/>
  <c r="E228" i="18"/>
  <c r="F228" i="18"/>
  <c r="E229" i="18"/>
  <c r="F229" i="18"/>
  <c r="E230" i="18"/>
  <c r="F230" i="18"/>
  <c r="E231" i="18"/>
  <c r="F231" i="18"/>
  <c r="E232" i="18"/>
  <c r="F232" i="18"/>
  <c r="E233" i="18"/>
  <c r="F233" i="18"/>
  <c r="E234" i="18"/>
  <c r="F234" i="18"/>
  <c r="E235" i="18"/>
  <c r="F235" i="18"/>
  <c r="E236" i="18"/>
  <c r="F236" i="18"/>
  <c r="E237" i="18"/>
  <c r="F237" i="18"/>
  <c r="E238" i="18"/>
  <c r="F238" i="18"/>
  <c r="E239" i="18"/>
  <c r="F239" i="18"/>
  <c r="E240" i="18"/>
  <c r="F240" i="18"/>
  <c r="E241" i="18"/>
  <c r="F241" i="18"/>
  <c r="E242" i="18"/>
  <c r="F242" i="18"/>
  <c r="E243" i="18"/>
  <c r="F243" i="18"/>
  <c r="E244" i="18"/>
  <c r="F244" i="18"/>
  <c r="E245" i="18"/>
  <c r="F245" i="18"/>
  <c r="E246" i="18"/>
  <c r="F246" i="18"/>
  <c r="G272" i="14" s="1"/>
  <c r="E247" i="18"/>
  <c r="F247" i="18"/>
  <c r="E248" i="18"/>
  <c r="F248" i="18"/>
  <c r="E249" i="18"/>
  <c r="F249" i="18"/>
  <c r="E250" i="18"/>
  <c r="F250" i="18"/>
  <c r="E251" i="18"/>
  <c r="F251" i="18"/>
  <c r="E252" i="18"/>
  <c r="F252" i="18"/>
  <c r="E253" i="18"/>
  <c r="F253" i="18"/>
  <c r="E254" i="18"/>
  <c r="F254" i="18"/>
  <c r="E255" i="18"/>
  <c r="F281" i="14" s="1"/>
  <c r="F255" i="18"/>
  <c r="E256" i="18"/>
  <c r="F256" i="18"/>
  <c r="E257" i="18"/>
  <c r="F257" i="18"/>
  <c r="E258" i="18"/>
  <c r="F258" i="18"/>
  <c r="E259" i="18"/>
  <c r="F259" i="18"/>
  <c r="E260" i="18"/>
  <c r="F260" i="18"/>
  <c r="E261" i="18"/>
  <c r="F261" i="18"/>
  <c r="E262" i="18"/>
  <c r="F262" i="18"/>
  <c r="G288" i="14" s="1"/>
  <c r="E263" i="18"/>
  <c r="F263" i="18"/>
  <c r="E264" i="18"/>
  <c r="F264" i="18"/>
  <c r="E265" i="18"/>
  <c r="F265" i="18"/>
  <c r="E266" i="18"/>
  <c r="F266" i="18"/>
  <c r="E267" i="18"/>
  <c r="F267" i="18"/>
  <c r="E268" i="18"/>
  <c r="F268" i="18"/>
  <c r="E269" i="18"/>
  <c r="F269" i="18"/>
  <c r="E270" i="18"/>
  <c r="F270" i="18"/>
  <c r="E271" i="18"/>
  <c r="F271" i="18"/>
  <c r="E272" i="18"/>
  <c r="F272" i="18"/>
  <c r="E273" i="18"/>
  <c r="F273" i="18"/>
  <c r="E274" i="18"/>
  <c r="F274" i="18"/>
  <c r="E275" i="18"/>
  <c r="F275" i="18"/>
  <c r="E276" i="18"/>
  <c r="F276" i="18"/>
  <c r="E277" i="18"/>
  <c r="F277" i="18"/>
  <c r="E278" i="18"/>
  <c r="F278" i="18"/>
  <c r="E279" i="18"/>
  <c r="F279" i="18"/>
  <c r="E280" i="18"/>
  <c r="F280" i="18"/>
  <c r="E281" i="18"/>
  <c r="F281" i="18"/>
  <c r="E282" i="18"/>
  <c r="F282" i="18"/>
  <c r="E283" i="18"/>
  <c r="F283" i="18"/>
  <c r="E284" i="18"/>
  <c r="F284" i="18"/>
  <c r="E285" i="18"/>
  <c r="F285" i="18"/>
  <c r="E286" i="18"/>
  <c r="F286" i="18"/>
  <c r="E287" i="18"/>
  <c r="F313" i="14" s="1"/>
  <c r="F287" i="18"/>
  <c r="E288" i="18"/>
  <c r="F288" i="18"/>
  <c r="E289" i="18"/>
  <c r="F289" i="18"/>
  <c r="E290" i="18"/>
  <c r="F290" i="18"/>
  <c r="E291" i="18"/>
  <c r="F291" i="18"/>
  <c r="E292" i="18"/>
  <c r="F292" i="18"/>
  <c r="E293" i="18"/>
  <c r="F293" i="18"/>
  <c r="E294" i="18"/>
  <c r="F294" i="18"/>
  <c r="E295" i="18"/>
  <c r="F295" i="18"/>
  <c r="E296" i="18"/>
  <c r="F296" i="18"/>
  <c r="E297" i="18"/>
  <c r="F297" i="18"/>
  <c r="E298" i="18"/>
  <c r="F298" i="18"/>
  <c r="E299" i="18"/>
  <c r="F299" i="18"/>
  <c r="E300" i="18"/>
  <c r="F300" i="18"/>
  <c r="E301" i="18"/>
  <c r="F301" i="18"/>
  <c r="E302" i="18"/>
  <c r="F302" i="18"/>
  <c r="E303" i="18"/>
  <c r="F303" i="18"/>
  <c r="E304" i="18"/>
  <c r="F304" i="18"/>
  <c r="E305" i="18"/>
  <c r="F305" i="18"/>
  <c r="E306" i="18"/>
  <c r="F306" i="18"/>
  <c r="E307" i="18"/>
  <c r="F307" i="18"/>
  <c r="E9" i="18"/>
  <c r="F9" i="18"/>
  <c r="E10" i="18"/>
  <c r="F10" i="18"/>
  <c r="E8" i="18"/>
  <c r="F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E109" i="17" s="1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E241" i="17" s="1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E273" i="17" s="1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8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95" i="17" s="1"/>
  <c r="C89" i="18"/>
  <c r="C90" i="18"/>
  <c r="C91" i="18"/>
  <c r="C92" i="18"/>
  <c r="C99" i="17" s="1"/>
  <c r="C93" i="18"/>
  <c r="C94" i="18"/>
  <c r="C95" i="18"/>
  <c r="C96" i="18"/>
  <c r="C103" i="17" s="1"/>
  <c r="C97" i="18"/>
  <c r="C98" i="18"/>
  <c r="C99" i="18"/>
  <c r="C100" i="18"/>
  <c r="C107" i="17" s="1"/>
  <c r="C101" i="18"/>
  <c r="C102" i="18"/>
  <c r="C103" i="18"/>
  <c r="C104" i="18"/>
  <c r="C111" i="17" s="1"/>
  <c r="C105" i="18"/>
  <c r="C106" i="18"/>
  <c r="C107" i="18"/>
  <c r="C108" i="18"/>
  <c r="C115" i="17" s="1"/>
  <c r="C109" i="18"/>
  <c r="C110" i="18"/>
  <c r="C111" i="18"/>
  <c r="C112" i="18"/>
  <c r="C119" i="17" s="1"/>
  <c r="C113" i="18"/>
  <c r="C114" i="18"/>
  <c r="C115" i="18"/>
  <c r="C116" i="18"/>
  <c r="C123" i="17" s="1"/>
  <c r="C117" i="18"/>
  <c r="C118" i="18"/>
  <c r="C119" i="18"/>
  <c r="C120" i="18"/>
  <c r="C127" i="17" s="1"/>
  <c r="C121" i="18"/>
  <c r="C122" i="18"/>
  <c r="C123" i="18"/>
  <c r="C124" i="18"/>
  <c r="C131" i="17" s="1"/>
  <c r="C125" i="18"/>
  <c r="C126" i="18"/>
  <c r="C127" i="18"/>
  <c r="C128" i="18"/>
  <c r="C135" i="17" s="1"/>
  <c r="C129" i="18"/>
  <c r="C130" i="18"/>
  <c r="C131" i="18"/>
  <c r="C132" i="18"/>
  <c r="C139" i="17" s="1"/>
  <c r="C133" i="18"/>
  <c r="C134" i="18"/>
  <c r="C135" i="18"/>
  <c r="C136" i="18"/>
  <c r="C143" i="17" s="1"/>
  <c r="C137" i="18"/>
  <c r="C138" i="18"/>
  <c r="C139" i="18"/>
  <c r="C140" i="18"/>
  <c r="C147" i="17" s="1"/>
  <c r="C141" i="18"/>
  <c r="C142" i="18"/>
  <c r="C143" i="18"/>
  <c r="C144" i="18"/>
  <c r="C151" i="17" s="1"/>
  <c r="C145" i="18"/>
  <c r="C146" i="18"/>
  <c r="C147" i="18"/>
  <c r="C148" i="18"/>
  <c r="C155" i="17" s="1"/>
  <c r="C149" i="18"/>
  <c r="C150" i="18"/>
  <c r="C151" i="18"/>
  <c r="C152" i="18"/>
  <c r="C159" i="17" s="1"/>
  <c r="C153" i="18"/>
  <c r="C154" i="18"/>
  <c r="C155" i="18"/>
  <c r="C156" i="18"/>
  <c r="C163" i="17" s="1"/>
  <c r="C157" i="18"/>
  <c r="C158" i="18"/>
  <c r="C159" i="18"/>
  <c r="C160" i="18"/>
  <c r="C167" i="17" s="1"/>
  <c r="C161" i="18"/>
  <c r="C162" i="18"/>
  <c r="C163" i="18"/>
  <c r="C164" i="18"/>
  <c r="C171" i="17" s="1"/>
  <c r="C165" i="18"/>
  <c r="C166" i="18"/>
  <c r="C167" i="18"/>
  <c r="C168" i="18"/>
  <c r="C175" i="17" s="1"/>
  <c r="C169" i="18"/>
  <c r="C170" i="18"/>
  <c r="C171" i="18"/>
  <c r="C172" i="18"/>
  <c r="C179" i="17" s="1"/>
  <c r="C173" i="18"/>
  <c r="C174" i="18"/>
  <c r="C175" i="18"/>
  <c r="C176" i="18"/>
  <c r="C183" i="17" s="1"/>
  <c r="C177" i="18"/>
  <c r="C178" i="18"/>
  <c r="C179" i="18"/>
  <c r="C180" i="18"/>
  <c r="C187" i="17" s="1"/>
  <c r="C181" i="18"/>
  <c r="C182" i="18"/>
  <c r="C183" i="18"/>
  <c r="C184" i="18"/>
  <c r="C191" i="17" s="1"/>
  <c r="C185" i="18"/>
  <c r="C186" i="18"/>
  <c r="C187" i="18"/>
  <c r="C188" i="18"/>
  <c r="C195" i="17" s="1"/>
  <c r="C189" i="18"/>
  <c r="C190" i="18"/>
  <c r="C191" i="18"/>
  <c r="C192" i="18"/>
  <c r="C199" i="17" s="1"/>
  <c r="C193" i="18"/>
  <c r="C194" i="18"/>
  <c r="C195" i="18"/>
  <c r="C196" i="18"/>
  <c r="C203" i="17" s="1"/>
  <c r="C197" i="18"/>
  <c r="C198" i="18"/>
  <c r="C199" i="18"/>
  <c r="C200" i="18"/>
  <c r="C207" i="17" s="1"/>
  <c r="C201" i="18"/>
  <c r="C202" i="18"/>
  <c r="C203" i="18"/>
  <c r="C204" i="18"/>
  <c r="C211" i="17" s="1"/>
  <c r="C205" i="18"/>
  <c r="C206" i="18"/>
  <c r="C207" i="18"/>
  <c r="C208" i="18"/>
  <c r="C215" i="17" s="1"/>
  <c r="C209" i="18"/>
  <c r="C210" i="18"/>
  <c r="C211" i="18"/>
  <c r="C212" i="18"/>
  <c r="C219" i="17" s="1"/>
  <c r="C213" i="18"/>
  <c r="C214" i="18"/>
  <c r="C215" i="18"/>
  <c r="C216" i="18"/>
  <c r="C223" i="17" s="1"/>
  <c r="C217" i="18"/>
  <c r="C218" i="18"/>
  <c r="C219" i="18"/>
  <c r="C220" i="18"/>
  <c r="C227" i="17" s="1"/>
  <c r="C221" i="18"/>
  <c r="C222" i="18"/>
  <c r="C223" i="18"/>
  <c r="C224" i="18"/>
  <c r="C231" i="17" s="1"/>
  <c r="C225" i="18"/>
  <c r="C226" i="18"/>
  <c r="C227" i="18"/>
  <c r="C228" i="18"/>
  <c r="C235" i="17" s="1"/>
  <c r="C229" i="18"/>
  <c r="C230" i="18"/>
  <c r="C231" i="18"/>
  <c r="C232" i="18"/>
  <c r="C239" i="17" s="1"/>
  <c r="C233" i="18"/>
  <c r="C234" i="18"/>
  <c r="C235" i="18"/>
  <c r="C236" i="18"/>
  <c r="C243" i="17" s="1"/>
  <c r="C237" i="18"/>
  <c r="C238" i="18"/>
  <c r="C239" i="18"/>
  <c r="C240" i="18"/>
  <c r="C247" i="17" s="1"/>
  <c r="C241" i="18"/>
  <c r="C242" i="18"/>
  <c r="C243" i="18"/>
  <c r="C244" i="18"/>
  <c r="C251" i="17" s="1"/>
  <c r="C245" i="18"/>
  <c r="C246" i="18"/>
  <c r="C247" i="18"/>
  <c r="C248" i="18"/>
  <c r="C255" i="17" s="1"/>
  <c r="C249" i="18"/>
  <c r="C250" i="18"/>
  <c r="C251" i="18"/>
  <c r="C252" i="18"/>
  <c r="C259" i="17" s="1"/>
  <c r="C253" i="18"/>
  <c r="C254" i="18"/>
  <c r="C255" i="18"/>
  <c r="C256" i="18"/>
  <c r="C263" i="17" s="1"/>
  <c r="C257" i="18"/>
  <c r="C258" i="18"/>
  <c r="C259" i="18"/>
  <c r="C260" i="18"/>
  <c r="C267" i="17" s="1"/>
  <c r="C261" i="18"/>
  <c r="C262" i="18"/>
  <c r="C263" i="18"/>
  <c r="C264" i="18"/>
  <c r="C271" i="17" s="1"/>
  <c r="C265" i="18"/>
  <c r="C266" i="18"/>
  <c r="C267" i="18"/>
  <c r="C268" i="18"/>
  <c r="C275" i="17" s="1"/>
  <c r="C269" i="18"/>
  <c r="C270" i="18"/>
  <c r="C271" i="18"/>
  <c r="C272" i="18"/>
  <c r="C279" i="17" s="1"/>
  <c r="C273" i="18"/>
  <c r="C274" i="18"/>
  <c r="C275" i="18"/>
  <c r="C276" i="18"/>
  <c r="C283" i="17" s="1"/>
  <c r="C277" i="18"/>
  <c r="C278" i="18"/>
  <c r="C279" i="18"/>
  <c r="C280" i="18"/>
  <c r="C287" i="17" s="1"/>
  <c r="C281" i="18"/>
  <c r="C282" i="18"/>
  <c r="C283" i="18"/>
  <c r="C284" i="18"/>
  <c r="C291" i="17" s="1"/>
  <c r="C285" i="18"/>
  <c r="C286" i="18"/>
  <c r="C287" i="18"/>
  <c r="C288" i="18"/>
  <c r="C295" i="17" s="1"/>
  <c r="C289" i="18"/>
  <c r="C290" i="18"/>
  <c r="C291" i="18"/>
  <c r="C292" i="18"/>
  <c r="C299" i="17" s="1"/>
  <c r="C293" i="18"/>
  <c r="C294" i="18"/>
  <c r="C295" i="18"/>
  <c r="C296" i="18"/>
  <c r="C303" i="17" s="1"/>
  <c r="C297" i="18"/>
  <c r="C298" i="18"/>
  <c r="C299" i="18"/>
  <c r="C300" i="18"/>
  <c r="C307" i="17" s="1"/>
  <c r="C301" i="18"/>
  <c r="C302" i="18"/>
  <c r="C303" i="18"/>
  <c r="C304" i="18"/>
  <c r="C311" i="17" s="1"/>
  <c r="C305" i="18"/>
  <c r="C331" i="14" s="1"/>
  <c r="C306" i="18"/>
  <c r="C332" i="14" s="1"/>
  <c r="C307" i="18"/>
  <c r="C9" i="18"/>
  <c r="C10" i="18"/>
  <c r="C8" i="18"/>
  <c r="B15" i="9"/>
  <c r="B5" i="18"/>
  <c r="G11" i="4"/>
  <c r="F7" i="18" s="1"/>
  <c r="H14" i="4"/>
  <c r="G10" i="18" s="1"/>
  <c r="H15" i="4"/>
  <c r="G11" i="18" s="1"/>
  <c r="H16" i="4"/>
  <c r="G12" i="18" s="1"/>
  <c r="H17" i="4"/>
  <c r="G13" i="18" s="1"/>
  <c r="H18" i="4"/>
  <c r="G14" i="18" s="1"/>
  <c r="H19" i="4"/>
  <c r="G15" i="18" s="1"/>
  <c r="H20" i="4"/>
  <c r="G16" i="18" s="1"/>
  <c r="H21" i="4"/>
  <c r="G17" i="18" s="1"/>
  <c r="H22" i="4"/>
  <c r="G18" i="18" s="1"/>
  <c r="H23" i="4"/>
  <c r="G19" i="18" s="1"/>
  <c r="H24" i="4"/>
  <c r="G20" i="18" s="1"/>
  <c r="H25" i="4"/>
  <c r="G21" i="18" s="1"/>
  <c r="H26" i="4"/>
  <c r="G22" i="18" s="1"/>
  <c r="H27" i="4"/>
  <c r="G23" i="18" s="1"/>
  <c r="H28" i="4"/>
  <c r="G24" i="18" s="1"/>
  <c r="H29" i="4"/>
  <c r="G25" i="18" s="1"/>
  <c r="H30" i="4"/>
  <c r="G26" i="18" s="1"/>
  <c r="H31" i="4"/>
  <c r="G27" i="18" s="1"/>
  <c r="H32" i="4"/>
  <c r="G28" i="18" s="1"/>
  <c r="H33" i="4"/>
  <c r="G29" i="18" s="1"/>
  <c r="H34" i="4"/>
  <c r="G30" i="18" s="1"/>
  <c r="H35" i="4"/>
  <c r="G31" i="18" s="1"/>
  <c r="H36" i="4"/>
  <c r="G32" i="18" s="1"/>
  <c r="H37" i="4"/>
  <c r="G33" i="18" s="1"/>
  <c r="H38" i="4"/>
  <c r="G34" i="18" s="1"/>
  <c r="H39" i="4"/>
  <c r="G35" i="18" s="1"/>
  <c r="H40" i="4"/>
  <c r="G36" i="18" s="1"/>
  <c r="H41" i="4"/>
  <c r="G37" i="18" s="1"/>
  <c r="H42" i="4"/>
  <c r="G38" i="18" s="1"/>
  <c r="H43" i="4"/>
  <c r="G39" i="18" s="1"/>
  <c r="H44" i="4"/>
  <c r="G40" i="18" s="1"/>
  <c r="H45" i="4"/>
  <c r="G41" i="18" s="1"/>
  <c r="H46" i="4"/>
  <c r="G42" i="18" s="1"/>
  <c r="H47" i="4"/>
  <c r="G43" i="18" s="1"/>
  <c r="H48" i="4"/>
  <c r="G44" i="18" s="1"/>
  <c r="H49" i="4"/>
  <c r="G45" i="18" s="1"/>
  <c r="H50" i="4"/>
  <c r="G46" i="18" s="1"/>
  <c r="H51" i="4"/>
  <c r="G47" i="18" s="1"/>
  <c r="H52" i="4"/>
  <c r="G48" i="18" s="1"/>
  <c r="H53" i="4"/>
  <c r="G49" i="18" s="1"/>
  <c r="H54" i="4"/>
  <c r="G50" i="18" s="1"/>
  <c r="H55" i="4"/>
  <c r="G51" i="18" s="1"/>
  <c r="H56" i="4"/>
  <c r="G52" i="18" s="1"/>
  <c r="H57" i="4"/>
  <c r="G53" i="18" s="1"/>
  <c r="H58" i="4"/>
  <c r="G54" i="18" s="1"/>
  <c r="H59" i="4"/>
  <c r="G55" i="18" s="1"/>
  <c r="H60" i="4"/>
  <c r="G56" i="18" s="1"/>
  <c r="H61" i="4"/>
  <c r="G57" i="18" s="1"/>
  <c r="H62" i="4"/>
  <c r="G58" i="18" s="1"/>
  <c r="H63" i="4"/>
  <c r="G59" i="18" s="1"/>
  <c r="H64" i="4"/>
  <c r="G60" i="18" s="1"/>
  <c r="H65" i="4"/>
  <c r="G61" i="18" s="1"/>
  <c r="H66" i="4"/>
  <c r="G62" i="18" s="1"/>
  <c r="H67" i="4"/>
  <c r="G63" i="18" s="1"/>
  <c r="H68" i="4"/>
  <c r="G64" i="18" s="1"/>
  <c r="H69" i="4"/>
  <c r="G65" i="18" s="1"/>
  <c r="H70" i="4"/>
  <c r="G66" i="18" s="1"/>
  <c r="H71" i="4"/>
  <c r="G67" i="18" s="1"/>
  <c r="H72" i="4"/>
  <c r="G68" i="18" s="1"/>
  <c r="H73" i="4"/>
  <c r="G69" i="18" s="1"/>
  <c r="H74" i="4"/>
  <c r="G70" i="18" s="1"/>
  <c r="H75" i="4"/>
  <c r="G71" i="18" s="1"/>
  <c r="H76" i="4"/>
  <c r="G72" i="18" s="1"/>
  <c r="H77" i="4"/>
  <c r="G73" i="18" s="1"/>
  <c r="H78" i="4"/>
  <c r="G74" i="18" s="1"/>
  <c r="H79" i="4"/>
  <c r="G75" i="18" s="1"/>
  <c r="H80" i="4"/>
  <c r="G76" i="18" s="1"/>
  <c r="H81" i="4"/>
  <c r="G77" i="18" s="1"/>
  <c r="H82" i="4"/>
  <c r="G78" i="18" s="1"/>
  <c r="H83" i="4"/>
  <c r="G79" i="18" s="1"/>
  <c r="H84" i="4"/>
  <c r="G80" i="18" s="1"/>
  <c r="H85" i="4"/>
  <c r="G81" i="18" s="1"/>
  <c r="H86" i="4"/>
  <c r="G82" i="18" s="1"/>
  <c r="H87" i="4"/>
  <c r="G83" i="18" s="1"/>
  <c r="H88" i="4"/>
  <c r="G84" i="18" s="1"/>
  <c r="H89" i="4"/>
  <c r="G85" i="18" s="1"/>
  <c r="H90" i="4"/>
  <c r="G86" i="18" s="1"/>
  <c r="H91" i="4"/>
  <c r="G87" i="18" s="1"/>
  <c r="H92" i="4"/>
  <c r="G88" i="18" s="1"/>
  <c r="H93" i="4"/>
  <c r="G89" i="18" s="1"/>
  <c r="H94" i="4"/>
  <c r="G90" i="18" s="1"/>
  <c r="H95" i="4"/>
  <c r="G91" i="18" s="1"/>
  <c r="H96" i="4"/>
  <c r="G92" i="18" s="1"/>
  <c r="H97" i="4"/>
  <c r="G93" i="18" s="1"/>
  <c r="H98" i="4"/>
  <c r="G94" i="18" s="1"/>
  <c r="H99" i="4"/>
  <c r="G95" i="18" s="1"/>
  <c r="H100" i="4"/>
  <c r="G96" i="18" s="1"/>
  <c r="H101" i="4"/>
  <c r="G97" i="18" s="1"/>
  <c r="H102" i="4"/>
  <c r="G98" i="18" s="1"/>
  <c r="H103" i="4"/>
  <c r="G99" i="18" s="1"/>
  <c r="H104" i="4"/>
  <c r="G100" i="18" s="1"/>
  <c r="H105" i="4"/>
  <c r="G101" i="18" s="1"/>
  <c r="H106" i="4"/>
  <c r="G102" i="18" s="1"/>
  <c r="H107" i="4"/>
  <c r="G103" i="18" s="1"/>
  <c r="H108" i="4"/>
  <c r="G104" i="18" s="1"/>
  <c r="H109" i="4"/>
  <c r="G105" i="18" s="1"/>
  <c r="H110" i="4"/>
  <c r="G106" i="18" s="1"/>
  <c r="H111" i="4"/>
  <c r="G107" i="18" s="1"/>
  <c r="H112" i="4"/>
  <c r="G108" i="18" s="1"/>
  <c r="H113" i="4"/>
  <c r="G109" i="18" s="1"/>
  <c r="H114" i="4"/>
  <c r="G110" i="18" s="1"/>
  <c r="H115" i="4"/>
  <c r="G111" i="18" s="1"/>
  <c r="H116" i="4"/>
  <c r="G112" i="18" s="1"/>
  <c r="H117" i="4"/>
  <c r="G113" i="18" s="1"/>
  <c r="H118" i="4"/>
  <c r="G114" i="18" s="1"/>
  <c r="H119" i="4"/>
  <c r="G115" i="18" s="1"/>
  <c r="H120" i="4"/>
  <c r="G116" i="18" s="1"/>
  <c r="H121" i="4"/>
  <c r="G117" i="18" s="1"/>
  <c r="H122" i="4"/>
  <c r="G118" i="18" s="1"/>
  <c r="H123" i="4"/>
  <c r="G119" i="18" s="1"/>
  <c r="H124" i="4"/>
  <c r="G120" i="18" s="1"/>
  <c r="H125" i="4"/>
  <c r="G121" i="18" s="1"/>
  <c r="H126" i="4"/>
  <c r="G122" i="18" s="1"/>
  <c r="H127" i="4"/>
  <c r="G123" i="18" s="1"/>
  <c r="H128" i="4"/>
  <c r="G124" i="18" s="1"/>
  <c r="H129" i="4"/>
  <c r="G125" i="18" s="1"/>
  <c r="H130" i="4"/>
  <c r="G126" i="18" s="1"/>
  <c r="H131" i="4"/>
  <c r="G127" i="18" s="1"/>
  <c r="H132" i="4"/>
  <c r="G128" i="18" s="1"/>
  <c r="H133" i="4"/>
  <c r="G129" i="18" s="1"/>
  <c r="H134" i="4"/>
  <c r="G130" i="18" s="1"/>
  <c r="H135" i="4"/>
  <c r="G131" i="18" s="1"/>
  <c r="H136" i="4"/>
  <c r="G132" i="18" s="1"/>
  <c r="H137" i="4"/>
  <c r="G133" i="18" s="1"/>
  <c r="H138" i="4"/>
  <c r="G134" i="18" s="1"/>
  <c r="H139" i="4"/>
  <c r="G135" i="18" s="1"/>
  <c r="H140" i="4"/>
  <c r="G136" i="18" s="1"/>
  <c r="H141" i="4"/>
  <c r="G137" i="18" s="1"/>
  <c r="H142" i="4"/>
  <c r="G138" i="18" s="1"/>
  <c r="H143" i="4"/>
  <c r="G139" i="18" s="1"/>
  <c r="H144" i="4"/>
  <c r="G140" i="18" s="1"/>
  <c r="H145" i="4"/>
  <c r="G141" i="18" s="1"/>
  <c r="H146" i="4"/>
  <c r="G142" i="18" s="1"/>
  <c r="H147" i="4"/>
  <c r="G143" i="18" s="1"/>
  <c r="H148" i="4"/>
  <c r="G144" i="18" s="1"/>
  <c r="H149" i="4"/>
  <c r="G145" i="18" s="1"/>
  <c r="H150" i="4"/>
  <c r="G146" i="18" s="1"/>
  <c r="H151" i="4"/>
  <c r="G147" i="18" s="1"/>
  <c r="H152" i="4"/>
  <c r="G148" i="18" s="1"/>
  <c r="H153" i="4"/>
  <c r="G149" i="18" s="1"/>
  <c r="H154" i="4"/>
  <c r="G150" i="18" s="1"/>
  <c r="H155" i="4"/>
  <c r="G151" i="18" s="1"/>
  <c r="H156" i="4"/>
  <c r="G152" i="18" s="1"/>
  <c r="H157" i="4"/>
  <c r="G153" i="18" s="1"/>
  <c r="H158" i="4"/>
  <c r="G154" i="18" s="1"/>
  <c r="H159" i="4"/>
  <c r="G155" i="18" s="1"/>
  <c r="H160" i="4"/>
  <c r="G156" i="18" s="1"/>
  <c r="H161" i="4"/>
  <c r="G157" i="18" s="1"/>
  <c r="H162" i="4"/>
  <c r="G158" i="18" s="1"/>
  <c r="H163" i="4"/>
  <c r="G159" i="18" s="1"/>
  <c r="H164" i="4"/>
  <c r="G160" i="18" s="1"/>
  <c r="H165" i="4"/>
  <c r="G161" i="18" s="1"/>
  <c r="H166" i="4"/>
  <c r="G162" i="18" s="1"/>
  <c r="H167" i="4"/>
  <c r="G163" i="18" s="1"/>
  <c r="H168" i="4"/>
  <c r="G164" i="18" s="1"/>
  <c r="H169" i="4"/>
  <c r="G165" i="18" s="1"/>
  <c r="H170" i="4"/>
  <c r="G166" i="18" s="1"/>
  <c r="H171" i="4"/>
  <c r="G167" i="18" s="1"/>
  <c r="H172" i="4"/>
  <c r="G168" i="18" s="1"/>
  <c r="H173" i="4"/>
  <c r="G169" i="18" s="1"/>
  <c r="H174" i="4"/>
  <c r="G170" i="18" s="1"/>
  <c r="H175" i="4"/>
  <c r="G171" i="18" s="1"/>
  <c r="H176" i="4"/>
  <c r="G172" i="18" s="1"/>
  <c r="H177" i="4"/>
  <c r="G173" i="18" s="1"/>
  <c r="H178" i="4"/>
  <c r="G174" i="18" s="1"/>
  <c r="H179" i="4"/>
  <c r="G175" i="18" s="1"/>
  <c r="H180" i="4"/>
  <c r="G176" i="18" s="1"/>
  <c r="H181" i="4"/>
  <c r="G177" i="18" s="1"/>
  <c r="H182" i="4"/>
  <c r="G178" i="18" s="1"/>
  <c r="H183" i="4"/>
  <c r="G179" i="18" s="1"/>
  <c r="H184" i="4"/>
  <c r="G180" i="18" s="1"/>
  <c r="H185" i="4"/>
  <c r="G181" i="18" s="1"/>
  <c r="H186" i="4"/>
  <c r="G182" i="18" s="1"/>
  <c r="H187" i="4"/>
  <c r="G183" i="18" s="1"/>
  <c r="H188" i="4"/>
  <c r="G184" i="18" s="1"/>
  <c r="H189" i="4"/>
  <c r="G185" i="18" s="1"/>
  <c r="H190" i="4"/>
  <c r="G186" i="18" s="1"/>
  <c r="H191" i="4"/>
  <c r="G187" i="18" s="1"/>
  <c r="H192" i="4"/>
  <c r="G188" i="18" s="1"/>
  <c r="H193" i="4"/>
  <c r="G189" i="18" s="1"/>
  <c r="H194" i="4"/>
  <c r="G190" i="18" s="1"/>
  <c r="H195" i="4"/>
  <c r="G191" i="18" s="1"/>
  <c r="H196" i="4"/>
  <c r="G192" i="18" s="1"/>
  <c r="H197" i="4"/>
  <c r="G193" i="18" s="1"/>
  <c r="H198" i="4"/>
  <c r="G194" i="18" s="1"/>
  <c r="H199" i="4"/>
  <c r="G195" i="18" s="1"/>
  <c r="H200" i="4"/>
  <c r="G196" i="18" s="1"/>
  <c r="H201" i="4"/>
  <c r="G197" i="18" s="1"/>
  <c r="H202" i="4"/>
  <c r="G198" i="18" s="1"/>
  <c r="H203" i="4"/>
  <c r="G199" i="18" s="1"/>
  <c r="H204" i="4"/>
  <c r="G200" i="18" s="1"/>
  <c r="H205" i="4"/>
  <c r="G201" i="18" s="1"/>
  <c r="H206" i="4"/>
  <c r="G202" i="18" s="1"/>
  <c r="H207" i="4"/>
  <c r="G203" i="18" s="1"/>
  <c r="H208" i="4"/>
  <c r="G204" i="18" s="1"/>
  <c r="H209" i="4"/>
  <c r="G205" i="18" s="1"/>
  <c r="H210" i="4"/>
  <c r="G206" i="18" s="1"/>
  <c r="H211" i="4"/>
  <c r="G207" i="18" s="1"/>
  <c r="H212" i="4"/>
  <c r="G208" i="18" s="1"/>
  <c r="H213" i="4"/>
  <c r="G209" i="18" s="1"/>
  <c r="H214" i="4"/>
  <c r="G210" i="18" s="1"/>
  <c r="H215" i="4"/>
  <c r="G211" i="18" s="1"/>
  <c r="H216" i="4"/>
  <c r="G212" i="18" s="1"/>
  <c r="H217" i="4"/>
  <c r="G213" i="18" s="1"/>
  <c r="H218" i="4"/>
  <c r="G214" i="18" s="1"/>
  <c r="H219" i="4"/>
  <c r="G215" i="18" s="1"/>
  <c r="H220" i="4"/>
  <c r="G216" i="18" s="1"/>
  <c r="H221" i="4"/>
  <c r="G217" i="18" s="1"/>
  <c r="H222" i="4"/>
  <c r="G218" i="18" s="1"/>
  <c r="H223" i="4"/>
  <c r="G219" i="18" s="1"/>
  <c r="H224" i="4"/>
  <c r="G220" i="18" s="1"/>
  <c r="H225" i="4"/>
  <c r="G221" i="18" s="1"/>
  <c r="H226" i="4"/>
  <c r="G222" i="18" s="1"/>
  <c r="H227" i="4"/>
  <c r="G223" i="18" s="1"/>
  <c r="H228" i="4"/>
  <c r="G224" i="18" s="1"/>
  <c r="H229" i="4"/>
  <c r="G225" i="18" s="1"/>
  <c r="H230" i="4"/>
  <c r="G226" i="18" s="1"/>
  <c r="H231" i="4"/>
  <c r="G227" i="18" s="1"/>
  <c r="H232" i="4"/>
  <c r="G228" i="18" s="1"/>
  <c r="H233" i="4"/>
  <c r="G229" i="18" s="1"/>
  <c r="H234" i="4"/>
  <c r="G230" i="18" s="1"/>
  <c r="H235" i="4"/>
  <c r="G231" i="18" s="1"/>
  <c r="H236" i="4"/>
  <c r="G232" i="18" s="1"/>
  <c r="H237" i="4"/>
  <c r="G233" i="18" s="1"/>
  <c r="H238" i="4"/>
  <c r="G234" i="18" s="1"/>
  <c r="H239" i="4"/>
  <c r="G235" i="18" s="1"/>
  <c r="H240" i="4"/>
  <c r="G236" i="18" s="1"/>
  <c r="H241" i="4"/>
  <c r="G237" i="18" s="1"/>
  <c r="H242" i="4"/>
  <c r="G238" i="18" s="1"/>
  <c r="H243" i="4"/>
  <c r="G239" i="18" s="1"/>
  <c r="H244" i="4"/>
  <c r="G240" i="18" s="1"/>
  <c r="H245" i="4"/>
  <c r="G241" i="18" s="1"/>
  <c r="H246" i="4"/>
  <c r="G242" i="18" s="1"/>
  <c r="H247" i="4"/>
  <c r="G243" i="18" s="1"/>
  <c r="H248" i="4"/>
  <c r="G244" i="18" s="1"/>
  <c r="H249" i="4"/>
  <c r="G245" i="18" s="1"/>
  <c r="H250" i="4"/>
  <c r="G246" i="18" s="1"/>
  <c r="H251" i="4"/>
  <c r="G247" i="18" s="1"/>
  <c r="H252" i="4"/>
  <c r="G248" i="18" s="1"/>
  <c r="H253" i="4"/>
  <c r="G249" i="18" s="1"/>
  <c r="H254" i="4"/>
  <c r="G250" i="18" s="1"/>
  <c r="H255" i="4"/>
  <c r="G251" i="18" s="1"/>
  <c r="H256" i="4"/>
  <c r="G252" i="18" s="1"/>
  <c r="H257" i="4"/>
  <c r="G253" i="18" s="1"/>
  <c r="H258" i="4"/>
  <c r="G254" i="18" s="1"/>
  <c r="H259" i="4"/>
  <c r="G255" i="18" s="1"/>
  <c r="H260" i="4"/>
  <c r="G256" i="18" s="1"/>
  <c r="H261" i="4"/>
  <c r="G257" i="18" s="1"/>
  <c r="H262" i="4"/>
  <c r="G258" i="18" s="1"/>
  <c r="H263" i="4"/>
  <c r="G259" i="18" s="1"/>
  <c r="H264" i="4"/>
  <c r="G260" i="18" s="1"/>
  <c r="H265" i="4"/>
  <c r="G261" i="18" s="1"/>
  <c r="H266" i="4"/>
  <c r="G262" i="18" s="1"/>
  <c r="H267" i="4"/>
  <c r="G263" i="18" s="1"/>
  <c r="H268" i="4"/>
  <c r="G264" i="18" s="1"/>
  <c r="H269" i="4"/>
  <c r="G265" i="18" s="1"/>
  <c r="H270" i="4"/>
  <c r="G266" i="18" s="1"/>
  <c r="H271" i="4"/>
  <c r="G267" i="18" s="1"/>
  <c r="H272" i="4"/>
  <c r="G268" i="18" s="1"/>
  <c r="H273" i="4"/>
  <c r="G269" i="18" s="1"/>
  <c r="H274" i="4"/>
  <c r="G270" i="18" s="1"/>
  <c r="H275" i="4"/>
  <c r="G271" i="18" s="1"/>
  <c r="H276" i="4"/>
  <c r="G272" i="18" s="1"/>
  <c r="H277" i="4"/>
  <c r="G273" i="18" s="1"/>
  <c r="H278" i="4"/>
  <c r="G274" i="18" s="1"/>
  <c r="H279" i="4"/>
  <c r="G275" i="18" s="1"/>
  <c r="H280" i="4"/>
  <c r="G276" i="18" s="1"/>
  <c r="H281" i="4"/>
  <c r="G277" i="18" s="1"/>
  <c r="H282" i="4"/>
  <c r="G278" i="18" s="1"/>
  <c r="H283" i="4"/>
  <c r="G279" i="18" s="1"/>
  <c r="H284" i="4"/>
  <c r="G280" i="18" s="1"/>
  <c r="H285" i="4"/>
  <c r="G281" i="18" s="1"/>
  <c r="H286" i="4"/>
  <c r="G282" i="18" s="1"/>
  <c r="H287" i="4"/>
  <c r="G283" i="18" s="1"/>
  <c r="H288" i="4"/>
  <c r="G284" i="18" s="1"/>
  <c r="H289" i="4"/>
  <c r="G285" i="18" s="1"/>
  <c r="H290" i="4"/>
  <c r="G286" i="18" s="1"/>
  <c r="H291" i="4"/>
  <c r="G287" i="18" s="1"/>
  <c r="H292" i="4"/>
  <c r="G288" i="18" s="1"/>
  <c r="H293" i="4"/>
  <c r="G289" i="18" s="1"/>
  <c r="H294" i="4"/>
  <c r="G290" i="18" s="1"/>
  <c r="H295" i="4"/>
  <c r="G291" i="18" s="1"/>
  <c r="H296" i="4"/>
  <c r="G292" i="18" s="1"/>
  <c r="H297" i="4"/>
  <c r="G293" i="18" s="1"/>
  <c r="H298" i="4"/>
  <c r="G294" i="18" s="1"/>
  <c r="H299" i="4"/>
  <c r="G295" i="18" s="1"/>
  <c r="H300" i="4"/>
  <c r="G296" i="18" s="1"/>
  <c r="H301" i="4"/>
  <c r="G297" i="18" s="1"/>
  <c r="H302" i="4"/>
  <c r="G298" i="18" s="1"/>
  <c r="H303" i="4"/>
  <c r="G299" i="18" s="1"/>
  <c r="H304" i="4"/>
  <c r="G300" i="18" s="1"/>
  <c r="H305" i="4"/>
  <c r="G301" i="18" s="1"/>
  <c r="H306" i="4"/>
  <c r="G302" i="18" s="1"/>
  <c r="H307" i="4"/>
  <c r="G303" i="18" s="1"/>
  <c r="H308" i="4"/>
  <c r="G304" i="18" s="1"/>
  <c r="H309" i="4"/>
  <c r="G305" i="18" s="1"/>
  <c r="H310" i="4"/>
  <c r="G306" i="18" s="1"/>
  <c r="H311" i="4"/>
  <c r="G307" i="18" s="1"/>
  <c r="H12" i="4"/>
  <c r="G8" i="18" s="1"/>
  <c r="H13" i="4"/>
  <c r="G9" i="18" s="1"/>
  <c r="E13" i="16"/>
  <c r="E13" i="9"/>
  <c r="X17" i="9"/>
  <c r="V18" i="9"/>
  <c r="P18" i="9"/>
  <c r="C4" i="13"/>
  <c r="C5" i="13"/>
  <c r="C6" i="13"/>
  <c r="C7" i="13"/>
  <c r="C8" i="13"/>
  <c r="C9" i="13"/>
  <c r="C3" i="13"/>
  <c r="Q69" i="9" l="1"/>
  <c r="R69" i="9" s="1"/>
  <c r="O18" i="7"/>
  <c r="O10" i="7"/>
  <c r="Q67" i="9"/>
  <c r="R67" i="9" s="1"/>
  <c r="O11" i="7"/>
  <c r="O17" i="7"/>
  <c r="O9" i="7"/>
  <c r="O16" i="7"/>
  <c r="O15" i="7"/>
  <c r="O14" i="7"/>
  <c r="O13" i="7"/>
  <c r="O12" i="7"/>
  <c r="Q121" i="9"/>
  <c r="R121" i="9" s="1"/>
  <c r="Q117" i="9"/>
  <c r="R117" i="9" s="1"/>
  <c r="Q113" i="9"/>
  <c r="R113" i="9" s="1"/>
  <c r="Q109" i="9"/>
  <c r="R109" i="9" s="1"/>
  <c r="Q105" i="9"/>
  <c r="R105" i="9" s="1"/>
  <c r="Q101" i="9"/>
  <c r="R101" i="9" s="1"/>
  <c r="Q97" i="9"/>
  <c r="R97" i="9" s="1"/>
  <c r="Q93" i="9"/>
  <c r="R93" i="9" s="1"/>
  <c r="Q89" i="9"/>
  <c r="R89" i="9" s="1"/>
  <c r="Q85" i="9"/>
  <c r="R85" i="9" s="1"/>
  <c r="Q81" i="9"/>
  <c r="R81" i="9" s="1"/>
  <c r="Q77" i="9"/>
  <c r="R77" i="9" s="1"/>
  <c r="Q73" i="9"/>
  <c r="R73" i="9" s="1"/>
  <c r="Q173" i="9"/>
  <c r="R173" i="9" s="1"/>
  <c r="Q166" i="9"/>
  <c r="Q162" i="9"/>
  <c r="R162" i="9" s="1"/>
  <c r="Q147" i="9"/>
  <c r="R147" i="9" s="1"/>
  <c r="Q57" i="9"/>
  <c r="R57" i="9" s="1"/>
  <c r="Q33" i="9"/>
  <c r="R33" i="9" s="1"/>
  <c r="Q21" i="9"/>
  <c r="R21" i="9" s="1"/>
  <c r="X21" i="9" s="1"/>
  <c r="Q314" i="9"/>
  <c r="R314" i="9" s="1"/>
  <c r="X314" i="9" s="1"/>
  <c r="X310" i="9"/>
  <c r="Q307" i="9"/>
  <c r="R307" i="9" s="1"/>
  <c r="X307" i="9" s="1"/>
  <c r="Q297" i="9"/>
  <c r="R297" i="9" s="1"/>
  <c r="X297" i="9" s="1"/>
  <c r="Q293" i="9"/>
  <c r="R293" i="9" s="1"/>
  <c r="X293" i="9" s="1"/>
  <c r="Q272" i="9"/>
  <c r="R272" i="9" s="1"/>
  <c r="X272" i="9" s="1"/>
  <c r="Q268" i="9"/>
  <c r="R268" i="9" s="1"/>
  <c r="X268" i="9" s="1"/>
  <c r="Q261" i="9"/>
  <c r="Q250" i="9"/>
  <c r="R250" i="9" s="1"/>
  <c r="Q246" i="9"/>
  <c r="R246" i="9" s="1"/>
  <c r="Q191" i="9"/>
  <c r="R191" i="9" s="1"/>
  <c r="Q123" i="9"/>
  <c r="R123" i="9" s="1"/>
  <c r="Q49" i="9"/>
  <c r="R49" i="9" s="1"/>
  <c r="Q63" i="9"/>
  <c r="R63" i="9" s="1"/>
  <c r="Q59" i="9"/>
  <c r="R59" i="9" s="1"/>
  <c r="X59" i="9" s="1"/>
  <c r="Q140" i="9"/>
  <c r="R140" i="9" s="1"/>
  <c r="Q180" i="9"/>
  <c r="R180" i="9" s="1"/>
  <c r="Q65" i="9"/>
  <c r="R65" i="9" s="1"/>
  <c r="Q141" i="9"/>
  <c r="R141" i="9" s="1"/>
  <c r="Q66" i="9"/>
  <c r="R66" i="9" s="1"/>
  <c r="Q310" i="9"/>
  <c r="Q303" i="9"/>
  <c r="R303" i="9" s="1"/>
  <c r="Q300" i="9"/>
  <c r="R300" i="9" s="1"/>
  <c r="Q286" i="9"/>
  <c r="R286" i="9" s="1"/>
  <c r="Q282" i="9"/>
  <c r="R282" i="9" s="1"/>
  <c r="Q278" i="9"/>
  <c r="R278" i="9" s="1"/>
  <c r="Q275" i="9"/>
  <c r="Q264" i="9"/>
  <c r="R264" i="9" s="1"/>
  <c r="Q257" i="9"/>
  <c r="R257" i="9" s="1"/>
  <c r="Q253" i="9"/>
  <c r="R253" i="9" s="1"/>
  <c r="Q242" i="9"/>
  <c r="R242" i="9" s="1"/>
  <c r="Q238" i="9"/>
  <c r="R238" i="9" s="1"/>
  <c r="Q234" i="9"/>
  <c r="R234" i="9" s="1"/>
  <c r="Q230" i="9"/>
  <c r="R230" i="9" s="1"/>
  <c r="Q226" i="9"/>
  <c r="R226" i="9" s="1"/>
  <c r="Q222" i="9"/>
  <c r="R222" i="9" s="1"/>
  <c r="Q218" i="9"/>
  <c r="R218" i="9" s="1"/>
  <c r="Q214" i="9"/>
  <c r="R214" i="9" s="1"/>
  <c r="Q210" i="9"/>
  <c r="R210" i="9" s="1"/>
  <c r="Q206" i="9"/>
  <c r="R206" i="9" s="1"/>
  <c r="Q202" i="9"/>
  <c r="R202" i="9" s="1"/>
  <c r="Q198" i="9"/>
  <c r="R198" i="9" s="1"/>
  <c r="Q194" i="9"/>
  <c r="R194" i="9" s="1"/>
  <c r="Q187" i="9"/>
  <c r="R187" i="9" s="1"/>
  <c r="Q183" i="9"/>
  <c r="R183" i="9" s="1"/>
  <c r="Q176" i="9"/>
  <c r="Q169" i="9"/>
  <c r="R169" i="9" s="1"/>
  <c r="Q158" i="9"/>
  <c r="R158" i="9" s="1"/>
  <c r="Q154" i="9"/>
  <c r="R154" i="9" s="1"/>
  <c r="Q143" i="9"/>
  <c r="R143" i="9" s="1"/>
  <c r="Q136" i="9"/>
  <c r="R136" i="9" s="1"/>
  <c r="Q132" i="9"/>
  <c r="R132" i="9" s="1"/>
  <c r="Q128" i="9"/>
  <c r="R128" i="9" s="1"/>
  <c r="Q124" i="9"/>
  <c r="R124" i="9" s="1"/>
  <c r="Q55" i="9"/>
  <c r="R55" i="9" s="1"/>
  <c r="Q51" i="9"/>
  <c r="R51" i="9" s="1"/>
  <c r="Q48" i="9"/>
  <c r="R48" i="9" s="1"/>
  <c r="Q44" i="9"/>
  <c r="R44" i="9" s="1"/>
  <c r="Q40" i="9"/>
  <c r="R40" i="9" s="1"/>
  <c r="Q36" i="9"/>
  <c r="R36" i="9" s="1"/>
  <c r="Q29" i="9"/>
  <c r="R29" i="9" s="1"/>
  <c r="Q25" i="9"/>
  <c r="R25" i="9" s="1"/>
  <c r="Q24" i="9"/>
  <c r="R24" i="9" s="1"/>
  <c r="Q20" i="9"/>
  <c r="R20" i="9" s="1"/>
  <c r="Q313" i="9"/>
  <c r="R313" i="9" s="1"/>
  <c r="Q306" i="9"/>
  <c r="R306" i="9" s="1"/>
  <c r="Q296" i="9"/>
  <c r="R296" i="9" s="1"/>
  <c r="Q292" i="9"/>
  <c r="R292" i="9" s="1"/>
  <c r="Q289" i="9"/>
  <c r="Q271" i="9"/>
  <c r="R271" i="9" s="1"/>
  <c r="Q260" i="9"/>
  <c r="R260" i="9" s="1"/>
  <c r="Q249" i="9"/>
  <c r="R249" i="9" s="1"/>
  <c r="Q190" i="9"/>
  <c r="R190" i="9" s="1"/>
  <c r="Q179" i="9"/>
  <c r="R179" i="9" s="1"/>
  <c r="Q172" i="9"/>
  <c r="R172" i="9" s="1"/>
  <c r="Q165" i="9"/>
  <c r="R165" i="9" s="1"/>
  <c r="Q161" i="9"/>
  <c r="R161" i="9" s="1"/>
  <c r="Q150" i="9"/>
  <c r="Q146" i="9"/>
  <c r="R146" i="9" s="1"/>
  <c r="Q139" i="9"/>
  <c r="R139" i="9" s="1"/>
  <c r="Q120" i="9"/>
  <c r="R120" i="9" s="1"/>
  <c r="Q116" i="9"/>
  <c r="R116" i="9" s="1"/>
  <c r="Q112" i="9"/>
  <c r="R112" i="9" s="1"/>
  <c r="Q108" i="9"/>
  <c r="R108" i="9" s="1"/>
  <c r="Q104" i="9"/>
  <c r="R104" i="9" s="1"/>
  <c r="Q100" i="9"/>
  <c r="R100" i="9" s="1"/>
  <c r="Q96" i="9"/>
  <c r="R96" i="9" s="1"/>
  <c r="Q92" i="9"/>
  <c r="R92" i="9" s="1"/>
  <c r="Q88" i="9"/>
  <c r="R88" i="9" s="1"/>
  <c r="Q84" i="9"/>
  <c r="R84" i="9" s="1"/>
  <c r="Q80" i="9"/>
  <c r="R80" i="9" s="1"/>
  <c r="Q76" i="9"/>
  <c r="R76" i="9" s="1"/>
  <c r="Q72" i="9"/>
  <c r="R72" i="9" s="1"/>
  <c r="Q62" i="9"/>
  <c r="R62" i="9" s="1"/>
  <c r="Q58" i="9"/>
  <c r="R58" i="9" s="1"/>
  <c r="Q309" i="9"/>
  <c r="R309" i="9" s="1"/>
  <c r="Q285" i="9"/>
  <c r="R285" i="9" s="1"/>
  <c r="Q281" i="9"/>
  <c r="R281" i="9" s="1"/>
  <c r="Q274" i="9"/>
  <c r="R274" i="9" s="1"/>
  <c r="Q267" i="9"/>
  <c r="Q263" i="9"/>
  <c r="R263" i="9" s="1"/>
  <c r="Q256" i="9"/>
  <c r="R256" i="9" s="1"/>
  <c r="Q252" i="9"/>
  <c r="R252" i="9" s="1"/>
  <c r="Q245" i="9"/>
  <c r="Q241" i="9"/>
  <c r="R241" i="9" s="1"/>
  <c r="Q237" i="9"/>
  <c r="R237" i="9" s="1"/>
  <c r="Q233" i="9"/>
  <c r="R233" i="9" s="1"/>
  <c r="Q229" i="9"/>
  <c r="R229" i="9" s="1"/>
  <c r="Q225" i="9"/>
  <c r="R225" i="9" s="1"/>
  <c r="Q221" i="9"/>
  <c r="R221" i="9" s="1"/>
  <c r="Q217" i="9"/>
  <c r="R217" i="9" s="1"/>
  <c r="Q213" i="9"/>
  <c r="R213" i="9" s="1"/>
  <c r="Q209" i="9"/>
  <c r="R209" i="9" s="1"/>
  <c r="Q205" i="9"/>
  <c r="R205" i="9" s="1"/>
  <c r="Q201" i="9"/>
  <c r="R201" i="9" s="1"/>
  <c r="Q197" i="9"/>
  <c r="R197" i="9" s="1"/>
  <c r="Q193" i="9"/>
  <c r="R193" i="9" s="1"/>
  <c r="Q186" i="9"/>
  <c r="R186" i="9" s="1"/>
  <c r="Q175" i="9"/>
  <c r="R175" i="9" s="1"/>
  <c r="Q168" i="9"/>
  <c r="R168" i="9" s="1"/>
  <c r="Q157" i="9"/>
  <c r="R157" i="9" s="1"/>
  <c r="Q153" i="9"/>
  <c r="R153" i="9" s="1"/>
  <c r="Q142" i="9"/>
  <c r="R142" i="9" s="1"/>
  <c r="Q135" i="9"/>
  <c r="R135" i="9" s="1"/>
  <c r="Q131" i="9"/>
  <c r="R131" i="9" s="1"/>
  <c r="Q127" i="9"/>
  <c r="R127" i="9" s="1"/>
  <c r="Q68" i="9"/>
  <c r="R68" i="9" s="1"/>
  <c r="Q54" i="9"/>
  <c r="R54" i="9" s="1"/>
  <c r="Q47" i="9"/>
  <c r="R47" i="9" s="1"/>
  <c r="Q43" i="9"/>
  <c r="R43" i="9" s="1"/>
  <c r="X43" i="9" s="1"/>
  <c r="Q39" i="9"/>
  <c r="R39" i="9" s="1"/>
  <c r="X39" i="9" s="1"/>
  <c r="Q35" i="9"/>
  <c r="R35" i="9" s="1"/>
  <c r="X35" i="9" s="1"/>
  <c r="Q32" i="9"/>
  <c r="R32" i="9" s="1"/>
  <c r="X32" i="9" s="1"/>
  <c r="Q28" i="9"/>
  <c r="R28" i="9" s="1"/>
  <c r="Q317" i="9"/>
  <c r="R317" i="9" s="1"/>
  <c r="Q23" i="9"/>
  <c r="R23" i="9" s="1"/>
  <c r="Q19" i="9"/>
  <c r="R19" i="9" s="1"/>
  <c r="X19" i="9" s="1"/>
  <c r="Q312" i="9"/>
  <c r="R312" i="9" s="1"/>
  <c r="Q305" i="9"/>
  <c r="R305" i="9" s="1"/>
  <c r="Q302" i="9"/>
  <c r="Q299" i="9"/>
  <c r="Q295" i="9"/>
  <c r="R295" i="9" s="1"/>
  <c r="Q288" i="9"/>
  <c r="R288" i="9" s="1"/>
  <c r="Q277" i="9"/>
  <c r="Q270" i="9"/>
  <c r="R270" i="9" s="1"/>
  <c r="Q248" i="9"/>
  <c r="R248" i="9" s="1"/>
  <c r="Q189" i="9"/>
  <c r="R189" i="9" s="1"/>
  <c r="Q182" i="9"/>
  <c r="Q178" i="9"/>
  <c r="R178" i="9" s="1"/>
  <c r="Q171" i="9"/>
  <c r="R171" i="9" s="1"/>
  <c r="Q164" i="9"/>
  <c r="R164" i="9" s="1"/>
  <c r="Q149" i="9"/>
  <c r="R149" i="9" s="1"/>
  <c r="Q145" i="9"/>
  <c r="R145" i="9" s="1"/>
  <c r="Q119" i="9"/>
  <c r="R119" i="9" s="1"/>
  <c r="Q115" i="9"/>
  <c r="R115" i="9" s="1"/>
  <c r="Q111" i="9"/>
  <c r="R111" i="9" s="1"/>
  <c r="Q107" i="9"/>
  <c r="R107" i="9" s="1"/>
  <c r="Q103" i="9"/>
  <c r="R103" i="9" s="1"/>
  <c r="Q99" i="9"/>
  <c r="R99" i="9" s="1"/>
  <c r="Q95" i="9"/>
  <c r="R95" i="9" s="1"/>
  <c r="Q91" i="9"/>
  <c r="R91" i="9" s="1"/>
  <c r="Q87" i="9"/>
  <c r="R87" i="9" s="1"/>
  <c r="Q83" i="9"/>
  <c r="R83" i="9" s="1"/>
  <c r="Q79" i="9"/>
  <c r="R79" i="9" s="1"/>
  <c r="Q75" i="9"/>
  <c r="R75" i="9" s="1"/>
  <c r="Q71" i="9"/>
  <c r="R71" i="9" s="1"/>
  <c r="Q61" i="9"/>
  <c r="R61" i="9" s="1"/>
  <c r="Q50" i="9"/>
  <c r="R50" i="9" s="1"/>
  <c r="Q291" i="9"/>
  <c r="Q284" i="9"/>
  <c r="R284" i="9" s="1"/>
  <c r="Q280" i="9"/>
  <c r="R280" i="9" s="1"/>
  <c r="Q266" i="9"/>
  <c r="R266" i="9" s="1"/>
  <c r="Q262" i="9"/>
  <c r="R262" i="9" s="1"/>
  <c r="Q259" i="9"/>
  <c r="Q255" i="9"/>
  <c r="R255" i="9" s="1"/>
  <c r="Q244" i="9"/>
  <c r="R244" i="9" s="1"/>
  <c r="Q240" i="9"/>
  <c r="R240" i="9" s="1"/>
  <c r="Q236" i="9"/>
  <c r="R236" i="9" s="1"/>
  <c r="Q232" i="9"/>
  <c r="R232" i="9" s="1"/>
  <c r="Q228" i="9"/>
  <c r="R228" i="9" s="1"/>
  <c r="Q224" i="9"/>
  <c r="R224" i="9" s="1"/>
  <c r="Q220" i="9"/>
  <c r="R220" i="9" s="1"/>
  <c r="Q216" i="9"/>
  <c r="R216" i="9" s="1"/>
  <c r="Q212" i="9"/>
  <c r="R212" i="9" s="1"/>
  <c r="Q208" i="9"/>
  <c r="R208" i="9" s="1"/>
  <c r="Q204" i="9"/>
  <c r="R204" i="9" s="1"/>
  <c r="Q200" i="9"/>
  <c r="R200" i="9" s="1"/>
  <c r="Q196" i="9"/>
  <c r="R196" i="9" s="1"/>
  <c r="Q185" i="9"/>
  <c r="R185" i="9" s="1"/>
  <c r="Q174" i="9"/>
  <c r="R174" i="9" s="1"/>
  <c r="Q167" i="9"/>
  <c r="R167" i="9" s="1"/>
  <c r="Q160" i="9"/>
  <c r="Q156" i="9"/>
  <c r="R156" i="9" s="1"/>
  <c r="Q152" i="9"/>
  <c r="R152" i="9" s="1"/>
  <c r="Q138" i="9"/>
  <c r="Q134" i="9"/>
  <c r="R134" i="9" s="1"/>
  <c r="Q130" i="9"/>
  <c r="R130" i="9" s="1"/>
  <c r="Q126" i="9"/>
  <c r="R126" i="9" s="1"/>
  <c r="Q64" i="9"/>
  <c r="R64" i="9" s="1"/>
  <c r="Q53" i="9"/>
  <c r="R53" i="9" s="1"/>
  <c r="Q46" i="9"/>
  <c r="R46" i="9" s="1"/>
  <c r="Q42" i="9"/>
  <c r="R42" i="9" s="1"/>
  <c r="Q38" i="9"/>
  <c r="R38" i="9" s="1"/>
  <c r="Q31" i="9"/>
  <c r="R31" i="9" s="1"/>
  <c r="Q27" i="9"/>
  <c r="R27" i="9" s="1"/>
  <c r="Q316" i="9"/>
  <c r="R316" i="9" s="1"/>
  <c r="Q22" i="9"/>
  <c r="R22" i="9" s="1"/>
  <c r="Q315" i="9"/>
  <c r="R315" i="9" s="1"/>
  <c r="Q311" i="9"/>
  <c r="R311" i="9" s="1"/>
  <c r="Q308" i="9"/>
  <c r="Q298" i="9"/>
  <c r="R298" i="9" s="1"/>
  <c r="Q294" i="9"/>
  <c r="R294" i="9" s="1"/>
  <c r="Q276" i="9"/>
  <c r="R276" i="9" s="1"/>
  <c r="Q273" i="9"/>
  <c r="Q269" i="9"/>
  <c r="R269" i="9" s="1"/>
  <c r="X269" i="9" s="1"/>
  <c r="Q251" i="9"/>
  <c r="Q247" i="9"/>
  <c r="R247" i="9" s="1"/>
  <c r="Q192" i="9"/>
  <c r="Q181" i="9"/>
  <c r="R181" i="9" s="1"/>
  <c r="Q177" i="9"/>
  <c r="R177" i="9" s="1"/>
  <c r="Q163" i="9"/>
  <c r="R163" i="9" s="1"/>
  <c r="Q148" i="9"/>
  <c r="R148" i="9" s="1"/>
  <c r="Q122" i="9"/>
  <c r="R122" i="9" s="1"/>
  <c r="Q118" i="9"/>
  <c r="R118" i="9" s="1"/>
  <c r="Q114" i="9"/>
  <c r="R114" i="9" s="1"/>
  <c r="Q110" i="9"/>
  <c r="R110" i="9" s="1"/>
  <c r="Q106" i="9"/>
  <c r="R106" i="9" s="1"/>
  <c r="Q102" i="9"/>
  <c r="R102" i="9" s="1"/>
  <c r="Q98" i="9"/>
  <c r="R98" i="9" s="1"/>
  <c r="Q94" i="9"/>
  <c r="R94" i="9" s="1"/>
  <c r="Q90" i="9"/>
  <c r="R90" i="9" s="1"/>
  <c r="Q86" i="9"/>
  <c r="R86" i="9" s="1"/>
  <c r="Q82" i="9"/>
  <c r="R82" i="9" s="1"/>
  <c r="Q78" i="9"/>
  <c r="R78" i="9" s="1"/>
  <c r="Q74" i="9"/>
  <c r="R74" i="9" s="1"/>
  <c r="Q70" i="9"/>
  <c r="R70" i="9" s="1"/>
  <c r="Q60" i="9"/>
  <c r="R60" i="9" s="1"/>
  <c r="Q34" i="9"/>
  <c r="R34" i="9" s="1"/>
  <c r="Q304" i="9"/>
  <c r="Q301" i="9"/>
  <c r="Q290" i="9"/>
  <c r="R290" i="9" s="1"/>
  <c r="Q287" i="9"/>
  <c r="Q283" i="9"/>
  <c r="R283" i="9" s="1"/>
  <c r="Q279" i="9"/>
  <c r="R279" i="9" s="1"/>
  <c r="Q265" i="9"/>
  <c r="R265" i="9" s="1"/>
  <c r="Q258" i="9"/>
  <c r="R258" i="9" s="1"/>
  <c r="Q254" i="9"/>
  <c r="R254" i="9" s="1"/>
  <c r="Q243" i="9"/>
  <c r="R243" i="9" s="1"/>
  <c r="Q239" i="9"/>
  <c r="R239" i="9" s="1"/>
  <c r="Q235" i="9"/>
  <c r="R235" i="9" s="1"/>
  <c r="Q231" i="9"/>
  <c r="R231" i="9" s="1"/>
  <c r="Q227" i="9"/>
  <c r="R227" i="9" s="1"/>
  <c r="Q223" i="9"/>
  <c r="R223" i="9" s="1"/>
  <c r="Q219" i="9"/>
  <c r="R219" i="9" s="1"/>
  <c r="Q215" i="9"/>
  <c r="R215" i="9" s="1"/>
  <c r="Q211" i="9"/>
  <c r="R211" i="9" s="1"/>
  <c r="Q207" i="9"/>
  <c r="R207" i="9" s="1"/>
  <c r="Q203" i="9"/>
  <c r="R203" i="9" s="1"/>
  <c r="Q199" i="9"/>
  <c r="R199" i="9" s="1"/>
  <c r="Q195" i="9"/>
  <c r="R195" i="9" s="1"/>
  <c r="Q188" i="9"/>
  <c r="R188" i="9" s="1"/>
  <c r="Q184" i="9"/>
  <c r="R184" i="9" s="1"/>
  <c r="Q170" i="9"/>
  <c r="Q159" i="9"/>
  <c r="R159" i="9" s="1"/>
  <c r="Q155" i="9"/>
  <c r="R155" i="9" s="1"/>
  <c r="Q151" i="9"/>
  <c r="R151" i="9" s="1"/>
  <c r="Q144" i="9"/>
  <c r="Q137" i="9"/>
  <c r="R137" i="9" s="1"/>
  <c r="Q133" i="9"/>
  <c r="R133" i="9" s="1"/>
  <c r="Q129" i="9"/>
  <c r="R129" i="9" s="1"/>
  <c r="Q125" i="9"/>
  <c r="R125" i="9" s="1"/>
  <c r="Q56" i="9"/>
  <c r="R56" i="9" s="1"/>
  <c r="Q52" i="9"/>
  <c r="R52" i="9" s="1"/>
  <c r="Q45" i="9"/>
  <c r="R45" i="9" s="1"/>
  <c r="X45" i="9" s="1"/>
  <c r="Q41" i="9"/>
  <c r="R41" i="9" s="1"/>
  <c r="X41" i="9" s="1"/>
  <c r="Q37" i="9"/>
  <c r="R37" i="9" s="1"/>
  <c r="X37" i="9" s="1"/>
  <c r="Q30" i="9"/>
  <c r="R30" i="9" s="1"/>
  <c r="Q26" i="9"/>
  <c r="R26" i="9" s="1"/>
  <c r="M8" i="7"/>
  <c r="O8" i="7" s="1"/>
  <c r="B20" i="19"/>
  <c r="B13" i="4"/>
  <c r="B9" i="18" s="1"/>
  <c r="X129" i="9"/>
  <c r="X122" i="9"/>
  <c r="X71" i="9"/>
  <c r="X275" i="9"/>
  <c r="X308" i="9"/>
  <c r="X298" i="9"/>
  <c r="X287" i="9"/>
  <c r="X247" i="9"/>
  <c r="X303" i="9"/>
  <c r="X289" i="9"/>
  <c r="X257" i="9"/>
  <c r="X253" i="9"/>
  <c r="X234" i="9"/>
  <c r="X230" i="9"/>
  <c r="X226" i="9"/>
  <c r="X222" i="9"/>
  <c r="X214" i="9"/>
  <c r="X202" i="9"/>
  <c r="X198" i="9"/>
  <c r="X194" i="9"/>
  <c r="X180" i="9"/>
  <c r="X159" i="9"/>
  <c r="X152" i="9"/>
  <c r="X130" i="9"/>
  <c r="X108" i="9"/>
  <c r="X85" i="9"/>
  <c r="X193" i="9"/>
  <c r="X186" i="9"/>
  <c r="X172" i="9"/>
  <c r="X165" i="9"/>
  <c r="X158" i="9"/>
  <c r="X151" i="9"/>
  <c r="X125" i="9"/>
  <c r="X300" i="9"/>
  <c r="X185" i="9"/>
  <c r="X178" i="9"/>
  <c r="X157" i="9"/>
  <c r="X143" i="9"/>
  <c r="X136" i="9"/>
  <c r="X89" i="9"/>
  <c r="X24" i="9"/>
  <c r="X127" i="9"/>
  <c r="X61" i="9"/>
  <c r="X191" i="9"/>
  <c r="X163" i="9"/>
  <c r="X156" i="9"/>
  <c r="X149" i="9"/>
  <c r="X145" i="9"/>
  <c r="X101" i="9"/>
  <c r="X97" i="9"/>
  <c r="X82" i="9"/>
  <c r="X67" i="9"/>
  <c r="X64" i="9"/>
  <c r="X53" i="9"/>
  <c r="X317" i="9"/>
  <c r="X313" i="9"/>
  <c r="X306" i="9"/>
  <c r="X296" i="9"/>
  <c r="X271" i="9"/>
  <c r="X249" i="9"/>
  <c r="X245" i="9"/>
  <c r="X190" i="9"/>
  <c r="X183" i="9"/>
  <c r="X169" i="9"/>
  <c r="X162" i="9"/>
  <c r="X155" i="9"/>
  <c r="X119" i="9"/>
  <c r="X115" i="9"/>
  <c r="X81" i="9"/>
  <c r="X77" i="9"/>
  <c r="X27" i="9"/>
  <c r="X309" i="9"/>
  <c r="X302" i="9"/>
  <c r="X299" i="9"/>
  <c r="X285" i="9"/>
  <c r="X281" i="9"/>
  <c r="X277" i="9"/>
  <c r="X263" i="9"/>
  <c r="X252" i="9"/>
  <c r="X241" i="9"/>
  <c r="X312" i="9"/>
  <c r="X305" i="9"/>
  <c r="X295" i="9"/>
  <c r="X259" i="9"/>
  <c r="X248" i="9"/>
  <c r="X189" i="9"/>
  <c r="X175" i="9"/>
  <c r="X168" i="9"/>
  <c r="X161" i="9"/>
  <c r="X154" i="9"/>
  <c r="X140" i="9"/>
  <c r="X99" i="9"/>
  <c r="X55" i="9"/>
  <c r="X51" i="9"/>
  <c r="X48" i="9"/>
  <c r="X284" i="9"/>
  <c r="X255" i="9"/>
  <c r="X251" i="9"/>
  <c r="X244" i="9"/>
  <c r="X91" i="9"/>
  <c r="X87" i="9"/>
  <c r="X315" i="9"/>
  <c r="X311" i="9"/>
  <c r="X174" i="9"/>
  <c r="X167" i="9"/>
  <c r="X153" i="9"/>
  <c r="X146" i="9"/>
  <c r="X117" i="9"/>
  <c r="X113" i="9"/>
  <c r="X94" i="9"/>
  <c r="X75" i="9"/>
  <c r="X29" i="9"/>
  <c r="X25" i="9"/>
  <c r="X283" i="9"/>
  <c r="X279" i="9"/>
  <c r="X265" i="9"/>
  <c r="X261" i="9"/>
  <c r="X243" i="9"/>
  <c r="X239" i="9"/>
  <c r="X235" i="9"/>
  <c r="X231" i="9"/>
  <c r="X227" i="9"/>
  <c r="X223" i="9"/>
  <c r="X219" i="9"/>
  <c r="X215" i="9"/>
  <c r="X211" i="9"/>
  <c r="X207" i="9"/>
  <c r="X203" i="9"/>
  <c r="X199" i="9"/>
  <c r="X195" i="9"/>
  <c r="X188" i="9"/>
  <c r="X181" i="9"/>
  <c r="X177" i="9"/>
  <c r="X170" i="9"/>
  <c r="X142" i="9"/>
  <c r="X135" i="9"/>
  <c r="X22" i="9"/>
  <c r="X286" i="9"/>
  <c r="X258" i="9"/>
  <c r="G25" i="19"/>
  <c r="M25" i="19"/>
  <c r="G23" i="19"/>
  <c r="M23" i="19"/>
  <c r="X274" i="9"/>
  <c r="X246" i="9"/>
  <c r="X137" i="9"/>
  <c r="G30" i="19"/>
  <c r="M30" i="19"/>
  <c r="G22" i="19"/>
  <c r="M22" i="19"/>
  <c r="G24" i="19"/>
  <c r="M24" i="19"/>
  <c r="X72" i="9"/>
  <c r="X56" i="9"/>
  <c r="X40" i="9"/>
  <c r="G29" i="19"/>
  <c r="M29" i="19"/>
  <c r="G21" i="19"/>
  <c r="M21" i="19"/>
  <c r="X270" i="9"/>
  <c r="X242" i="9"/>
  <c r="X192" i="9"/>
  <c r="X160" i="9"/>
  <c r="X120" i="9"/>
  <c r="G28" i="19"/>
  <c r="M28" i="19"/>
  <c r="G27" i="19"/>
  <c r="M27" i="19"/>
  <c r="G26" i="19"/>
  <c r="M26" i="19"/>
  <c r="B269" i="17"/>
  <c r="B288" i="14"/>
  <c r="B133" i="17"/>
  <c r="B152" i="14"/>
  <c r="B261" i="17"/>
  <c r="B280" i="14"/>
  <c r="B204" i="17"/>
  <c r="B223" i="14"/>
  <c r="B150" i="17"/>
  <c r="B169" i="14"/>
  <c r="B108" i="17"/>
  <c r="B127" i="14"/>
  <c r="C314" i="17"/>
  <c r="C333" i="14"/>
  <c r="B300" i="17"/>
  <c r="B319" i="14"/>
  <c r="B253" i="17"/>
  <c r="B272" i="14"/>
  <c r="B221" i="17"/>
  <c r="B240" i="14"/>
  <c r="B197" i="17"/>
  <c r="B216" i="14"/>
  <c r="B165" i="17"/>
  <c r="B184" i="14"/>
  <c r="B149" i="17"/>
  <c r="B168" i="14"/>
  <c r="B125" i="17"/>
  <c r="B144" i="14"/>
  <c r="B107" i="17"/>
  <c r="B126" i="14"/>
  <c r="B86" i="17"/>
  <c r="B105" i="14"/>
  <c r="B61" i="17"/>
  <c r="B80" i="14"/>
  <c r="B36" i="17"/>
  <c r="B55" i="14"/>
  <c r="C305" i="17"/>
  <c r="C324" i="14"/>
  <c r="C297" i="17"/>
  <c r="C316" i="14"/>
  <c r="C289" i="17"/>
  <c r="C308" i="14"/>
  <c r="C281" i="17"/>
  <c r="C300" i="14"/>
  <c r="C273" i="17"/>
  <c r="C292" i="14"/>
  <c r="C265" i="17"/>
  <c r="C284" i="14"/>
  <c r="C257" i="17"/>
  <c r="C276" i="14"/>
  <c r="C249" i="17"/>
  <c r="C268" i="14"/>
  <c r="C241" i="17"/>
  <c r="C260" i="14"/>
  <c r="C233" i="17"/>
  <c r="C252" i="14"/>
  <c r="C225" i="17"/>
  <c r="C244" i="14"/>
  <c r="C217" i="17"/>
  <c r="C236" i="14"/>
  <c r="C209" i="17"/>
  <c r="C228" i="14"/>
  <c r="C201" i="17"/>
  <c r="C220" i="14"/>
  <c r="C193" i="17"/>
  <c r="C212" i="14"/>
  <c r="C185" i="17"/>
  <c r="C204" i="14"/>
  <c r="C177" i="17"/>
  <c r="C196" i="14"/>
  <c r="C169" i="17"/>
  <c r="C188" i="14"/>
  <c r="C161" i="17"/>
  <c r="C180" i="14"/>
  <c r="C153" i="17"/>
  <c r="C172" i="14"/>
  <c r="C145" i="17"/>
  <c r="C164" i="14"/>
  <c r="C137" i="17"/>
  <c r="C156" i="14"/>
  <c r="C129" i="17"/>
  <c r="C148" i="14"/>
  <c r="C121" i="17"/>
  <c r="C140" i="14"/>
  <c r="C113" i="17"/>
  <c r="C132" i="14"/>
  <c r="C105" i="17"/>
  <c r="C124" i="14"/>
  <c r="C97" i="17"/>
  <c r="C116" i="14"/>
  <c r="C89" i="17"/>
  <c r="C108" i="14"/>
  <c r="C81" i="17"/>
  <c r="C100" i="14"/>
  <c r="C73" i="17"/>
  <c r="C92" i="14"/>
  <c r="C65" i="17"/>
  <c r="C84" i="14"/>
  <c r="C57" i="17"/>
  <c r="C76" i="14"/>
  <c r="C49" i="17"/>
  <c r="C68" i="14"/>
  <c r="C41" i="17"/>
  <c r="C60" i="14"/>
  <c r="C33" i="17"/>
  <c r="C52" i="14"/>
  <c r="C25" i="17"/>
  <c r="C44" i="14"/>
  <c r="E15" i="17"/>
  <c r="U4" i="7"/>
  <c r="E307" i="17"/>
  <c r="U296" i="7"/>
  <c r="AA296" i="7" s="1"/>
  <c r="E326" i="14"/>
  <c r="E299" i="17"/>
  <c r="U288" i="7"/>
  <c r="AA288" i="7" s="1"/>
  <c r="E318" i="14"/>
  <c r="E290" i="16"/>
  <c r="U280" i="7"/>
  <c r="AA280" i="7" s="1"/>
  <c r="E310" i="14"/>
  <c r="E283" i="17"/>
  <c r="U272" i="7"/>
  <c r="AA272" i="7" s="1"/>
  <c r="E302" i="14"/>
  <c r="E275" i="17"/>
  <c r="U264" i="7"/>
  <c r="AA264" i="7" s="1"/>
  <c r="E294" i="14"/>
  <c r="E266" i="16"/>
  <c r="U256" i="7"/>
  <c r="AA256" i="7" s="1"/>
  <c r="E286" i="14"/>
  <c r="E259" i="17"/>
  <c r="U248" i="7"/>
  <c r="AA248" i="7" s="1"/>
  <c r="E278" i="14"/>
  <c r="E251" i="17"/>
  <c r="U240" i="7"/>
  <c r="AA240" i="7" s="1"/>
  <c r="E270" i="14"/>
  <c r="E243" i="17"/>
  <c r="U232" i="7"/>
  <c r="AA232" i="7" s="1"/>
  <c r="E262" i="14"/>
  <c r="E235" i="17"/>
  <c r="U224" i="7"/>
  <c r="AA224" i="7" s="1"/>
  <c r="E254" i="14"/>
  <c r="E227" i="17"/>
  <c r="U216" i="7"/>
  <c r="AA216" i="7" s="1"/>
  <c r="E246" i="14"/>
  <c r="E219" i="17"/>
  <c r="U208" i="7"/>
  <c r="AA208" i="7" s="1"/>
  <c r="E238" i="14"/>
  <c r="E211" i="17"/>
  <c r="U200" i="7"/>
  <c r="AA200" i="7" s="1"/>
  <c r="E230" i="14"/>
  <c r="E203" i="17"/>
  <c r="U192" i="7"/>
  <c r="AA192" i="7" s="1"/>
  <c r="E222" i="14"/>
  <c r="E195" i="17"/>
  <c r="U184" i="7"/>
  <c r="AA184" i="7" s="1"/>
  <c r="E214" i="14"/>
  <c r="E187" i="17"/>
  <c r="U176" i="7"/>
  <c r="AA176" i="7" s="1"/>
  <c r="E206" i="14"/>
  <c r="E179" i="17"/>
  <c r="U168" i="7"/>
  <c r="AA168" i="7" s="1"/>
  <c r="E198" i="14"/>
  <c r="E171" i="17"/>
  <c r="U160" i="7"/>
  <c r="AA160" i="7" s="1"/>
  <c r="E190" i="14"/>
  <c r="E163" i="17"/>
  <c r="U152" i="7"/>
  <c r="AA152" i="7" s="1"/>
  <c r="E182" i="14"/>
  <c r="E155" i="17"/>
  <c r="U144" i="7"/>
  <c r="AA144" i="7" s="1"/>
  <c r="E174" i="14"/>
  <c r="E147" i="17"/>
  <c r="U136" i="7"/>
  <c r="AA136" i="7" s="1"/>
  <c r="E166" i="14"/>
  <c r="E139" i="17"/>
  <c r="U128" i="7"/>
  <c r="AA128" i="7" s="1"/>
  <c r="E158" i="14"/>
  <c r="E131" i="17"/>
  <c r="U120" i="7"/>
  <c r="AA120" i="7" s="1"/>
  <c r="E150" i="14"/>
  <c r="E123" i="17"/>
  <c r="U112" i="7"/>
  <c r="AA112" i="7" s="1"/>
  <c r="E142" i="14"/>
  <c r="E115" i="17"/>
  <c r="U104" i="7"/>
  <c r="AA104" i="7" s="1"/>
  <c r="E134" i="14"/>
  <c r="E107" i="17"/>
  <c r="U96" i="7"/>
  <c r="AA96" i="7" s="1"/>
  <c r="E126" i="14"/>
  <c r="E99" i="17"/>
  <c r="U88" i="7"/>
  <c r="AA88" i="7" s="1"/>
  <c r="E118" i="14"/>
  <c r="E91" i="17"/>
  <c r="U80" i="7"/>
  <c r="AA80" i="7" s="1"/>
  <c r="E110" i="14"/>
  <c r="E83" i="17"/>
  <c r="U72" i="7"/>
  <c r="AA72" i="7" s="1"/>
  <c r="E102" i="14"/>
  <c r="E75" i="17"/>
  <c r="U64" i="7"/>
  <c r="AA64" i="7" s="1"/>
  <c r="E94" i="14"/>
  <c r="E67" i="17"/>
  <c r="U56" i="7"/>
  <c r="AA56" i="7" s="1"/>
  <c r="E86" i="14"/>
  <c r="E59" i="17"/>
  <c r="U48" i="7"/>
  <c r="AA48" i="7" s="1"/>
  <c r="E78" i="14"/>
  <c r="E51" i="17"/>
  <c r="U40" i="7"/>
  <c r="AA40" i="7" s="1"/>
  <c r="E70" i="14"/>
  <c r="E43" i="17"/>
  <c r="U32" i="7"/>
  <c r="AA32" i="7" s="1"/>
  <c r="E62" i="14"/>
  <c r="E35" i="17"/>
  <c r="U24" i="7"/>
  <c r="AA24" i="7" s="1"/>
  <c r="E54" i="14"/>
  <c r="E27" i="17"/>
  <c r="U16" i="7"/>
  <c r="AA16" i="7" s="1"/>
  <c r="E46" i="14"/>
  <c r="E19" i="17"/>
  <c r="U8" i="7"/>
  <c r="E38" i="14"/>
  <c r="G17" i="17"/>
  <c r="G36" i="14"/>
  <c r="G313" i="17"/>
  <c r="G332" i="14"/>
  <c r="H310" i="17"/>
  <c r="W299" i="7"/>
  <c r="H329" i="14"/>
  <c r="F308" i="17"/>
  <c r="F327" i="14"/>
  <c r="G305" i="17"/>
  <c r="G324" i="14"/>
  <c r="H302" i="17"/>
  <c r="W291" i="7"/>
  <c r="H321" i="14"/>
  <c r="BX295" i="18" s="1"/>
  <c r="F300" i="17"/>
  <c r="F319" i="14"/>
  <c r="G297" i="17"/>
  <c r="G316" i="14"/>
  <c r="H294" i="17"/>
  <c r="W283" i="7"/>
  <c r="H313" i="14"/>
  <c r="F292" i="17"/>
  <c r="F311" i="14"/>
  <c r="G289" i="17"/>
  <c r="G308" i="14"/>
  <c r="H286" i="17"/>
  <c r="W275" i="7"/>
  <c r="H305" i="14"/>
  <c r="BX279" i="18" s="1"/>
  <c r="F284" i="17"/>
  <c r="F303" i="14"/>
  <c r="G281" i="17"/>
  <c r="G300" i="14"/>
  <c r="H278" i="17"/>
  <c r="W267" i="7"/>
  <c r="H297" i="14"/>
  <c r="F276" i="17"/>
  <c r="F295" i="14"/>
  <c r="G273" i="17"/>
  <c r="G292" i="14"/>
  <c r="H270" i="17"/>
  <c r="W259" i="7"/>
  <c r="H289" i="14"/>
  <c r="F268" i="17"/>
  <c r="F287" i="14"/>
  <c r="G265" i="17"/>
  <c r="G284" i="14"/>
  <c r="W251" i="7"/>
  <c r="H281" i="14"/>
  <c r="H262" i="17"/>
  <c r="F260" i="17"/>
  <c r="F279" i="14"/>
  <c r="G257" i="17"/>
  <c r="G276" i="14"/>
  <c r="H254" i="17"/>
  <c r="W243" i="7"/>
  <c r="H273" i="14"/>
  <c r="F252" i="17"/>
  <c r="F271" i="14"/>
  <c r="G249" i="17"/>
  <c r="G268" i="14"/>
  <c r="H246" i="17"/>
  <c r="W235" i="7"/>
  <c r="H265" i="14"/>
  <c r="F244" i="17"/>
  <c r="F263" i="14"/>
  <c r="G241" i="17"/>
  <c r="G260" i="14"/>
  <c r="H238" i="17"/>
  <c r="W227" i="7"/>
  <c r="H257" i="14"/>
  <c r="BY231" i="18" s="1"/>
  <c r="F236" i="17"/>
  <c r="F255" i="14"/>
  <c r="G233" i="17"/>
  <c r="G252" i="14"/>
  <c r="H230" i="17"/>
  <c r="W219" i="7"/>
  <c r="H249" i="14"/>
  <c r="BY223" i="18" s="1"/>
  <c r="F228" i="17"/>
  <c r="F247" i="14"/>
  <c r="G225" i="17"/>
  <c r="G244" i="14"/>
  <c r="H222" i="17"/>
  <c r="W211" i="7"/>
  <c r="H241" i="14"/>
  <c r="BY215" i="18" s="1"/>
  <c r="F220" i="17"/>
  <c r="F239" i="14"/>
  <c r="G217" i="17"/>
  <c r="G236" i="14"/>
  <c r="H214" i="17"/>
  <c r="W203" i="7"/>
  <c r="H233" i="14"/>
  <c r="F212" i="17"/>
  <c r="F231" i="14"/>
  <c r="G209" i="17"/>
  <c r="G228" i="14"/>
  <c r="H206" i="17"/>
  <c r="W195" i="7"/>
  <c r="H225" i="14"/>
  <c r="F204" i="17"/>
  <c r="F223" i="14"/>
  <c r="G201" i="17"/>
  <c r="G220" i="14"/>
  <c r="H198" i="17"/>
  <c r="W187" i="7"/>
  <c r="H217" i="14"/>
  <c r="F196" i="17"/>
  <c r="F215" i="14"/>
  <c r="G193" i="17"/>
  <c r="G212" i="14"/>
  <c r="H190" i="17"/>
  <c r="W179" i="7"/>
  <c r="H209" i="14"/>
  <c r="F188" i="17"/>
  <c r="F207" i="14"/>
  <c r="G185" i="17"/>
  <c r="G204" i="14"/>
  <c r="H182" i="17"/>
  <c r="W171" i="7"/>
  <c r="H201" i="14"/>
  <c r="F180" i="17"/>
  <c r="F199" i="14"/>
  <c r="G177" i="17"/>
  <c r="G196" i="14"/>
  <c r="H174" i="17"/>
  <c r="W163" i="7"/>
  <c r="H193" i="14"/>
  <c r="BX167" i="18" s="1"/>
  <c r="F172" i="17"/>
  <c r="F191" i="14"/>
  <c r="G169" i="17"/>
  <c r="G188" i="14"/>
  <c r="H166" i="17"/>
  <c r="W155" i="7"/>
  <c r="H185" i="14"/>
  <c r="BY159" i="18" s="1"/>
  <c r="F164" i="17"/>
  <c r="F183" i="14"/>
  <c r="G161" i="17"/>
  <c r="G180" i="14"/>
  <c r="H158" i="17"/>
  <c r="W147" i="7"/>
  <c r="H177" i="14"/>
  <c r="BY151" i="18" s="1"/>
  <c r="F156" i="17"/>
  <c r="F175" i="14"/>
  <c r="G153" i="17"/>
  <c r="G172" i="14"/>
  <c r="H150" i="17"/>
  <c r="W139" i="7"/>
  <c r="H169" i="14"/>
  <c r="F148" i="17"/>
  <c r="F167" i="14"/>
  <c r="G145" i="17"/>
  <c r="G164" i="14"/>
  <c r="H142" i="17"/>
  <c r="W131" i="7"/>
  <c r="H161" i="14"/>
  <c r="F140" i="17"/>
  <c r="F159" i="14"/>
  <c r="G137" i="17"/>
  <c r="G156" i="14"/>
  <c r="H134" i="17"/>
  <c r="W123" i="7"/>
  <c r="H153" i="14"/>
  <c r="F132" i="17"/>
  <c r="F151" i="14"/>
  <c r="G129" i="17"/>
  <c r="G148" i="14"/>
  <c r="H126" i="17"/>
  <c r="W115" i="7"/>
  <c r="H145" i="14"/>
  <c r="F124" i="17"/>
  <c r="F143" i="14"/>
  <c r="G121" i="17"/>
  <c r="G140" i="14"/>
  <c r="H118" i="17"/>
  <c r="W107" i="7"/>
  <c r="H137" i="14"/>
  <c r="F116" i="17"/>
  <c r="F135" i="14"/>
  <c r="G113" i="17"/>
  <c r="G132" i="14"/>
  <c r="H110" i="17"/>
  <c r="W99" i="7"/>
  <c r="H129" i="14"/>
  <c r="BY103" i="18" s="1"/>
  <c r="F108" i="17"/>
  <c r="F127" i="14"/>
  <c r="G105" i="17"/>
  <c r="G124" i="14"/>
  <c r="H102" i="17"/>
  <c r="W91" i="7"/>
  <c r="H121" i="14"/>
  <c r="BY95" i="18" s="1"/>
  <c r="F100" i="17"/>
  <c r="F119" i="14"/>
  <c r="G97" i="17"/>
  <c r="G116" i="14"/>
  <c r="H94" i="17"/>
  <c r="W83" i="7"/>
  <c r="H113" i="14"/>
  <c r="BY87" i="18" s="1"/>
  <c r="F92" i="17"/>
  <c r="F111" i="14"/>
  <c r="G89" i="17"/>
  <c r="G108" i="14"/>
  <c r="H86" i="17"/>
  <c r="W75" i="7"/>
  <c r="H105" i="14"/>
  <c r="F84" i="17"/>
  <c r="F103" i="14"/>
  <c r="G81" i="17"/>
  <c r="G100" i="14"/>
  <c r="H78" i="17"/>
  <c r="W67" i="7"/>
  <c r="H97" i="14"/>
  <c r="F76" i="17"/>
  <c r="F95" i="14"/>
  <c r="G73" i="17"/>
  <c r="G92" i="14"/>
  <c r="H70" i="17"/>
  <c r="W59" i="7"/>
  <c r="H89" i="14"/>
  <c r="F68" i="17"/>
  <c r="F87" i="14"/>
  <c r="G65" i="17"/>
  <c r="G84" i="14"/>
  <c r="H62" i="17"/>
  <c r="W51" i="7"/>
  <c r="H81" i="14"/>
  <c r="F60" i="17"/>
  <c r="F79" i="14"/>
  <c r="G57" i="17"/>
  <c r="G76" i="14"/>
  <c r="H54" i="17"/>
  <c r="W43" i="7"/>
  <c r="H73" i="14"/>
  <c r="F52" i="17"/>
  <c r="F71" i="14"/>
  <c r="G49" i="17"/>
  <c r="G68" i="14"/>
  <c r="H46" i="17"/>
  <c r="W35" i="7"/>
  <c r="H65" i="14"/>
  <c r="BY39" i="18" s="1"/>
  <c r="F44" i="17"/>
  <c r="F63" i="14"/>
  <c r="G41" i="17"/>
  <c r="G60" i="14"/>
  <c r="H38" i="17"/>
  <c r="W27" i="7"/>
  <c r="H57" i="14"/>
  <c r="BY31" i="18" s="1"/>
  <c r="F36" i="17"/>
  <c r="F55" i="14"/>
  <c r="G33" i="17"/>
  <c r="G52" i="14"/>
  <c r="H30" i="17"/>
  <c r="W19" i="7"/>
  <c r="H49" i="14"/>
  <c r="BY23" i="18" s="1"/>
  <c r="F28" i="17"/>
  <c r="F47" i="14"/>
  <c r="G25" i="17"/>
  <c r="G44" i="14"/>
  <c r="H22" i="17"/>
  <c r="W11" i="7"/>
  <c r="H41" i="14"/>
  <c r="BX15" i="18" s="1"/>
  <c r="F20" i="17"/>
  <c r="F39" i="14"/>
  <c r="B311" i="17"/>
  <c r="B330" i="14"/>
  <c r="B303" i="17"/>
  <c r="B322" i="14"/>
  <c r="B295" i="17"/>
  <c r="B314" i="14"/>
  <c r="B287" i="17"/>
  <c r="B306" i="14"/>
  <c r="B279" i="17"/>
  <c r="B298" i="14"/>
  <c r="B271" i="17"/>
  <c r="B290" i="14"/>
  <c r="B263" i="17"/>
  <c r="B282" i="14"/>
  <c r="B255" i="17"/>
  <c r="B274" i="14"/>
  <c r="B247" i="17"/>
  <c r="B266" i="14"/>
  <c r="B239" i="17"/>
  <c r="B258" i="14"/>
  <c r="B231" i="17"/>
  <c r="B250" i="14"/>
  <c r="B207" i="17"/>
  <c r="B226" i="14"/>
  <c r="B199" i="17"/>
  <c r="B218" i="14"/>
  <c r="B191" i="17"/>
  <c r="B210" i="14"/>
  <c r="B183" i="17"/>
  <c r="B202" i="14"/>
  <c r="B175" i="17"/>
  <c r="B194" i="14"/>
  <c r="B167" i="17"/>
  <c r="B186" i="14"/>
  <c r="B143" i="17"/>
  <c r="B162" i="14"/>
  <c r="B135" i="17"/>
  <c r="B154" i="14"/>
  <c r="B127" i="17"/>
  <c r="B146" i="14"/>
  <c r="B119" i="17"/>
  <c r="B138" i="14"/>
  <c r="B111" i="17"/>
  <c r="B130" i="14"/>
  <c r="B103" i="17"/>
  <c r="B122" i="14"/>
  <c r="B79" i="17"/>
  <c r="B98" i="14"/>
  <c r="B71" i="17"/>
  <c r="B90" i="14"/>
  <c r="B63" i="17"/>
  <c r="B82" i="14"/>
  <c r="B55" i="17"/>
  <c r="B74" i="14"/>
  <c r="B47" i="17"/>
  <c r="B66" i="14"/>
  <c r="B39" i="17"/>
  <c r="B58" i="14"/>
  <c r="F230" i="17"/>
  <c r="G234" i="17"/>
  <c r="C326" i="14"/>
  <c r="C294" i="14"/>
  <c r="C262" i="14"/>
  <c r="C230" i="14"/>
  <c r="C198" i="14"/>
  <c r="C166" i="14"/>
  <c r="C134" i="14"/>
  <c r="B309" i="17"/>
  <c r="B328" i="14"/>
  <c r="B173" i="17"/>
  <c r="B192" i="14"/>
  <c r="B109" i="17"/>
  <c r="B128" i="14"/>
  <c r="B43" i="17"/>
  <c r="B62" i="14"/>
  <c r="H16" i="17"/>
  <c r="W5" i="7"/>
  <c r="H35" i="14"/>
  <c r="BX9" i="18" s="1"/>
  <c r="B293" i="17"/>
  <c r="B312" i="14"/>
  <c r="B245" i="17"/>
  <c r="B264" i="14"/>
  <c r="B220" i="17"/>
  <c r="B239" i="14"/>
  <c r="B196" i="17"/>
  <c r="B215" i="14"/>
  <c r="B164" i="17"/>
  <c r="B183" i="14"/>
  <c r="B148" i="17"/>
  <c r="B167" i="14"/>
  <c r="B124" i="17"/>
  <c r="B143" i="14"/>
  <c r="B101" i="17"/>
  <c r="B120" i="14"/>
  <c r="B85" i="17"/>
  <c r="B104" i="14"/>
  <c r="B60" i="17"/>
  <c r="B79" i="14"/>
  <c r="B31" i="17"/>
  <c r="B50" i="14"/>
  <c r="C304" i="17"/>
  <c r="C323" i="14"/>
  <c r="C296" i="17"/>
  <c r="C315" i="14"/>
  <c r="C288" i="17"/>
  <c r="C307" i="14"/>
  <c r="C280" i="17"/>
  <c r="C299" i="14"/>
  <c r="C272" i="17"/>
  <c r="C291" i="14"/>
  <c r="C264" i="17"/>
  <c r="C283" i="14"/>
  <c r="C256" i="17"/>
  <c r="C275" i="14"/>
  <c r="C248" i="17"/>
  <c r="C267" i="14"/>
  <c r="C240" i="17"/>
  <c r="C259" i="14"/>
  <c r="C232" i="17"/>
  <c r="C251" i="14"/>
  <c r="C224" i="17"/>
  <c r="C243" i="14"/>
  <c r="C216" i="17"/>
  <c r="C235" i="14"/>
  <c r="C208" i="17"/>
  <c r="C227" i="14"/>
  <c r="C200" i="17"/>
  <c r="C219" i="14"/>
  <c r="C192" i="17"/>
  <c r="C211" i="14"/>
  <c r="C184" i="17"/>
  <c r="C203" i="14"/>
  <c r="C176" i="17"/>
  <c r="C195" i="14"/>
  <c r="C168" i="17"/>
  <c r="C187" i="14"/>
  <c r="C160" i="17"/>
  <c r="C179" i="14"/>
  <c r="C152" i="17"/>
  <c r="C171" i="14"/>
  <c r="C144" i="17"/>
  <c r="C163" i="14"/>
  <c r="C136" i="17"/>
  <c r="C155" i="14"/>
  <c r="C128" i="17"/>
  <c r="C147" i="14"/>
  <c r="C120" i="17"/>
  <c r="C139" i="14"/>
  <c r="C112" i="17"/>
  <c r="C131" i="14"/>
  <c r="C104" i="17"/>
  <c r="C123" i="14"/>
  <c r="C96" i="17"/>
  <c r="C115" i="14"/>
  <c r="C88" i="17"/>
  <c r="C107" i="14"/>
  <c r="C80" i="17"/>
  <c r="C99" i="14"/>
  <c r="C72" i="17"/>
  <c r="C91" i="14"/>
  <c r="C64" i="17"/>
  <c r="C83" i="14"/>
  <c r="C56" i="17"/>
  <c r="C75" i="14"/>
  <c r="C48" i="17"/>
  <c r="C67" i="14"/>
  <c r="C40" i="17"/>
  <c r="C59" i="14"/>
  <c r="C32" i="17"/>
  <c r="C51" i="14"/>
  <c r="C24" i="17"/>
  <c r="C43" i="14"/>
  <c r="E314" i="17"/>
  <c r="U303" i="7"/>
  <c r="AB303" i="7" s="1"/>
  <c r="E333" i="14"/>
  <c r="E306" i="17"/>
  <c r="U295" i="7"/>
  <c r="AB295" i="7" s="1"/>
  <c r="E325" i="14"/>
  <c r="E298" i="17"/>
  <c r="U287" i="7"/>
  <c r="AB287" i="7" s="1"/>
  <c r="E317" i="14"/>
  <c r="E290" i="17"/>
  <c r="U279" i="7"/>
  <c r="AB279" i="7" s="1"/>
  <c r="E309" i="14"/>
  <c r="E282" i="17"/>
  <c r="U271" i="7"/>
  <c r="E301" i="14"/>
  <c r="E274" i="17"/>
  <c r="U263" i="7"/>
  <c r="AB263" i="7" s="1"/>
  <c r="E293" i="14"/>
  <c r="E266" i="17"/>
  <c r="U255" i="7"/>
  <c r="AB255" i="7" s="1"/>
  <c r="E285" i="14"/>
  <c r="E258" i="17"/>
  <c r="U247" i="7"/>
  <c r="AB247" i="7" s="1"/>
  <c r="E277" i="14"/>
  <c r="E250" i="17"/>
  <c r="U239" i="7"/>
  <c r="AB239" i="7" s="1"/>
  <c r="E269" i="14"/>
  <c r="E242" i="17"/>
  <c r="U231" i="7"/>
  <c r="AB231" i="7" s="1"/>
  <c r="E261" i="14"/>
  <c r="E234" i="17"/>
  <c r="U223" i="7"/>
  <c r="AB223" i="7" s="1"/>
  <c r="E253" i="14"/>
  <c r="E226" i="17"/>
  <c r="U215" i="7"/>
  <c r="AB215" i="7" s="1"/>
  <c r="E245" i="14"/>
  <c r="E218" i="17"/>
  <c r="U207" i="7"/>
  <c r="E237" i="14"/>
  <c r="E210" i="17"/>
  <c r="U199" i="7"/>
  <c r="AB199" i="7" s="1"/>
  <c r="E229" i="14"/>
  <c r="E202" i="17"/>
  <c r="U191" i="7"/>
  <c r="AB191" i="7" s="1"/>
  <c r="E221" i="14"/>
  <c r="E194" i="17"/>
  <c r="U183" i="7"/>
  <c r="AB183" i="7" s="1"/>
  <c r="E213" i="14"/>
  <c r="E186" i="17"/>
  <c r="U175" i="7"/>
  <c r="AB175" i="7" s="1"/>
  <c r="E205" i="14"/>
  <c r="E178" i="17"/>
  <c r="U167" i="7"/>
  <c r="AB167" i="7" s="1"/>
  <c r="E197" i="14"/>
  <c r="E170" i="17"/>
  <c r="U159" i="7"/>
  <c r="AB159" i="7" s="1"/>
  <c r="E189" i="14"/>
  <c r="E162" i="17"/>
  <c r="U151" i="7"/>
  <c r="AB151" i="7" s="1"/>
  <c r="E181" i="14"/>
  <c r="E154" i="17"/>
  <c r="U143" i="7"/>
  <c r="E173" i="14"/>
  <c r="E146" i="17"/>
  <c r="U135" i="7"/>
  <c r="AB135" i="7" s="1"/>
  <c r="E165" i="14"/>
  <c r="E138" i="17"/>
  <c r="U127" i="7"/>
  <c r="AB127" i="7" s="1"/>
  <c r="E157" i="14"/>
  <c r="E130" i="17"/>
  <c r="U119" i="7"/>
  <c r="AB119" i="7" s="1"/>
  <c r="E149" i="14"/>
  <c r="E122" i="17"/>
  <c r="U111" i="7"/>
  <c r="AB111" i="7" s="1"/>
  <c r="E141" i="14"/>
  <c r="E114" i="17"/>
  <c r="U103" i="7"/>
  <c r="AB103" i="7" s="1"/>
  <c r="E133" i="14"/>
  <c r="E106" i="17"/>
  <c r="U95" i="7"/>
  <c r="AB95" i="7" s="1"/>
  <c r="E125" i="14"/>
  <c r="E98" i="17"/>
  <c r="U87" i="7"/>
  <c r="AB87" i="7" s="1"/>
  <c r="E117" i="14"/>
  <c r="E90" i="17"/>
  <c r="U79" i="7"/>
  <c r="E109" i="14"/>
  <c r="E82" i="17"/>
  <c r="U71" i="7"/>
  <c r="AB71" i="7" s="1"/>
  <c r="E101" i="14"/>
  <c r="E74" i="17"/>
  <c r="U63" i="7"/>
  <c r="AB63" i="7" s="1"/>
  <c r="E93" i="14"/>
  <c r="E66" i="17"/>
  <c r="U55" i="7"/>
  <c r="AB55" i="7" s="1"/>
  <c r="E85" i="14"/>
  <c r="E58" i="17"/>
  <c r="U47" i="7"/>
  <c r="AB47" i="7" s="1"/>
  <c r="E77" i="14"/>
  <c r="E50" i="17"/>
  <c r="U39" i="7"/>
  <c r="AB39" i="7" s="1"/>
  <c r="E69" i="14"/>
  <c r="E42" i="17"/>
  <c r="U31" i="7"/>
  <c r="AB31" i="7" s="1"/>
  <c r="E61" i="14"/>
  <c r="E34" i="17"/>
  <c r="U23" i="7"/>
  <c r="AB23" i="7" s="1"/>
  <c r="E53" i="14"/>
  <c r="E26" i="17"/>
  <c r="U15" i="7"/>
  <c r="E45" i="14"/>
  <c r="E18" i="17"/>
  <c r="U7" i="7"/>
  <c r="E37" i="14"/>
  <c r="F17" i="17"/>
  <c r="F36" i="14"/>
  <c r="F313" i="17"/>
  <c r="F332" i="14"/>
  <c r="G310" i="17"/>
  <c r="G329" i="14"/>
  <c r="H307" i="17"/>
  <c r="W296" i="7"/>
  <c r="H326" i="14"/>
  <c r="BX300" i="18" s="1"/>
  <c r="F305" i="17"/>
  <c r="F324" i="14"/>
  <c r="G302" i="17"/>
  <c r="G321" i="14"/>
  <c r="H299" i="17"/>
  <c r="W288" i="7"/>
  <c r="H318" i="14"/>
  <c r="F297" i="17"/>
  <c r="F316" i="14"/>
  <c r="G294" i="17"/>
  <c r="G313" i="14"/>
  <c r="H291" i="17"/>
  <c r="W280" i="7"/>
  <c r="H310" i="14"/>
  <c r="F289" i="17"/>
  <c r="F308" i="14"/>
  <c r="G286" i="17"/>
  <c r="G305" i="14"/>
  <c r="H283" i="17"/>
  <c r="W272" i="7"/>
  <c r="H302" i="14"/>
  <c r="F281" i="17"/>
  <c r="F300" i="14"/>
  <c r="G278" i="17"/>
  <c r="G297" i="14"/>
  <c r="H275" i="17"/>
  <c r="W264" i="7"/>
  <c r="H294" i="14"/>
  <c r="BX268" i="18" s="1"/>
  <c r="F273" i="17"/>
  <c r="F292" i="14"/>
  <c r="G270" i="17"/>
  <c r="G289" i="14"/>
  <c r="H267" i="17"/>
  <c r="W256" i="7"/>
  <c r="H286" i="14"/>
  <c r="F265" i="17"/>
  <c r="F284" i="14"/>
  <c r="G262" i="17"/>
  <c r="G281" i="14"/>
  <c r="H259" i="17"/>
  <c r="W248" i="7"/>
  <c r="H278" i="14"/>
  <c r="BX252" i="18" s="1"/>
  <c r="F257" i="17"/>
  <c r="F276" i="14"/>
  <c r="G254" i="17"/>
  <c r="G273" i="14"/>
  <c r="H251" i="17"/>
  <c r="W240" i="7"/>
  <c r="H270" i="14"/>
  <c r="F249" i="17"/>
  <c r="F268" i="14"/>
  <c r="G246" i="17"/>
  <c r="G265" i="14"/>
  <c r="H243" i="17"/>
  <c r="W232" i="7"/>
  <c r="H262" i="14"/>
  <c r="BY236" i="18" s="1"/>
  <c r="F241" i="17"/>
  <c r="F260" i="14"/>
  <c r="G238" i="17"/>
  <c r="G257" i="14"/>
  <c r="H235" i="17"/>
  <c r="W224" i="7"/>
  <c r="H254" i="14"/>
  <c r="F233" i="17"/>
  <c r="F252" i="14"/>
  <c r="G230" i="17"/>
  <c r="G249" i="14"/>
  <c r="H227" i="17"/>
  <c r="W216" i="7"/>
  <c r="H246" i="14"/>
  <c r="F225" i="17"/>
  <c r="F244" i="14"/>
  <c r="G222" i="17"/>
  <c r="G241" i="14"/>
  <c r="H219" i="17"/>
  <c r="W208" i="7"/>
  <c r="H238" i="14"/>
  <c r="F217" i="17"/>
  <c r="F236" i="14"/>
  <c r="G214" i="17"/>
  <c r="G233" i="14"/>
  <c r="H211" i="17"/>
  <c r="W200" i="7"/>
  <c r="H230" i="14"/>
  <c r="BY204" i="18" s="1"/>
  <c r="F209" i="17"/>
  <c r="F228" i="14"/>
  <c r="G206" i="17"/>
  <c r="G225" i="14"/>
  <c r="H203" i="17"/>
  <c r="W192" i="7"/>
  <c r="H222" i="14"/>
  <c r="F201" i="17"/>
  <c r="F220" i="14"/>
  <c r="G198" i="17"/>
  <c r="G217" i="14"/>
  <c r="H195" i="17"/>
  <c r="W184" i="7"/>
  <c r="H214" i="14"/>
  <c r="BX188" i="18" s="1"/>
  <c r="F193" i="17"/>
  <c r="F212" i="14"/>
  <c r="G190" i="17"/>
  <c r="G209" i="14"/>
  <c r="H187" i="17"/>
  <c r="W176" i="7"/>
  <c r="H206" i="14"/>
  <c r="BX180" i="18" s="1"/>
  <c r="F185" i="17"/>
  <c r="F204" i="14"/>
  <c r="G182" i="17"/>
  <c r="G201" i="14"/>
  <c r="H179" i="17"/>
  <c r="W168" i="7"/>
  <c r="H198" i="14"/>
  <c r="BY172" i="18" s="1"/>
  <c r="F177" i="17"/>
  <c r="F196" i="14"/>
  <c r="G174" i="17"/>
  <c r="G193" i="14"/>
  <c r="H171" i="17"/>
  <c r="W160" i="7"/>
  <c r="H190" i="14"/>
  <c r="F169" i="17"/>
  <c r="F188" i="14"/>
  <c r="G166" i="17"/>
  <c r="G185" i="14"/>
  <c r="H163" i="17"/>
  <c r="W152" i="7"/>
  <c r="H182" i="14"/>
  <c r="F161" i="17"/>
  <c r="F180" i="14"/>
  <c r="G158" i="17"/>
  <c r="G177" i="14"/>
  <c r="H155" i="17"/>
  <c r="W144" i="7"/>
  <c r="H174" i="14"/>
  <c r="F153" i="17"/>
  <c r="F172" i="14"/>
  <c r="G150" i="17"/>
  <c r="G169" i="14"/>
  <c r="H147" i="17"/>
  <c r="W136" i="7"/>
  <c r="H166" i="14"/>
  <c r="BX140" i="18" s="1"/>
  <c r="F145" i="17"/>
  <c r="F164" i="14"/>
  <c r="G142" i="17"/>
  <c r="G161" i="14"/>
  <c r="H139" i="17"/>
  <c r="W128" i="7"/>
  <c r="H158" i="14"/>
  <c r="F137" i="17"/>
  <c r="F156" i="14"/>
  <c r="G134" i="17"/>
  <c r="G153" i="14"/>
  <c r="H131" i="17"/>
  <c r="W120" i="7"/>
  <c r="H150" i="14"/>
  <c r="BX124" i="18" s="1"/>
  <c r="F129" i="17"/>
  <c r="F148" i="14"/>
  <c r="G126" i="17"/>
  <c r="G145" i="14"/>
  <c r="H123" i="17"/>
  <c r="W112" i="7"/>
  <c r="H142" i="14"/>
  <c r="BY116" i="18" s="1"/>
  <c r="F121" i="17"/>
  <c r="F140" i="14"/>
  <c r="G118" i="17"/>
  <c r="G137" i="14"/>
  <c r="H115" i="17"/>
  <c r="W104" i="7"/>
  <c r="H134" i="14"/>
  <c r="BY108" i="18" s="1"/>
  <c r="F113" i="17"/>
  <c r="F132" i="14"/>
  <c r="G110" i="17"/>
  <c r="G129" i="14"/>
  <c r="H107" i="17"/>
  <c r="W96" i="7"/>
  <c r="H126" i="14"/>
  <c r="F105" i="17"/>
  <c r="F124" i="14"/>
  <c r="G102" i="17"/>
  <c r="G121" i="14"/>
  <c r="H99" i="17"/>
  <c r="W88" i="7"/>
  <c r="H118" i="14"/>
  <c r="F97" i="17"/>
  <c r="F116" i="14"/>
  <c r="G94" i="17"/>
  <c r="G113" i="14"/>
  <c r="H91" i="17"/>
  <c r="W80" i="7"/>
  <c r="H110" i="14"/>
  <c r="F89" i="17"/>
  <c r="F108" i="14"/>
  <c r="G86" i="17"/>
  <c r="G105" i="14"/>
  <c r="H83" i="17"/>
  <c r="W72" i="7"/>
  <c r="H102" i="14"/>
  <c r="BY76" i="18" s="1"/>
  <c r="F81" i="17"/>
  <c r="F100" i="14"/>
  <c r="G78" i="17"/>
  <c r="G97" i="14"/>
  <c r="H75" i="17"/>
  <c r="W64" i="7"/>
  <c r="H94" i="14"/>
  <c r="F73" i="17"/>
  <c r="F92" i="14"/>
  <c r="G70" i="17"/>
  <c r="G89" i="14"/>
  <c r="H67" i="17"/>
  <c r="W56" i="7"/>
  <c r="H86" i="14"/>
  <c r="BX60" i="18" s="1"/>
  <c r="F65" i="17"/>
  <c r="F84" i="14"/>
  <c r="G62" i="17"/>
  <c r="G81" i="14"/>
  <c r="H59" i="17"/>
  <c r="W48" i="7"/>
  <c r="H78" i="14"/>
  <c r="BX52" i="18" s="1"/>
  <c r="F57" i="17"/>
  <c r="F76" i="14"/>
  <c r="G54" i="17"/>
  <c r="G73" i="14"/>
  <c r="H51" i="17"/>
  <c r="W40" i="7"/>
  <c r="H70" i="14"/>
  <c r="BX44" i="18" s="1"/>
  <c r="F49" i="17"/>
  <c r="F68" i="14"/>
  <c r="G46" i="17"/>
  <c r="G65" i="14"/>
  <c r="H43" i="17"/>
  <c r="W32" i="7"/>
  <c r="H62" i="14"/>
  <c r="F41" i="17"/>
  <c r="F60" i="14"/>
  <c r="G38" i="17"/>
  <c r="G57" i="14"/>
  <c r="H35" i="17"/>
  <c r="W24" i="7"/>
  <c r="H54" i="14"/>
  <c r="F33" i="17"/>
  <c r="F52" i="14"/>
  <c r="G30" i="17"/>
  <c r="G49" i="14"/>
  <c r="H27" i="17"/>
  <c r="W16" i="7"/>
  <c r="H46" i="14"/>
  <c r="F25" i="17"/>
  <c r="F44" i="14"/>
  <c r="G22" i="17"/>
  <c r="G41" i="14"/>
  <c r="H19" i="17"/>
  <c r="W8" i="7"/>
  <c r="H38" i="14"/>
  <c r="BX12" i="18" s="1"/>
  <c r="B310" i="17"/>
  <c r="B329" i="14"/>
  <c r="B302" i="17"/>
  <c r="B321" i="14"/>
  <c r="B294" i="17"/>
  <c r="B313" i="14"/>
  <c r="B286" i="17"/>
  <c r="B305" i="14"/>
  <c r="B262" i="17"/>
  <c r="B281" i="14"/>
  <c r="B254" i="17"/>
  <c r="B273" i="14"/>
  <c r="B246" i="17"/>
  <c r="B265" i="14"/>
  <c r="B238" i="17"/>
  <c r="B257" i="14"/>
  <c r="B230" i="17"/>
  <c r="B249" i="14"/>
  <c r="B222" i="17"/>
  <c r="B241" i="14"/>
  <c r="B206" i="17"/>
  <c r="B225" i="14"/>
  <c r="B198" i="17"/>
  <c r="B217" i="14"/>
  <c r="B190" i="17"/>
  <c r="B209" i="14"/>
  <c r="B182" i="17"/>
  <c r="B201" i="14"/>
  <c r="B174" i="17"/>
  <c r="B193" i="14"/>
  <c r="B166" i="17"/>
  <c r="B185" i="14"/>
  <c r="B134" i="17"/>
  <c r="B153" i="14"/>
  <c r="B126" i="17"/>
  <c r="B145" i="14"/>
  <c r="B118" i="17"/>
  <c r="B137" i="14"/>
  <c r="B110" i="17"/>
  <c r="B129" i="14"/>
  <c r="B102" i="17"/>
  <c r="B121" i="14"/>
  <c r="B70" i="17"/>
  <c r="B89" i="14"/>
  <c r="B62" i="17"/>
  <c r="B81" i="14"/>
  <c r="B54" i="17"/>
  <c r="B73" i="14"/>
  <c r="B46" i="17"/>
  <c r="B65" i="14"/>
  <c r="B38" i="17"/>
  <c r="B57" i="14"/>
  <c r="F198" i="17"/>
  <c r="G27" i="17"/>
  <c r="C322" i="14"/>
  <c r="C290" i="14"/>
  <c r="C258" i="14"/>
  <c r="C226" i="14"/>
  <c r="C194" i="14"/>
  <c r="C162" i="14"/>
  <c r="C130" i="14"/>
  <c r="B189" i="17"/>
  <c r="B208" i="14"/>
  <c r="B84" i="17"/>
  <c r="B103" i="14"/>
  <c r="C87" i="17"/>
  <c r="C106" i="14"/>
  <c r="C79" i="17"/>
  <c r="C98" i="14"/>
  <c r="C71" i="17"/>
  <c r="C90" i="14"/>
  <c r="C63" i="17"/>
  <c r="C82" i="14"/>
  <c r="C55" i="17"/>
  <c r="C74" i="14"/>
  <c r="C47" i="17"/>
  <c r="C66" i="14"/>
  <c r="C39" i="17"/>
  <c r="C58" i="14"/>
  <c r="C31" i="17"/>
  <c r="C50" i="14"/>
  <c r="C23" i="17"/>
  <c r="C42" i="14"/>
  <c r="E312" i="16"/>
  <c r="U302" i="7"/>
  <c r="AB302" i="7" s="1"/>
  <c r="E332" i="14"/>
  <c r="E313" i="17"/>
  <c r="U294" i="7"/>
  <c r="AB294" i="7" s="1"/>
  <c r="E324" i="14"/>
  <c r="U286" i="7"/>
  <c r="AB286" i="7" s="1"/>
  <c r="E316" i="14"/>
  <c r="E297" i="17"/>
  <c r="E288" i="16"/>
  <c r="U278" i="7"/>
  <c r="AB278" i="7" s="1"/>
  <c r="E308" i="14"/>
  <c r="E289" i="17"/>
  <c r="U270" i="7"/>
  <c r="AB270" i="7" s="1"/>
  <c r="E300" i="14"/>
  <c r="E281" i="17"/>
  <c r="U262" i="7"/>
  <c r="AB262" i="7" s="1"/>
  <c r="E292" i="14"/>
  <c r="U254" i="7"/>
  <c r="AB254" i="7" s="1"/>
  <c r="E284" i="14"/>
  <c r="E265" i="17"/>
  <c r="U246" i="7"/>
  <c r="AB246" i="7" s="1"/>
  <c r="E276" i="14"/>
  <c r="E257" i="17"/>
  <c r="E248" i="16"/>
  <c r="U238" i="7"/>
  <c r="AB238" i="7" s="1"/>
  <c r="E268" i="14"/>
  <c r="E249" i="17"/>
  <c r="U230" i="7"/>
  <c r="AB230" i="7" s="1"/>
  <c r="E260" i="14"/>
  <c r="U222" i="7"/>
  <c r="AB222" i="7" s="1"/>
  <c r="E252" i="14"/>
  <c r="E233" i="17"/>
  <c r="U214" i="7"/>
  <c r="AB214" i="7" s="1"/>
  <c r="E244" i="14"/>
  <c r="E225" i="17"/>
  <c r="U206" i="7"/>
  <c r="AB206" i="7" s="1"/>
  <c r="E236" i="14"/>
  <c r="E217" i="17"/>
  <c r="U198" i="7"/>
  <c r="AB198" i="7" s="1"/>
  <c r="E228" i="14"/>
  <c r="U190" i="7"/>
  <c r="AB190" i="7" s="1"/>
  <c r="E220" i="14"/>
  <c r="E201" i="17"/>
  <c r="E192" i="16"/>
  <c r="U182" i="7"/>
  <c r="AB182" i="7" s="1"/>
  <c r="E212" i="14"/>
  <c r="E193" i="17"/>
  <c r="U174" i="7"/>
  <c r="AB174" i="7" s="1"/>
  <c r="E204" i="14"/>
  <c r="E185" i="17"/>
  <c r="U166" i="7"/>
  <c r="AB166" i="7" s="1"/>
  <c r="E196" i="14"/>
  <c r="U158" i="7"/>
  <c r="AB158" i="7" s="1"/>
  <c r="E188" i="14"/>
  <c r="E169" i="17"/>
  <c r="E160" i="16"/>
  <c r="U150" i="7"/>
  <c r="AB150" i="7" s="1"/>
  <c r="E180" i="14"/>
  <c r="E161" i="17"/>
  <c r="U142" i="7"/>
  <c r="AB142" i="7" s="1"/>
  <c r="E172" i="14"/>
  <c r="E153" i="17"/>
  <c r="U134" i="7"/>
  <c r="AB134" i="7" s="1"/>
  <c r="E164" i="14"/>
  <c r="U126" i="7"/>
  <c r="AB126" i="7" s="1"/>
  <c r="E156" i="14"/>
  <c r="E137" i="17"/>
  <c r="E128" i="16"/>
  <c r="U118" i="7"/>
  <c r="AB118" i="7" s="1"/>
  <c r="E148" i="14"/>
  <c r="E129" i="17"/>
  <c r="E121" i="17"/>
  <c r="U110" i="7"/>
  <c r="AB110" i="7" s="1"/>
  <c r="E140" i="14"/>
  <c r="E113" i="17"/>
  <c r="U102" i="7"/>
  <c r="AB102" i="7" s="1"/>
  <c r="E132" i="14"/>
  <c r="E105" i="17"/>
  <c r="U94" i="7"/>
  <c r="AB94" i="7" s="1"/>
  <c r="E124" i="14"/>
  <c r="E96" i="16"/>
  <c r="U86" i="7"/>
  <c r="AB86" i="7" s="1"/>
  <c r="E116" i="14"/>
  <c r="E97" i="17"/>
  <c r="E89" i="17"/>
  <c r="U78" i="7"/>
  <c r="AB78" i="7" s="1"/>
  <c r="E108" i="14"/>
  <c r="E81" i="17"/>
  <c r="U70" i="7"/>
  <c r="AB70" i="7" s="1"/>
  <c r="E100" i="14"/>
  <c r="E73" i="17"/>
  <c r="U62" i="7"/>
  <c r="AB62" i="7" s="1"/>
  <c r="E92" i="14"/>
  <c r="E64" i="16"/>
  <c r="U54" i="7"/>
  <c r="AB54" i="7" s="1"/>
  <c r="E84" i="14"/>
  <c r="E57" i="17"/>
  <c r="U46" i="7"/>
  <c r="AB46" i="7" s="1"/>
  <c r="E76" i="14"/>
  <c r="E49" i="17"/>
  <c r="U38" i="7"/>
  <c r="AB38" i="7" s="1"/>
  <c r="E68" i="14"/>
  <c r="E41" i="17"/>
  <c r="U30" i="7"/>
  <c r="AB30" i="7" s="1"/>
  <c r="E60" i="14"/>
  <c r="U22" i="7"/>
  <c r="AB22" i="7" s="1"/>
  <c r="E52" i="14"/>
  <c r="E33" i="17"/>
  <c r="E25" i="17"/>
  <c r="U14" i="7"/>
  <c r="E44" i="14"/>
  <c r="E17" i="17"/>
  <c r="U6" i="7"/>
  <c r="E36" i="14"/>
  <c r="G16" i="17"/>
  <c r="G35" i="14"/>
  <c r="H312" i="17"/>
  <c r="W301" i="7"/>
  <c r="H331" i="14"/>
  <c r="F329" i="14"/>
  <c r="F310" i="17"/>
  <c r="G326" i="14"/>
  <c r="G307" i="17"/>
  <c r="H304" i="17"/>
  <c r="W293" i="7"/>
  <c r="H323" i="14"/>
  <c r="F321" i="14"/>
  <c r="F302" i="17"/>
  <c r="G299" i="17"/>
  <c r="G318" i="14"/>
  <c r="H296" i="17"/>
  <c r="W285" i="7"/>
  <c r="H315" i="14"/>
  <c r="G291" i="17"/>
  <c r="G310" i="14"/>
  <c r="H288" i="17"/>
  <c r="W277" i="7"/>
  <c r="H307" i="14"/>
  <c r="BX281" i="18" s="1"/>
  <c r="F305" i="14"/>
  <c r="F286" i="17"/>
  <c r="G283" i="17"/>
  <c r="G302" i="14"/>
  <c r="H280" i="17"/>
  <c r="W269" i="7"/>
  <c r="H299" i="14"/>
  <c r="F297" i="14"/>
  <c r="F278" i="17"/>
  <c r="G275" i="17"/>
  <c r="G294" i="14"/>
  <c r="H272" i="17"/>
  <c r="W261" i="7"/>
  <c r="H291" i="14"/>
  <c r="BX265" i="18" s="1"/>
  <c r="F289" i="14"/>
  <c r="F270" i="17"/>
  <c r="G267" i="17"/>
  <c r="G286" i="14"/>
  <c r="H264" i="17"/>
  <c r="W253" i="7"/>
  <c r="H283" i="14"/>
  <c r="G259" i="17"/>
  <c r="G278" i="14"/>
  <c r="H256" i="17"/>
  <c r="W245" i="7"/>
  <c r="H275" i="14"/>
  <c r="BX249" i="18" s="1"/>
  <c r="F273" i="14"/>
  <c r="F254" i="17"/>
  <c r="G251" i="17"/>
  <c r="G270" i="14"/>
  <c r="H248" i="17"/>
  <c r="W237" i="7"/>
  <c r="H267" i="14"/>
  <c r="F265" i="14"/>
  <c r="F246" i="17"/>
  <c r="G243" i="17"/>
  <c r="G262" i="14"/>
  <c r="H240" i="17"/>
  <c r="W229" i="7"/>
  <c r="H259" i="14"/>
  <c r="BX233" i="18" s="1"/>
  <c r="F257" i="14"/>
  <c r="F238" i="17"/>
  <c r="G235" i="17"/>
  <c r="G254" i="14"/>
  <c r="H232" i="17"/>
  <c r="W221" i="7"/>
  <c r="H251" i="14"/>
  <c r="BX225" i="18" s="1"/>
  <c r="G227" i="17"/>
  <c r="G246" i="14"/>
  <c r="H224" i="17"/>
  <c r="W213" i="7"/>
  <c r="H243" i="14"/>
  <c r="F241" i="14"/>
  <c r="F222" i="17"/>
  <c r="G219" i="17"/>
  <c r="G238" i="14"/>
  <c r="H216" i="17"/>
  <c r="W205" i="7"/>
  <c r="H235" i="14"/>
  <c r="F233" i="14"/>
  <c r="F214" i="17"/>
  <c r="G211" i="17"/>
  <c r="G230" i="14"/>
  <c r="H208" i="17"/>
  <c r="W197" i="7"/>
  <c r="H227" i="14"/>
  <c r="BX201" i="18" s="1"/>
  <c r="F225" i="14"/>
  <c r="F206" i="17"/>
  <c r="G203" i="17"/>
  <c r="G222" i="14"/>
  <c r="H200" i="17"/>
  <c r="W189" i="7"/>
  <c r="H219" i="14"/>
  <c r="G195" i="17"/>
  <c r="G214" i="14"/>
  <c r="H192" i="17"/>
  <c r="W181" i="7"/>
  <c r="H211" i="14"/>
  <c r="BY185" i="18" s="1"/>
  <c r="F209" i="14"/>
  <c r="F190" i="17"/>
  <c r="G187" i="17"/>
  <c r="G206" i="14"/>
  <c r="H184" i="17"/>
  <c r="W173" i="7"/>
  <c r="H203" i="14"/>
  <c r="F201" i="14"/>
  <c r="F182" i="17"/>
  <c r="G179" i="17"/>
  <c r="G198" i="14"/>
  <c r="H176" i="17"/>
  <c r="W165" i="7"/>
  <c r="H195" i="14"/>
  <c r="F193" i="14"/>
  <c r="F174" i="17"/>
  <c r="G171" i="17"/>
  <c r="G190" i="14"/>
  <c r="H168" i="17"/>
  <c r="W157" i="7"/>
  <c r="H187" i="14"/>
  <c r="G163" i="17"/>
  <c r="G182" i="14"/>
  <c r="H160" i="17"/>
  <c r="W149" i="7"/>
  <c r="H179" i="14"/>
  <c r="BY153" i="18" s="1"/>
  <c r="F177" i="14"/>
  <c r="F158" i="17"/>
  <c r="G174" i="14"/>
  <c r="G155" i="17"/>
  <c r="H152" i="17"/>
  <c r="W141" i="7"/>
  <c r="H171" i="14"/>
  <c r="BX145" i="18" s="1"/>
  <c r="F169" i="14"/>
  <c r="F150" i="17"/>
  <c r="G147" i="17"/>
  <c r="G166" i="14"/>
  <c r="H144" i="17"/>
  <c r="W133" i="7"/>
  <c r="H163" i="14"/>
  <c r="BX137" i="18" s="1"/>
  <c r="F161" i="14"/>
  <c r="F142" i="17"/>
  <c r="G139" i="17"/>
  <c r="G158" i="14"/>
  <c r="H136" i="17"/>
  <c r="W125" i="7"/>
  <c r="H155" i="14"/>
  <c r="G131" i="17"/>
  <c r="G150" i="14"/>
  <c r="H128" i="17"/>
  <c r="W117" i="7"/>
  <c r="H147" i="14"/>
  <c r="BX121" i="18" s="1"/>
  <c r="F145" i="14"/>
  <c r="F126" i="17"/>
  <c r="G123" i="17"/>
  <c r="G142" i="14"/>
  <c r="H120" i="17"/>
  <c r="W109" i="7"/>
  <c r="H139" i="14"/>
  <c r="F137" i="14"/>
  <c r="F118" i="17"/>
  <c r="G115" i="17"/>
  <c r="G134" i="14"/>
  <c r="H112" i="17"/>
  <c r="W101" i="7"/>
  <c r="H131" i="14"/>
  <c r="BX105" i="18" s="1"/>
  <c r="F129" i="14"/>
  <c r="F110" i="17"/>
  <c r="G106" i="16"/>
  <c r="G126" i="14"/>
  <c r="H104" i="17"/>
  <c r="W93" i="7"/>
  <c r="H123" i="14"/>
  <c r="BX97" i="18" s="1"/>
  <c r="G99" i="17"/>
  <c r="G118" i="14"/>
  <c r="H96" i="17"/>
  <c r="W85" i="7"/>
  <c r="H115" i="14"/>
  <c r="F113" i="14"/>
  <c r="F94" i="17"/>
  <c r="G110" i="14"/>
  <c r="G91" i="17"/>
  <c r="H88" i="17"/>
  <c r="W77" i="7"/>
  <c r="H107" i="14"/>
  <c r="F105" i="14"/>
  <c r="F86" i="17"/>
  <c r="G83" i="17"/>
  <c r="G102" i="14"/>
  <c r="H80" i="17"/>
  <c r="W69" i="7"/>
  <c r="H99" i="14"/>
  <c r="BY73" i="18" s="1"/>
  <c r="F97" i="14"/>
  <c r="F78" i="17"/>
  <c r="G75" i="17"/>
  <c r="G94" i="14"/>
  <c r="H72" i="17"/>
  <c r="W61" i="7"/>
  <c r="H91" i="14"/>
  <c r="G67" i="17"/>
  <c r="G86" i="14"/>
  <c r="H64" i="17"/>
  <c r="W53" i="7"/>
  <c r="H83" i="14"/>
  <c r="BY57" i="18" s="1"/>
  <c r="F81" i="14"/>
  <c r="F62" i="17"/>
  <c r="G59" i="17"/>
  <c r="G78" i="14"/>
  <c r="H56" i="17"/>
  <c r="W45" i="7"/>
  <c r="H75" i="14"/>
  <c r="F73" i="14"/>
  <c r="F54" i="17"/>
  <c r="G51" i="17"/>
  <c r="G70" i="14"/>
  <c r="H48" i="17"/>
  <c r="W37" i="7"/>
  <c r="H67" i="14"/>
  <c r="F65" i="14"/>
  <c r="F46" i="17"/>
  <c r="G42" i="16"/>
  <c r="G62" i="14"/>
  <c r="H40" i="17"/>
  <c r="W29" i="7"/>
  <c r="H59" i="14"/>
  <c r="G35" i="17"/>
  <c r="G54" i="14"/>
  <c r="H32" i="17"/>
  <c r="W21" i="7"/>
  <c r="H51" i="14"/>
  <c r="BY25" i="18" s="1"/>
  <c r="F49" i="14"/>
  <c r="F30" i="17"/>
  <c r="H24" i="17"/>
  <c r="W13" i="7"/>
  <c r="H43" i="14"/>
  <c r="F41" i="14"/>
  <c r="F22" i="17"/>
  <c r="G19" i="17"/>
  <c r="G38" i="14"/>
  <c r="F166" i="17"/>
  <c r="E209" i="17"/>
  <c r="C318" i="14"/>
  <c r="C286" i="14"/>
  <c r="C254" i="14"/>
  <c r="C222" i="14"/>
  <c r="C190" i="14"/>
  <c r="C158" i="14"/>
  <c r="C126" i="14"/>
  <c r="B215" i="17"/>
  <c r="B234" i="14"/>
  <c r="B123" i="17"/>
  <c r="B142" i="14"/>
  <c r="B30" i="17"/>
  <c r="B49" i="14"/>
  <c r="H18" i="17"/>
  <c r="W7" i="7"/>
  <c r="H37" i="14"/>
  <c r="BX11" i="18" s="1"/>
  <c r="B278" i="17"/>
  <c r="B297" i="14"/>
  <c r="B237" i="17"/>
  <c r="B256" i="14"/>
  <c r="B214" i="17"/>
  <c r="B233" i="14"/>
  <c r="B188" i="17"/>
  <c r="B207" i="14"/>
  <c r="B158" i="17"/>
  <c r="B177" i="14"/>
  <c r="B141" i="17"/>
  <c r="B160" i="14"/>
  <c r="B122" i="17"/>
  <c r="B141" i="14"/>
  <c r="B95" i="17"/>
  <c r="B114" i="14"/>
  <c r="B78" i="17"/>
  <c r="B97" i="14"/>
  <c r="B52" i="17"/>
  <c r="B71" i="14"/>
  <c r="B29" i="17"/>
  <c r="B48" i="14"/>
  <c r="B15" i="17"/>
  <c r="B34" i="14"/>
  <c r="C310" i="17"/>
  <c r="C329" i="14"/>
  <c r="C302" i="17"/>
  <c r="C321" i="14"/>
  <c r="C294" i="17"/>
  <c r="C313" i="14"/>
  <c r="C286" i="17"/>
  <c r="C305" i="14"/>
  <c r="C278" i="17"/>
  <c r="C297" i="14"/>
  <c r="C270" i="17"/>
  <c r="C289" i="14"/>
  <c r="C262" i="17"/>
  <c r="C281" i="14"/>
  <c r="C254" i="17"/>
  <c r="C273" i="14"/>
  <c r="C246" i="17"/>
  <c r="C265" i="14"/>
  <c r="C238" i="17"/>
  <c r="C257" i="14"/>
  <c r="C230" i="17"/>
  <c r="C249" i="14"/>
  <c r="C222" i="17"/>
  <c r="C241" i="14"/>
  <c r="C214" i="17"/>
  <c r="C233" i="14"/>
  <c r="C206" i="17"/>
  <c r="C225" i="14"/>
  <c r="C198" i="17"/>
  <c r="C217" i="14"/>
  <c r="C190" i="17"/>
  <c r="C209" i="14"/>
  <c r="C182" i="17"/>
  <c r="C201" i="14"/>
  <c r="C174" i="17"/>
  <c r="C193" i="14"/>
  <c r="C166" i="17"/>
  <c r="C185" i="14"/>
  <c r="C158" i="17"/>
  <c r="C177" i="14"/>
  <c r="C150" i="17"/>
  <c r="C169" i="14"/>
  <c r="C142" i="17"/>
  <c r="C161" i="14"/>
  <c r="C134" i="17"/>
  <c r="C153" i="14"/>
  <c r="C126" i="17"/>
  <c r="C145" i="14"/>
  <c r="C118" i="17"/>
  <c r="C137" i="14"/>
  <c r="C110" i="17"/>
  <c r="C129" i="14"/>
  <c r="C102" i="17"/>
  <c r="C121" i="14"/>
  <c r="C94" i="17"/>
  <c r="C113" i="14"/>
  <c r="C86" i="17"/>
  <c r="C105" i="14"/>
  <c r="C78" i="17"/>
  <c r="C97" i="14"/>
  <c r="C70" i="17"/>
  <c r="C89" i="14"/>
  <c r="C62" i="17"/>
  <c r="C81" i="14"/>
  <c r="C54" i="17"/>
  <c r="C73" i="14"/>
  <c r="C46" i="17"/>
  <c r="C65" i="14"/>
  <c r="C38" i="17"/>
  <c r="C57" i="14"/>
  <c r="C30" i="17"/>
  <c r="C49" i="14"/>
  <c r="C22" i="17"/>
  <c r="C41" i="14"/>
  <c r="E312" i="17"/>
  <c r="U301" i="7"/>
  <c r="AB301" i="7" s="1"/>
  <c r="E331" i="14"/>
  <c r="E304" i="17"/>
  <c r="U293" i="7"/>
  <c r="AB293" i="7" s="1"/>
  <c r="E323" i="14"/>
  <c r="E296" i="17"/>
  <c r="U285" i="7"/>
  <c r="AB285" i="7" s="1"/>
  <c r="E315" i="14"/>
  <c r="E288" i="17"/>
  <c r="U277" i="7"/>
  <c r="AB277" i="7" s="1"/>
  <c r="E307" i="14"/>
  <c r="E280" i="17"/>
  <c r="U269" i="7"/>
  <c r="AB269" i="7" s="1"/>
  <c r="E299" i="14"/>
  <c r="E272" i="17"/>
  <c r="U261" i="7"/>
  <c r="AB261" i="7" s="1"/>
  <c r="E291" i="14"/>
  <c r="E264" i="17"/>
  <c r="U253" i="7"/>
  <c r="AB253" i="7" s="1"/>
  <c r="E283" i="14"/>
  <c r="E256" i="17"/>
  <c r="U245" i="7"/>
  <c r="AB245" i="7" s="1"/>
  <c r="E275" i="14"/>
  <c r="E248" i="17"/>
  <c r="U237" i="7"/>
  <c r="AB237" i="7" s="1"/>
  <c r="E267" i="14"/>
  <c r="E240" i="17"/>
  <c r="U229" i="7"/>
  <c r="AB229" i="7" s="1"/>
  <c r="E259" i="14"/>
  <c r="E232" i="17"/>
  <c r="U221" i="7"/>
  <c r="AB221" i="7" s="1"/>
  <c r="E251" i="14"/>
  <c r="E224" i="17"/>
  <c r="U213" i="7"/>
  <c r="AB213" i="7" s="1"/>
  <c r="E243" i="14"/>
  <c r="E216" i="17"/>
  <c r="U205" i="7"/>
  <c r="AB205" i="7" s="1"/>
  <c r="E235" i="14"/>
  <c r="E208" i="17"/>
  <c r="U197" i="7"/>
  <c r="AB197" i="7" s="1"/>
  <c r="E227" i="14"/>
  <c r="E200" i="17"/>
  <c r="U189" i="7"/>
  <c r="AB189" i="7" s="1"/>
  <c r="E219" i="14"/>
  <c r="E192" i="17"/>
  <c r="U181" i="7"/>
  <c r="AB181" i="7" s="1"/>
  <c r="E211" i="14"/>
  <c r="E184" i="17"/>
  <c r="U173" i="7"/>
  <c r="AB173" i="7" s="1"/>
  <c r="E203" i="14"/>
  <c r="E176" i="17"/>
  <c r="U165" i="7"/>
  <c r="AB165" i="7" s="1"/>
  <c r="E195" i="14"/>
  <c r="E168" i="17"/>
  <c r="U157" i="7"/>
  <c r="AB157" i="7" s="1"/>
  <c r="E187" i="14"/>
  <c r="E160" i="17"/>
  <c r="U149" i="7"/>
  <c r="AB149" i="7" s="1"/>
  <c r="E179" i="14"/>
  <c r="E152" i="17"/>
  <c r="U141" i="7"/>
  <c r="AB141" i="7" s="1"/>
  <c r="E171" i="14"/>
  <c r="E144" i="17"/>
  <c r="U133" i="7"/>
  <c r="AB133" i="7" s="1"/>
  <c r="E163" i="14"/>
  <c r="E136" i="17"/>
  <c r="U125" i="7"/>
  <c r="AB125" i="7" s="1"/>
  <c r="E155" i="14"/>
  <c r="E128" i="17"/>
  <c r="U117" i="7"/>
  <c r="AB117" i="7" s="1"/>
  <c r="E147" i="14"/>
  <c r="E120" i="17"/>
  <c r="U109" i="7"/>
  <c r="AB109" i="7" s="1"/>
  <c r="E139" i="14"/>
  <c r="E112" i="17"/>
  <c r="U101" i="7"/>
  <c r="AB101" i="7" s="1"/>
  <c r="E131" i="14"/>
  <c r="E104" i="17"/>
  <c r="U93" i="7"/>
  <c r="AB93" i="7" s="1"/>
  <c r="E123" i="14"/>
  <c r="E96" i="17"/>
  <c r="U85" i="7"/>
  <c r="AB85" i="7" s="1"/>
  <c r="E115" i="14"/>
  <c r="E88" i="17"/>
  <c r="U77" i="7"/>
  <c r="AB77" i="7" s="1"/>
  <c r="E107" i="14"/>
  <c r="E80" i="17"/>
  <c r="U69" i="7"/>
  <c r="AB69" i="7" s="1"/>
  <c r="E99" i="14"/>
  <c r="E72" i="17"/>
  <c r="U61" i="7"/>
  <c r="AB61" i="7" s="1"/>
  <c r="E91" i="14"/>
  <c r="E64" i="17"/>
  <c r="U53" i="7"/>
  <c r="AB53" i="7" s="1"/>
  <c r="E83" i="14"/>
  <c r="E56" i="17"/>
  <c r="U45" i="7"/>
  <c r="AB45" i="7" s="1"/>
  <c r="E75" i="14"/>
  <c r="E48" i="17"/>
  <c r="U37" i="7"/>
  <c r="AB37" i="7" s="1"/>
  <c r="E67" i="14"/>
  <c r="E40" i="17"/>
  <c r="U29" i="7"/>
  <c r="AB29" i="7" s="1"/>
  <c r="E59" i="14"/>
  <c r="E32" i="17"/>
  <c r="U21" i="7"/>
  <c r="AB21" i="7" s="1"/>
  <c r="E51" i="14"/>
  <c r="E24" i="17"/>
  <c r="U13" i="7"/>
  <c r="E43" i="14"/>
  <c r="E16" i="17"/>
  <c r="U5" i="7"/>
  <c r="E35" i="14"/>
  <c r="F16" i="17"/>
  <c r="F35" i="14"/>
  <c r="G312" i="17"/>
  <c r="G331" i="14"/>
  <c r="H309" i="17"/>
  <c r="W298" i="7"/>
  <c r="H328" i="14"/>
  <c r="BY302" i="18" s="1"/>
  <c r="F307" i="17"/>
  <c r="F326" i="14"/>
  <c r="G304" i="17"/>
  <c r="G323" i="14"/>
  <c r="H301" i="17"/>
  <c r="W290" i="7"/>
  <c r="H320" i="14"/>
  <c r="F299" i="17"/>
  <c r="F318" i="14"/>
  <c r="G296" i="17"/>
  <c r="G315" i="14"/>
  <c r="H293" i="17"/>
  <c r="W282" i="7"/>
  <c r="H312" i="14"/>
  <c r="F291" i="17"/>
  <c r="F310" i="14"/>
  <c r="G288" i="17"/>
  <c r="G307" i="14"/>
  <c r="H285" i="17"/>
  <c r="W274" i="7"/>
  <c r="H304" i="14"/>
  <c r="F283" i="17"/>
  <c r="F302" i="14"/>
  <c r="G280" i="17"/>
  <c r="G299" i="14"/>
  <c r="H277" i="17"/>
  <c r="W266" i="7"/>
  <c r="H296" i="14"/>
  <c r="BX270" i="18" s="1"/>
  <c r="F275" i="17"/>
  <c r="F294" i="14"/>
  <c r="G272" i="17"/>
  <c r="G291" i="14"/>
  <c r="H269" i="17"/>
  <c r="W258" i="7"/>
  <c r="H288" i="14"/>
  <c r="F267" i="17"/>
  <c r="F286" i="14"/>
  <c r="G264" i="17"/>
  <c r="G283" i="14"/>
  <c r="H261" i="17"/>
  <c r="W250" i="7"/>
  <c r="H280" i="14"/>
  <c r="BY254" i="18" s="1"/>
  <c r="F259" i="17"/>
  <c r="F278" i="14"/>
  <c r="G256" i="17"/>
  <c r="G275" i="14"/>
  <c r="H253" i="17"/>
  <c r="W242" i="7"/>
  <c r="H272" i="14"/>
  <c r="BY246" i="18" s="1"/>
  <c r="F251" i="17"/>
  <c r="F270" i="14"/>
  <c r="G248" i="17"/>
  <c r="G267" i="14"/>
  <c r="H245" i="17"/>
  <c r="W234" i="7"/>
  <c r="H264" i="14"/>
  <c r="BY238" i="18" s="1"/>
  <c r="F243" i="17"/>
  <c r="F262" i="14"/>
  <c r="G240" i="17"/>
  <c r="G259" i="14"/>
  <c r="H237" i="17"/>
  <c r="W226" i="7"/>
  <c r="H256" i="14"/>
  <c r="F235" i="17"/>
  <c r="F254" i="14"/>
  <c r="G232" i="17"/>
  <c r="G251" i="14"/>
  <c r="H229" i="17"/>
  <c r="W218" i="7"/>
  <c r="H248" i="14"/>
  <c r="F227" i="17"/>
  <c r="F246" i="14"/>
  <c r="G224" i="17"/>
  <c r="G243" i="14"/>
  <c r="H221" i="17"/>
  <c r="W210" i="7"/>
  <c r="H240" i="14"/>
  <c r="F219" i="17"/>
  <c r="F238" i="14"/>
  <c r="G216" i="17"/>
  <c r="G235" i="14"/>
  <c r="H213" i="17"/>
  <c r="W202" i="7"/>
  <c r="H232" i="14"/>
  <c r="BX206" i="18" s="1"/>
  <c r="F211" i="17"/>
  <c r="F230" i="14"/>
  <c r="G208" i="17"/>
  <c r="G227" i="14"/>
  <c r="H205" i="17"/>
  <c r="W194" i="7"/>
  <c r="H224" i="14"/>
  <c r="F203" i="17"/>
  <c r="F222" i="14"/>
  <c r="G200" i="17"/>
  <c r="G219" i="14"/>
  <c r="H197" i="17"/>
  <c r="W186" i="7"/>
  <c r="H216" i="14"/>
  <c r="BY190" i="18" s="1"/>
  <c r="F195" i="17"/>
  <c r="F214" i="14"/>
  <c r="G192" i="17"/>
  <c r="G211" i="14"/>
  <c r="H189" i="17"/>
  <c r="W178" i="7"/>
  <c r="H208" i="14"/>
  <c r="BY182" i="18" s="1"/>
  <c r="F187" i="17"/>
  <c r="F206" i="14"/>
  <c r="G184" i="17"/>
  <c r="G203" i="14"/>
  <c r="H181" i="17"/>
  <c r="W170" i="7"/>
  <c r="H200" i="14"/>
  <c r="BX174" i="18" s="1"/>
  <c r="F179" i="17"/>
  <c r="F198" i="14"/>
  <c r="G176" i="17"/>
  <c r="G195" i="14"/>
  <c r="H173" i="17"/>
  <c r="W162" i="7"/>
  <c r="H192" i="14"/>
  <c r="F171" i="17"/>
  <c r="F190" i="14"/>
  <c r="G168" i="17"/>
  <c r="G187" i="14"/>
  <c r="H165" i="17"/>
  <c r="W154" i="7"/>
  <c r="H184" i="14"/>
  <c r="F163" i="17"/>
  <c r="F182" i="14"/>
  <c r="G160" i="17"/>
  <c r="G179" i="14"/>
  <c r="H157" i="17"/>
  <c r="W146" i="7"/>
  <c r="H176" i="14"/>
  <c r="F155" i="17"/>
  <c r="F174" i="14"/>
  <c r="G152" i="17"/>
  <c r="G171" i="14"/>
  <c r="H149" i="17"/>
  <c r="W138" i="7"/>
  <c r="H168" i="14"/>
  <c r="BX142" i="18" s="1"/>
  <c r="F147" i="17"/>
  <c r="F166" i="14"/>
  <c r="G144" i="17"/>
  <c r="G163" i="14"/>
  <c r="H141" i="17"/>
  <c r="W130" i="7"/>
  <c r="H160" i="14"/>
  <c r="F139" i="17"/>
  <c r="F158" i="14"/>
  <c r="G136" i="17"/>
  <c r="G155" i="14"/>
  <c r="H133" i="17"/>
  <c r="W122" i="7"/>
  <c r="H152" i="14"/>
  <c r="BY126" i="18" s="1"/>
  <c r="F131" i="17"/>
  <c r="F150" i="14"/>
  <c r="G128" i="17"/>
  <c r="G147" i="14"/>
  <c r="H125" i="17"/>
  <c r="W114" i="7"/>
  <c r="H144" i="14"/>
  <c r="BY118" i="18" s="1"/>
  <c r="F123" i="17"/>
  <c r="F142" i="14"/>
  <c r="G120" i="17"/>
  <c r="G139" i="14"/>
  <c r="H117" i="17"/>
  <c r="W106" i="7"/>
  <c r="H136" i="14"/>
  <c r="BY110" i="18" s="1"/>
  <c r="F115" i="17"/>
  <c r="F134" i="14"/>
  <c r="G112" i="17"/>
  <c r="G131" i="14"/>
  <c r="H109" i="17"/>
  <c r="W98" i="7"/>
  <c r="H128" i="14"/>
  <c r="F107" i="17"/>
  <c r="F126" i="14"/>
  <c r="G104" i="17"/>
  <c r="G123" i="14"/>
  <c r="H101" i="17"/>
  <c r="W90" i="7"/>
  <c r="H120" i="14"/>
  <c r="F99" i="17"/>
  <c r="F118" i="14"/>
  <c r="G96" i="17"/>
  <c r="G115" i="14"/>
  <c r="H93" i="17"/>
  <c r="W82" i="7"/>
  <c r="H112" i="14"/>
  <c r="F91" i="17"/>
  <c r="F110" i="14"/>
  <c r="G88" i="17"/>
  <c r="G107" i="14"/>
  <c r="H85" i="17"/>
  <c r="W74" i="7"/>
  <c r="H104" i="14"/>
  <c r="BX78" i="18" s="1"/>
  <c r="F83" i="17"/>
  <c r="F102" i="14"/>
  <c r="G80" i="17"/>
  <c r="G99" i="14"/>
  <c r="H77" i="17"/>
  <c r="W66" i="7"/>
  <c r="H96" i="14"/>
  <c r="F75" i="17"/>
  <c r="F94" i="14"/>
  <c r="G72" i="17"/>
  <c r="G91" i="14"/>
  <c r="H69" i="17"/>
  <c r="W58" i="7"/>
  <c r="H88" i="14"/>
  <c r="BY62" i="18" s="1"/>
  <c r="F67" i="17"/>
  <c r="F86" i="14"/>
  <c r="G64" i="17"/>
  <c r="G83" i="14"/>
  <c r="H61" i="17"/>
  <c r="W50" i="7"/>
  <c r="H80" i="14"/>
  <c r="BY54" i="18" s="1"/>
  <c r="F59" i="17"/>
  <c r="F78" i="14"/>
  <c r="G56" i="17"/>
  <c r="G75" i="14"/>
  <c r="H53" i="17"/>
  <c r="W42" i="7"/>
  <c r="H72" i="14"/>
  <c r="BY46" i="18" s="1"/>
  <c r="F51" i="17"/>
  <c r="F70" i="14"/>
  <c r="G48" i="17"/>
  <c r="G67" i="14"/>
  <c r="H45" i="17"/>
  <c r="W34" i="7"/>
  <c r="H64" i="14"/>
  <c r="F43" i="17"/>
  <c r="F62" i="14"/>
  <c r="G40" i="17"/>
  <c r="G59" i="14"/>
  <c r="H37" i="17"/>
  <c r="W26" i="7"/>
  <c r="H56" i="14"/>
  <c r="F35" i="17"/>
  <c r="F54" i="14"/>
  <c r="G32" i="17"/>
  <c r="G51" i="14"/>
  <c r="H29" i="17"/>
  <c r="W18" i="7"/>
  <c r="H48" i="14"/>
  <c r="F27" i="17"/>
  <c r="F46" i="14"/>
  <c r="G24" i="17"/>
  <c r="G43" i="14"/>
  <c r="H21" i="17"/>
  <c r="W10" i="7"/>
  <c r="H40" i="14"/>
  <c r="F19" i="17"/>
  <c r="F38" i="14"/>
  <c r="B308" i="17"/>
  <c r="B327" i="14"/>
  <c r="B292" i="17"/>
  <c r="B311" i="14"/>
  <c r="B284" i="17"/>
  <c r="B303" i="14"/>
  <c r="B276" i="17"/>
  <c r="B295" i="14"/>
  <c r="B268" i="17"/>
  <c r="B287" i="14"/>
  <c r="B260" i="17"/>
  <c r="B279" i="14"/>
  <c r="B252" i="17"/>
  <c r="B271" i="14"/>
  <c r="F134" i="17"/>
  <c r="E177" i="17"/>
  <c r="C314" i="14"/>
  <c r="C282" i="14"/>
  <c r="C250" i="14"/>
  <c r="C218" i="14"/>
  <c r="C186" i="14"/>
  <c r="C154" i="14"/>
  <c r="C122" i="14"/>
  <c r="B285" i="17"/>
  <c r="B304" i="14"/>
  <c r="B159" i="17"/>
  <c r="B178" i="14"/>
  <c r="B100" i="17"/>
  <c r="B119" i="14"/>
  <c r="B53" i="17"/>
  <c r="B72" i="14"/>
  <c r="B236" i="17"/>
  <c r="B255" i="14"/>
  <c r="B213" i="17"/>
  <c r="B232" i="14"/>
  <c r="B181" i="17"/>
  <c r="B200" i="14"/>
  <c r="B140" i="17"/>
  <c r="B159" i="14"/>
  <c r="B117" i="17"/>
  <c r="B136" i="14"/>
  <c r="B94" i="17"/>
  <c r="B113" i="14"/>
  <c r="B77" i="17"/>
  <c r="B96" i="14"/>
  <c r="B45" i="17"/>
  <c r="B64" i="14"/>
  <c r="B28" i="17"/>
  <c r="B47" i="14"/>
  <c r="C15" i="17"/>
  <c r="C34" i="14"/>
  <c r="C309" i="17"/>
  <c r="C328" i="14"/>
  <c r="C301" i="17"/>
  <c r="C320" i="14"/>
  <c r="C293" i="17"/>
  <c r="C312" i="14"/>
  <c r="C285" i="17"/>
  <c r="C304" i="14"/>
  <c r="C277" i="17"/>
  <c r="C296" i="14"/>
  <c r="C269" i="17"/>
  <c r="C288" i="14"/>
  <c r="C261" i="17"/>
  <c r="C280" i="14"/>
  <c r="C253" i="17"/>
  <c r="C272" i="14"/>
  <c r="C245" i="17"/>
  <c r="C264" i="14"/>
  <c r="C237" i="17"/>
  <c r="C256" i="14"/>
  <c r="C229" i="17"/>
  <c r="C248" i="14"/>
  <c r="C221" i="17"/>
  <c r="C240" i="14"/>
  <c r="C213" i="17"/>
  <c r="C232" i="14"/>
  <c r="C205" i="17"/>
  <c r="C224" i="14"/>
  <c r="C197" i="17"/>
  <c r="C216" i="14"/>
  <c r="C189" i="17"/>
  <c r="C208" i="14"/>
  <c r="C181" i="17"/>
  <c r="C200" i="14"/>
  <c r="C173" i="17"/>
  <c r="C192" i="14"/>
  <c r="C165" i="17"/>
  <c r="C184" i="14"/>
  <c r="C157" i="17"/>
  <c r="C176" i="14"/>
  <c r="C149" i="17"/>
  <c r="C168" i="14"/>
  <c r="C141" i="17"/>
  <c r="C160" i="14"/>
  <c r="C133" i="17"/>
  <c r="C152" i="14"/>
  <c r="C125" i="17"/>
  <c r="C144" i="14"/>
  <c r="C117" i="17"/>
  <c r="C136" i="14"/>
  <c r="C109" i="17"/>
  <c r="C128" i="14"/>
  <c r="C101" i="17"/>
  <c r="C120" i="14"/>
  <c r="C93" i="17"/>
  <c r="C112" i="14"/>
  <c r="C85" i="17"/>
  <c r="C104" i="14"/>
  <c r="C77" i="17"/>
  <c r="C96" i="14"/>
  <c r="C69" i="17"/>
  <c r="C88" i="14"/>
  <c r="C61" i="17"/>
  <c r="C80" i="14"/>
  <c r="C53" i="17"/>
  <c r="C72" i="14"/>
  <c r="C45" i="17"/>
  <c r="C64" i="14"/>
  <c r="C37" i="17"/>
  <c r="C56" i="14"/>
  <c r="C29" i="17"/>
  <c r="C48" i="14"/>
  <c r="C21" i="17"/>
  <c r="C40" i="14"/>
  <c r="E311" i="17"/>
  <c r="U300" i="7"/>
  <c r="AA300" i="7" s="1"/>
  <c r="E330" i="14"/>
  <c r="E303" i="17"/>
  <c r="U292" i="7"/>
  <c r="AA292" i="7" s="1"/>
  <c r="E322" i="14"/>
  <c r="E295" i="17"/>
  <c r="U284" i="7"/>
  <c r="AA284" i="7" s="1"/>
  <c r="E314" i="14"/>
  <c r="E287" i="17"/>
  <c r="U276" i="7"/>
  <c r="AA276" i="7" s="1"/>
  <c r="E306" i="14"/>
  <c r="E279" i="17"/>
  <c r="U268" i="7"/>
  <c r="AA268" i="7" s="1"/>
  <c r="E298" i="14"/>
  <c r="E271" i="17"/>
  <c r="U260" i="7"/>
  <c r="E290" i="14"/>
  <c r="E263" i="17"/>
  <c r="U252" i="7"/>
  <c r="AA252" i="7" s="1"/>
  <c r="E282" i="14"/>
  <c r="E255" i="17"/>
  <c r="U244" i="7"/>
  <c r="AA244" i="7" s="1"/>
  <c r="E274" i="14"/>
  <c r="E247" i="17"/>
  <c r="U236" i="7"/>
  <c r="AA236" i="7" s="1"/>
  <c r="E266" i="14"/>
  <c r="E239" i="17"/>
  <c r="U228" i="7"/>
  <c r="AA228" i="7" s="1"/>
  <c r="E258" i="14"/>
  <c r="E231" i="17"/>
  <c r="U220" i="7"/>
  <c r="AA220" i="7" s="1"/>
  <c r="E250" i="14"/>
  <c r="E223" i="17"/>
  <c r="U212" i="7"/>
  <c r="AA212" i="7" s="1"/>
  <c r="E242" i="14"/>
  <c r="E215" i="17"/>
  <c r="U204" i="7"/>
  <c r="AA204" i="7" s="1"/>
  <c r="E234" i="14"/>
  <c r="E207" i="17"/>
  <c r="U196" i="7"/>
  <c r="E226" i="14"/>
  <c r="E199" i="17"/>
  <c r="U188" i="7"/>
  <c r="AA188" i="7" s="1"/>
  <c r="E218" i="14"/>
  <c r="E191" i="17"/>
  <c r="U180" i="7"/>
  <c r="AA180" i="7" s="1"/>
  <c r="E210" i="14"/>
  <c r="E183" i="17"/>
  <c r="U172" i="7"/>
  <c r="AA172" i="7" s="1"/>
  <c r="E202" i="14"/>
  <c r="E175" i="17"/>
  <c r="U164" i="7"/>
  <c r="AA164" i="7" s="1"/>
  <c r="E194" i="14"/>
  <c r="E167" i="17"/>
  <c r="U156" i="7"/>
  <c r="AA156" i="7" s="1"/>
  <c r="E186" i="14"/>
  <c r="E159" i="17"/>
  <c r="U148" i="7"/>
  <c r="AA148" i="7" s="1"/>
  <c r="E178" i="14"/>
  <c r="E151" i="17"/>
  <c r="U140" i="7"/>
  <c r="AA140" i="7" s="1"/>
  <c r="E170" i="14"/>
  <c r="E143" i="17"/>
  <c r="U132" i="7"/>
  <c r="E162" i="14"/>
  <c r="E135" i="17"/>
  <c r="U124" i="7"/>
  <c r="AA124" i="7" s="1"/>
  <c r="E154" i="14"/>
  <c r="E127" i="17"/>
  <c r="U116" i="7"/>
  <c r="AA116" i="7" s="1"/>
  <c r="E146" i="14"/>
  <c r="U108" i="7"/>
  <c r="AA108" i="7" s="1"/>
  <c r="E119" i="17"/>
  <c r="E138" i="14"/>
  <c r="E111" i="17"/>
  <c r="U100" i="7"/>
  <c r="AA100" i="7" s="1"/>
  <c r="E130" i="14"/>
  <c r="E103" i="17"/>
  <c r="U92" i="7"/>
  <c r="AA92" i="7" s="1"/>
  <c r="E122" i="14"/>
  <c r="E95" i="17"/>
  <c r="U84" i="7"/>
  <c r="AA84" i="7" s="1"/>
  <c r="E114" i="14"/>
  <c r="U76" i="7"/>
  <c r="AA76" i="7" s="1"/>
  <c r="E106" i="14"/>
  <c r="E87" i="17"/>
  <c r="E79" i="17"/>
  <c r="U68" i="7"/>
  <c r="E98" i="14"/>
  <c r="E71" i="17"/>
  <c r="U60" i="7"/>
  <c r="E90" i="14"/>
  <c r="E63" i="17"/>
  <c r="U52" i="7"/>
  <c r="AA52" i="7" s="1"/>
  <c r="E82" i="14"/>
  <c r="U44" i="7"/>
  <c r="AA44" i="7" s="1"/>
  <c r="E74" i="14"/>
  <c r="E55" i="17"/>
  <c r="E47" i="17"/>
  <c r="U36" i="7"/>
  <c r="AA36" i="7" s="1"/>
  <c r="E66" i="14"/>
  <c r="E39" i="17"/>
  <c r="U28" i="7"/>
  <c r="AA28" i="7" s="1"/>
  <c r="E58" i="14"/>
  <c r="E30" i="16"/>
  <c r="U20" i="7"/>
  <c r="AA20" i="7" s="1"/>
  <c r="E50" i="14"/>
  <c r="U12" i="7"/>
  <c r="E42" i="14"/>
  <c r="H15" i="17"/>
  <c r="W4" i="7"/>
  <c r="H34" i="14"/>
  <c r="BX8" i="18" s="1"/>
  <c r="H314" i="17"/>
  <c r="W303" i="7"/>
  <c r="H333" i="14"/>
  <c r="F312" i="17"/>
  <c r="F331" i="14"/>
  <c r="G309" i="17"/>
  <c r="G328" i="14"/>
  <c r="H306" i="17"/>
  <c r="W295" i="7"/>
  <c r="H325" i="14"/>
  <c r="F304" i="17"/>
  <c r="F323" i="14"/>
  <c r="G301" i="17"/>
  <c r="G320" i="14"/>
  <c r="H298" i="17"/>
  <c r="W287" i="7"/>
  <c r="H317" i="14"/>
  <c r="F296" i="17"/>
  <c r="F315" i="14"/>
  <c r="G293" i="17"/>
  <c r="G312" i="14"/>
  <c r="H290" i="17"/>
  <c r="W279" i="7"/>
  <c r="H309" i="14"/>
  <c r="BX283" i="18" s="1"/>
  <c r="F288" i="17"/>
  <c r="F307" i="14"/>
  <c r="G285" i="17"/>
  <c r="G304" i="14"/>
  <c r="H282" i="17"/>
  <c r="W271" i="7"/>
  <c r="H301" i="14"/>
  <c r="F280" i="17"/>
  <c r="F299" i="14"/>
  <c r="G277" i="17"/>
  <c r="G296" i="14"/>
  <c r="H274" i="17"/>
  <c r="W263" i="7"/>
  <c r="H293" i="14"/>
  <c r="BY267" i="18" s="1"/>
  <c r="F272" i="17"/>
  <c r="F291" i="14"/>
  <c r="H266" i="17"/>
  <c r="W255" i="7"/>
  <c r="H285" i="14"/>
  <c r="F264" i="17"/>
  <c r="F283" i="14"/>
  <c r="G261" i="17"/>
  <c r="G280" i="14"/>
  <c r="H258" i="17"/>
  <c r="W247" i="7"/>
  <c r="H277" i="14"/>
  <c r="F256" i="17"/>
  <c r="F275" i="14"/>
  <c r="H250" i="17"/>
  <c r="W239" i="7"/>
  <c r="H269" i="14"/>
  <c r="F248" i="17"/>
  <c r="F267" i="14"/>
  <c r="G245" i="17"/>
  <c r="G264" i="14"/>
  <c r="H242" i="17"/>
  <c r="W231" i="7"/>
  <c r="H261" i="14"/>
  <c r="BY235" i="18" s="1"/>
  <c r="F240" i="17"/>
  <c r="F259" i="14"/>
  <c r="G237" i="17"/>
  <c r="G256" i="14"/>
  <c r="H234" i="17"/>
  <c r="W223" i="7"/>
  <c r="H253" i="14"/>
  <c r="BY227" i="18" s="1"/>
  <c r="F232" i="17"/>
  <c r="F251" i="14"/>
  <c r="G229" i="17"/>
  <c r="G248" i="14"/>
  <c r="H226" i="17"/>
  <c r="W215" i="7"/>
  <c r="H245" i="14"/>
  <c r="BY219" i="18" s="1"/>
  <c r="F224" i="17"/>
  <c r="F243" i="14"/>
  <c r="G221" i="17"/>
  <c r="G240" i="14"/>
  <c r="H218" i="17"/>
  <c r="W207" i="7"/>
  <c r="H237" i="14"/>
  <c r="F216" i="17"/>
  <c r="F235" i="14"/>
  <c r="G213" i="17"/>
  <c r="G232" i="14"/>
  <c r="H210" i="17"/>
  <c r="W199" i="7"/>
  <c r="H229" i="14"/>
  <c r="F208" i="17"/>
  <c r="F227" i="14"/>
  <c r="G205" i="17"/>
  <c r="G224" i="14"/>
  <c r="H202" i="17"/>
  <c r="W191" i="7"/>
  <c r="H221" i="14"/>
  <c r="F200" i="17"/>
  <c r="F219" i="14"/>
  <c r="G197" i="17"/>
  <c r="G216" i="14"/>
  <c r="H194" i="17"/>
  <c r="W183" i="7"/>
  <c r="H213" i="14"/>
  <c r="BX187" i="18" s="1"/>
  <c r="F192" i="17"/>
  <c r="F211" i="14"/>
  <c r="G189" i="17"/>
  <c r="G208" i="14"/>
  <c r="H186" i="17"/>
  <c r="W175" i="7"/>
  <c r="H205" i="14"/>
  <c r="F184" i="17"/>
  <c r="F203" i="14"/>
  <c r="G181" i="17"/>
  <c r="G200" i="14"/>
  <c r="H178" i="17"/>
  <c r="W167" i="7"/>
  <c r="H197" i="14"/>
  <c r="BY171" i="18" s="1"/>
  <c r="F176" i="17"/>
  <c r="F195" i="14"/>
  <c r="G173" i="17"/>
  <c r="G192" i="14"/>
  <c r="H170" i="17"/>
  <c r="W159" i="7"/>
  <c r="H189" i="14"/>
  <c r="BX163" i="18" s="1"/>
  <c r="F168" i="17"/>
  <c r="F187" i="14"/>
  <c r="G165" i="17"/>
  <c r="G184" i="14"/>
  <c r="H162" i="17"/>
  <c r="W151" i="7"/>
  <c r="H181" i="14"/>
  <c r="BY155" i="18" s="1"/>
  <c r="F160" i="17"/>
  <c r="F179" i="14"/>
  <c r="G157" i="17"/>
  <c r="G176" i="14"/>
  <c r="H154" i="17"/>
  <c r="W143" i="7"/>
  <c r="H173" i="14"/>
  <c r="F152" i="17"/>
  <c r="F171" i="14"/>
  <c r="G149" i="17"/>
  <c r="G168" i="14"/>
  <c r="H146" i="17"/>
  <c r="W135" i="7"/>
  <c r="H165" i="14"/>
  <c r="F144" i="17"/>
  <c r="F163" i="14"/>
  <c r="H138" i="17"/>
  <c r="W127" i="7"/>
  <c r="H157" i="14"/>
  <c r="F136" i="17"/>
  <c r="F155" i="14"/>
  <c r="G133" i="17"/>
  <c r="G152" i="14"/>
  <c r="H130" i="17"/>
  <c r="W119" i="7"/>
  <c r="H149" i="14"/>
  <c r="BX123" i="18" s="1"/>
  <c r="F128" i="17"/>
  <c r="F147" i="14"/>
  <c r="G125" i="17"/>
  <c r="G144" i="14"/>
  <c r="H122" i="17"/>
  <c r="W111" i="7"/>
  <c r="H141" i="14"/>
  <c r="BY115" i="18" s="1"/>
  <c r="F120" i="17"/>
  <c r="F139" i="14"/>
  <c r="G117" i="17"/>
  <c r="G136" i="14"/>
  <c r="H114" i="17"/>
  <c r="W103" i="7"/>
  <c r="H133" i="14"/>
  <c r="BX107" i="18" s="1"/>
  <c r="F112" i="17"/>
  <c r="F131" i="14"/>
  <c r="G109" i="17"/>
  <c r="G128" i="14"/>
  <c r="H106" i="17"/>
  <c r="W95" i="7"/>
  <c r="H125" i="14"/>
  <c r="F104" i="17"/>
  <c r="F123" i="14"/>
  <c r="G101" i="17"/>
  <c r="G120" i="14"/>
  <c r="H98" i="17"/>
  <c r="W87" i="7"/>
  <c r="H117" i="14"/>
  <c r="F96" i="17"/>
  <c r="F115" i="14"/>
  <c r="G93" i="17"/>
  <c r="G112" i="14"/>
  <c r="H90" i="17"/>
  <c r="W79" i="7"/>
  <c r="H109" i="14"/>
  <c r="F88" i="17"/>
  <c r="F107" i="14"/>
  <c r="G85" i="17"/>
  <c r="G104" i="14"/>
  <c r="H82" i="17"/>
  <c r="W71" i="7"/>
  <c r="H101" i="14"/>
  <c r="BX75" i="18" s="1"/>
  <c r="F80" i="17"/>
  <c r="F99" i="14"/>
  <c r="G77" i="17"/>
  <c r="G96" i="14"/>
  <c r="H74" i="17"/>
  <c r="W63" i="7"/>
  <c r="H93" i="14"/>
  <c r="F72" i="17"/>
  <c r="F91" i="14"/>
  <c r="G69" i="17"/>
  <c r="G88" i="14"/>
  <c r="H66" i="17"/>
  <c r="W55" i="7"/>
  <c r="H85" i="14"/>
  <c r="BX59" i="18" s="1"/>
  <c r="F64" i="17"/>
  <c r="F83" i="14"/>
  <c r="G61" i="17"/>
  <c r="G80" i="14"/>
  <c r="H58" i="17"/>
  <c r="W47" i="7"/>
  <c r="H77" i="14"/>
  <c r="BX51" i="18" s="1"/>
  <c r="F56" i="17"/>
  <c r="F75" i="14"/>
  <c r="G53" i="17"/>
  <c r="G72" i="14"/>
  <c r="H50" i="17"/>
  <c r="W39" i="7"/>
  <c r="H69" i="14"/>
  <c r="BX43" i="18" s="1"/>
  <c r="F48" i="17"/>
  <c r="F67" i="14"/>
  <c r="G45" i="17"/>
  <c r="G64" i="14"/>
  <c r="H42" i="17"/>
  <c r="W31" i="7"/>
  <c r="H61" i="14"/>
  <c r="F40" i="17"/>
  <c r="F59" i="14"/>
  <c r="G37" i="17"/>
  <c r="G56" i="14"/>
  <c r="H34" i="17"/>
  <c r="W23" i="7"/>
  <c r="H53" i="14"/>
  <c r="F32" i="17"/>
  <c r="F51" i="14"/>
  <c r="G29" i="17"/>
  <c r="G48" i="14"/>
  <c r="H26" i="17"/>
  <c r="W15" i="7"/>
  <c r="H45" i="14"/>
  <c r="F24" i="17"/>
  <c r="F43" i="14"/>
  <c r="G21" i="17"/>
  <c r="G40" i="14"/>
  <c r="G18" i="17"/>
  <c r="G37" i="14"/>
  <c r="B307" i="17"/>
  <c r="B326" i="14"/>
  <c r="B299" i="17"/>
  <c r="B318" i="14"/>
  <c r="B291" i="17"/>
  <c r="B310" i="14"/>
  <c r="B283" i="17"/>
  <c r="B302" i="14"/>
  <c r="B275" i="17"/>
  <c r="B294" i="14"/>
  <c r="B267" i="17"/>
  <c r="B286" i="14"/>
  <c r="B259" i="17"/>
  <c r="B278" i="14"/>
  <c r="B251" i="17"/>
  <c r="B270" i="14"/>
  <c r="B243" i="17"/>
  <c r="B262" i="14"/>
  <c r="B235" i="17"/>
  <c r="B254" i="14"/>
  <c r="B227" i="17"/>
  <c r="B246" i="14"/>
  <c r="B219" i="17"/>
  <c r="B238" i="14"/>
  <c r="B211" i="17"/>
  <c r="B230" i="14"/>
  <c r="B203" i="17"/>
  <c r="B222" i="14"/>
  <c r="B195" i="17"/>
  <c r="B214" i="14"/>
  <c r="B187" i="17"/>
  <c r="B206" i="14"/>
  <c r="B179" i="17"/>
  <c r="B198" i="14"/>
  <c r="B171" i="17"/>
  <c r="B190" i="14"/>
  <c r="B163" i="17"/>
  <c r="B182" i="14"/>
  <c r="B155" i="17"/>
  <c r="B174" i="14"/>
  <c r="B147" i="17"/>
  <c r="B166" i="14"/>
  <c r="B131" i="17"/>
  <c r="B150" i="14"/>
  <c r="B115" i="17"/>
  <c r="B134" i="14"/>
  <c r="B99" i="17"/>
  <c r="B118" i="14"/>
  <c r="B91" i="17"/>
  <c r="B110" i="14"/>
  <c r="B83" i="17"/>
  <c r="B102" i="14"/>
  <c r="B75" i="17"/>
  <c r="B94" i="14"/>
  <c r="B67" i="17"/>
  <c r="B86" i="14"/>
  <c r="B59" i="17"/>
  <c r="B78" i="14"/>
  <c r="B51" i="17"/>
  <c r="B70" i="14"/>
  <c r="B35" i="17"/>
  <c r="B54" i="14"/>
  <c r="B27" i="17"/>
  <c r="B46" i="14"/>
  <c r="F102" i="17"/>
  <c r="E145" i="17"/>
  <c r="C310" i="14"/>
  <c r="C278" i="14"/>
  <c r="C246" i="14"/>
  <c r="C214" i="14"/>
  <c r="C182" i="14"/>
  <c r="C150" i="14"/>
  <c r="C118" i="14"/>
  <c r="B244" i="17"/>
  <c r="B263" i="14"/>
  <c r="B142" i="17"/>
  <c r="B161" i="14"/>
  <c r="B277" i="17"/>
  <c r="B296" i="14"/>
  <c r="B157" i="17"/>
  <c r="B176" i="14"/>
  <c r="B270" i="17"/>
  <c r="B289" i="14"/>
  <c r="B229" i="17"/>
  <c r="B248" i="14"/>
  <c r="B212" i="17"/>
  <c r="B231" i="14"/>
  <c r="B180" i="17"/>
  <c r="B199" i="14"/>
  <c r="B156" i="17"/>
  <c r="B175" i="14"/>
  <c r="B139" i="17"/>
  <c r="B158" i="14"/>
  <c r="B116" i="17"/>
  <c r="B135" i="14"/>
  <c r="B93" i="17"/>
  <c r="B112" i="14"/>
  <c r="B76" i="17"/>
  <c r="B95" i="14"/>
  <c r="B44" i="17"/>
  <c r="B63" i="14"/>
  <c r="C17" i="17"/>
  <c r="C36" i="14"/>
  <c r="C308" i="17"/>
  <c r="C327" i="14"/>
  <c r="C300" i="17"/>
  <c r="C319" i="14"/>
  <c r="C292" i="17"/>
  <c r="C311" i="14"/>
  <c r="C284" i="17"/>
  <c r="C303" i="14"/>
  <c r="C276" i="17"/>
  <c r="C295" i="14"/>
  <c r="C268" i="17"/>
  <c r="C287" i="14"/>
  <c r="C260" i="17"/>
  <c r="C279" i="14"/>
  <c r="C252" i="17"/>
  <c r="C271" i="14"/>
  <c r="C244" i="17"/>
  <c r="C263" i="14"/>
  <c r="C236" i="17"/>
  <c r="C255" i="14"/>
  <c r="C228" i="17"/>
  <c r="C247" i="14"/>
  <c r="C220" i="17"/>
  <c r="C239" i="14"/>
  <c r="C212" i="17"/>
  <c r="C231" i="14"/>
  <c r="C204" i="17"/>
  <c r="C223" i="14"/>
  <c r="C196" i="17"/>
  <c r="C215" i="14"/>
  <c r="C188" i="17"/>
  <c r="C207" i="14"/>
  <c r="C180" i="17"/>
  <c r="C199" i="14"/>
  <c r="C172" i="17"/>
  <c r="C191" i="14"/>
  <c r="C164" i="17"/>
  <c r="C183" i="14"/>
  <c r="C156" i="17"/>
  <c r="C175" i="14"/>
  <c r="C148" i="17"/>
  <c r="C167" i="14"/>
  <c r="C140" i="17"/>
  <c r="C159" i="14"/>
  <c r="C132" i="17"/>
  <c r="C151" i="14"/>
  <c r="C124" i="17"/>
  <c r="C143" i="14"/>
  <c r="C116" i="17"/>
  <c r="C135" i="14"/>
  <c r="C108" i="17"/>
  <c r="C127" i="14"/>
  <c r="C100" i="17"/>
  <c r="C119" i="14"/>
  <c r="C92" i="17"/>
  <c r="C111" i="14"/>
  <c r="C84" i="17"/>
  <c r="C103" i="14"/>
  <c r="C76" i="17"/>
  <c r="C95" i="14"/>
  <c r="C68" i="17"/>
  <c r="C87" i="14"/>
  <c r="C60" i="17"/>
  <c r="C79" i="14"/>
  <c r="C52" i="17"/>
  <c r="C71" i="14"/>
  <c r="C44" i="17"/>
  <c r="C63" i="14"/>
  <c r="C36" i="17"/>
  <c r="C55" i="14"/>
  <c r="C28" i="17"/>
  <c r="C47" i="14"/>
  <c r="C20" i="17"/>
  <c r="C39" i="14"/>
  <c r="E310" i="17"/>
  <c r="U299" i="7"/>
  <c r="AA299" i="7" s="1"/>
  <c r="E329" i="14"/>
  <c r="E302" i="17"/>
  <c r="U291" i="7"/>
  <c r="AA291" i="7" s="1"/>
  <c r="E321" i="14"/>
  <c r="E294" i="17"/>
  <c r="U283" i="7"/>
  <c r="AA283" i="7" s="1"/>
  <c r="E313" i="14"/>
  <c r="E286" i="17"/>
  <c r="U275" i="7"/>
  <c r="AA275" i="7" s="1"/>
  <c r="E305" i="14"/>
  <c r="E278" i="17"/>
  <c r="U267" i="7"/>
  <c r="AA267" i="7" s="1"/>
  <c r="E297" i="14"/>
  <c r="E270" i="17"/>
  <c r="U259" i="7"/>
  <c r="AA259" i="7" s="1"/>
  <c r="E289" i="14"/>
  <c r="E262" i="17"/>
  <c r="U251" i="7"/>
  <c r="AA251" i="7" s="1"/>
  <c r="E281" i="14"/>
  <c r="E254" i="17"/>
  <c r="U243" i="7"/>
  <c r="AA243" i="7" s="1"/>
  <c r="E273" i="14"/>
  <c r="E246" i="17"/>
  <c r="U235" i="7"/>
  <c r="AA235" i="7" s="1"/>
  <c r="E265" i="14"/>
  <c r="E238" i="17"/>
  <c r="U227" i="7"/>
  <c r="AA227" i="7" s="1"/>
  <c r="E257" i="14"/>
  <c r="E230" i="17"/>
  <c r="U219" i="7"/>
  <c r="AA219" i="7" s="1"/>
  <c r="E249" i="14"/>
  <c r="E222" i="17"/>
  <c r="U211" i="7"/>
  <c r="AA211" i="7" s="1"/>
  <c r="E241" i="14"/>
  <c r="E214" i="17"/>
  <c r="U203" i="7"/>
  <c r="AA203" i="7" s="1"/>
  <c r="E233" i="14"/>
  <c r="E206" i="17"/>
  <c r="U195" i="7"/>
  <c r="AA195" i="7" s="1"/>
  <c r="E225" i="14"/>
  <c r="E198" i="17"/>
  <c r="U187" i="7"/>
  <c r="AA187" i="7" s="1"/>
  <c r="E217" i="14"/>
  <c r="E190" i="17"/>
  <c r="U179" i="7"/>
  <c r="AA179" i="7" s="1"/>
  <c r="E209" i="14"/>
  <c r="E182" i="17"/>
  <c r="U171" i="7"/>
  <c r="AA171" i="7" s="1"/>
  <c r="E201" i="14"/>
  <c r="E174" i="17"/>
  <c r="U163" i="7"/>
  <c r="AA163" i="7" s="1"/>
  <c r="E193" i="14"/>
  <c r="E166" i="17"/>
  <c r="U155" i="7"/>
  <c r="AA155" i="7" s="1"/>
  <c r="E185" i="14"/>
  <c r="E158" i="17"/>
  <c r="U147" i="7"/>
  <c r="AA147" i="7" s="1"/>
  <c r="E177" i="14"/>
  <c r="E150" i="17"/>
  <c r="U139" i="7"/>
  <c r="AA139" i="7" s="1"/>
  <c r="E169" i="14"/>
  <c r="E142" i="17"/>
  <c r="U131" i="7"/>
  <c r="AA131" i="7" s="1"/>
  <c r="E161" i="14"/>
  <c r="E134" i="17"/>
  <c r="U123" i="7"/>
  <c r="AA123" i="7" s="1"/>
  <c r="E153" i="14"/>
  <c r="E126" i="17"/>
  <c r="U115" i="7"/>
  <c r="AA115" i="7" s="1"/>
  <c r="E145" i="14"/>
  <c r="E118" i="17"/>
  <c r="U107" i="7"/>
  <c r="AA107" i="7" s="1"/>
  <c r="E137" i="14"/>
  <c r="E110" i="17"/>
  <c r="U99" i="7"/>
  <c r="AA99" i="7" s="1"/>
  <c r="E129" i="14"/>
  <c r="E102" i="17"/>
  <c r="U91" i="7"/>
  <c r="AA91" i="7" s="1"/>
  <c r="E121" i="14"/>
  <c r="E94" i="17"/>
  <c r="U83" i="7"/>
  <c r="AA83" i="7" s="1"/>
  <c r="E113" i="14"/>
  <c r="E86" i="17"/>
  <c r="U75" i="7"/>
  <c r="AA75" i="7" s="1"/>
  <c r="E105" i="14"/>
  <c r="E78" i="17"/>
  <c r="U67" i="7"/>
  <c r="AA67" i="7" s="1"/>
  <c r="E97" i="14"/>
  <c r="E70" i="17"/>
  <c r="U59" i="7"/>
  <c r="AA59" i="7" s="1"/>
  <c r="E89" i="14"/>
  <c r="E62" i="17"/>
  <c r="U51" i="7"/>
  <c r="AA51" i="7" s="1"/>
  <c r="E81" i="14"/>
  <c r="E54" i="17"/>
  <c r="U43" i="7"/>
  <c r="AA43" i="7" s="1"/>
  <c r="E73" i="14"/>
  <c r="E46" i="17"/>
  <c r="U35" i="7"/>
  <c r="AA35" i="7" s="1"/>
  <c r="E65" i="14"/>
  <c r="E38" i="17"/>
  <c r="U27" i="7"/>
  <c r="AA27" i="7" s="1"/>
  <c r="E57" i="14"/>
  <c r="E30" i="17"/>
  <c r="U19" i="7"/>
  <c r="AA19" i="7" s="1"/>
  <c r="E49" i="14"/>
  <c r="E22" i="17"/>
  <c r="U11" i="7"/>
  <c r="E41" i="14"/>
  <c r="G15" i="17"/>
  <c r="G34" i="14"/>
  <c r="G314" i="17"/>
  <c r="G333" i="14"/>
  <c r="H311" i="17"/>
  <c r="W300" i="7"/>
  <c r="H330" i="14"/>
  <c r="BY304" i="18" s="1"/>
  <c r="F309" i="17"/>
  <c r="F328" i="14"/>
  <c r="G306" i="17"/>
  <c r="G325" i="14"/>
  <c r="H303" i="17"/>
  <c r="W292" i="7"/>
  <c r="H322" i="14"/>
  <c r="F301" i="17"/>
  <c r="F320" i="14"/>
  <c r="G298" i="17"/>
  <c r="G317" i="14"/>
  <c r="H295" i="17"/>
  <c r="W284" i="7"/>
  <c r="H314" i="14"/>
  <c r="BY288" i="18" s="1"/>
  <c r="F293" i="17"/>
  <c r="F312" i="14"/>
  <c r="G309" i="14"/>
  <c r="G290" i="17"/>
  <c r="H287" i="17"/>
  <c r="W276" i="7"/>
  <c r="H306" i="14"/>
  <c r="BY280" i="18" s="1"/>
  <c r="F285" i="17"/>
  <c r="F304" i="14"/>
  <c r="G282" i="17"/>
  <c r="G301" i="14"/>
  <c r="H279" i="17"/>
  <c r="W268" i="7"/>
  <c r="H298" i="14"/>
  <c r="BX272" i="18" s="1"/>
  <c r="F277" i="17"/>
  <c r="F296" i="14"/>
  <c r="G274" i="17"/>
  <c r="G293" i="14"/>
  <c r="H271" i="17"/>
  <c r="W260" i="7"/>
  <c r="H290" i="14"/>
  <c r="F269" i="17"/>
  <c r="F288" i="14"/>
  <c r="G285" i="14"/>
  <c r="G266" i="17"/>
  <c r="H263" i="17"/>
  <c r="W252" i="7"/>
  <c r="H282" i="14"/>
  <c r="F261" i="17"/>
  <c r="F280" i="14"/>
  <c r="G258" i="17"/>
  <c r="G277" i="14"/>
  <c r="H255" i="17"/>
  <c r="W244" i="7"/>
  <c r="H274" i="14"/>
  <c r="F253" i="17"/>
  <c r="F272" i="14"/>
  <c r="G250" i="17"/>
  <c r="G269" i="14"/>
  <c r="H247" i="17"/>
  <c r="W236" i="7"/>
  <c r="H266" i="14"/>
  <c r="F245" i="17"/>
  <c r="F264" i="14"/>
  <c r="G242" i="17"/>
  <c r="G261" i="14"/>
  <c r="H239" i="17"/>
  <c r="W228" i="7"/>
  <c r="H258" i="14"/>
  <c r="F237" i="17"/>
  <c r="F256" i="14"/>
  <c r="H231" i="17"/>
  <c r="W220" i="7"/>
  <c r="H250" i="14"/>
  <c r="BY224" i="18" s="1"/>
  <c r="F229" i="17"/>
  <c r="F248" i="14"/>
  <c r="G226" i="17"/>
  <c r="G245" i="14"/>
  <c r="H223" i="17"/>
  <c r="W212" i="7"/>
  <c r="H242" i="14"/>
  <c r="F221" i="17"/>
  <c r="F240" i="14"/>
  <c r="G218" i="17"/>
  <c r="G237" i="14"/>
  <c r="H215" i="17"/>
  <c r="W204" i="7"/>
  <c r="H234" i="14"/>
  <c r="F213" i="17"/>
  <c r="F232" i="14"/>
  <c r="G210" i="17"/>
  <c r="G229" i="14"/>
  <c r="H207" i="17"/>
  <c r="W196" i="7"/>
  <c r="H226" i="14"/>
  <c r="F205" i="17"/>
  <c r="F224" i="14"/>
  <c r="G221" i="14"/>
  <c r="G202" i="17"/>
  <c r="H199" i="17"/>
  <c r="W188" i="7"/>
  <c r="H218" i="14"/>
  <c r="BY192" i="18" s="1"/>
  <c r="F197" i="17"/>
  <c r="F216" i="14"/>
  <c r="G194" i="17"/>
  <c r="G213" i="14"/>
  <c r="H191" i="17"/>
  <c r="W180" i="7"/>
  <c r="H210" i="14"/>
  <c r="F189" i="17"/>
  <c r="F208" i="14"/>
  <c r="G186" i="17"/>
  <c r="G205" i="14"/>
  <c r="H183" i="17"/>
  <c r="W172" i="7"/>
  <c r="H202" i="14"/>
  <c r="BY176" i="18" s="1"/>
  <c r="F181" i="17"/>
  <c r="F200" i="14"/>
  <c r="G178" i="17"/>
  <c r="G197" i="14"/>
  <c r="H175" i="17"/>
  <c r="W164" i="7"/>
  <c r="H194" i="14"/>
  <c r="BY168" i="18" s="1"/>
  <c r="F173" i="17"/>
  <c r="F192" i="14"/>
  <c r="G170" i="17"/>
  <c r="G189" i="14"/>
  <c r="H167" i="17"/>
  <c r="W156" i="7"/>
  <c r="H186" i="14"/>
  <c r="BX160" i="18" s="1"/>
  <c r="F165" i="17"/>
  <c r="F184" i="14"/>
  <c r="G162" i="17"/>
  <c r="G181" i="14"/>
  <c r="H159" i="17"/>
  <c r="W148" i="7"/>
  <c r="H178" i="14"/>
  <c r="F157" i="17"/>
  <c r="F176" i="14"/>
  <c r="G154" i="17"/>
  <c r="G173" i="14"/>
  <c r="H151" i="17"/>
  <c r="W140" i="7"/>
  <c r="H170" i="14"/>
  <c r="F149" i="17"/>
  <c r="F168" i="14"/>
  <c r="G146" i="17"/>
  <c r="G165" i="14"/>
  <c r="H143" i="17"/>
  <c r="W132" i="7"/>
  <c r="H162" i="14"/>
  <c r="F141" i="17"/>
  <c r="F160" i="14"/>
  <c r="G138" i="17"/>
  <c r="G157" i="14"/>
  <c r="H135" i="17"/>
  <c r="W124" i="7"/>
  <c r="H154" i="14"/>
  <c r="BY128" i="18" s="1"/>
  <c r="F133" i="17"/>
  <c r="F152" i="14"/>
  <c r="G130" i="17"/>
  <c r="G149" i="14"/>
  <c r="H127" i="17"/>
  <c r="W116" i="7"/>
  <c r="H146" i="14"/>
  <c r="F125" i="17"/>
  <c r="F144" i="14"/>
  <c r="G122" i="17"/>
  <c r="G141" i="14"/>
  <c r="H119" i="17"/>
  <c r="W108" i="7"/>
  <c r="H138" i="14"/>
  <c r="BY112" i="18" s="1"/>
  <c r="F117" i="17"/>
  <c r="F136" i="14"/>
  <c r="G114" i="17"/>
  <c r="G133" i="14"/>
  <c r="H111" i="17"/>
  <c r="W100" i="7"/>
  <c r="H130" i="14"/>
  <c r="BX104" i="18" s="1"/>
  <c r="F109" i="17"/>
  <c r="F128" i="14"/>
  <c r="G106" i="17"/>
  <c r="G125" i="14"/>
  <c r="H103" i="17"/>
  <c r="W92" i="7"/>
  <c r="H122" i="14"/>
  <c r="BX96" i="18" s="1"/>
  <c r="F101" i="17"/>
  <c r="F120" i="14"/>
  <c r="G98" i="17"/>
  <c r="G117" i="14"/>
  <c r="H95" i="17"/>
  <c r="W84" i="7"/>
  <c r="H114" i="14"/>
  <c r="F93" i="17"/>
  <c r="F112" i="14"/>
  <c r="G90" i="17"/>
  <c r="G109" i="14"/>
  <c r="H87" i="17"/>
  <c r="W76" i="7"/>
  <c r="H106" i="14"/>
  <c r="F85" i="17"/>
  <c r="F104" i="14"/>
  <c r="G82" i="17"/>
  <c r="G101" i="14"/>
  <c r="H79" i="17"/>
  <c r="W68" i="7"/>
  <c r="H98" i="14"/>
  <c r="F77" i="17"/>
  <c r="F96" i="14"/>
  <c r="G74" i="17"/>
  <c r="G93" i="14"/>
  <c r="H71" i="17"/>
  <c r="W60" i="7"/>
  <c r="H90" i="14"/>
  <c r="BY64" i="18" s="1"/>
  <c r="F69" i="17"/>
  <c r="F88" i="14"/>
  <c r="G66" i="17"/>
  <c r="G85" i="14"/>
  <c r="H63" i="17"/>
  <c r="W52" i="7"/>
  <c r="H82" i="14"/>
  <c r="F61" i="17"/>
  <c r="F80" i="14"/>
  <c r="G58" i="17"/>
  <c r="G77" i="14"/>
  <c r="H55" i="17"/>
  <c r="W44" i="7"/>
  <c r="H74" i="14"/>
  <c r="BY48" i="18" s="1"/>
  <c r="F53" i="17"/>
  <c r="F72" i="14"/>
  <c r="G50" i="17"/>
  <c r="G69" i="14"/>
  <c r="H47" i="17"/>
  <c r="W36" i="7"/>
  <c r="H66" i="14"/>
  <c r="BY40" i="18" s="1"/>
  <c r="F45" i="17"/>
  <c r="F64" i="14"/>
  <c r="G42" i="17"/>
  <c r="G61" i="14"/>
  <c r="H39" i="17"/>
  <c r="W28" i="7"/>
  <c r="H58" i="14"/>
  <c r="BX32" i="18" s="1"/>
  <c r="F37" i="17"/>
  <c r="F56" i="14"/>
  <c r="G34" i="17"/>
  <c r="G53" i="14"/>
  <c r="H31" i="17"/>
  <c r="W20" i="7"/>
  <c r="H50" i="14"/>
  <c r="F29" i="17"/>
  <c r="F48" i="14"/>
  <c r="G26" i="17"/>
  <c r="G45" i="14"/>
  <c r="H23" i="17"/>
  <c r="W12" i="7"/>
  <c r="H42" i="14"/>
  <c r="F21" i="17"/>
  <c r="F40" i="14"/>
  <c r="F18" i="17"/>
  <c r="F37" i="14"/>
  <c r="B306" i="17"/>
  <c r="B325" i="14"/>
  <c r="B298" i="17"/>
  <c r="B317" i="14"/>
  <c r="B290" i="17"/>
  <c r="B309" i="14"/>
  <c r="B282" i="17"/>
  <c r="B301" i="14"/>
  <c r="B274" i="17"/>
  <c r="B293" i="14"/>
  <c r="B266" i="17"/>
  <c r="B285" i="14"/>
  <c r="B258" i="17"/>
  <c r="B277" i="14"/>
  <c r="B250" i="17"/>
  <c r="B269" i="14"/>
  <c r="B242" i="17"/>
  <c r="B261" i="14"/>
  <c r="B234" i="17"/>
  <c r="B253" i="14"/>
  <c r="B226" i="17"/>
  <c r="B245" i="14"/>
  <c r="B218" i="17"/>
  <c r="B237" i="14"/>
  <c r="B210" i="17"/>
  <c r="B229" i="14"/>
  <c r="B202" i="17"/>
  <c r="B221" i="14"/>
  <c r="B194" i="17"/>
  <c r="B213" i="14"/>
  <c r="B186" i="17"/>
  <c r="B205" i="14"/>
  <c r="B178" i="17"/>
  <c r="B197" i="14"/>
  <c r="B170" i="17"/>
  <c r="B189" i="14"/>
  <c r="B162" i="17"/>
  <c r="B181" i="14"/>
  <c r="B154" i="17"/>
  <c r="B173" i="14"/>
  <c r="B146" i="17"/>
  <c r="B165" i="14"/>
  <c r="B138" i="17"/>
  <c r="B157" i="14"/>
  <c r="B130" i="17"/>
  <c r="B149" i="14"/>
  <c r="B114" i="17"/>
  <c r="B133" i="14"/>
  <c r="B106" i="17"/>
  <c r="B125" i="14"/>
  <c r="B98" i="17"/>
  <c r="B117" i="14"/>
  <c r="B90" i="17"/>
  <c r="B109" i="14"/>
  <c r="B82" i="17"/>
  <c r="B101" i="14"/>
  <c r="B74" i="17"/>
  <c r="B93" i="14"/>
  <c r="B66" i="17"/>
  <c r="B85" i="14"/>
  <c r="B58" i="17"/>
  <c r="B77" i="14"/>
  <c r="B50" i="17"/>
  <c r="B69" i="14"/>
  <c r="B42" i="17"/>
  <c r="B61" i="14"/>
  <c r="B34" i="17"/>
  <c r="B53" i="14"/>
  <c r="F70" i="17"/>
  <c r="E34" i="14"/>
  <c r="C306" i="14"/>
  <c r="C274" i="14"/>
  <c r="C242" i="14"/>
  <c r="C210" i="14"/>
  <c r="C178" i="14"/>
  <c r="C146" i="14"/>
  <c r="C114" i="14"/>
  <c r="B205" i="17"/>
  <c r="B224" i="14"/>
  <c r="B92" i="17"/>
  <c r="B111" i="14"/>
  <c r="C16" i="17"/>
  <c r="C35" i="14"/>
  <c r="C91" i="17"/>
  <c r="C110" i="14"/>
  <c r="C83" i="17"/>
  <c r="C102" i="14"/>
  <c r="C75" i="17"/>
  <c r="C94" i="14"/>
  <c r="C67" i="17"/>
  <c r="C86" i="14"/>
  <c r="C59" i="17"/>
  <c r="C78" i="14"/>
  <c r="C51" i="17"/>
  <c r="C70" i="14"/>
  <c r="C43" i="17"/>
  <c r="C62" i="14"/>
  <c r="C35" i="17"/>
  <c r="C54" i="14"/>
  <c r="C27" i="17"/>
  <c r="C46" i="14"/>
  <c r="C19" i="17"/>
  <c r="C38" i="14"/>
  <c r="E308" i="16"/>
  <c r="U298" i="7"/>
  <c r="AA298" i="7" s="1"/>
  <c r="E328" i="14"/>
  <c r="E301" i="17"/>
  <c r="U290" i="7"/>
  <c r="AA290" i="7" s="1"/>
  <c r="E320" i="14"/>
  <c r="E293" i="17"/>
  <c r="U282" i="7"/>
  <c r="AA282" i="7" s="1"/>
  <c r="E312" i="14"/>
  <c r="E285" i="17"/>
  <c r="U274" i="7"/>
  <c r="AA274" i="7" s="1"/>
  <c r="E304" i="14"/>
  <c r="E277" i="17"/>
  <c r="U266" i="7"/>
  <c r="AA266" i="7" s="1"/>
  <c r="E296" i="14"/>
  <c r="E268" i="16"/>
  <c r="U258" i="7"/>
  <c r="AA258" i="7" s="1"/>
  <c r="E288" i="14"/>
  <c r="E261" i="17"/>
  <c r="U250" i="7"/>
  <c r="AA250" i="7" s="1"/>
  <c r="E280" i="14"/>
  <c r="E253" i="17"/>
  <c r="U242" i="7"/>
  <c r="AA242" i="7" s="1"/>
  <c r="E272" i="14"/>
  <c r="E244" i="16"/>
  <c r="U234" i="7"/>
  <c r="AA234" i="7" s="1"/>
  <c r="E264" i="14"/>
  <c r="E237" i="17"/>
  <c r="U226" i="7"/>
  <c r="AA226" i="7" s="1"/>
  <c r="E256" i="14"/>
  <c r="E229" i="17"/>
  <c r="U218" i="7"/>
  <c r="AA218" i="7" s="1"/>
  <c r="E248" i="14"/>
  <c r="E221" i="17"/>
  <c r="U210" i="7"/>
  <c r="AA210" i="7" s="1"/>
  <c r="E240" i="14"/>
  <c r="E213" i="17"/>
  <c r="U202" i="7"/>
  <c r="AA202" i="7" s="1"/>
  <c r="E232" i="14"/>
  <c r="E205" i="17"/>
  <c r="U194" i="7"/>
  <c r="AA194" i="7" s="1"/>
  <c r="E224" i="14"/>
  <c r="E196" i="16"/>
  <c r="U186" i="7"/>
  <c r="AA186" i="7" s="1"/>
  <c r="E216" i="14"/>
  <c r="E189" i="17"/>
  <c r="U178" i="7"/>
  <c r="AA178" i="7" s="1"/>
  <c r="E208" i="14"/>
  <c r="E181" i="17"/>
  <c r="U170" i="7"/>
  <c r="AA170" i="7" s="1"/>
  <c r="E200" i="14"/>
  <c r="E173" i="17"/>
  <c r="U162" i="7"/>
  <c r="AA162" i="7" s="1"/>
  <c r="E192" i="14"/>
  <c r="E164" i="16"/>
  <c r="U154" i="7"/>
  <c r="AA154" i="7" s="1"/>
  <c r="E184" i="14"/>
  <c r="E157" i="17"/>
  <c r="U146" i="7"/>
  <c r="AA146" i="7" s="1"/>
  <c r="E176" i="14"/>
  <c r="E149" i="17"/>
  <c r="U138" i="7"/>
  <c r="AA138" i="7" s="1"/>
  <c r="E168" i="14"/>
  <c r="E141" i="17"/>
  <c r="U130" i="7"/>
  <c r="AA130" i="7" s="1"/>
  <c r="E160" i="14"/>
  <c r="E132" i="16"/>
  <c r="U122" i="7"/>
  <c r="AA122" i="7" s="1"/>
  <c r="E152" i="14"/>
  <c r="E125" i="17"/>
  <c r="U114" i="7"/>
  <c r="AA114" i="7" s="1"/>
  <c r="E144" i="14"/>
  <c r="E117" i="17"/>
  <c r="U106" i="7"/>
  <c r="AA106" i="7" s="1"/>
  <c r="E136" i="14"/>
  <c r="U98" i="7"/>
  <c r="AA98" i="7" s="1"/>
  <c r="E128" i="14"/>
  <c r="E100" i="16"/>
  <c r="U90" i="7"/>
  <c r="AA90" i="7" s="1"/>
  <c r="E120" i="14"/>
  <c r="E93" i="17"/>
  <c r="U82" i="7"/>
  <c r="AA82" i="7" s="1"/>
  <c r="E112" i="14"/>
  <c r="E85" i="17"/>
  <c r="U74" i="7"/>
  <c r="AA74" i="7" s="1"/>
  <c r="E104" i="14"/>
  <c r="U66" i="7"/>
  <c r="AA66" i="7" s="1"/>
  <c r="E77" i="17"/>
  <c r="E96" i="14"/>
  <c r="E68" i="16"/>
  <c r="U58" i="7"/>
  <c r="AA58" i="7" s="1"/>
  <c r="E88" i="14"/>
  <c r="E61" i="17"/>
  <c r="U50" i="7"/>
  <c r="AA50" i="7" s="1"/>
  <c r="E80" i="14"/>
  <c r="E53" i="17"/>
  <c r="U42" i="7"/>
  <c r="AA42" i="7" s="1"/>
  <c r="E72" i="14"/>
  <c r="U34" i="7"/>
  <c r="AA34" i="7" s="1"/>
  <c r="E64" i="14"/>
  <c r="E45" i="17"/>
  <c r="E37" i="17"/>
  <c r="U26" i="7"/>
  <c r="AA26" i="7" s="1"/>
  <c r="E56" i="14"/>
  <c r="E29" i="17"/>
  <c r="U18" i="7"/>
  <c r="AA18" i="7" s="1"/>
  <c r="E48" i="14"/>
  <c r="E21" i="17"/>
  <c r="U10" i="7"/>
  <c r="E40" i="14"/>
  <c r="F15" i="17"/>
  <c r="F34" i="14"/>
  <c r="F314" i="17"/>
  <c r="F333" i="14"/>
  <c r="G311" i="17"/>
  <c r="G330" i="14"/>
  <c r="H308" i="17"/>
  <c r="W297" i="7"/>
  <c r="H327" i="14"/>
  <c r="BY301" i="18" s="1"/>
  <c r="F306" i="17"/>
  <c r="F325" i="14"/>
  <c r="G303" i="17"/>
  <c r="G322" i="14"/>
  <c r="H300" i="17"/>
  <c r="W289" i="7"/>
  <c r="H319" i="14"/>
  <c r="BY293" i="18" s="1"/>
  <c r="F298" i="17"/>
  <c r="F317" i="14"/>
  <c r="G295" i="17"/>
  <c r="G314" i="14"/>
  <c r="H292" i="17"/>
  <c r="W281" i="7"/>
  <c r="H311" i="14"/>
  <c r="BY285" i="18" s="1"/>
  <c r="F290" i="17"/>
  <c r="F309" i="14"/>
  <c r="G287" i="17"/>
  <c r="G306" i="14"/>
  <c r="H284" i="17"/>
  <c r="W273" i="7"/>
  <c r="H303" i="14"/>
  <c r="F282" i="17"/>
  <c r="F301" i="14"/>
  <c r="G279" i="17"/>
  <c r="G298" i="14"/>
  <c r="H276" i="17"/>
  <c r="W265" i="7"/>
  <c r="H295" i="14"/>
  <c r="BY269" i="18" s="1"/>
  <c r="F274" i="17"/>
  <c r="F293" i="14"/>
  <c r="G271" i="17"/>
  <c r="G290" i="14"/>
  <c r="H268" i="17"/>
  <c r="W257" i="7"/>
  <c r="H287" i="14"/>
  <c r="F266" i="17"/>
  <c r="F285" i="14"/>
  <c r="G263" i="17"/>
  <c r="G282" i="14"/>
  <c r="H260" i="17"/>
  <c r="W249" i="7"/>
  <c r="H279" i="14"/>
  <c r="BY253" i="18" s="1"/>
  <c r="F258" i="17"/>
  <c r="F277" i="14"/>
  <c r="G255" i="17"/>
  <c r="G274" i="14"/>
  <c r="H252" i="17"/>
  <c r="W241" i="7"/>
  <c r="H271" i="14"/>
  <c r="F250" i="17"/>
  <c r="F269" i="14"/>
  <c r="G247" i="17"/>
  <c r="G266" i="14"/>
  <c r="H244" i="17"/>
  <c r="W233" i="7"/>
  <c r="H263" i="14"/>
  <c r="BX237" i="18" s="1"/>
  <c r="F242" i="17"/>
  <c r="F261" i="14"/>
  <c r="G239" i="17"/>
  <c r="G258" i="14"/>
  <c r="H236" i="17"/>
  <c r="W225" i="7"/>
  <c r="H255" i="14"/>
  <c r="BY229" i="18" s="1"/>
  <c r="F234" i="17"/>
  <c r="F253" i="14"/>
  <c r="G231" i="17"/>
  <c r="G250" i="14"/>
  <c r="H228" i="17"/>
  <c r="W217" i="7"/>
  <c r="H247" i="14"/>
  <c r="BY221" i="18" s="1"/>
  <c r="F226" i="17"/>
  <c r="F245" i="14"/>
  <c r="G223" i="17"/>
  <c r="G242" i="14"/>
  <c r="H220" i="17"/>
  <c r="W209" i="7"/>
  <c r="H239" i="14"/>
  <c r="F218" i="17"/>
  <c r="F237" i="14"/>
  <c r="G215" i="17"/>
  <c r="G234" i="14"/>
  <c r="H212" i="17"/>
  <c r="W201" i="7"/>
  <c r="H231" i="14"/>
  <c r="BY205" i="18" s="1"/>
  <c r="F210" i="17"/>
  <c r="F229" i="14"/>
  <c r="G207" i="17"/>
  <c r="G226" i="14"/>
  <c r="H204" i="17"/>
  <c r="W193" i="7"/>
  <c r="H223" i="14"/>
  <c r="F202" i="17"/>
  <c r="F221" i="14"/>
  <c r="G199" i="17"/>
  <c r="G218" i="14"/>
  <c r="H196" i="17"/>
  <c r="W185" i="7"/>
  <c r="H215" i="14"/>
  <c r="BY189" i="18" s="1"/>
  <c r="F194" i="17"/>
  <c r="F213" i="14"/>
  <c r="G191" i="17"/>
  <c r="G210" i="14"/>
  <c r="H188" i="17"/>
  <c r="W177" i="7"/>
  <c r="H207" i="14"/>
  <c r="F186" i="17"/>
  <c r="F205" i="14"/>
  <c r="G183" i="17"/>
  <c r="G202" i="14"/>
  <c r="H180" i="17"/>
  <c r="W169" i="7"/>
  <c r="H199" i="14"/>
  <c r="BY173" i="18" s="1"/>
  <c r="F178" i="17"/>
  <c r="F197" i="14"/>
  <c r="G175" i="17"/>
  <c r="G194" i="14"/>
  <c r="H172" i="17"/>
  <c r="W161" i="7"/>
  <c r="H191" i="14"/>
  <c r="BX165" i="18" s="1"/>
  <c r="F170" i="17"/>
  <c r="F189" i="14"/>
  <c r="G167" i="17"/>
  <c r="G186" i="14"/>
  <c r="H164" i="17"/>
  <c r="W153" i="7"/>
  <c r="H183" i="14"/>
  <c r="BY157" i="18" s="1"/>
  <c r="F162" i="17"/>
  <c r="F181" i="14"/>
  <c r="G159" i="17"/>
  <c r="G178" i="14"/>
  <c r="H156" i="17"/>
  <c r="W145" i="7"/>
  <c r="H175" i="14"/>
  <c r="F154" i="17"/>
  <c r="F173" i="14"/>
  <c r="G151" i="17"/>
  <c r="G170" i="14"/>
  <c r="H148" i="17"/>
  <c r="W137" i="7"/>
  <c r="H167" i="14"/>
  <c r="BY141" i="18" s="1"/>
  <c r="F146" i="17"/>
  <c r="F165" i="14"/>
  <c r="G143" i="17"/>
  <c r="G162" i="14"/>
  <c r="H140" i="17"/>
  <c r="W129" i="7"/>
  <c r="H159" i="14"/>
  <c r="F138" i="17"/>
  <c r="F157" i="14"/>
  <c r="G135" i="17"/>
  <c r="G154" i="14"/>
  <c r="H132" i="17"/>
  <c r="W121" i="7"/>
  <c r="H151" i="14"/>
  <c r="BY125" i="18" s="1"/>
  <c r="F130" i="17"/>
  <c r="F149" i="14"/>
  <c r="G127" i="17"/>
  <c r="G146" i="14"/>
  <c r="H124" i="17"/>
  <c r="W113" i="7"/>
  <c r="H143" i="14"/>
  <c r="F122" i="17"/>
  <c r="F141" i="14"/>
  <c r="G119" i="17"/>
  <c r="G138" i="14"/>
  <c r="H116" i="17"/>
  <c r="W105" i="7"/>
  <c r="H135" i="14"/>
  <c r="BX109" i="18" s="1"/>
  <c r="F114" i="17"/>
  <c r="F133" i="14"/>
  <c r="G111" i="17"/>
  <c r="G130" i="14"/>
  <c r="H108" i="17"/>
  <c r="W97" i="7"/>
  <c r="H127" i="14"/>
  <c r="BY101" i="18" s="1"/>
  <c r="F106" i="17"/>
  <c r="F125" i="14"/>
  <c r="G103" i="17"/>
  <c r="G122" i="14"/>
  <c r="H100" i="17"/>
  <c r="W89" i="7"/>
  <c r="H119" i="14"/>
  <c r="BY93" i="18" s="1"/>
  <c r="F98" i="17"/>
  <c r="F117" i="14"/>
  <c r="G95" i="17"/>
  <c r="G114" i="14"/>
  <c r="H92" i="17"/>
  <c r="W81" i="7"/>
  <c r="H111" i="14"/>
  <c r="F90" i="17"/>
  <c r="F109" i="14"/>
  <c r="G87" i="17"/>
  <c r="G106" i="14"/>
  <c r="H84" i="17"/>
  <c r="W73" i="7"/>
  <c r="H103" i="14"/>
  <c r="BY77" i="18" s="1"/>
  <c r="F82" i="17"/>
  <c r="F101" i="14"/>
  <c r="G79" i="17"/>
  <c r="G98" i="14"/>
  <c r="H76" i="17"/>
  <c r="W65" i="7"/>
  <c r="H95" i="14"/>
  <c r="F74" i="17"/>
  <c r="F93" i="14"/>
  <c r="G71" i="17"/>
  <c r="G90" i="14"/>
  <c r="H68" i="17"/>
  <c r="W57" i="7"/>
  <c r="H87" i="14"/>
  <c r="BY61" i="18" s="1"/>
  <c r="F66" i="17"/>
  <c r="F85" i="14"/>
  <c r="G63" i="17"/>
  <c r="G82" i="14"/>
  <c r="H60" i="17"/>
  <c r="W49" i="7"/>
  <c r="H79" i="14"/>
  <c r="F58" i="17"/>
  <c r="F77" i="14"/>
  <c r="G55" i="17"/>
  <c r="G74" i="14"/>
  <c r="H52" i="17"/>
  <c r="W41" i="7"/>
  <c r="H71" i="14"/>
  <c r="F50" i="17"/>
  <c r="F69" i="14"/>
  <c r="G47" i="17"/>
  <c r="G66" i="14"/>
  <c r="H44" i="17"/>
  <c r="W33" i="7"/>
  <c r="H63" i="14"/>
  <c r="BY37" i="18" s="1"/>
  <c r="F42" i="17"/>
  <c r="F61" i="14"/>
  <c r="G39" i="17"/>
  <c r="G58" i="14"/>
  <c r="H36" i="17"/>
  <c r="W25" i="7"/>
  <c r="H55" i="14"/>
  <c r="BY29" i="18" s="1"/>
  <c r="F34" i="17"/>
  <c r="F53" i="14"/>
  <c r="G31" i="17"/>
  <c r="G50" i="14"/>
  <c r="H28" i="17"/>
  <c r="W17" i="7"/>
  <c r="H47" i="14"/>
  <c r="F26" i="17"/>
  <c r="F45" i="14"/>
  <c r="G23" i="17"/>
  <c r="G42" i="14"/>
  <c r="H20" i="17"/>
  <c r="W9" i="7"/>
  <c r="H39" i="14"/>
  <c r="BX13" i="18" s="1"/>
  <c r="B313" i="17"/>
  <c r="B332" i="14"/>
  <c r="B305" i="17"/>
  <c r="B324" i="14"/>
  <c r="B297" i="17"/>
  <c r="B316" i="14"/>
  <c r="B289" i="17"/>
  <c r="B308" i="14"/>
  <c r="B281" i="17"/>
  <c r="B300" i="14"/>
  <c r="B273" i="17"/>
  <c r="B292" i="14"/>
  <c r="B265" i="17"/>
  <c r="B284" i="14"/>
  <c r="B257" i="17"/>
  <c r="B276" i="14"/>
  <c r="B249" i="17"/>
  <c r="B268" i="14"/>
  <c r="B241" i="17"/>
  <c r="B260" i="14"/>
  <c r="B233" i="17"/>
  <c r="B252" i="14"/>
  <c r="B225" i="17"/>
  <c r="B244" i="14"/>
  <c r="B217" i="17"/>
  <c r="B236" i="14"/>
  <c r="B209" i="17"/>
  <c r="B228" i="14"/>
  <c r="B201" i="17"/>
  <c r="B220" i="14"/>
  <c r="B193" i="17"/>
  <c r="B212" i="14"/>
  <c r="B185" i="17"/>
  <c r="B204" i="14"/>
  <c r="B177" i="17"/>
  <c r="B196" i="14"/>
  <c r="B169" i="17"/>
  <c r="B188" i="14"/>
  <c r="B161" i="17"/>
  <c r="B180" i="14"/>
  <c r="B153" i="17"/>
  <c r="B172" i="14"/>
  <c r="B145" i="17"/>
  <c r="B164" i="14"/>
  <c r="B137" i="17"/>
  <c r="B156" i="14"/>
  <c r="B129" i="17"/>
  <c r="B148" i="14"/>
  <c r="B121" i="17"/>
  <c r="B140" i="14"/>
  <c r="B113" i="17"/>
  <c r="B132" i="14"/>
  <c r="B105" i="17"/>
  <c r="B124" i="14"/>
  <c r="B97" i="17"/>
  <c r="B116" i="14"/>
  <c r="B89" i="17"/>
  <c r="B108" i="14"/>
  <c r="B81" i="17"/>
  <c r="B100" i="14"/>
  <c r="B73" i="17"/>
  <c r="B92" i="14"/>
  <c r="B65" i="17"/>
  <c r="B84" i="14"/>
  <c r="B57" i="17"/>
  <c r="B76" i="14"/>
  <c r="B49" i="17"/>
  <c r="B68" i="14"/>
  <c r="B41" i="17"/>
  <c r="B60" i="14"/>
  <c r="B33" i="17"/>
  <c r="B52" i="14"/>
  <c r="F294" i="17"/>
  <c r="F38" i="17"/>
  <c r="E65" i="17"/>
  <c r="C302" i="14"/>
  <c r="C270" i="14"/>
  <c r="C238" i="14"/>
  <c r="C206" i="14"/>
  <c r="C174" i="14"/>
  <c r="C142" i="14"/>
  <c r="B228" i="17"/>
  <c r="B247" i="14"/>
  <c r="B151" i="17"/>
  <c r="B170" i="14"/>
  <c r="B69" i="17"/>
  <c r="B88" i="14"/>
  <c r="B301" i="17"/>
  <c r="B320" i="14"/>
  <c r="B223" i="17"/>
  <c r="B242" i="14"/>
  <c r="B172" i="17"/>
  <c r="B191" i="14"/>
  <c r="B132" i="17"/>
  <c r="B151" i="14"/>
  <c r="B87" i="17"/>
  <c r="B106" i="14"/>
  <c r="B68" i="17"/>
  <c r="B87" i="14"/>
  <c r="B37" i="17"/>
  <c r="B56" i="14"/>
  <c r="C306" i="17"/>
  <c r="C325" i="14"/>
  <c r="C298" i="17"/>
  <c r="C317" i="14"/>
  <c r="C290" i="17"/>
  <c r="C309" i="14"/>
  <c r="C282" i="17"/>
  <c r="C301" i="14"/>
  <c r="C274" i="17"/>
  <c r="C293" i="14"/>
  <c r="C266" i="17"/>
  <c r="C285" i="14"/>
  <c r="C258" i="17"/>
  <c r="C277" i="14"/>
  <c r="C250" i="17"/>
  <c r="C269" i="14"/>
  <c r="C242" i="17"/>
  <c r="C261" i="14"/>
  <c r="C234" i="17"/>
  <c r="C253" i="14"/>
  <c r="C226" i="17"/>
  <c r="C245" i="14"/>
  <c r="C218" i="17"/>
  <c r="C237" i="14"/>
  <c r="C210" i="17"/>
  <c r="C229" i="14"/>
  <c r="C202" i="17"/>
  <c r="C221" i="14"/>
  <c r="C194" i="17"/>
  <c r="C213" i="14"/>
  <c r="C186" i="17"/>
  <c r="C205" i="14"/>
  <c r="C178" i="17"/>
  <c r="C197" i="14"/>
  <c r="C170" i="17"/>
  <c r="C189" i="14"/>
  <c r="C162" i="17"/>
  <c r="C181" i="14"/>
  <c r="C154" i="17"/>
  <c r="C173" i="14"/>
  <c r="C146" i="17"/>
  <c r="C165" i="14"/>
  <c r="C138" i="17"/>
  <c r="C157" i="14"/>
  <c r="C130" i="17"/>
  <c r="C149" i="14"/>
  <c r="C122" i="17"/>
  <c r="C141" i="14"/>
  <c r="C114" i="17"/>
  <c r="C133" i="14"/>
  <c r="C106" i="17"/>
  <c r="C125" i="14"/>
  <c r="C98" i="17"/>
  <c r="C117" i="14"/>
  <c r="C90" i="17"/>
  <c r="C109" i="14"/>
  <c r="C82" i="17"/>
  <c r="C101" i="14"/>
  <c r="C74" i="17"/>
  <c r="C93" i="14"/>
  <c r="C66" i="17"/>
  <c r="C85" i="14"/>
  <c r="C58" i="17"/>
  <c r="C77" i="14"/>
  <c r="C50" i="17"/>
  <c r="C69" i="14"/>
  <c r="C42" i="17"/>
  <c r="C61" i="14"/>
  <c r="C34" i="17"/>
  <c r="C53" i="14"/>
  <c r="C26" i="17"/>
  <c r="C45" i="14"/>
  <c r="C18" i="17"/>
  <c r="C37" i="14"/>
  <c r="E308" i="17"/>
  <c r="U297" i="7"/>
  <c r="AA297" i="7" s="1"/>
  <c r="E327" i="14"/>
  <c r="E300" i="17"/>
  <c r="U289" i="7"/>
  <c r="AA289" i="7" s="1"/>
  <c r="E319" i="14"/>
  <c r="E292" i="17"/>
  <c r="U281" i="7"/>
  <c r="AA281" i="7" s="1"/>
  <c r="E311" i="14"/>
  <c r="E284" i="17"/>
  <c r="U273" i="7"/>
  <c r="AA273" i="7" s="1"/>
  <c r="E303" i="14"/>
  <c r="E276" i="17"/>
  <c r="U265" i="7"/>
  <c r="AA265" i="7" s="1"/>
  <c r="E295" i="14"/>
  <c r="E268" i="17"/>
  <c r="U257" i="7"/>
  <c r="AA257" i="7" s="1"/>
  <c r="E287" i="14"/>
  <c r="E260" i="17"/>
  <c r="U249" i="7"/>
  <c r="AA249" i="7" s="1"/>
  <c r="E279" i="14"/>
  <c r="E252" i="17"/>
  <c r="U241" i="7"/>
  <c r="AA241" i="7" s="1"/>
  <c r="E271" i="14"/>
  <c r="E244" i="17"/>
  <c r="U233" i="7"/>
  <c r="AA233" i="7" s="1"/>
  <c r="E263" i="14"/>
  <c r="E236" i="17"/>
  <c r="U225" i="7"/>
  <c r="AA225" i="7" s="1"/>
  <c r="E255" i="14"/>
  <c r="E228" i="17"/>
  <c r="U217" i="7"/>
  <c r="AA217" i="7" s="1"/>
  <c r="E247" i="14"/>
  <c r="E220" i="17"/>
  <c r="U209" i="7"/>
  <c r="AA209" i="7" s="1"/>
  <c r="E239" i="14"/>
  <c r="E212" i="17"/>
  <c r="U201" i="7"/>
  <c r="AA201" i="7" s="1"/>
  <c r="E231" i="14"/>
  <c r="E204" i="17"/>
  <c r="U193" i="7"/>
  <c r="AA193" i="7" s="1"/>
  <c r="E223" i="14"/>
  <c r="E196" i="17"/>
  <c r="U185" i="7"/>
  <c r="AA185" i="7" s="1"/>
  <c r="E215" i="14"/>
  <c r="E188" i="17"/>
  <c r="U177" i="7"/>
  <c r="AA177" i="7" s="1"/>
  <c r="E207" i="14"/>
  <c r="E180" i="17"/>
  <c r="U169" i="7"/>
  <c r="AA169" i="7" s="1"/>
  <c r="E199" i="14"/>
  <c r="E172" i="17"/>
  <c r="U161" i="7"/>
  <c r="AA161" i="7" s="1"/>
  <c r="E191" i="14"/>
  <c r="E164" i="17"/>
  <c r="U153" i="7"/>
  <c r="AA153" i="7" s="1"/>
  <c r="E183" i="14"/>
  <c r="E156" i="17"/>
  <c r="U145" i="7"/>
  <c r="AA145" i="7" s="1"/>
  <c r="E175" i="14"/>
  <c r="E148" i="17"/>
  <c r="U137" i="7"/>
  <c r="AA137" i="7" s="1"/>
  <c r="E167" i="14"/>
  <c r="E140" i="17"/>
  <c r="U129" i="7"/>
  <c r="AA129" i="7" s="1"/>
  <c r="E159" i="14"/>
  <c r="E132" i="17"/>
  <c r="U121" i="7"/>
  <c r="AA121" i="7" s="1"/>
  <c r="E151" i="14"/>
  <c r="E124" i="17"/>
  <c r="U113" i="7"/>
  <c r="AA113" i="7" s="1"/>
  <c r="E143" i="14"/>
  <c r="E116" i="17"/>
  <c r="U105" i="7"/>
  <c r="AA105" i="7" s="1"/>
  <c r="E135" i="14"/>
  <c r="E108" i="17"/>
  <c r="U97" i="7"/>
  <c r="AA97" i="7" s="1"/>
  <c r="E127" i="14"/>
  <c r="E100" i="17"/>
  <c r="U89" i="7"/>
  <c r="AA89" i="7" s="1"/>
  <c r="E119" i="14"/>
  <c r="E92" i="17"/>
  <c r="U81" i="7"/>
  <c r="AA81" i="7" s="1"/>
  <c r="E111" i="14"/>
  <c r="E84" i="17"/>
  <c r="U73" i="7"/>
  <c r="AA73" i="7" s="1"/>
  <c r="E103" i="14"/>
  <c r="E76" i="17"/>
  <c r="U65" i="7"/>
  <c r="AA65" i="7" s="1"/>
  <c r="E95" i="14"/>
  <c r="E68" i="17"/>
  <c r="U57" i="7"/>
  <c r="AA57" i="7" s="1"/>
  <c r="E87" i="14"/>
  <c r="E60" i="17"/>
  <c r="U49" i="7"/>
  <c r="AA49" i="7" s="1"/>
  <c r="E79" i="14"/>
  <c r="E52" i="17"/>
  <c r="U41" i="7"/>
  <c r="AA41" i="7" s="1"/>
  <c r="E71" i="14"/>
  <c r="E44" i="17"/>
  <c r="U33" i="7"/>
  <c r="AA33" i="7" s="1"/>
  <c r="E63" i="14"/>
  <c r="E36" i="17"/>
  <c r="U25" i="7"/>
  <c r="AA25" i="7" s="1"/>
  <c r="E55" i="14"/>
  <c r="E28" i="17"/>
  <c r="U17" i="7"/>
  <c r="AA17" i="7" s="1"/>
  <c r="E47" i="14"/>
  <c r="E20" i="17"/>
  <c r="U9" i="7"/>
  <c r="E39" i="14"/>
  <c r="H17" i="17"/>
  <c r="W6" i="7"/>
  <c r="H36" i="14"/>
  <c r="BX10" i="18" s="1"/>
  <c r="H313" i="17"/>
  <c r="W302" i="7"/>
  <c r="H332" i="14"/>
  <c r="BX306" i="18" s="1"/>
  <c r="F311" i="17"/>
  <c r="F330" i="14"/>
  <c r="G308" i="17"/>
  <c r="G327" i="14"/>
  <c r="H305" i="17"/>
  <c r="W294" i="7"/>
  <c r="H324" i="14"/>
  <c r="F303" i="17"/>
  <c r="F322" i="14"/>
  <c r="G300" i="17"/>
  <c r="G319" i="14"/>
  <c r="H297" i="17"/>
  <c r="W286" i="7"/>
  <c r="H316" i="14"/>
  <c r="BY290" i="18" s="1"/>
  <c r="F295" i="17"/>
  <c r="F314" i="14"/>
  <c r="G292" i="17"/>
  <c r="G311" i="14"/>
  <c r="H289" i="17"/>
  <c r="W278" i="7"/>
  <c r="H308" i="14"/>
  <c r="BX282" i="18" s="1"/>
  <c r="F287" i="17"/>
  <c r="F306" i="14"/>
  <c r="G284" i="17"/>
  <c r="G303" i="14"/>
  <c r="H281" i="17"/>
  <c r="W270" i="7"/>
  <c r="H300" i="14"/>
  <c r="F279" i="17"/>
  <c r="F298" i="14"/>
  <c r="G276" i="17"/>
  <c r="G295" i="14"/>
  <c r="H273" i="17"/>
  <c r="W262" i="7"/>
  <c r="H292" i="14"/>
  <c r="F271" i="17"/>
  <c r="F290" i="14"/>
  <c r="G268" i="17"/>
  <c r="G287" i="14"/>
  <c r="H265" i="17"/>
  <c r="W254" i="7"/>
  <c r="H284" i="14"/>
  <c r="BY258" i="18" s="1"/>
  <c r="F263" i="17"/>
  <c r="F282" i="14"/>
  <c r="G260" i="17"/>
  <c r="G279" i="14"/>
  <c r="H257" i="17"/>
  <c r="W246" i="7"/>
  <c r="H276" i="14"/>
  <c r="BX250" i="18" s="1"/>
  <c r="F255" i="17"/>
  <c r="F274" i="14"/>
  <c r="G252" i="17"/>
  <c r="G271" i="14"/>
  <c r="H249" i="17"/>
  <c r="W238" i="7"/>
  <c r="H268" i="14"/>
  <c r="BX242" i="18" s="1"/>
  <c r="F247" i="17"/>
  <c r="F266" i="14"/>
  <c r="G244" i="17"/>
  <c r="G263" i="14"/>
  <c r="H241" i="17"/>
  <c r="W230" i="7"/>
  <c r="H260" i="14"/>
  <c r="F239" i="17"/>
  <c r="F258" i="14"/>
  <c r="G236" i="17"/>
  <c r="G255" i="14"/>
  <c r="H233" i="17"/>
  <c r="W222" i="7"/>
  <c r="H252" i="14"/>
  <c r="BX226" i="18" s="1"/>
  <c r="F231" i="17"/>
  <c r="F250" i="14"/>
  <c r="G228" i="17"/>
  <c r="G247" i="14"/>
  <c r="H225" i="17"/>
  <c r="W214" i="7"/>
  <c r="H244" i="14"/>
  <c r="BX218" i="18" s="1"/>
  <c r="F223" i="17"/>
  <c r="F242" i="14"/>
  <c r="G220" i="17"/>
  <c r="G239" i="14"/>
  <c r="H217" i="17"/>
  <c r="W206" i="7"/>
  <c r="H236" i="14"/>
  <c r="F215" i="17"/>
  <c r="F234" i="14"/>
  <c r="G212" i="17"/>
  <c r="G231" i="14"/>
  <c r="H209" i="17"/>
  <c r="W198" i="7"/>
  <c r="H228" i="14"/>
  <c r="F207" i="17"/>
  <c r="F226" i="14"/>
  <c r="G204" i="17"/>
  <c r="G223" i="14"/>
  <c r="H201" i="17"/>
  <c r="W190" i="7"/>
  <c r="H220" i="14"/>
  <c r="BX194" i="18" s="1"/>
  <c r="F199" i="17"/>
  <c r="F218" i="14"/>
  <c r="G196" i="17"/>
  <c r="G215" i="14"/>
  <c r="H193" i="17"/>
  <c r="W182" i="7"/>
  <c r="H212" i="14"/>
  <c r="F191" i="17"/>
  <c r="F210" i="14"/>
  <c r="G188" i="17"/>
  <c r="G207" i="14"/>
  <c r="H185" i="17"/>
  <c r="W174" i="7"/>
  <c r="H204" i="14"/>
  <c r="BX178" i="18" s="1"/>
  <c r="F183" i="17"/>
  <c r="F202" i="14"/>
  <c r="G180" i="17"/>
  <c r="G199" i="14"/>
  <c r="H177" i="17"/>
  <c r="W166" i="7"/>
  <c r="H196" i="14"/>
  <c r="F175" i="17"/>
  <c r="F194" i="14"/>
  <c r="G172" i="17"/>
  <c r="G191" i="14"/>
  <c r="H169" i="17"/>
  <c r="W158" i="7"/>
  <c r="H188" i="14"/>
  <c r="BX162" i="18" s="1"/>
  <c r="F167" i="17"/>
  <c r="F186" i="14"/>
  <c r="G164" i="17"/>
  <c r="G183" i="14"/>
  <c r="W150" i="7"/>
  <c r="H180" i="14"/>
  <c r="H161" i="17"/>
  <c r="F159" i="17"/>
  <c r="F178" i="14"/>
  <c r="G156" i="17"/>
  <c r="G175" i="14"/>
  <c r="H153" i="17"/>
  <c r="W142" i="7"/>
  <c r="H172" i="14"/>
  <c r="F151" i="17"/>
  <c r="F170" i="14"/>
  <c r="G148" i="17"/>
  <c r="G167" i="14"/>
  <c r="H145" i="17"/>
  <c r="W134" i="7"/>
  <c r="H164" i="14"/>
  <c r="F143" i="17"/>
  <c r="F162" i="14"/>
  <c r="G140" i="17"/>
  <c r="G159" i="14"/>
  <c r="H137" i="17"/>
  <c r="W126" i="7"/>
  <c r="H156" i="14"/>
  <c r="BX130" i="18" s="1"/>
  <c r="F135" i="17"/>
  <c r="F154" i="14"/>
  <c r="G132" i="17"/>
  <c r="G151" i="14"/>
  <c r="H129" i="17"/>
  <c r="W118" i="7"/>
  <c r="H148" i="14"/>
  <c r="F127" i="17"/>
  <c r="F146" i="14"/>
  <c r="G124" i="17"/>
  <c r="G143" i="14"/>
  <c r="H121" i="17"/>
  <c r="W110" i="7"/>
  <c r="H140" i="14"/>
  <c r="BX114" i="18" s="1"/>
  <c r="F119" i="17"/>
  <c r="F138" i="14"/>
  <c r="G116" i="17"/>
  <c r="G135" i="14"/>
  <c r="H113" i="17"/>
  <c r="W102" i="7"/>
  <c r="H132" i="14"/>
  <c r="F111" i="17"/>
  <c r="F130" i="14"/>
  <c r="G108" i="17"/>
  <c r="G127" i="14"/>
  <c r="H105" i="17"/>
  <c r="W94" i="7"/>
  <c r="H124" i="14"/>
  <c r="BX98" i="18" s="1"/>
  <c r="F103" i="17"/>
  <c r="F122" i="14"/>
  <c r="G100" i="17"/>
  <c r="G119" i="14"/>
  <c r="H97" i="17"/>
  <c r="W86" i="7"/>
  <c r="H116" i="14"/>
  <c r="BY90" i="18" s="1"/>
  <c r="F95" i="17"/>
  <c r="F114" i="14"/>
  <c r="G92" i="17"/>
  <c r="G111" i="14"/>
  <c r="H89" i="17"/>
  <c r="W78" i="7"/>
  <c r="H108" i="14"/>
  <c r="F87" i="17"/>
  <c r="F106" i="14"/>
  <c r="G84" i="17"/>
  <c r="G103" i="14"/>
  <c r="H81" i="17"/>
  <c r="W70" i="7"/>
  <c r="H100" i="14"/>
  <c r="F79" i="17"/>
  <c r="F98" i="14"/>
  <c r="G76" i="17"/>
  <c r="G95" i="14"/>
  <c r="H73" i="17"/>
  <c r="W62" i="7"/>
  <c r="H92" i="14"/>
  <c r="F71" i="17"/>
  <c r="F90" i="14"/>
  <c r="G68" i="17"/>
  <c r="G87" i="14"/>
  <c r="H65" i="17"/>
  <c r="W54" i="7"/>
  <c r="H84" i="14"/>
  <c r="F63" i="17"/>
  <c r="F82" i="14"/>
  <c r="G60" i="17"/>
  <c r="G79" i="14"/>
  <c r="H57" i="17"/>
  <c r="W46" i="7"/>
  <c r="H76" i="14"/>
  <c r="BY50" i="18" s="1"/>
  <c r="F55" i="17"/>
  <c r="F74" i="14"/>
  <c r="G52" i="17"/>
  <c r="G71" i="14"/>
  <c r="H49" i="17"/>
  <c r="W38" i="7"/>
  <c r="H68" i="14"/>
  <c r="F47" i="17"/>
  <c r="F66" i="14"/>
  <c r="G44" i="17"/>
  <c r="G63" i="14"/>
  <c r="H41" i="17"/>
  <c r="W30" i="7"/>
  <c r="H60" i="14"/>
  <c r="BX34" i="18" s="1"/>
  <c r="F39" i="17"/>
  <c r="F58" i="14"/>
  <c r="G36" i="17"/>
  <c r="G55" i="14"/>
  <c r="H33" i="17"/>
  <c r="W22" i="7"/>
  <c r="H52" i="14"/>
  <c r="BX26" i="18" s="1"/>
  <c r="F31" i="17"/>
  <c r="F50" i="14"/>
  <c r="G28" i="17"/>
  <c r="G47" i="14"/>
  <c r="H25" i="17"/>
  <c r="W14" i="7"/>
  <c r="H44" i="14"/>
  <c r="BX18" i="18" s="1"/>
  <c r="F23" i="17"/>
  <c r="F42" i="14"/>
  <c r="G20" i="17"/>
  <c r="G39" i="14"/>
  <c r="B304" i="17"/>
  <c r="B323" i="14"/>
  <c r="B296" i="17"/>
  <c r="B315" i="14"/>
  <c r="B288" i="17"/>
  <c r="B307" i="14"/>
  <c r="B280" i="17"/>
  <c r="B299" i="14"/>
  <c r="B272" i="17"/>
  <c r="B291" i="14"/>
  <c r="B264" i="17"/>
  <c r="B283" i="14"/>
  <c r="B256" i="17"/>
  <c r="B275" i="14"/>
  <c r="B248" i="17"/>
  <c r="B267" i="14"/>
  <c r="B240" i="17"/>
  <c r="B259" i="14"/>
  <c r="B232" i="17"/>
  <c r="B251" i="14"/>
  <c r="B224" i="17"/>
  <c r="B243" i="14"/>
  <c r="B216" i="17"/>
  <c r="B235" i="14"/>
  <c r="B208" i="17"/>
  <c r="B227" i="14"/>
  <c r="B200" i="17"/>
  <c r="B219" i="14"/>
  <c r="B192" i="17"/>
  <c r="B211" i="14"/>
  <c r="B184" i="17"/>
  <c r="B203" i="14"/>
  <c r="B176" i="17"/>
  <c r="B195" i="14"/>
  <c r="B168" i="17"/>
  <c r="B187" i="14"/>
  <c r="B160" i="17"/>
  <c r="B179" i="14"/>
  <c r="B152" i="17"/>
  <c r="B171" i="14"/>
  <c r="B144" i="17"/>
  <c r="B163" i="14"/>
  <c r="B136" i="17"/>
  <c r="B155" i="14"/>
  <c r="B128" i="17"/>
  <c r="B147" i="14"/>
  <c r="B120" i="17"/>
  <c r="B139" i="14"/>
  <c r="B112" i="17"/>
  <c r="B131" i="14"/>
  <c r="B104" i="17"/>
  <c r="B123" i="14"/>
  <c r="B96" i="17"/>
  <c r="B115" i="14"/>
  <c r="B88" i="17"/>
  <c r="B107" i="14"/>
  <c r="B80" i="17"/>
  <c r="B99" i="14"/>
  <c r="B72" i="17"/>
  <c r="B91" i="14"/>
  <c r="B64" i="17"/>
  <c r="B83" i="14"/>
  <c r="B56" i="17"/>
  <c r="B75" i="14"/>
  <c r="B48" i="17"/>
  <c r="B67" i="14"/>
  <c r="B40" i="17"/>
  <c r="B59" i="14"/>
  <c r="B32" i="17"/>
  <c r="B51" i="14"/>
  <c r="F262" i="17"/>
  <c r="E305" i="17"/>
  <c r="E23" i="17"/>
  <c r="C330" i="14"/>
  <c r="C298" i="14"/>
  <c r="C266" i="14"/>
  <c r="C234" i="14"/>
  <c r="C202" i="14"/>
  <c r="C170" i="14"/>
  <c r="C138" i="14"/>
  <c r="AA263" i="7"/>
  <c r="AA199" i="7"/>
  <c r="AA135" i="7"/>
  <c r="AA71" i="7"/>
  <c r="AB300" i="7"/>
  <c r="AB236" i="7"/>
  <c r="AB172" i="7"/>
  <c r="AA295" i="7"/>
  <c r="AA167" i="7"/>
  <c r="AB284" i="7"/>
  <c r="AA287" i="7"/>
  <c r="AA223" i="7"/>
  <c r="AA159" i="7"/>
  <c r="AA95" i="7"/>
  <c r="AA31" i="7"/>
  <c r="AB212" i="7"/>
  <c r="AB84" i="7"/>
  <c r="AB20" i="7"/>
  <c r="AA286" i="7"/>
  <c r="AA270" i="7"/>
  <c r="AA246" i="7"/>
  <c r="AA222" i="7"/>
  <c r="AA182" i="7"/>
  <c r="AA158" i="7"/>
  <c r="AA118" i="7"/>
  <c r="AA78" i="7"/>
  <c r="AA38" i="7"/>
  <c r="AB243" i="7"/>
  <c r="AB219" i="7"/>
  <c r="AB179" i="7"/>
  <c r="AB155" i="7"/>
  <c r="AB115" i="7"/>
  <c r="AB83" i="7"/>
  <c r="AB51" i="7"/>
  <c r="AB27" i="7"/>
  <c r="AA269" i="7"/>
  <c r="AA245" i="7"/>
  <c r="AA205" i="7"/>
  <c r="AA157" i="7"/>
  <c r="AA141" i="7"/>
  <c r="AA133" i="7"/>
  <c r="AA125" i="7"/>
  <c r="AA77" i="7"/>
  <c r="AB274" i="7"/>
  <c r="AB210" i="7"/>
  <c r="AB178" i="7"/>
  <c r="AB114" i="7"/>
  <c r="AB26" i="7"/>
  <c r="AB257" i="7"/>
  <c r="AB193" i="7"/>
  <c r="AB169" i="7"/>
  <c r="AB129" i="7"/>
  <c r="AB73" i="7"/>
  <c r="AB65" i="7"/>
  <c r="AB57" i="7"/>
  <c r="AB280" i="7"/>
  <c r="AB264" i="7"/>
  <c r="AB256" i="7"/>
  <c r="AB216" i="7"/>
  <c r="AB200" i="7"/>
  <c r="AB192" i="7"/>
  <c r="AB160" i="7"/>
  <c r="AB152" i="7"/>
  <c r="AB136" i="7"/>
  <c r="AB128" i="7"/>
  <c r="AB120" i="7"/>
  <c r="AB96" i="7"/>
  <c r="AB88" i="7"/>
  <c r="AB72" i="7"/>
  <c r="AB64" i="7"/>
  <c r="AB24" i="7"/>
  <c r="G14" i="17"/>
  <c r="G33" i="14" s="1"/>
  <c r="BX305" i="18"/>
  <c r="BY305" i="18"/>
  <c r="BY225" i="18"/>
  <c r="BX161" i="18"/>
  <c r="BY161" i="18"/>
  <c r="BX81" i="18"/>
  <c r="BY81" i="18"/>
  <c r="BY296" i="18"/>
  <c r="BX296" i="18"/>
  <c r="BX280" i="18"/>
  <c r="BY272" i="18"/>
  <c r="BY264" i="18"/>
  <c r="BX264" i="18"/>
  <c r="BY256" i="18"/>
  <c r="BX256" i="18"/>
  <c r="BY248" i="18"/>
  <c r="BX248" i="18"/>
  <c r="BY240" i="18"/>
  <c r="BX240" i="18"/>
  <c r="BY232" i="18"/>
  <c r="BX232" i="18"/>
  <c r="BY216" i="18"/>
  <c r="BX216" i="18"/>
  <c r="BY208" i="18"/>
  <c r="BX208" i="18"/>
  <c r="BY200" i="18"/>
  <c r="BX200" i="18"/>
  <c r="BY184" i="18"/>
  <c r="BX184" i="18"/>
  <c r="BY160" i="18"/>
  <c r="BY152" i="18"/>
  <c r="BX152" i="18"/>
  <c r="BY144" i="18"/>
  <c r="BX144" i="18"/>
  <c r="BY136" i="18"/>
  <c r="BX136" i="18"/>
  <c r="BY120" i="18"/>
  <c r="BX120" i="18"/>
  <c r="BY96" i="18"/>
  <c r="BY88" i="18"/>
  <c r="BX88" i="18"/>
  <c r="BY80" i="18"/>
  <c r="BX80" i="18"/>
  <c r="BY72" i="18"/>
  <c r="BX72" i="18"/>
  <c r="BX64" i="18"/>
  <c r="BY56" i="18"/>
  <c r="BX56" i="18"/>
  <c r="BY32" i="18"/>
  <c r="BY24" i="18"/>
  <c r="BX24" i="18"/>
  <c r="BX16" i="18"/>
  <c r="BY303" i="18"/>
  <c r="BX303" i="18"/>
  <c r="BY287" i="18"/>
  <c r="BX287" i="18"/>
  <c r="BY279" i="18"/>
  <c r="BY271" i="18"/>
  <c r="BX271" i="18"/>
  <c r="BY263" i="18"/>
  <c r="BX263" i="18"/>
  <c r="BY255" i="18"/>
  <c r="BX255" i="18"/>
  <c r="BY247" i="18"/>
  <c r="BY239" i="18"/>
  <c r="BX239" i="18"/>
  <c r="BY207" i="18"/>
  <c r="BX207" i="18"/>
  <c r="BY199" i="18"/>
  <c r="BX199" i="18"/>
  <c r="BY191" i="18"/>
  <c r="BX191" i="18"/>
  <c r="BY183" i="18"/>
  <c r="BX183" i="18"/>
  <c r="BY175" i="18"/>
  <c r="BX175" i="18"/>
  <c r="BY167" i="18"/>
  <c r="BX151" i="18"/>
  <c r="BY143" i="18"/>
  <c r="BX143" i="18"/>
  <c r="BY135" i="18"/>
  <c r="BX135" i="18"/>
  <c r="BY127" i="18"/>
  <c r="BX127" i="18"/>
  <c r="BY119" i="18"/>
  <c r="BY111" i="18"/>
  <c r="BX111" i="18"/>
  <c r="BX103" i="18"/>
  <c r="BY79" i="18"/>
  <c r="BX79" i="18"/>
  <c r="BY71" i="18"/>
  <c r="BX71" i="18"/>
  <c r="BY63" i="18"/>
  <c r="BX63" i="18"/>
  <c r="BY55" i="18"/>
  <c r="BX55" i="18"/>
  <c r="BY47" i="18"/>
  <c r="BX47" i="18"/>
  <c r="BX31" i="18"/>
  <c r="BX23" i="18"/>
  <c r="BX289" i="18"/>
  <c r="BY289" i="18"/>
  <c r="BX257" i="18"/>
  <c r="BY257" i="18"/>
  <c r="BX209" i="18"/>
  <c r="BY209" i="18"/>
  <c r="BX169" i="18"/>
  <c r="BY169" i="18"/>
  <c r="BX73" i="18"/>
  <c r="BX192" i="18"/>
  <c r="BY294" i="18"/>
  <c r="BX294" i="18"/>
  <c r="BY286" i="18"/>
  <c r="BX286" i="18"/>
  <c r="BY278" i="18"/>
  <c r="BX278" i="18"/>
  <c r="BY262" i="18"/>
  <c r="BX262" i="18"/>
  <c r="BY230" i="18"/>
  <c r="BX230" i="18"/>
  <c r="BY222" i="18"/>
  <c r="BX222" i="18"/>
  <c r="BY214" i="18"/>
  <c r="BX214" i="18"/>
  <c r="BY198" i="18"/>
  <c r="BX198" i="18"/>
  <c r="BX182" i="18"/>
  <c r="BY174" i="18"/>
  <c r="BY166" i="18"/>
  <c r="BX166" i="18"/>
  <c r="BY158" i="18"/>
  <c r="BX158" i="18"/>
  <c r="BY150" i="18"/>
  <c r="BX150" i="18"/>
  <c r="BY134" i="18"/>
  <c r="BX134" i="18"/>
  <c r="BY102" i="18"/>
  <c r="BX102" i="18"/>
  <c r="BY94" i="18"/>
  <c r="BX94" i="18"/>
  <c r="BY86" i="18"/>
  <c r="BX86" i="18"/>
  <c r="BY70" i="18"/>
  <c r="BX70" i="18"/>
  <c r="BX54" i="18"/>
  <c r="BY38" i="18"/>
  <c r="BX38" i="18"/>
  <c r="BY30" i="18"/>
  <c r="BX30" i="18"/>
  <c r="BY22" i="18"/>
  <c r="BX22" i="18"/>
  <c r="BX297" i="18"/>
  <c r="BY297" i="18"/>
  <c r="BX113" i="18"/>
  <c r="BY113" i="18"/>
  <c r="BX65" i="18"/>
  <c r="BY65" i="18"/>
  <c r="BX33" i="18"/>
  <c r="BY33" i="18"/>
  <c r="BY277" i="18"/>
  <c r="BX277" i="18"/>
  <c r="BX269" i="18"/>
  <c r="BY261" i="18"/>
  <c r="BX261" i="18"/>
  <c r="BY245" i="18"/>
  <c r="BX245" i="18"/>
  <c r="BY237" i="18"/>
  <c r="BY213" i="18"/>
  <c r="BX213" i="18"/>
  <c r="BX205" i="18"/>
  <c r="BY197" i="18"/>
  <c r="BX197" i="18"/>
  <c r="BY181" i="18"/>
  <c r="BX181" i="18"/>
  <c r="BY165" i="18"/>
  <c r="BY149" i="18"/>
  <c r="BX149" i="18"/>
  <c r="BX141" i="18"/>
  <c r="BY133" i="18"/>
  <c r="BX133" i="18"/>
  <c r="BY117" i="18"/>
  <c r="BX117" i="18"/>
  <c r="BY109" i="18"/>
  <c r="BY85" i="18"/>
  <c r="BX85" i="18"/>
  <c r="BX77" i="18"/>
  <c r="BY69" i="18"/>
  <c r="BX69" i="18"/>
  <c r="BY53" i="18"/>
  <c r="BX53" i="18"/>
  <c r="BY45" i="18"/>
  <c r="BX45" i="18"/>
  <c r="BY21" i="18"/>
  <c r="BX21" i="18"/>
  <c r="BX247" i="18"/>
  <c r="BX217" i="18"/>
  <c r="BY217" i="18"/>
  <c r="BX177" i="18"/>
  <c r="BY177" i="18"/>
  <c r="BX129" i="18"/>
  <c r="BY129" i="18"/>
  <c r="BX89" i="18"/>
  <c r="BY89" i="18"/>
  <c r="BX17" i="18"/>
  <c r="BX292" i="18"/>
  <c r="BY292" i="18"/>
  <c r="BX284" i="18"/>
  <c r="BY284" i="18"/>
  <c r="BX276" i="18"/>
  <c r="BY276" i="18"/>
  <c r="BY268" i="18"/>
  <c r="BX260" i="18"/>
  <c r="BY260" i="18"/>
  <c r="BX244" i="18"/>
  <c r="BY244" i="18"/>
  <c r="BX228" i="18"/>
  <c r="BY228" i="18"/>
  <c r="BX220" i="18"/>
  <c r="BY220" i="18"/>
  <c r="BX212" i="18"/>
  <c r="BY212" i="18"/>
  <c r="BX204" i="18"/>
  <c r="BX196" i="18"/>
  <c r="BY196" i="18"/>
  <c r="BX172" i="18"/>
  <c r="BX164" i="18"/>
  <c r="BY164" i="18"/>
  <c r="BX156" i="18"/>
  <c r="BY156" i="18"/>
  <c r="BX148" i="18"/>
  <c r="BY148" i="18"/>
  <c r="BY140" i="18"/>
  <c r="BX132" i="18"/>
  <c r="BY132" i="18"/>
  <c r="BX116" i="18"/>
  <c r="BX100" i="18"/>
  <c r="BY100" i="18"/>
  <c r="BX92" i="18"/>
  <c r="BY92" i="18"/>
  <c r="BX84" i="18"/>
  <c r="BY84" i="18"/>
  <c r="BX68" i="18"/>
  <c r="BY68" i="18"/>
  <c r="BX36" i="18"/>
  <c r="BY36" i="18"/>
  <c r="BX28" i="18"/>
  <c r="BY28" i="18"/>
  <c r="BX20" i="18"/>
  <c r="BY20" i="18"/>
  <c r="BX273" i="18"/>
  <c r="BY273" i="18"/>
  <c r="BX185" i="18"/>
  <c r="BX49" i="18"/>
  <c r="BY49" i="18"/>
  <c r="BX307" i="18"/>
  <c r="BY307" i="18"/>
  <c r="BX299" i="18"/>
  <c r="BY299" i="18"/>
  <c r="BX291" i="18"/>
  <c r="BY291" i="18"/>
  <c r="BX275" i="18"/>
  <c r="BY275" i="18"/>
  <c r="BX267" i="18"/>
  <c r="BX259" i="18"/>
  <c r="BY259" i="18"/>
  <c r="BX251" i="18"/>
  <c r="BY251" i="18"/>
  <c r="BX243" i="18"/>
  <c r="BY243" i="18"/>
  <c r="BX235" i="18"/>
  <c r="BX211" i="18"/>
  <c r="BY211" i="18"/>
  <c r="BX203" i="18"/>
  <c r="BY203" i="18"/>
  <c r="BX195" i="18"/>
  <c r="BY195" i="18"/>
  <c r="BX179" i="18"/>
  <c r="BY179" i="18"/>
  <c r="BX155" i="18"/>
  <c r="BX147" i="18"/>
  <c r="BY147" i="18"/>
  <c r="BX139" i="18"/>
  <c r="BY139" i="18"/>
  <c r="BX131" i="18"/>
  <c r="BY131" i="18"/>
  <c r="BX115" i="18"/>
  <c r="BX99" i="18"/>
  <c r="BY99" i="18"/>
  <c r="BX91" i="18"/>
  <c r="BY91" i="18"/>
  <c r="BX83" i="18"/>
  <c r="BY83" i="18"/>
  <c r="BX67" i="18"/>
  <c r="BY67" i="18"/>
  <c r="BX35" i="18"/>
  <c r="BY35" i="18"/>
  <c r="BX27" i="18"/>
  <c r="BY27" i="18"/>
  <c r="BX19" i="18"/>
  <c r="BX119" i="18"/>
  <c r="BX241" i="18"/>
  <c r="BY241" i="18"/>
  <c r="BX193" i="18"/>
  <c r="BY193" i="18"/>
  <c r="BX41" i="18"/>
  <c r="BY41" i="18"/>
  <c r="BX298" i="18"/>
  <c r="BY298" i="18"/>
  <c r="BX274" i="18"/>
  <c r="BY274" i="18"/>
  <c r="BX266" i="18"/>
  <c r="BY266" i="18"/>
  <c r="BX258" i="18"/>
  <c r="BY250" i="18"/>
  <c r="BX234" i="18"/>
  <c r="BY234" i="18"/>
  <c r="BY226" i="18"/>
  <c r="BX210" i="18"/>
  <c r="BY210" i="18"/>
  <c r="BX202" i="18"/>
  <c r="BY202" i="18"/>
  <c r="BX186" i="18"/>
  <c r="BY186" i="18"/>
  <c r="BX170" i="18"/>
  <c r="BY170" i="18"/>
  <c r="BX154" i="18"/>
  <c r="BY154" i="18"/>
  <c r="BX146" i="18"/>
  <c r="BY146" i="18"/>
  <c r="BX138" i="18"/>
  <c r="BY138" i="18"/>
  <c r="BX122" i="18"/>
  <c r="BY122" i="18"/>
  <c r="BX106" i="18"/>
  <c r="BY106" i="18"/>
  <c r="BX82" i="18"/>
  <c r="BY82" i="18"/>
  <c r="BX74" i="18"/>
  <c r="BY74" i="18"/>
  <c r="BX58" i="18"/>
  <c r="BY58" i="18"/>
  <c r="BX42" i="18"/>
  <c r="BY42" i="18"/>
  <c r="G268" i="16"/>
  <c r="G269" i="17"/>
  <c r="G252" i="16"/>
  <c r="G253" i="17"/>
  <c r="G140" i="16"/>
  <c r="G141" i="17"/>
  <c r="B313" i="16"/>
  <c r="B314" i="17"/>
  <c r="E31" i="17"/>
  <c r="B311" i="16"/>
  <c r="B312" i="17"/>
  <c r="E309" i="17"/>
  <c r="E269" i="17"/>
  <c r="E245" i="17"/>
  <c r="E197" i="17"/>
  <c r="E165" i="17"/>
  <c r="E133" i="17"/>
  <c r="C312" i="16"/>
  <c r="C313" i="17"/>
  <c r="C311" i="16"/>
  <c r="C312" i="17"/>
  <c r="E291" i="17"/>
  <c r="E267" i="17"/>
  <c r="E101" i="17"/>
  <c r="E69" i="17"/>
  <c r="G107" i="17"/>
  <c r="G43" i="17"/>
  <c r="G58" i="16"/>
  <c r="E296" i="16"/>
  <c r="E310" i="16"/>
  <c r="E302" i="16"/>
  <c r="E294" i="16"/>
  <c r="E286" i="16"/>
  <c r="E278" i="16"/>
  <c r="E270" i="16"/>
  <c r="E262" i="16"/>
  <c r="E254" i="16"/>
  <c r="E246" i="16"/>
  <c r="E206" i="16"/>
  <c r="E198" i="16"/>
  <c r="E190" i="16"/>
  <c r="E182" i="16"/>
  <c r="E174" i="16"/>
  <c r="E166" i="16"/>
  <c r="E158" i="16"/>
  <c r="E150" i="16"/>
  <c r="E142" i="16"/>
  <c r="E134" i="16"/>
  <c r="E126" i="16"/>
  <c r="E118" i="16"/>
  <c r="E110" i="16"/>
  <c r="E102" i="16"/>
  <c r="E94" i="16"/>
  <c r="E86" i="16"/>
  <c r="E78" i="16"/>
  <c r="E70" i="16"/>
  <c r="E62" i="16"/>
  <c r="E54" i="16"/>
  <c r="E46" i="16"/>
  <c r="E38" i="16"/>
  <c r="E22" i="16"/>
  <c r="H313" i="16"/>
  <c r="F311" i="16"/>
  <c r="G308" i="16"/>
  <c r="G300" i="16"/>
  <c r="G292" i="16"/>
  <c r="G284" i="16"/>
  <c r="G276" i="16"/>
  <c r="G260" i="16"/>
  <c r="G244" i="16"/>
  <c r="G236" i="16"/>
  <c r="G228" i="16"/>
  <c r="G220" i="16"/>
  <c r="G212" i="16"/>
  <c r="G204" i="16"/>
  <c r="G196" i="16"/>
  <c r="G188" i="16"/>
  <c r="G180" i="16"/>
  <c r="G172" i="16"/>
  <c r="G164" i="16"/>
  <c r="G156" i="16"/>
  <c r="G148" i="16"/>
  <c r="G132" i="16"/>
  <c r="G124" i="16"/>
  <c r="G116" i="16"/>
  <c r="G108" i="16"/>
  <c r="G100" i="16"/>
  <c r="G92" i="16"/>
  <c r="G84" i="16"/>
  <c r="G76" i="16"/>
  <c r="G68" i="16"/>
  <c r="G60" i="16"/>
  <c r="G52" i="16"/>
  <c r="G44" i="16"/>
  <c r="G36" i="16"/>
  <c r="G28" i="16"/>
  <c r="G20" i="16"/>
  <c r="G17" i="16"/>
  <c r="G194" i="16"/>
  <c r="E301" i="16"/>
  <c r="E277" i="16"/>
  <c r="E205" i="16"/>
  <c r="E173" i="16"/>
  <c r="E117" i="16"/>
  <c r="G241" i="16"/>
  <c r="G169" i="16"/>
  <c r="E284" i="16"/>
  <c r="E260" i="16"/>
  <c r="E140" i="16"/>
  <c r="E116" i="16"/>
  <c r="E92" i="16"/>
  <c r="E84" i="16"/>
  <c r="E76" i="16"/>
  <c r="E60" i="16"/>
  <c r="E52" i="16"/>
  <c r="E44" i="16"/>
  <c r="F313" i="16"/>
  <c r="G310" i="16"/>
  <c r="G302" i="16"/>
  <c r="G294" i="16"/>
  <c r="G286" i="16"/>
  <c r="G278" i="16"/>
  <c r="G270" i="16"/>
  <c r="G262" i="16"/>
  <c r="G254" i="16"/>
  <c r="G246" i="16"/>
  <c r="G238" i="16"/>
  <c r="G230" i="16"/>
  <c r="G222" i="16"/>
  <c r="G214" i="16"/>
  <c r="G206" i="16"/>
  <c r="G198" i="16"/>
  <c r="G190" i="16"/>
  <c r="G182" i="16"/>
  <c r="G174" i="16"/>
  <c r="G166" i="16"/>
  <c r="G158" i="16"/>
  <c r="G150" i="16"/>
  <c r="G142" i="16"/>
  <c r="G134" i="16"/>
  <c r="G126" i="16"/>
  <c r="G118" i="16"/>
  <c r="G110" i="16"/>
  <c r="G102" i="16"/>
  <c r="G94" i="16"/>
  <c r="G86" i="16"/>
  <c r="G78" i="16"/>
  <c r="G70" i="16"/>
  <c r="G62" i="16"/>
  <c r="G54" i="16"/>
  <c r="G46" i="16"/>
  <c r="G38" i="16"/>
  <c r="G30" i="16"/>
  <c r="G22" i="16"/>
  <c r="B312" i="16"/>
  <c r="G290" i="16"/>
  <c r="G162" i="16"/>
  <c r="E293" i="16"/>
  <c r="E253" i="16"/>
  <c r="E181" i="16"/>
  <c r="E149" i="16"/>
  <c r="E125" i="16"/>
  <c r="E93" i="16"/>
  <c r="E61" i="16"/>
  <c r="E29" i="16"/>
  <c r="G305" i="16"/>
  <c r="G217" i="16"/>
  <c r="E252" i="16"/>
  <c r="E228" i="16"/>
  <c r="E212" i="16"/>
  <c r="E188" i="16"/>
  <c r="E172" i="16"/>
  <c r="E148" i="16"/>
  <c r="E124" i="16"/>
  <c r="E20" i="16"/>
  <c r="C313" i="16"/>
  <c r="E307" i="16"/>
  <c r="E299" i="16"/>
  <c r="E291" i="16"/>
  <c r="E283" i="16"/>
  <c r="E275" i="16"/>
  <c r="E267" i="16"/>
  <c r="E259" i="16"/>
  <c r="E251" i="16"/>
  <c r="E243" i="16"/>
  <c r="E211" i="16"/>
  <c r="E203" i="16"/>
  <c r="E195" i="16"/>
  <c r="E187" i="16"/>
  <c r="E179" i="16"/>
  <c r="E171" i="16"/>
  <c r="E163" i="16"/>
  <c r="E155" i="16"/>
  <c r="E147" i="16"/>
  <c r="E139" i="16"/>
  <c r="E131" i="16"/>
  <c r="E123" i="16"/>
  <c r="E115" i="16"/>
  <c r="E107" i="16"/>
  <c r="E99" i="16"/>
  <c r="E91" i="16"/>
  <c r="E83" i="16"/>
  <c r="E75" i="16"/>
  <c r="E67" i="16"/>
  <c r="E59" i="16"/>
  <c r="E51" i="16"/>
  <c r="E43" i="16"/>
  <c r="E35" i="16"/>
  <c r="E27" i="16"/>
  <c r="E19" i="16"/>
  <c r="H312" i="16"/>
  <c r="F310" i="16"/>
  <c r="G307" i="16"/>
  <c r="G299" i="16"/>
  <c r="G291" i="16"/>
  <c r="G283" i="16"/>
  <c r="G275" i="16"/>
  <c r="G267" i="16"/>
  <c r="G259" i="16"/>
  <c r="G251" i="16"/>
  <c r="G243" i="16"/>
  <c r="G235" i="16"/>
  <c r="G227" i="16"/>
  <c r="G219" i="16"/>
  <c r="G211" i="16"/>
  <c r="G203" i="16"/>
  <c r="G195" i="16"/>
  <c r="G187" i="16"/>
  <c r="G179" i="16"/>
  <c r="G171" i="16"/>
  <c r="G163" i="16"/>
  <c r="G155" i="16"/>
  <c r="G147" i="16"/>
  <c r="G139" i="16"/>
  <c r="G131" i="16"/>
  <c r="G123" i="16"/>
  <c r="G115" i="16"/>
  <c r="G107" i="16"/>
  <c r="G99" i="16"/>
  <c r="G91" i="16"/>
  <c r="G83" i="16"/>
  <c r="G75" i="16"/>
  <c r="G59" i="16"/>
  <c r="G51" i="16"/>
  <c r="G43" i="16"/>
  <c r="G35" i="16"/>
  <c r="G27" i="16"/>
  <c r="G265" i="16"/>
  <c r="G137" i="16"/>
  <c r="E309" i="16"/>
  <c r="E269" i="16"/>
  <c r="E189" i="16"/>
  <c r="E157" i="16"/>
  <c r="E133" i="16"/>
  <c r="E101" i="16"/>
  <c r="E77" i="16"/>
  <c r="E37" i="16"/>
  <c r="F308" i="16"/>
  <c r="G289" i="16"/>
  <c r="G281" i="16"/>
  <c r="G273" i="16"/>
  <c r="G257" i="16"/>
  <c r="G249" i="16"/>
  <c r="G225" i="16"/>
  <c r="G209" i="16"/>
  <c r="G193" i="16"/>
  <c r="G185" i="16"/>
  <c r="G153" i="16"/>
  <c r="G145" i="16"/>
  <c r="G129" i="16"/>
  <c r="G121" i="16"/>
  <c r="G113" i="16"/>
  <c r="G89" i="16"/>
  <c r="G81" i="16"/>
  <c r="G73" i="16"/>
  <c r="G65" i="16"/>
  <c r="G41" i="16"/>
  <c r="E300" i="16"/>
  <c r="E276" i="16"/>
  <c r="E204" i="16"/>
  <c r="E180" i="16"/>
  <c r="E156" i="16"/>
  <c r="E36" i="16"/>
  <c r="E306" i="16"/>
  <c r="E298" i="16"/>
  <c r="E282" i="16"/>
  <c r="E274" i="16"/>
  <c r="E258" i="16"/>
  <c r="E250" i="16"/>
  <c r="E242" i="16"/>
  <c r="E210" i="16"/>
  <c r="E202" i="16"/>
  <c r="E194" i="16"/>
  <c r="E186" i="16"/>
  <c r="E178" i="16"/>
  <c r="E170" i="16"/>
  <c r="E162" i="16"/>
  <c r="E154" i="16"/>
  <c r="E146" i="16"/>
  <c r="E138" i="16"/>
  <c r="E130" i="16"/>
  <c r="E122" i="16"/>
  <c r="E114" i="16"/>
  <c r="E106" i="16"/>
  <c r="E98" i="16"/>
  <c r="E90" i="16"/>
  <c r="E82" i="16"/>
  <c r="E74" i="16"/>
  <c r="E66" i="16"/>
  <c r="E58" i="16"/>
  <c r="E50" i="16"/>
  <c r="E42" i="16"/>
  <c r="E34" i="16"/>
  <c r="E26" i="16"/>
  <c r="E18" i="16"/>
  <c r="G16" i="16"/>
  <c r="G312" i="16"/>
  <c r="G304" i="16"/>
  <c r="G296" i="16"/>
  <c r="G288" i="16"/>
  <c r="G280" i="16"/>
  <c r="G272" i="16"/>
  <c r="G264" i="16"/>
  <c r="G256" i="16"/>
  <c r="G248" i="16"/>
  <c r="G240" i="16"/>
  <c r="G232" i="16"/>
  <c r="G224" i="16"/>
  <c r="G216" i="16"/>
  <c r="G208" i="16"/>
  <c r="G200" i="16"/>
  <c r="G192" i="16"/>
  <c r="G184" i="16"/>
  <c r="G176" i="16"/>
  <c r="G168" i="16"/>
  <c r="G160" i="16"/>
  <c r="G152" i="16"/>
  <c r="G144" i="16"/>
  <c r="G136" i="16"/>
  <c r="G128" i="16"/>
  <c r="G120" i="16"/>
  <c r="G112" i="16"/>
  <c r="G104" i="16"/>
  <c r="G96" i="16"/>
  <c r="G88" i="16"/>
  <c r="G80" i="16"/>
  <c r="G72" i="16"/>
  <c r="G64" i="16"/>
  <c r="G56" i="16"/>
  <c r="G48" i="16"/>
  <c r="G40" i="16"/>
  <c r="G32" i="16"/>
  <c r="G24" i="16"/>
  <c r="G258" i="16"/>
  <c r="G130" i="16"/>
  <c r="E285" i="16"/>
  <c r="E261" i="16"/>
  <c r="E245" i="16"/>
  <c r="E197" i="16"/>
  <c r="E165" i="16"/>
  <c r="E141" i="16"/>
  <c r="E109" i="16"/>
  <c r="E85" i="16"/>
  <c r="E69" i="16"/>
  <c r="E53" i="16"/>
  <c r="E45" i="16"/>
  <c r="E21" i="16"/>
  <c r="G313" i="16"/>
  <c r="G177" i="16"/>
  <c r="G161" i="16"/>
  <c r="G97" i="16"/>
  <c r="G57" i="16"/>
  <c r="G49" i="16"/>
  <c r="G297" i="16"/>
  <c r="E292" i="16"/>
  <c r="E108" i="16"/>
  <c r="E28" i="16"/>
  <c r="E313" i="16"/>
  <c r="E305" i="16"/>
  <c r="E297" i="16"/>
  <c r="E289" i="16"/>
  <c r="E281" i="16"/>
  <c r="E273" i="16"/>
  <c r="E265" i="16"/>
  <c r="E257" i="16"/>
  <c r="E249" i="16"/>
  <c r="E241" i="16"/>
  <c r="E209" i="16"/>
  <c r="E201" i="16"/>
  <c r="E193" i="16"/>
  <c r="E185" i="16"/>
  <c r="E177" i="16"/>
  <c r="E169" i="16"/>
  <c r="E161" i="16"/>
  <c r="E153" i="16"/>
  <c r="E145" i="16"/>
  <c r="E137" i="16"/>
  <c r="E129" i="16"/>
  <c r="E121" i="16"/>
  <c r="E113" i="16"/>
  <c r="E105" i="16"/>
  <c r="E97" i="16"/>
  <c r="E89" i="16"/>
  <c r="E81" i="16"/>
  <c r="E73" i="16"/>
  <c r="E65" i="16"/>
  <c r="E57" i="16"/>
  <c r="E49" i="16"/>
  <c r="E41" i="16"/>
  <c r="E33" i="16"/>
  <c r="E25" i="16"/>
  <c r="F312" i="16"/>
  <c r="G309" i="16"/>
  <c r="G301" i="16"/>
  <c r="G293" i="16"/>
  <c r="G285" i="16"/>
  <c r="G277" i="16"/>
  <c r="G269" i="16"/>
  <c r="G261" i="16"/>
  <c r="G253" i="16"/>
  <c r="G245" i="16"/>
  <c r="G237" i="16"/>
  <c r="G229" i="16"/>
  <c r="G221" i="16"/>
  <c r="G213" i="16"/>
  <c r="G205" i="16"/>
  <c r="G197" i="16"/>
  <c r="G189" i="16"/>
  <c r="G181" i="16"/>
  <c r="G173" i="16"/>
  <c r="G165" i="16"/>
  <c r="G157" i="16"/>
  <c r="G149" i="16"/>
  <c r="G141" i="16"/>
  <c r="G133" i="16"/>
  <c r="G125" i="16"/>
  <c r="G117" i="16"/>
  <c r="G109" i="16"/>
  <c r="G101" i="16"/>
  <c r="G93" i="16"/>
  <c r="G85" i="16"/>
  <c r="G77" i="16"/>
  <c r="G69" i="16"/>
  <c r="G61" i="16"/>
  <c r="G53" i="16"/>
  <c r="G45" i="16"/>
  <c r="G37" i="16"/>
  <c r="G233" i="16"/>
  <c r="G105" i="16"/>
  <c r="G282" i="16"/>
  <c r="G274" i="16"/>
  <c r="G266" i="16"/>
  <c r="G250" i="16"/>
  <c r="G242" i="16"/>
  <c r="G234" i="16"/>
  <c r="G218" i="16"/>
  <c r="G210" i="16"/>
  <c r="G202" i="16"/>
  <c r="G186" i="16"/>
  <c r="G178" i="16"/>
  <c r="G170" i="16"/>
  <c r="G154" i="16"/>
  <c r="G146" i="16"/>
  <c r="G138" i="16"/>
  <c r="G122" i="16"/>
  <c r="G114" i="16"/>
  <c r="G90" i="16"/>
  <c r="G82" i="16"/>
  <c r="G74" i="16"/>
  <c r="G66" i="16"/>
  <c r="G226" i="16"/>
  <c r="G98" i="16"/>
  <c r="E304" i="16"/>
  <c r="E280" i="16"/>
  <c r="E272" i="16"/>
  <c r="E264" i="16"/>
  <c r="E256" i="16"/>
  <c r="E240" i="16"/>
  <c r="E208" i="16"/>
  <c r="E200" i="16"/>
  <c r="E184" i="16"/>
  <c r="E176" i="16"/>
  <c r="E168" i="16"/>
  <c r="E152" i="16"/>
  <c r="E144" i="16"/>
  <c r="E136" i="16"/>
  <c r="E120" i="16"/>
  <c r="E112" i="16"/>
  <c r="E104" i="16"/>
  <c r="E88" i="16"/>
  <c r="E80" i="16"/>
  <c r="E72" i="16"/>
  <c r="E56" i="16"/>
  <c r="E48" i="16"/>
  <c r="E40" i="16"/>
  <c r="E32" i="16"/>
  <c r="E24" i="16"/>
  <c r="G15" i="16"/>
  <c r="H311" i="16"/>
  <c r="G306" i="16"/>
  <c r="G298" i="16"/>
  <c r="E311" i="16"/>
  <c r="E303" i="16"/>
  <c r="E295" i="16"/>
  <c r="E287" i="16"/>
  <c r="E279" i="16"/>
  <c r="E271" i="16"/>
  <c r="E263" i="16"/>
  <c r="E255" i="16"/>
  <c r="E247" i="16"/>
  <c r="E239" i="16"/>
  <c r="E207" i="16"/>
  <c r="E199" i="16"/>
  <c r="E191" i="16"/>
  <c r="E183" i="16"/>
  <c r="E175" i="16"/>
  <c r="E167" i="16"/>
  <c r="E159" i="16"/>
  <c r="E151" i="16"/>
  <c r="E143" i="16"/>
  <c r="E135" i="16"/>
  <c r="E127" i="16"/>
  <c r="E119" i="16"/>
  <c r="E111" i="16"/>
  <c r="E103" i="16"/>
  <c r="E95" i="16"/>
  <c r="E87" i="16"/>
  <c r="E79" i="16"/>
  <c r="E71" i="16"/>
  <c r="E63" i="16"/>
  <c r="E55" i="16"/>
  <c r="E47" i="16"/>
  <c r="E39" i="16"/>
  <c r="E31" i="16"/>
  <c r="G311" i="16"/>
  <c r="G303" i="16"/>
  <c r="G295" i="16"/>
  <c r="G287" i="16"/>
  <c r="G279" i="16"/>
  <c r="G271" i="16"/>
  <c r="G263" i="16"/>
  <c r="G255" i="16"/>
  <c r="G247" i="16"/>
  <c r="G239" i="16"/>
  <c r="G231" i="16"/>
  <c r="G223" i="16"/>
  <c r="G215" i="16"/>
  <c r="G207" i="16"/>
  <c r="G199" i="16"/>
  <c r="G191" i="16"/>
  <c r="G183" i="16"/>
  <c r="G175" i="16"/>
  <c r="G167" i="16"/>
  <c r="G159" i="16"/>
  <c r="G151" i="16"/>
  <c r="G143" i="16"/>
  <c r="G135" i="16"/>
  <c r="G127" i="16"/>
  <c r="G119" i="16"/>
  <c r="G111" i="16"/>
  <c r="G103" i="16"/>
  <c r="G95" i="16"/>
  <c r="G87" i="16"/>
  <c r="G79" i="16"/>
  <c r="G71" i="16"/>
  <c r="G63" i="16"/>
  <c r="G55" i="16"/>
  <c r="G47" i="16"/>
  <c r="G39" i="16"/>
  <c r="G31" i="16"/>
  <c r="G23" i="16"/>
  <c r="G201" i="16"/>
  <c r="G67" i="16"/>
  <c r="G50" i="16"/>
  <c r="G26" i="16"/>
  <c r="G18" i="16"/>
  <c r="G33" i="16"/>
  <c r="G25" i="16"/>
  <c r="G19" i="16"/>
  <c r="G34" i="16"/>
  <c r="G29" i="16"/>
  <c r="G21" i="16"/>
  <c r="X20" i="9"/>
  <c r="B312" i="9"/>
  <c r="B308" i="16"/>
  <c r="B152" i="9"/>
  <c r="B148" i="16"/>
  <c r="C317" i="9"/>
  <c r="C277" i="9"/>
  <c r="C273" i="16"/>
  <c r="C221" i="9"/>
  <c r="C217" i="16"/>
  <c r="C157" i="9"/>
  <c r="C153" i="16"/>
  <c r="C109" i="9"/>
  <c r="C105" i="16"/>
  <c r="C53" i="9"/>
  <c r="C49" i="16"/>
  <c r="E231" i="9"/>
  <c r="E227" i="16"/>
  <c r="B296" i="9"/>
  <c r="B292" i="16"/>
  <c r="B161" i="9"/>
  <c r="B157" i="16"/>
  <c r="B87" i="9"/>
  <c r="B83" i="16"/>
  <c r="C298" i="9"/>
  <c r="C294" i="16"/>
  <c r="C258" i="9"/>
  <c r="C254" i="16"/>
  <c r="C218" i="9"/>
  <c r="C214" i="16"/>
  <c r="C146" i="9"/>
  <c r="C142" i="16"/>
  <c r="B264" i="9"/>
  <c r="B260" i="16"/>
  <c r="B143" i="9"/>
  <c r="B139" i="16"/>
  <c r="B55" i="9"/>
  <c r="B51" i="16"/>
  <c r="C297" i="9"/>
  <c r="C293" i="16"/>
  <c r="C257" i="9"/>
  <c r="C253" i="16"/>
  <c r="C153" i="9"/>
  <c r="C149" i="16"/>
  <c r="B282" i="9"/>
  <c r="B278" i="16"/>
  <c r="B248" i="9"/>
  <c r="B244" i="16"/>
  <c r="B224" i="9"/>
  <c r="B220" i="16"/>
  <c r="B207" i="9"/>
  <c r="B203" i="16"/>
  <c r="B175" i="9"/>
  <c r="B171" i="16"/>
  <c r="B153" i="9"/>
  <c r="B149" i="16"/>
  <c r="B135" i="9"/>
  <c r="B131" i="16"/>
  <c r="B111" i="9"/>
  <c r="B107" i="16"/>
  <c r="B95" i="9"/>
  <c r="B91" i="16"/>
  <c r="B72" i="9"/>
  <c r="B68" i="16"/>
  <c r="B46" i="9"/>
  <c r="B42" i="16"/>
  <c r="C19" i="9"/>
  <c r="C15" i="16"/>
  <c r="C310" i="9"/>
  <c r="C306" i="16"/>
  <c r="C302" i="9"/>
  <c r="C298" i="16"/>
  <c r="C294" i="9"/>
  <c r="C290" i="16"/>
  <c r="C286" i="9"/>
  <c r="C282" i="16"/>
  <c r="C278" i="9"/>
  <c r="C274" i="16"/>
  <c r="C270" i="9"/>
  <c r="C266" i="16"/>
  <c r="C262" i="9"/>
  <c r="C258" i="16"/>
  <c r="C254" i="9"/>
  <c r="C250" i="16"/>
  <c r="C246" i="9"/>
  <c r="C242" i="16"/>
  <c r="C238" i="9"/>
  <c r="C234" i="16"/>
  <c r="C230" i="9"/>
  <c r="C226" i="16"/>
  <c r="C222" i="9"/>
  <c r="C218" i="16"/>
  <c r="C214" i="9"/>
  <c r="C210" i="16"/>
  <c r="C206" i="9"/>
  <c r="C202" i="16"/>
  <c r="C198" i="9"/>
  <c r="C194" i="16"/>
  <c r="C190" i="9"/>
  <c r="C186" i="16"/>
  <c r="C182" i="9"/>
  <c r="C178" i="16"/>
  <c r="C174" i="9"/>
  <c r="C170" i="16"/>
  <c r="C166" i="9"/>
  <c r="C162" i="16"/>
  <c r="C158" i="9"/>
  <c r="C154" i="16"/>
  <c r="C150" i="9"/>
  <c r="C146" i="16"/>
  <c r="C142" i="9"/>
  <c r="C138" i="16"/>
  <c r="C134" i="9"/>
  <c r="C130" i="16"/>
  <c r="C126" i="9"/>
  <c r="C122" i="16"/>
  <c r="C118" i="9"/>
  <c r="C114" i="16"/>
  <c r="C110" i="9"/>
  <c r="C106" i="16"/>
  <c r="C102" i="9"/>
  <c r="C98" i="16"/>
  <c r="C94" i="9"/>
  <c r="C90" i="16"/>
  <c r="C86" i="9"/>
  <c r="C82" i="16"/>
  <c r="C78" i="9"/>
  <c r="C74" i="16"/>
  <c r="C70" i="9"/>
  <c r="C66" i="16"/>
  <c r="C62" i="9"/>
  <c r="C58" i="16"/>
  <c r="C54" i="9"/>
  <c r="C50" i="16"/>
  <c r="C46" i="9"/>
  <c r="C42" i="16"/>
  <c r="C38" i="9"/>
  <c r="C34" i="16"/>
  <c r="C30" i="9"/>
  <c r="C26" i="16"/>
  <c r="C22" i="9"/>
  <c r="C18" i="16"/>
  <c r="E240" i="9"/>
  <c r="E236" i="16"/>
  <c r="E224" i="9"/>
  <c r="E220" i="16"/>
  <c r="F18" i="9"/>
  <c r="F14" i="16"/>
  <c r="F317" i="9"/>
  <c r="G314" i="9"/>
  <c r="H311" i="9"/>
  <c r="H307" i="16"/>
  <c r="F309" i="9"/>
  <c r="F305" i="16"/>
  <c r="G306" i="9"/>
  <c r="H303" i="9"/>
  <c r="H299" i="16"/>
  <c r="F301" i="9"/>
  <c r="F297" i="16"/>
  <c r="G298" i="9"/>
  <c r="H295" i="9"/>
  <c r="H291" i="16"/>
  <c r="F293" i="9"/>
  <c r="F289" i="16"/>
  <c r="G290" i="9"/>
  <c r="H287" i="9"/>
  <c r="H283" i="16"/>
  <c r="B90" i="9"/>
  <c r="B86" i="16"/>
  <c r="C293" i="9"/>
  <c r="C289" i="16"/>
  <c r="C229" i="9"/>
  <c r="C225" i="16"/>
  <c r="C181" i="9"/>
  <c r="C177" i="16"/>
  <c r="C125" i="9"/>
  <c r="C121" i="16"/>
  <c r="C69" i="9"/>
  <c r="C65" i="16"/>
  <c r="C37" i="9"/>
  <c r="C33" i="16"/>
  <c r="E239" i="9"/>
  <c r="E235" i="16"/>
  <c r="H20" i="9"/>
  <c r="H16" i="16"/>
  <c r="H316" i="9"/>
  <c r="H308" i="9"/>
  <c r="H304" i="16"/>
  <c r="F306" i="9"/>
  <c r="F302" i="16"/>
  <c r="G303" i="9"/>
  <c r="H300" i="9"/>
  <c r="H296" i="16"/>
  <c r="F298" i="9"/>
  <c r="F294" i="16"/>
  <c r="G295" i="9"/>
  <c r="H292" i="9"/>
  <c r="H288" i="16"/>
  <c r="F290" i="9"/>
  <c r="F286" i="16"/>
  <c r="G287" i="9"/>
  <c r="H284" i="9"/>
  <c r="H280" i="16"/>
  <c r="F282" i="9"/>
  <c r="F278" i="16"/>
  <c r="G279" i="9"/>
  <c r="H276" i="9"/>
  <c r="H272" i="16"/>
  <c r="F274" i="9"/>
  <c r="F270" i="16"/>
  <c r="G271" i="9"/>
  <c r="H268" i="9"/>
  <c r="H264" i="16"/>
  <c r="F266" i="9"/>
  <c r="F262" i="16"/>
  <c r="G263" i="9"/>
  <c r="H260" i="9"/>
  <c r="H256" i="16"/>
  <c r="B304" i="9"/>
  <c r="B300" i="16"/>
  <c r="B280" i="9"/>
  <c r="B276" i="16"/>
  <c r="B240" i="9"/>
  <c r="B236" i="16"/>
  <c r="B218" i="9"/>
  <c r="B214" i="16"/>
  <c r="B199" i="9"/>
  <c r="B195" i="16"/>
  <c r="B167" i="9"/>
  <c r="B163" i="16"/>
  <c r="B151" i="9"/>
  <c r="B147" i="16"/>
  <c r="B127" i="9"/>
  <c r="B123" i="16"/>
  <c r="B108" i="9"/>
  <c r="B104" i="16"/>
  <c r="B89" i="9"/>
  <c r="B85" i="16"/>
  <c r="B64" i="9"/>
  <c r="B60" i="16"/>
  <c r="B39" i="9"/>
  <c r="B35" i="16"/>
  <c r="C316" i="9"/>
  <c r="C308" i="9"/>
  <c r="C304" i="16"/>
  <c r="C300" i="9"/>
  <c r="C296" i="16"/>
  <c r="C292" i="9"/>
  <c r="C288" i="16"/>
  <c r="C284" i="9"/>
  <c r="C280" i="16"/>
  <c r="C276" i="9"/>
  <c r="C272" i="16"/>
  <c r="C268" i="9"/>
  <c r="C264" i="16"/>
  <c r="C260" i="9"/>
  <c r="C256" i="16"/>
  <c r="C252" i="9"/>
  <c r="C248" i="16"/>
  <c r="C244" i="9"/>
  <c r="C240" i="16"/>
  <c r="C236" i="9"/>
  <c r="C232" i="16"/>
  <c r="C228" i="9"/>
  <c r="C224" i="16"/>
  <c r="C220" i="9"/>
  <c r="C216" i="16"/>
  <c r="C212" i="9"/>
  <c r="C208" i="16"/>
  <c r="C204" i="9"/>
  <c r="C200" i="16"/>
  <c r="C196" i="9"/>
  <c r="C192" i="16"/>
  <c r="C188" i="9"/>
  <c r="C184" i="16"/>
  <c r="C180" i="9"/>
  <c r="C176" i="16"/>
  <c r="C172" i="9"/>
  <c r="C168" i="16"/>
  <c r="C164" i="9"/>
  <c r="C160" i="16"/>
  <c r="C156" i="9"/>
  <c r="C152" i="16"/>
  <c r="C148" i="9"/>
  <c r="C144" i="16"/>
  <c r="C140" i="9"/>
  <c r="C136" i="16"/>
  <c r="C132" i="9"/>
  <c r="C128" i="16"/>
  <c r="C124" i="9"/>
  <c r="C120" i="16"/>
  <c r="C116" i="9"/>
  <c r="C112" i="16"/>
  <c r="C108" i="9"/>
  <c r="C104" i="16"/>
  <c r="C100" i="9"/>
  <c r="C96" i="16"/>
  <c r="C92" i="9"/>
  <c r="C88" i="16"/>
  <c r="C84" i="9"/>
  <c r="C80" i="16"/>
  <c r="C76" i="9"/>
  <c r="C72" i="16"/>
  <c r="C68" i="9"/>
  <c r="C64" i="16"/>
  <c r="C60" i="9"/>
  <c r="C56" i="16"/>
  <c r="C52" i="9"/>
  <c r="C48" i="16"/>
  <c r="C44" i="9"/>
  <c r="C40" i="16"/>
  <c r="C36" i="9"/>
  <c r="C32" i="16"/>
  <c r="C28" i="9"/>
  <c r="C24" i="16"/>
  <c r="E18" i="9"/>
  <c r="E14" i="16"/>
  <c r="E238" i="9"/>
  <c r="E234" i="16"/>
  <c r="E230" i="9"/>
  <c r="E226" i="16"/>
  <c r="E222" i="9"/>
  <c r="E218" i="16"/>
  <c r="G20" i="9"/>
  <c r="G316" i="9"/>
  <c r="H313" i="9"/>
  <c r="H309" i="16"/>
  <c r="F311" i="9"/>
  <c r="F307" i="16"/>
  <c r="G308" i="9"/>
  <c r="H305" i="9"/>
  <c r="H301" i="16"/>
  <c r="F303" i="9"/>
  <c r="F299" i="16"/>
  <c r="G300" i="9"/>
  <c r="H297" i="9"/>
  <c r="H293" i="16"/>
  <c r="F295" i="9"/>
  <c r="F291" i="16"/>
  <c r="G292" i="9"/>
  <c r="H289" i="9"/>
  <c r="H285" i="16"/>
  <c r="F287" i="9"/>
  <c r="F283" i="16"/>
  <c r="G284" i="9"/>
  <c r="H281" i="9"/>
  <c r="H277" i="16"/>
  <c r="F279" i="9"/>
  <c r="F275" i="16"/>
  <c r="G276" i="9"/>
  <c r="B281" i="9"/>
  <c r="B277" i="16"/>
  <c r="B40" i="9"/>
  <c r="B36" i="16"/>
  <c r="C261" i="9"/>
  <c r="C257" i="16"/>
  <c r="C165" i="9"/>
  <c r="C161" i="16"/>
  <c r="C85" i="9"/>
  <c r="C81" i="16"/>
  <c r="E223" i="9"/>
  <c r="E219" i="16"/>
  <c r="G311" i="9"/>
  <c r="B303" i="9"/>
  <c r="B299" i="16"/>
  <c r="B273" i="9"/>
  <c r="B269" i="16"/>
  <c r="B239" i="9"/>
  <c r="B235" i="16"/>
  <c r="B217" i="9"/>
  <c r="B213" i="16"/>
  <c r="B192" i="9"/>
  <c r="B188" i="16"/>
  <c r="B162" i="9"/>
  <c r="B158" i="16"/>
  <c r="B145" i="9"/>
  <c r="B141" i="16"/>
  <c r="B126" i="9"/>
  <c r="B122" i="16"/>
  <c r="B104" i="9"/>
  <c r="B100" i="16"/>
  <c r="B88" i="9"/>
  <c r="B84" i="16"/>
  <c r="B63" i="9"/>
  <c r="B59" i="16"/>
  <c r="B34" i="9"/>
  <c r="B30" i="16"/>
  <c r="C315" i="9"/>
  <c r="C307" i="9"/>
  <c r="C303" i="16"/>
  <c r="C299" i="9"/>
  <c r="C295" i="16"/>
  <c r="C291" i="9"/>
  <c r="C287" i="16"/>
  <c r="C283" i="9"/>
  <c r="C279" i="16"/>
  <c r="C275" i="9"/>
  <c r="C271" i="16"/>
  <c r="C267" i="9"/>
  <c r="C263" i="16"/>
  <c r="C259" i="9"/>
  <c r="C255" i="16"/>
  <c r="C251" i="9"/>
  <c r="C247" i="16"/>
  <c r="C243" i="9"/>
  <c r="C239" i="16"/>
  <c r="C235" i="9"/>
  <c r="C231" i="16"/>
  <c r="C227" i="9"/>
  <c r="C223" i="16"/>
  <c r="C219" i="9"/>
  <c r="C215" i="16"/>
  <c r="C211" i="9"/>
  <c r="C207" i="16"/>
  <c r="C203" i="9"/>
  <c r="C199" i="16"/>
  <c r="C195" i="9"/>
  <c r="C191" i="16"/>
  <c r="C187" i="9"/>
  <c r="C183" i="16"/>
  <c r="C179" i="9"/>
  <c r="C175" i="16"/>
  <c r="C171" i="9"/>
  <c r="C167" i="16"/>
  <c r="C163" i="9"/>
  <c r="C159" i="16"/>
  <c r="C155" i="9"/>
  <c r="C151" i="16"/>
  <c r="C147" i="9"/>
  <c r="C143" i="16"/>
  <c r="C139" i="9"/>
  <c r="C135" i="16"/>
  <c r="C131" i="9"/>
  <c r="C127" i="16"/>
  <c r="C123" i="9"/>
  <c r="C119" i="16"/>
  <c r="C115" i="9"/>
  <c r="C111" i="16"/>
  <c r="C107" i="9"/>
  <c r="C103" i="16"/>
  <c r="C99" i="9"/>
  <c r="C95" i="16"/>
  <c r="C91" i="9"/>
  <c r="C87" i="16"/>
  <c r="C83" i="9"/>
  <c r="C79" i="16"/>
  <c r="C75" i="9"/>
  <c r="C71" i="16"/>
  <c r="C67" i="9"/>
  <c r="C63" i="16"/>
  <c r="C59" i="9"/>
  <c r="C55" i="16"/>
  <c r="C51" i="9"/>
  <c r="C47" i="16"/>
  <c r="C43" i="9"/>
  <c r="C39" i="16"/>
  <c r="C35" i="9"/>
  <c r="C31" i="16"/>
  <c r="C27" i="9"/>
  <c r="C23" i="16"/>
  <c r="E237" i="9"/>
  <c r="E233" i="16"/>
  <c r="E229" i="9"/>
  <c r="E225" i="16"/>
  <c r="E221" i="9"/>
  <c r="E217" i="16"/>
  <c r="E21" i="9"/>
  <c r="E17" i="16"/>
  <c r="F20" i="9"/>
  <c r="F16" i="16"/>
  <c r="F316" i="9"/>
  <c r="G313" i="9"/>
  <c r="H310" i="9"/>
  <c r="H306" i="16"/>
  <c r="F308" i="9"/>
  <c r="F304" i="16"/>
  <c r="G305" i="9"/>
  <c r="H302" i="9"/>
  <c r="H298" i="16"/>
  <c r="F300" i="9"/>
  <c r="F296" i="16"/>
  <c r="G297" i="9"/>
  <c r="H294" i="9"/>
  <c r="H290" i="16"/>
  <c r="F292" i="9"/>
  <c r="F288" i="16"/>
  <c r="G289" i="9"/>
  <c r="H286" i="9"/>
  <c r="H282" i="16"/>
  <c r="F284" i="9"/>
  <c r="F280" i="16"/>
  <c r="G281" i="9"/>
  <c r="H278" i="9"/>
  <c r="H274" i="16"/>
  <c r="F276" i="9"/>
  <c r="F272" i="16"/>
  <c r="B168" i="9"/>
  <c r="B164" i="16"/>
  <c r="C269" i="9"/>
  <c r="C265" i="16"/>
  <c r="C213" i="9"/>
  <c r="C209" i="16"/>
  <c r="C173" i="9"/>
  <c r="C169" i="16"/>
  <c r="C101" i="9"/>
  <c r="C97" i="16"/>
  <c r="B272" i="9"/>
  <c r="B268" i="16"/>
  <c r="B144" i="9"/>
  <c r="B140" i="16"/>
  <c r="B56" i="9"/>
  <c r="B52" i="16"/>
  <c r="C282" i="9"/>
  <c r="C278" i="16"/>
  <c r="C242" i="9"/>
  <c r="C238" i="16"/>
  <c r="C210" i="9"/>
  <c r="C206" i="16"/>
  <c r="C178" i="9"/>
  <c r="C174" i="16"/>
  <c r="C170" i="9"/>
  <c r="C166" i="16"/>
  <c r="C162" i="9"/>
  <c r="C158" i="16"/>
  <c r="C154" i="9"/>
  <c r="C150" i="16"/>
  <c r="C138" i="9"/>
  <c r="C134" i="16"/>
  <c r="C106" i="9"/>
  <c r="C102" i="16"/>
  <c r="C98" i="9"/>
  <c r="C94" i="16"/>
  <c r="C90" i="9"/>
  <c r="C86" i="16"/>
  <c r="C82" i="9"/>
  <c r="C78" i="16"/>
  <c r="C74" i="9"/>
  <c r="C70" i="16"/>
  <c r="C66" i="9"/>
  <c r="C62" i="16"/>
  <c r="C58" i="9"/>
  <c r="C54" i="16"/>
  <c r="C50" i="9"/>
  <c r="C46" i="16"/>
  <c r="C42" i="9"/>
  <c r="C38" i="16"/>
  <c r="C34" i="9"/>
  <c r="C30" i="16"/>
  <c r="C26" i="9"/>
  <c r="C22" i="16"/>
  <c r="E236" i="9"/>
  <c r="E232" i="16"/>
  <c r="E228" i="9"/>
  <c r="E224" i="16"/>
  <c r="E220" i="9"/>
  <c r="E216" i="16"/>
  <c r="E20" i="9"/>
  <c r="E16" i="16"/>
  <c r="G19" i="9"/>
  <c r="H315" i="9"/>
  <c r="F313" i="9"/>
  <c r="F309" i="16"/>
  <c r="G310" i="9"/>
  <c r="H307" i="9"/>
  <c r="H303" i="16"/>
  <c r="F305" i="9"/>
  <c r="F301" i="16"/>
  <c r="G302" i="9"/>
  <c r="H299" i="9"/>
  <c r="H295" i="16"/>
  <c r="F297" i="9"/>
  <c r="F293" i="16"/>
  <c r="G294" i="9"/>
  <c r="H291" i="9"/>
  <c r="H287" i="16"/>
  <c r="F289" i="9"/>
  <c r="F285" i="16"/>
  <c r="G286" i="9"/>
  <c r="H283" i="9"/>
  <c r="H279" i="16"/>
  <c r="F281" i="9"/>
  <c r="F277" i="16"/>
  <c r="G278" i="9"/>
  <c r="H275" i="9"/>
  <c r="H271" i="16"/>
  <c r="F273" i="9"/>
  <c r="F269" i="16"/>
  <c r="G270" i="9"/>
  <c r="H267" i="9"/>
  <c r="H263" i="16"/>
  <c r="F265" i="9"/>
  <c r="F261" i="16"/>
  <c r="G262" i="9"/>
  <c r="H259" i="9"/>
  <c r="H255" i="16"/>
  <c r="F257" i="9"/>
  <c r="F253" i="16"/>
  <c r="G254" i="9"/>
  <c r="H251" i="9"/>
  <c r="H247" i="16"/>
  <c r="F249" i="9"/>
  <c r="F245" i="16"/>
  <c r="G246" i="9"/>
  <c r="H243" i="9"/>
  <c r="H239" i="16"/>
  <c r="F241" i="9"/>
  <c r="F237" i="16"/>
  <c r="G238" i="9"/>
  <c r="H235" i="9"/>
  <c r="H231" i="16"/>
  <c r="F233" i="9"/>
  <c r="F229" i="16"/>
  <c r="G230" i="9"/>
  <c r="H227" i="9"/>
  <c r="H223" i="16"/>
  <c r="F225" i="9"/>
  <c r="F221" i="16"/>
  <c r="G222" i="9"/>
  <c r="H219" i="9"/>
  <c r="H215" i="16"/>
  <c r="F217" i="9"/>
  <c r="F213" i="16"/>
  <c r="G214" i="9"/>
  <c r="H211" i="9"/>
  <c r="H207" i="16"/>
  <c r="F209" i="9"/>
  <c r="F205" i="16"/>
  <c r="G206" i="9"/>
  <c r="H203" i="9"/>
  <c r="H199" i="16"/>
  <c r="F201" i="9"/>
  <c r="F197" i="16"/>
  <c r="G198" i="9"/>
  <c r="H195" i="9"/>
  <c r="H191" i="16"/>
  <c r="F193" i="9"/>
  <c r="F189" i="16"/>
  <c r="G190" i="9"/>
  <c r="H187" i="9"/>
  <c r="H183" i="16"/>
  <c r="F185" i="9"/>
  <c r="F181" i="16"/>
  <c r="G182" i="9"/>
  <c r="H179" i="9"/>
  <c r="H175" i="16"/>
  <c r="F177" i="9"/>
  <c r="F173" i="16"/>
  <c r="G174" i="9"/>
  <c r="H171" i="9"/>
  <c r="H167" i="16"/>
  <c r="F169" i="9"/>
  <c r="F165" i="16"/>
  <c r="G166" i="9"/>
  <c r="H163" i="9"/>
  <c r="H159" i="16"/>
  <c r="F161" i="9"/>
  <c r="F157" i="16"/>
  <c r="G158" i="9"/>
  <c r="H155" i="9"/>
  <c r="H151" i="16"/>
  <c r="F153" i="9"/>
  <c r="F149" i="16"/>
  <c r="G150" i="9"/>
  <c r="H147" i="9"/>
  <c r="H143" i="16"/>
  <c r="F145" i="9"/>
  <c r="F141" i="16"/>
  <c r="G142" i="9"/>
  <c r="H139" i="9"/>
  <c r="H135" i="16"/>
  <c r="F137" i="9"/>
  <c r="F133" i="16"/>
  <c r="G134" i="9"/>
  <c r="H131" i="9"/>
  <c r="H127" i="16"/>
  <c r="F129" i="9"/>
  <c r="F125" i="16"/>
  <c r="G126" i="9"/>
  <c r="H123" i="9"/>
  <c r="H119" i="16"/>
  <c r="F121" i="9"/>
  <c r="F117" i="16"/>
  <c r="G118" i="9"/>
  <c r="H115" i="9"/>
  <c r="H111" i="16"/>
  <c r="F113" i="9"/>
  <c r="F109" i="16"/>
  <c r="G110" i="9"/>
  <c r="H107" i="9"/>
  <c r="H103" i="16"/>
  <c r="F105" i="9"/>
  <c r="F101" i="16"/>
  <c r="G102" i="9"/>
  <c r="H99" i="9"/>
  <c r="H95" i="16"/>
  <c r="F97" i="9"/>
  <c r="F93" i="16"/>
  <c r="G94" i="9"/>
  <c r="H91" i="9"/>
  <c r="H87" i="16"/>
  <c r="F89" i="9"/>
  <c r="F85" i="16"/>
  <c r="G86" i="9"/>
  <c r="H83" i="9"/>
  <c r="H79" i="16"/>
  <c r="F81" i="9"/>
  <c r="F77" i="16"/>
  <c r="G78" i="9"/>
  <c r="H75" i="9"/>
  <c r="H71" i="16"/>
  <c r="F73" i="9"/>
  <c r="F69" i="16"/>
  <c r="G70" i="9"/>
  <c r="H67" i="9"/>
  <c r="H63" i="16"/>
  <c r="F65" i="9"/>
  <c r="F61" i="16"/>
  <c r="G62" i="9"/>
  <c r="H59" i="9"/>
  <c r="H55" i="16"/>
  <c r="F57" i="9"/>
  <c r="F53" i="16"/>
  <c r="G54" i="9"/>
  <c r="H51" i="9"/>
  <c r="H47" i="16"/>
  <c r="F49" i="9"/>
  <c r="F45" i="16"/>
  <c r="G46" i="9"/>
  <c r="H43" i="9"/>
  <c r="H39" i="16"/>
  <c r="F41" i="9"/>
  <c r="F37" i="16"/>
  <c r="G38" i="9"/>
  <c r="H35" i="9"/>
  <c r="H31" i="16"/>
  <c r="F33" i="9"/>
  <c r="F29" i="16"/>
  <c r="G30" i="9"/>
  <c r="H27" i="9"/>
  <c r="H23" i="16"/>
  <c r="F25" i="9"/>
  <c r="F21" i="16"/>
  <c r="G22" i="9"/>
  <c r="B314" i="9"/>
  <c r="B310" i="16"/>
  <c r="B306" i="9"/>
  <c r="B302" i="16"/>
  <c r="B298" i="9"/>
  <c r="B294" i="16"/>
  <c r="B274" i="9"/>
  <c r="B270" i="16"/>
  <c r="B266" i="9"/>
  <c r="B262" i="16"/>
  <c r="B258" i="9"/>
  <c r="B254" i="16"/>
  <c r="B250" i="9"/>
  <c r="B246" i="16"/>
  <c r="B242" i="9"/>
  <c r="B238" i="16"/>
  <c r="B234" i="9"/>
  <c r="B230" i="16"/>
  <c r="B210" i="9"/>
  <c r="B206" i="16"/>
  <c r="B202" i="9"/>
  <c r="B198" i="16"/>
  <c r="B223" i="9"/>
  <c r="B219" i="16"/>
  <c r="B110" i="9"/>
  <c r="B106" i="16"/>
  <c r="C301" i="9"/>
  <c r="C297" i="16"/>
  <c r="C253" i="9"/>
  <c r="C249" i="16"/>
  <c r="C205" i="9"/>
  <c r="C201" i="16"/>
  <c r="C149" i="9"/>
  <c r="C145" i="16"/>
  <c r="C117" i="9"/>
  <c r="C113" i="16"/>
  <c r="C61" i="9"/>
  <c r="C57" i="16"/>
  <c r="C21" i="9"/>
  <c r="C17" i="16"/>
  <c r="H19" i="9"/>
  <c r="H15" i="16"/>
  <c r="B232" i="9"/>
  <c r="B228" i="16"/>
  <c r="B103" i="9"/>
  <c r="B99" i="16"/>
  <c r="C314" i="9"/>
  <c r="C310" i="16"/>
  <c r="C266" i="9"/>
  <c r="C262" i="16"/>
  <c r="C234" i="9"/>
  <c r="C230" i="16"/>
  <c r="C194" i="9"/>
  <c r="C190" i="16"/>
  <c r="C122" i="9"/>
  <c r="C118" i="16"/>
  <c r="B231" i="9"/>
  <c r="B227" i="16"/>
  <c r="B160" i="9"/>
  <c r="B156" i="16"/>
  <c r="B98" i="9"/>
  <c r="B94" i="16"/>
  <c r="B18" i="9"/>
  <c r="B14" i="16"/>
  <c r="C289" i="9"/>
  <c r="C285" i="16"/>
  <c r="C265" i="9"/>
  <c r="C261" i="16"/>
  <c r="C233" i="9"/>
  <c r="C229" i="16"/>
  <c r="C217" i="9"/>
  <c r="C213" i="16"/>
  <c r="C193" i="9"/>
  <c r="C189" i="16"/>
  <c r="C177" i="9"/>
  <c r="C173" i="16"/>
  <c r="C161" i="9"/>
  <c r="C157" i="16"/>
  <c r="C137" i="9"/>
  <c r="C133" i="16"/>
  <c r="C121" i="9"/>
  <c r="C117" i="16"/>
  <c r="C97" i="9"/>
  <c r="C93" i="16"/>
  <c r="C81" i="9"/>
  <c r="C77" i="16"/>
  <c r="C65" i="9"/>
  <c r="C61" i="16"/>
  <c r="C49" i="9"/>
  <c r="C45" i="16"/>
  <c r="C33" i="9"/>
  <c r="C29" i="16"/>
  <c r="C25" i="9"/>
  <c r="C21" i="16"/>
  <c r="E235" i="9"/>
  <c r="E231" i="16"/>
  <c r="E219" i="9"/>
  <c r="E215" i="16"/>
  <c r="E19" i="9"/>
  <c r="E15" i="16"/>
  <c r="G315" i="9"/>
  <c r="F310" i="9"/>
  <c r="F306" i="16"/>
  <c r="G307" i="9"/>
  <c r="F302" i="9"/>
  <c r="F298" i="16"/>
  <c r="H296" i="9"/>
  <c r="H292" i="16"/>
  <c r="G291" i="9"/>
  <c r="G283" i="9"/>
  <c r="F278" i="9"/>
  <c r="F274" i="16"/>
  <c r="H272" i="9"/>
  <c r="H268" i="16"/>
  <c r="G267" i="9"/>
  <c r="F262" i="9"/>
  <c r="F258" i="16"/>
  <c r="H256" i="9"/>
  <c r="H252" i="16"/>
  <c r="H248" i="9"/>
  <c r="H244" i="16"/>
  <c r="G243" i="9"/>
  <c r="F238" i="9"/>
  <c r="F234" i="16"/>
  <c r="F230" i="9"/>
  <c r="F226" i="16"/>
  <c r="H224" i="9"/>
  <c r="H220" i="16"/>
  <c r="G219" i="9"/>
  <c r="F214" i="9"/>
  <c r="F210" i="16"/>
  <c r="H208" i="9"/>
  <c r="H204" i="16"/>
  <c r="G203" i="9"/>
  <c r="F198" i="9"/>
  <c r="F194" i="16"/>
  <c r="H192" i="9"/>
  <c r="H188" i="16"/>
  <c r="G187" i="9"/>
  <c r="F182" i="9"/>
  <c r="F178" i="16"/>
  <c r="H176" i="9"/>
  <c r="H172" i="16"/>
  <c r="G171" i="9"/>
  <c r="F166" i="9"/>
  <c r="F162" i="16"/>
  <c r="G163" i="9"/>
  <c r="F158" i="9"/>
  <c r="F154" i="16"/>
  <c r="G155" i="9"/>
  <c r="H152" i="9"/>
  <c r="H148" i="16"/>
  <c r="F150" i="9"/>
  <c r="F146" i="16"/>
  <c r="G147" i="9"/>
  <c r="H144" i="9"/>
  <c r="H140" i="16"/>
  <c r="F142" i="9"/>
  <c r="F138" i="16"/>
  <c r="G139" i="9"/>
  <c r="H136" i="9"/>
  <c r="H132" i="16"/>
  <c r="F134" i="9"/>
  <c r="F130" i="16"/>
  <c r="G131" i="9"/>
  <c r="H128" i="9"/>
  <c r="H124" i="16"/>
  <c r="F126" i="9"/>
  <c r="F122" i="16"/>
  <c r="G123" i="9"/>
  <c r="H120" i="9"/>
  <c r="H116" i="16"/>
  <c r="F118" i="9"/>
  <c r="F114" i="16"/>
  <c r="G115" i="9"/>
  <c r="H112" i="9"/>
  <c r="H108" i="16"/>
  <c r="F110" i="9"/>
  <c r="F106" i="16"/>
  <c r="G107" i="9"/>
  <c r="H104" i="9"/>
  <c r="H100" i="16"/>
  <c r="G99" i="9"/>
  <c r="H96" i="9"/>
  <c r="H92" i="16"/>
  <c r="F94" i="9"/>
  <c r="F90" i="16"/>
  <c r="G91" i="9"/>
  <c r="H88" i="9"/>
  <c r="H84" i="16"/>
  <c r="F86" i="9"/>
  <c r="F82" i="16"/>
  <c r="G83" i="9"/>
  <c r="H80" i="9"/>
  <c r="H76" i="16"/>
  <c r="F78" i="9"/>
  <c r="F74" i="16"/>
  <c r="G75" i="9"/>
  <c r="H72" i="9"/>
  <c r="H68" i="16"/>
  <c r="F70" i="9"/>
  <c r="F66" i="16"/>
  <c r="G67" i="9"/>
  <c r="H64" i="9"/>
  <c r="H60" i="16"/>
  <c r="F62" i="9"/>
  <c r="F58" i="16"/>
  <c r="G59" i="9"/>
  <c r="H56" i="9"/>
  <c r="H52" i="16"/>
  <c r="F54" i="9"/>
  <c r="F50" i="16"/>
  <c r="G51" i="9"/>
  <c r="H48" i="9"/>
  <c r="H44" i="16"/>
  <c r="F46" i="9"/>
  <c r="F42" i="16"/>
  <c r="G43" i="9"/>
  <c r="H40" i="9"/>
  <c r="H36" i="16"/>
  <c r="F38" i="9"/>
  <c r="F34" i="16"/>
  <c r="G35" i="9"/>
  <c r="H32" i="9"/>
  <c r="H28" i="16"/>
  <c r="F30" i="9"/>
  <c r="F26" i="16"/>
  <c r="G27" i="9"/>
  <c r="H24" i="9"/>
  <c r="H20" i="16"/>
  <c r="F22" i="9"/>
  <c r="F18" i="16"/>
  <c r="B313" i="9"/>
  <c r="B309" i="16"/>
  <c r="B305" i="9"/>
  <c r="B301" i="16"/>
  <c r="B297" i="9"/>
  <c r="B293" i="16"/>
  <c r="B265" i="9"/>
  <c r="B261" i="16"/>
  <c r="B257" i="9"/>
  <c r="B253" i="16"/>
  <c r="B249" i="9"/>
  <c r="B245" i="16"/>
  <c r="B241" i="9"/>
  <c r="B237" i="16"/>
  <c r="B233" i="9"/>
  <c r="B229" i="16"/>
  <c r="B201" i="9"/>
  <c r="B197" i="16"/>
  <c r="B193" i="9"/>
  <c r="B189" i="16"/>
  <c r="B185" i="9"/>
  <c r="B181" i="16"/>
  <c r="B177" i="9"/>
  <c r="B173" i="16"/>
  <c r="B169" i="9"/>
  <c r="B165" i="16"/>
  <c r="B137" i="9"/>
  <c r="B133" i="16"/>
  <c r="B129" i="9"/>
  <c r="B125" i="16"/>
  <c r="B121" i="9"/>
  <c r="B117" i="16"/>
  <c r="B113" i="9"/>
  <c r="B109" i="16"/>
  <c r="B105" i="9"/>
  <c r="B101" i="16"/>
  <c r="B73" i="9"/>
  <c r="B69" i="16"/>
  <c r="B65" i="9"/>
  <c r="B61" i="16"/>
  <c r="B57" i="9"/>
  <c r="B53" i="16"/>
  <c r="B49" i="9"/>
  <c r="B45" i="16"/>
  <c r="B41" i="9"/>
  <c r="B37" i="16"/>
  <c r="B200" i="9"/>
  <c r="B196" i="16"/>
  <c r="B71" i="9"/>
  <c r="B67" i="16"/>
  <c r="C285" i="9"/>
  <c r="C281" i="16"/>
  <c r="C237" i="9"/>
  <c r="C233" i="16"/>
  <c r="C189" i="9"/>
  <c r="C185" i="16"/>
  <c r="C133" i="9"/>
  <c r="C129" i="16"/>
  <c r="C77" i="9"/>
  <c r="C73" i="16"/>
  <c r="C29" i="9"/>
  <c r="C25" i="16"/>
  <c r="B191" i="9"/>
  <c r="B187" i="16"/>
  <c r="B33" i="9"/>
  <c r="B29" i="16"/>
  <c r="C290" i="9"/>
  <c r="C286" i="16"/>
  <c r="C250" i="9"/>
  <c r="C246" i="16"/>
  <c r="C202" i="9"/>
  <c r="C198" i="16"/>
  <c r="C130" i="9"/>
  <c r="C126" i="16"/>
  <c r="B184" i="9"/>
  <c r="B180" i="16"/>
  <c r="B81" i="9"/>
  <c r="B77" i="16"/>
  <c r="C313" i="9"/>
  <c r="C309" i="16"/>
  <c r="C273" i="9"/>
  <c r="C269" i="16"/>
  <c r="C241" i="9"/>
  <c r="C237" i="16"/>
  <c r="C225" i="9"/>
  <c r="C221" i="16"/>
  <c r="C201" i="9"/>
  <c r="C197" i="16"/>
  <c r="C185" i="9"/>
  <c r="C181" i="16"/>
  <c r="C169" i="9"/>
  <c r="C165" i="16"/>
  <c r="C145" i="9"/>
  <c r="C141" i="16"/>
  <c r="C129" i="9"/>
  <c r="C125" i="16"/>
  <c r="C105" i="9"/>
  <c r="C101" i="16"/>
  <c r="C89" i="9"/>
  <c r="C85" i="16"/>
  <c r="C73" i="9"/>
  <c r="C69" i="16"/>
  <c r="C57" i="9"/>
  <c r="C53" i="16"/>
  <c r="C41" i="9"/>
  <c r="C37" i="16"/>
  <c r="E227" i="9"/>
  <c r="E223" i="16"/>
  <c r="H17" i="18"/>
  <c r="E23" i="16"/>
  <c r="F19" i="9"/>
  <c r="F15" i="16"/>
  <c r="H312" i="9"/>
  <c r="H308" i="16"/>
  <c r="H304" i="9"/>
  <c r="H300" i="16"/>
  <c r="G299" i="9"/>
  <c r="F294" i="9"/>
  <c r="F290" i="16"/>
  <c r="H288" i="9"/>
  <c r="H284" i="16"/>
  <c r="F286" i="9"/>
  <c r="F282" i="16"/>
  <c r="H280" i="9"/>
  <c r="H276" i="16"/>
  <c r="G275" i="9"/>
  <c r="F270" i="9"/>
  <c r="F266" i="16"/>
  <c r="H264" i="9"/>
  <c r="H260" i="16"/>
  <c r="G259" i="9"/>
  <c r="F254" i="9"/>
  <c r="F250" i="16"/>
  <c r="G251" i="9"/>
  <c r="F246" i="9"/>
  <c r="F242" i="16"/>
  <c r="H240" i="9"/>
  <c r="H236" i="16"/>
  <c r="G235" i="9"/>
  <c r="H232" i="9"/>
  <c r="H228" i="16"/>
  <c r="G227" i="9"/>
  <c r="F222" i="9"/>
  <c r="F218" i="16"/>
  <c r="H216" i="9"/>
  <c r="H212" i="16"/>
  <c r="G211" i="9"/>
  <c r="F206" i="9"/>
  <c r="F202" i="16"/>
  <c r="H200" i="9"/>
  <c r="H196" i="16"/>
  <c r="G195" i="9"/>
  <c r="F190" i="9"/>
  <c r="F186" i="16"/>
  <c r="H184" i="9"/>
  <c r="H180" i="16"/>
  <c r="G179" i="9"/>
  <c r="F174" i="9"/>
  <c r="F170" i="16"/>
  <c r="H168" i="9"/>
  <c r="H164" i="16"/>
  <c r="H160" i="9"/>
  <c r="H156" i="16"/>
  <c r="F102" i="9"/>
  <c r="F98" i="16"/>
  <c r="H21" i="9"/>
  <c r="H17" i="16"/>
  <c r="B289" i="9"/>
  <c r="B285" i="16"/>
  <c r="B256" i="9"/>
  <c r="B252" i="16"/>
  <c r="B226" i="9"/>
  <c r="B222" i="16"/>
  <c r="B209" i="9"/>
  <c r="B205" i="16"/>
  <c r="B183" i="9"/>
  <c r="B179" i="16"/>
  <c r="B159" i="9"/>
  <c r="B155" i="16"/>
  <c r="B142" i="9"/>
  <c r="B138" i="16"/>
  <c r="B119" i="9"/>
  <c r="B115" i="16"/>
  <c r="B97" i="9"/>
  <c r="B93" i="16"/>
  <c r="B80" i="9"/>
  <c r="B76" i="16"/>
  <c r="B48" i="9"/>
  <c r="B44" i="16"/>
  <c r="B31" i="9"/>
  <c r="B27" i="16"/>
  <c r="C18" i="9"/>
  <c r="C14" i="16"/>
  <c r="C312" i="9"/>
  <c r="C308" i="16"/>
  <c r="C304" i="9"/>
  <c r="C300" i="16"/>
  <c r="C296" i="9"/>
  <c r="C292" i="16"/>
  <c r="C288" i="9"/>
  <c r="C284" i="16"/>
  <c r="C280" i="9"/>
  <c r="C276" i="16"/>
  <c r="C272" i="9"/>
  <c r="C268" i="16"/>
  <c r="C264" i="9"/>
  <c r="C260" i="16"/>
  <c r="C256" i="9"/>
  <c r="C252" i="16"/>
  <c r="C248" i="9"/>
  <c r="C244" i="16"/>
  <c r="C240" i="9"/>
  <c r="C236" i="16"/>
  <c r="C232" i="9"/>
  <c r="C228" i="16"/>
  <c r="C224" i="9"/>
  <c r="C220" i="16"/>
  <c r="C216" i="9"/>
  <c r="C212" i="16"/>
  <c r="C208" i="9"/>
  <c r="C204" i="16"/>
  <c r="C200" i="9"/>
  <c r="C196" i="16"/>
  <c r="C192" i="9"/>
  <c r="C188" i="16"/>
  <c r="C184" i="9"/>
  <c r="C180" i="16"/>
  <c r="C176" i="9"/>
  <c r="C172" i="16"/>
  <c r="C168" i="9"/>
  <c r="C164" i="16"/>
  <c r="C160" i="9"/>
  <c r="C156" i="16"/>
  <c r="C152" i="9"/>
  <c r="C148" i="16"/>
  <c r="C144" i="9"/>
  <c r="C140" i="16"/>
  <c r="C136" i="9"/>
  <c r="C132" i="16"/>
  <c r="C128" i="9"/>
  <c r="C124" i="16"/>
  <c r="C120" i="9"/>
  <c r="C116" i="16"/>
  <c r="C112" i="9"/>
  <c r="C108" i="16"/>
  <c r="C104" i="9"/>
  <c r="C100" i="16"/>
  <c r="C96" i="9"/>
  <c r="C92" i="16"/>
  <c r="C88" i="9"/>
  <c r="C84" i="16"/>
  <c r="C80" i="9"/>
  <c r="C76" i="16"/>
  <c r="C72" i="9"/>
  <c r="C68" i="16"/>
  <c r="C64" i="9"/>
  <c r="C60" i="16"/>
  <c r="C56" i="9"/>
  <c r="C52" i="16"/>
  <c r="C48" i="9"/>
  <c r="C44" i="16"/>
  <c r="C40" i="9"/>
  <c r="C36" i="16"/>
  <c r="C32" i="9"/>
  <c r="C28" i="16"/>
  <c r="C24" i="9"/>
  <c r="C20" i="16"/>
  <c r="E242" i="9"/>
  <c r="E238" i="16"/>
  <c r="E234" i="9"/>
  <c r="E230" i="16"/>
  <c r="E226" i="9"/>
  <c r="E222" i="16"/>
  <c r="E218" i="9"/>
  <c r="E214" i="16"/>
  <c r="B247" i="9"/>
  <c r="B243" i="16"/>
  <c r="B128" i="9"/>
  <c r="B124" i="16"/>
  <c r="C309" i="9"/>
  <c r="C305" i="16"/>
  <c r="C245" i="9"/>
  <c r="C241" i="16"/>
  <c r="C197" i="9"/>
  <c r="C193" i="16"/>
  <c r="C141" i="9"/>
  <c r="C137" i="16"/>
  <c r="C93" i="9"/>
  <c r="C89" i="16"/>
  <c r="C45" i="9"/>
  <c r="C41" i="16"/>
  <c r="B216" i="9"/>
  <c r="B212" i="16"/>
  <c r="B125" i="9"/>
  <c r="B121" i="16"/>
  <c r="C306" i="9"/>
  <c r="C302" i="16"/>
  <c r="C274" i="9"/>
  <c r="C270" i="16"/>
  <c r="C226" i="9"/>
  <c r="C222" i="16"/>
  <c r="C186" i="9"/>
  <c r="C182" i="16"/>
  <c r="C114" i="9"/>
  <c r="C110" i="16"/>
  <c r="B290" i="9"/>
  <c r="B286" i="16"/>
  <c r="B215" i="9"/>
  <c r="B211" i="16"/>
  <c r="B120" i="9"/>
  <c r="B116" i="16"/>
  <c r="B32" i="9"/>
  <c r="B28" i="16"/>
  <c r="C305" i="9"/>
  <c r="C301" i="16"/>
  <c r="C281" i="9"/>
  <c r="C277" i="16"/>
  <c r="C249" i="9"/>
  <c r="C245" i="16"/>
  <c r="C209" i="9"/>
  <c r="C205" i="16"/>
  <c r="C113" i="9"/>
  <c r="C109" i="16"/>
  <c r="B288" i="9"/>
  <c r="B284" i="16"/>
  <c r="B253" i="9"/>
  <c r="B249" i="16"/>
  <c r="B225" i="9"/>
  <c r="B221" i="16"/>
  <c r="B208" i="9"/>
  <c r="B204" i="16"/>
  <c r="B176" i="9"/>
  <c r="B172" i="16"/>
  <c r="B154" i="9"/>
  <c r="B150" i="16"/>
  <c r="B136" i="9"/>
  <c r="B132" i="16"/>
  <c r="B112" i="9"/>
  <c r="B108" i="16"/>
  <c r="B96" i="9"/>
  <c r="B92" i="16"/>
  <c r="B79" i="9"/>
  <c r="B75" i="16"/>
  <c r="B47" i="9"/>
  <c r="B43" i="16"/>
  <c r="C20" i="9"/>
  <c r="C16" i="16"/>
  <c r="C311" i="9"/>
  <c r="C307" i="16"/>
  <c r="C303" i="9"/>
  <c r="C299" i="16"/>
  <c r="C295" i="9"/>
  <c r="C291" i="16"/>
  <c r="C287" i="9"/>
  <c r="C283" i="16"/>
  <c r="C279" i="9"/>
  <c r="C275" i="16"/>
  <c r="C271" i="9"/>
  <c r="C267" i="16"/>
  <c r="C263" i="9"/>
  <c r="C259" i="16"/>
  <c r="C255" i="9"/>
  <c r="C251" i="16"/>
  <c r="C247" i="9"/>
  <c r="C243" i="16"/>
  <c r="C239" i="9"/>
  <c r="C235" i="16"/>
  <c r="C231" i="9"/>
  <c r="C227" i="16"/>
  <c r="C223" i="9"/>
  <c r="C219" i="16"/>
  <c r="C215" i="9"/>
  <c r="C211" i="16"/>
  <c r="C207" i="9"/>
  <c r="C203" i="16"/>
  <c r="C199" i="9"/>
  <c r="C195" i="16"/>
  <c r="C191" i="9"/>
  <c r="C187" i="16"/>
  <c r="C183" i="9"/>
  <c r="C179" i="16"/>
  <c r="C175" i="9"/>
  <c r="C171" i="16"/>
  <c r="C167" i="9"/>
  <c r="C163" i="16"/>
  <c r="C159" i="9"/>
  <c r="C155" i="16"/>
  <c r="C151" i="9"/>
  <c r="C147" i="16"/>
  <c r="C143" i="9"/>
  <c r="C139" i="16"/>
  <c r="C135" i="9"/>
  <c r="C131" i="16"/>
  <c r="C127" i="9"/>
  <c r="C123" i="16"/>
  <c r="C119" i="9"/>
  <c r="C115" i="16"/>
  <c r="C111" i="9"/>
  <c r="C107" i="16"/>
  <c r="C103" i="9"/>
  <c r="C99" i="16"/>
  <c r="C95" i="9"/>
  <c r="C91" i="16"/>
  <c r="C87" i="9"/>
  <c r="C83" i="16"/>
  <c r="C79" i="9"/>
  <c r="C75" i="16"/>
  <c r="C71" i="9"/>
  <c r="C67" i="16"/>
  <c r="C63" i="9"/>
  <c r="C59" i="16"/>
  <c r="C55" i="9"/>
  <c r="C51" i="16"/>
  <c r="C47" i="9"/>
  <c r="C43" i="16"/>
  <c r="C39" i="9"/>
  <c r="C35" i="16"/>
  <c r="C31" i="9"/>
  <c r="C27" i="16"/>
  <c r="C23" i="9"/>
  <c r="C19" i="16"/>
  <c r="E241" i="9"/>
  <c r="E237" i="16"/>
  <c r="E233" i="9"/>
  <c r="E229" i="16"/>
  <c r="E225" i="9"/>
  <c r="E221" i="16"/>
  <c r="E217" i="9"/>
  <c r="E213" i="16"/>
  <c r="G18" i="9"/>
  <c r="G14" i="16"/>
  <c r="G317" i="9"/>
  <c r="H314" i="9"/>
  <c r="H310" i="16"/>
  <c r="G309" i="9"/>
  <c r="H306" i="9"/>
  <c r="H302" i="16"/>
  <c r="F304" i="9"/>
  <c r="F300" i="16"/>
  <c r="G301" i="9"/>
  <c r="H298" i="9"/>
  <c r="H294" i="16"/>
  <c r="F296" i="9"/>
  <c r="F292" i="16"/>
  <c r="G293" i="9"/>
  <c r="B194" i="9"/>
  <c r="B190" i="16"/>
  <c r="B186" i="9"/>
  <c r="B182" i="16"/>
  <c r="B178" i="9"/>
  <c r="B174" i="16"/>
  <c r="B170" i="9"/>
  <c r="B166" i="16"/>
  <c r="B146" i="9"/>
  <c r="B142" i="16"/>
  <c r="B138" i="9"/>
  <c r="B134" i="16"/>
  <c r="B130" i="9"/>
  <c r="B126" i="16"/>
  <c r="B122" i="9"/>
  <c r="B118" i="16"/>
  <c r="B114" i="9"/>
  <c r="B110" i="16"/>
  <c r="B106" i="9"/>
  <c r="B102" i="16"/>
  <c r="B82" i="9"/>
  <c r="B78" i="16"/>
  <c r="B74" i="9"/>
  <c r="B70" i="16"/>
  <c r="B66" i="9"/>
  <c r="B62" i="16"/>
  <c r="B58" i="9"/>
  <c r="B54" i="16"/>
  <c r="B50" i="9"/>
  <c r="B46" i="16"/>
  <c r="B42" i="9"/>
  <c r="B38" i="16"/>
  <c r="H18" i="9"/>
  <c r="H14" i="16"/>
  <c r="H317" i="9"/>
  <c r="F315" i="9"/>
  <c r="G312" i="9"/>
  <c r="H309" i="9"/>
  <c r="H305" i="16"/>
  <c r="F307" i="9"/>
  <c r="F303" i="16"/>
  <c r="G304" i="9"/>
  <c r="H301" i="9"/>
  <c r="H297" i="16"/>
  <c r="F299" i="9"/>
  <c r="F295" i="16"/>
  <c r="G296" i="9"/>
  <c r="H293" i="9"/>
  <c r="H289" i="16"/>
  <c r="F291" i="9"/>
  <c r="F287" i="16"/>
  <c r="G288" i="9"/>
  <c r="H285" i="9"/>
  <c r="H281" i="16"/>
  <c r="F283" i="9"/>
  <c r="F279" i="16"/>
  <c r="G280" i="9"/>
  <c r="H277" i="9"/>
  <c r="H273" i="16"/>
  <c r="F275" i="9"/>
  <c r="F271" i="16"/>
  <c r="G272" i="9"/>
  <c r="H269" i="9"/>
  <c r="H265" i="16"/>
  <c r="F267" i="9"/>
  <c r="F263" i="16"/>
  <c r="G264" i="9"/>
  <c r="H261" i="9"/>
  <c r="H257" i="16"/>
  <c r="F259" i="9"/>
  <c r="F255" i="16"/>
  <c r="G256" i="9"/>
  <c r="H253" i="9"/>
  <c r="H249" i="16"/>
  <c r="F251" i="9"/>
  <c r="F247" i="16"/>
  <c r="G248" i="9"/>
  <c r="H245" i="9"/>
  <c r="H241" i="16"/>
  <c r="F243" i="9"/>
  <c r="F239" i="16"/>
  <c r="G240" i="9"/>
  <c r="H237" i="9"/>
  <c r="H233" i="16"/>
  <c r="F235" i="9"/>
  <c r="F231" i="16"/>
  <c r="G232" i="9"/>
  <c r="H229" i="9"/>
  <c r="H225" i="16"/>
  <c r="F227" i="9"/>
  <c r="F223" i="16"/>
  <c r="G224" i="9"/>
  <c r="H221" i="9"/>
  <c r="H217" i="16"/>
  <c r="F219" i="9"/>
  <c r="F215" i="16"/>
  <c r="G216" i="9"/>
  <c r="H213" i="9"/>
  <c r="H209" i="16"/>
  <c r="F211" i="9"/>
  <c r="F207" i="16"/>
  <c r="G208" i="9"/>
  <c r="H205" i="9"/>
  <c r="H201" i="16"/>
  <c r="F203" i="9"/>
  <c r="F199" i="16"/>
  <c r="G200" i="9"/>
  <c r="H197" i="9"/>
  <c r="H193" i="16"/>
  <c r="F195" i="9"/>
  <c r="F191" i="16"/>
  <c r="G192" i="9"/>
  <c r="H189" i="9"/>
  <c r="H185" i="16"/>
  <c r="F187" i="9"/>
  <c r="F183" i="16"/>
  <c r="G184" i="9"/>
  <c r="H181" i="9"/>
  <c r="H177" i="16"/>
  <c r="F179" i="9"/>
  <c r="F175" i="16"/>
  <c r="G176" i="9"/>
  <c r="H173" i="9"/>
  <c r="H169" i="16"/>
  <c r="F171" i="9"/>
  <c r="F167" i="16"/>
  <c r="G168" i="9"/>
  <c r="H165" i="9"/>
  <c r="H161" i="16"/>
  <c r="F163" i="9"/>
  <c r="F159" i="16"/>
  <c r="G160" i="9"/>
  <c r="H157" i="9"/>
  <c r="H153" i="16"/>
  <c r="F155" i="9"/>
  <c r="F151" i="16"/>
  <c r="G152" i="9"/>
  <c r="H149" i="9"/>
  <c r="H145" i="16"/>
  <c r="F147" i="9"/>
  <c r="F143" i="16"/>
  <c r="G144" i="9"/>
  <c r="H141" i="9"/>
  <c r="H137" i="16"/>
  <c r="F139" i="9"/>
  <c r="F135" i="16"/>
  <c r="G136" i="9"/>
  <c r="H133" i="9"/>
  <c r="H129" i="16"/>
  <c r="F131" i="9"/>
  <c r="F127" i="16"/>
  <c r="G128" i="9"/>
  <c r="H125" i="9"/>
  <c r="H121" i="16"/>
  <c r="F123" i="9"/>
  <c r="F119" i="16"/>
  <c r="G120" i="9"/>
  <c r="H117" i="9"/>
  <c r="H113" i="16"/>
  <c r="F115" i="9"/>
  <c r="F111" i="16"/>
  <c r="G112" i="9"/>
  <c r="H109" i="9"/>
  <c r="H105" i="16"/>
  <c r="F107" i="9"/>
  <c r="F103" i="16"/>
  <c r="G104" i="9"/>
  <c r="H101" i="9"/>
  <c r="H97" i="16"/>
  <c r="F99" i="9"/>
  <c r="F95" i="16"/>
  <c r="G96" i="9"/>
  <c r="H93" i="9"/>
  <c r="H89" i="16"/>
  <c r="F91" i="9"/>
  <c r="F87" i="16"/>
  <c r="G88" i="9"/>
  <c r="H85" i="9"/>
  <c r="H81" i="16"/>
  <c r="F83" i="9"/>
  <c r="F79" i="16"/>
  <c r="G80" i="9"/>
  <c r="H77" i="9"/>
  <c r="H73" i="16"/>
  <c r="F75" i="9"/>
  <c r="F71" i="16"/>
  <c r="G72" i="9"/>
  <c r="H69" i="9"/>
  <c r="H65" i="16"/>
  <c r="F67" i="9"/>
  <c r="F63" i="16"/>
  <c r="G64" i="9"/>
  <c r="H61" i="9"/>
  <c r="H57" i="16"/>
  <c r="F59" i="9"/>
  <c r="F55" i="16"/>
  <c r="G56" i="9"/>
  <c r="H53" i="9"/>
  <c r="H49" i="16"/>
  <c r="F51" i="9"/>
  <c r="F47" i="16"/>
  <c r="G48" i="9"/>
  <c r="H45" i="9"/>
  <c r="H41" i="16"/>
  <c r="F43" i="9"/>
  <c r="F39" i="16"/>
  <c r="G40" i="9"/>
  <c r="H37" i="9"/>
  <c r="H33" i="16"/>
  <c r="F35" i="9"/>
  <c r="F31" i="16"/>
  <c r="G32" i="9"/>
  <c r="H29" i="9"/>
  <c r="H25" i="16"/>
  <c r="F27" i="9"/>
  <c r="F23" i="16"/>
  <c r="G24" i="9"/>
  <c r="G21" i="9"/>
  <c r="H290" i="9"/>
  <c r="H286" i="16"/>
  <c r="F288" i="9"/>
  <c r="F284" i="16"/>
  <c r="G285" i="9"/>
  <c r="H282" i="9"/>
  <c r="H278" i="16"/>
  <c r="F280" i="9"/>
  <c r="F276" i="16"/>
  <c r="G277" i="9"/>
  <c r="H274" i="9"/>
  <c r="H270" i="16"/>
  <c r="F272" i="9"/>
  <c r="F268" i="16"/>
  <c r="G269" i="9"/>
  <c r="H266" i="9"/>
  <c r="H262" i="16"/>
  <c r="F264" i="9"/>
  <c r="F260" i="16"/>
  <c r="G261" i="9"/>
  <c r="H258" i="9"/>
  <c r="H254" i="16"/>
  <c r="F256" i="9"/>
  <c r="F252" i="16"/>
  <c r="G253" i="9"/>
  <c r="H250" i="9"/>
  <c r="H246" i="16"/>
  <c r="F248" i="9"/>
  <c r="F244" i="16"/>
  <c r="G245" i="9"/>
  <c r="H242" i="9"/>
  <c r="H238" i="16"/>
  <c r="F240" i="9"/>
  <c r="F236" i="16"/>
  <c r="G237" i="9"/>
  <c r="H234" i="9"/>
  <c r="H230" i="16"/>
  <c r="F232" i="9"/>
  <c r="F228" i="16"/>
  <c r="G229" i="9"/>
  <c r="H226" i="9"/>
  <c r="H222" i="16"/>
  <c r="F224" i="9"/>
  <c r="F220" i="16"/>
  <c r="G221" i="9"/>
  <c r="H218" i="9"/>
  <c r="H214" i="16"/>
  <c r="F216" i="9"/>
  <c r="F212" i="16"/>
  <c r="G213" i="9"/>
  <c r="H210" i="9"/>
  <c r="H206" i="16"/>
  <c r="F208" i="9"/>
  <c r="F204" i="16"/>
  <c r="G205" i="9"/>
  <c r="H202" i="9"/>
  <c r="H198" i="16"/>
  <c r="F200" i="9"/>
  <c r="F196" i="16"/>
  <c r="G197" i="9"/>
  <c r="H194" i="9"/>
  <c r="H190" i="16"/>
  <c r="F192" i="9"/>
  <c r="F188" i="16"/>
  <c r="G189" i="9"/>
  <c r="H186" i="9"/>
  <c r="H182" i="16"/>
  <c r="F184" i="9"/>
  <c r="F180" i="16"/>
  <c r="G181" i="9"/>
  <c r="H178" i="9"/>
  <c r="H174" i="16"/>
  <c r="F176" i="9"/>
  <c r="F172" i="16"/>
  <c r="G173" i="9"/>
  <c r="H170" i="9"/>
  <c r="H166" i="16"/>
  <c r="F168" i="9"/>
  <c r="F164" i="16"/>
  <c r="G165" i="9"/>
  <c r="H162" i="9"/>
  <c r="H158" i="16"/>
  <c r="F160" i="9"/>
  <c r="F156" i="16"/>
  <c r="G157" i="9"/>
  <c r="H154" i="9"/>
  <c r="H150" i="16"/>
  <c r="F152" i="9"/>
  <c r="F148" i="16"/>
  <c r="G149" i="9"/>
  <c r="H146" i="9"/>
  <c r="H142" i="16"/>
  <c r="F144" i="9"/>
  <c r="F140" i="16"/>
  <c r="G141" i="9"/>
  <c r="H138" i="9"/>
  <c r="H134" i="16"/>
  <c r="F136" i="9"/>
  <c r="F132" i="16"/>
  <c r="G133" i="9"/>
  <c r="H130" i="9"/>
  <c r="H126" i="16"/>
  <c r="F128" i="9"/>
  <c r="F124" i="16"/>
  <c r="G125" i="9"/>
  <c r="H122" i="9"/>
  <c r="H118" i="16"/>
  <c r="F120" i="9"/>
  <c r="F116" i="16"/>
  <c r="G117" i="9"/>
  <c r="H114" i="9"/>
  <c r="H110" i="16"/>
  <c r="F112" i="9"/>
  <c r="F108" i="16"/>
  <c r="G109" i="9"/>
  <c r="H106" i="9"/>
  <c r="H102" i="16"/>
  <c r="F104" i="9"/>
  <c r="F100" i="16"/>
  <c r="G101" i="9"/>
  <c r="H98" i="9"/>
  <c r="H94" i="16"/>
  <c r="F96" i="9"/>
  <c r="F92" i="16"/>
  <c r="G93" i="9"/>
  <c r="H90" i="9"/>
  <c r="H86" i="16"/>
  <c r="F88" i="9"/>
  <c r="F84" i="16"/>
  <c r="G85" i="9"/>
  <c r="H82" i="9"/>
  <c r="H78" i="16"/>
  <c r="F80" i="9"/>
  <c r="F76" i="16"/>
  <c r="G77" i="9"/>
  <c r="H74" i="9"/>
  <c r="H70" i="16"/>
  <c r="F72" i="9"/>
  <c r="F68" i="16"/>
  <c r="G69" i="9"/>
  <c r="H66" i="9"/>
  <c r="H62" i="16"/>
  <c r="F64" i="9"/>
  <c r="F60" i="16"/>
  <c r="G61" i="9"/>
  <c r="H58" i="9"/>
  <c r="H54" i="16"/>
  <c r="F56" i="9"/>
  <c r="F52" i="16"/>
  <c r="G53" i="9"/>
  <c r="H50" i="9"/>
  <c r="H46" i="16"/>
  <c r="F48" i="9"/>
  <c r="F44" i="16"/>
  <c r="G45" i="9"/>
  <c r="H42" i="9"/>
  <c r="H38" i="16"/>
  <c r="F40" i="9"/>
  <c r="F36" i="16"/>
  <c r="G37" i="9"/>
  <c r="H34" i="9"/>
  <c r="H30" i="16"/>
  <c r="F32" i="9"/>
  <c r="F28" i="16"/>
  <c r="G29" i="9"/>
  <c r="H26" i="9"/>
  <c r="H22" i="16"/>
  <c r="F24" i="9"/>
  <c r="F20" i="16"/>
  <c r="F21" i="9"/>
  <c r="F17" i="16"/>
  <c r="B311" i="9"/>
  <c r="B307" i="16"/>
  <c r="B295" i="9"/>
  <c r="B291" i="16"/>
  <c r="B287" i="9"/>
  <c r="B283" i="16"/>
  <c r="B279" i="9"/>
  <c r="B275" i="16"/>
  <c r="B271" i="9"/>
  <c r="B267" i="16"/>
  <c r="B263" i="9"/>
  <c r="B259" i="16"/>
  <c r="B255" i="9"/>
  <c r="B251" i="16"/>
  <c r="F285" i="9"/>
  <c r="F281" i="16"/>
  <c r="G282" i="9"/>
  <c r="H279" i="9"/>
  <c r="H275" i="16"/>
  <c r="F277" i="9"/>
  <c r="F273" i="16"/>
  <c r="G274" i="9"/>
  <c r="H271" i="9"/>
  <c r="H267" i="16"/>
  <c r="F269" i="9"/>
  <c r="F265" i="16"/>
  <c r="G266" i="9"/>
  <c r="H263" i="9"/>
  <c r="H259" i="16"/>
  <c r="F261" i="9"/>
  <c r="F257" i="16"/>
  <c r="G258" i="9"/>
  <c r="H255" i="9"/>
  <c r="H251" i="16"/>
  <c r="F253" i="9"/>
  <c r="F249" i="16"/>
  <c r="G250" i="9"/>
  <c r="H247" i="9"/>
  <c r="H243" i="16"/>
  <c r="F245" i="9"/>
  <c r="F241" i="16"/>
  <c r="G242" i="9"/>
  <c r="H239" i="9"/>
  <c r="H235" i="16"/>
  <c r="F237" i="9"/>
  <c r="F233" i="16"/>
  <c r="G234" i="9"/>
  <c r="H231" i="9"/>
  <c r="H227" i="16"/>
  <c r="F229" i="9"/>
  <c r="F225" i="16"/>
  <c r="G226" i="9"/>
  <c r="H223" i="9"/>
  <c r="H219" i="16"/>
  <c r="F221" i="9"/>
  <c r="F217" i="16"/>
  <c r="G218" i="9"/>
  <c r="H215" i="9"/>
  <c r="H211" i="16"/>
  <c r="F213" i="9"/>
  <c r="F209" i="16"/>
  <c r="G210" i="9"/>
  <c r="H207" i="9"/>
  <c r="H203" i="16"/>
  <c r="F205" i="9"/>
  <c r="F201" i="16"/>
  <c r="G202" i="9"/>
  <c r="H199" i="9"/>
  <c r="H195" i="16"/>
  <c r="F197" i="9"/>
  <c r="F193" i="16"/>
  <c r="G194" i="9"/>
  <c r="H191" i="9"/>
  <c r="H187" i="16"/>
  <c r="F189" i="9"/>
  <c r="F185" i="16"/>
  <c r="G186" i="9"/>
  <c r="H183" i="9"/>
  <c r="H179" i="16"/>
  <c r="F181" i="9"/>
  <c r="F177" i="16"/>
  <c r="G178" i="9"/>
  <c r="H175" i="9"/>
  <c r="H171" i="16"/>
  <c r="F173" i="9"/>
  <c r="F169" i="16"/>
  <c r="G170" i="9"/>
  <c r="H167" i="9"/>
  <c r="H163" i="16"/>
  <c r="F165" i="9"/>
  <c r="F161" i="16"/>
  <c r="G162" i="9"/>
  <c r="H159" i="9"/>
  <c r="H155" i="16"/>
  <c r="F157" i="9"/>
  <c r="F153" i="16"/>
  <c r="G154" i="9"/>
  <c r="H151" i="9"/>
  <c r="H147" i="16"/>
  <c r="F149" i="9"/>
  <c r="F145" i="16"/>
  <c r="G146" i="9"/>
  <c r="H143" i="9"/>
  <c r="H139" i="16"/>
  <c r="F141" i="9"/>
  <c r="F137" i="16"/>
  <c r="G138" i="9"/>
  <c r="H135" i="9"/>
  <c r="H131" i="16"/>
  <c r="F133" i="9"/>
  <c r="F129" i="16"/>
  <c r="G130" i="9"/>
  <c r="H127" i="9"/>
  <c r="H123" i="16"/>
  <c r="F125" i="9"/>
  <c r="F121" i="16"/>
  <c r="G122" i="9"/>
  <c r="H119" i="9"/>
  <c r="H115" i="16"/>
  <c r="F117" i="9"/>
  <c r="F113" i="16"/>
  <c r="G114" i="9"/>
  <c r="H111" i="9"/>
  <c r="H107" i="16"/>
  <c r="F109" i="9"/>
  <c r="F105" i="16"/>
  <c r="G106" i="9"/>
  <c r="H103" i="9"/>
  <c r="H99" i="16"/>
  <c r="F101" i="9"/>
  <c r="F97" i="16"/>
  <c r="G98" i="9"/>
  <c r="H95" i="9"/>
  <c r="H91" i="16"/>
  <c r="F93" i="9"/>
  <c r="F89" i="16"/>
  <c r="G90" i="9"/>
  <c r="H87" i="9"/>
  <c r="H83" i="16"/>
  <c r="F85" i="9"/>
  <c r="F81" i="16"/>
  <c r="G82" i="9"/>
  <c r="H79" i="9"/>
  <c r="H75" i="16"/>
  <c r="F77" i="9"/>
  <c r="F73" i="16"/>
  <c r="G74" i="9"/>
  <c r="H71" i="9"/>
  <c r="H67" i="16"/>
  <c r="F69" i="9"/>
  <c r="F65" i="16"/>
  <c r="G66" i="9"/>
  <c r="H63" i="9"/>
  <c r="H59" i="16"/>
  <c r="F61" i="9"/>
  <c r="F57" i="16"/>
  <c r="G58" i="9"/>
  <c r="H55" i="9"/>
  <c r="H51" i="16"/>
  <c r="F53" i="9"/>
  <c r="F49" i="16"/>
  <c r="G50" i="9"/>
  <c r="H47" i="9"/>
  <c r="H43" i="16"/>
  <c r="F45" i="9"/>
  <c r="F41" i="16"/>
  <c r="G42" i="9"/>
  <c r="H39" i="9"/>
  <c r="H35" i="16"/>
  <c r="F37" i="9"/>
  <c r="F33" i="16"/>
  <c r="G34" i="9"/>
  <c r="H31" i="9"/>
  <c r="H27" i="16"/>
  <c r="F29" i="9"/>
  <c r="F25" i="16"/>
  <c r="G26" i="9"/>
  <c r="H23" i="9"/>
  <c r="H19" i="16"/>
  <c r="B310" i="9"/>
  <c r="B306" i="16"/>
  <c r="B302" i="9"/>
  <c r="B298" i="16"/>
  <c r="B294" i="9"/>
  <c r="B290" i="16"/>
  <c r="B286" i="9"/>
  <c r="B282" i="16"/>
  <c r="B278" i="9"/>
  <c r="B274" i="16"/>
  <c r="B270" i="9"/>
  <c r="B266" i="16"/>
  <c r="B262" i="9"/>
  <c r="B258" i="16"/>
  <c r="B254" i="9"/>
  <c r="B250" i="16"/>
  <c r="B246" i="9"/>
  <c r="B242" i="16"/>
  <c r="B238" i="9"/>
  <c r="B234" i="16"/>
  <c r="B230" i="9"/>
  <c r="B226" i="16"/>
  <c r="B222" i="9"/>
  <c r="B218" i="16"/>
  <c r="B214" i="9"/>
  <c r="B210" i="16"/>
  <c r="B206" i="9"/>
  <c r="B202" i="16"/>
  <c r="B198" i="9"/>
  <c r="B194" i="16"/>
  <c r="B190" i="9"/>
  <c r="B186" i="16"/>
  <c r="B182" i="9"/>
  <c r="B178" i="16"/>
  <c r="B174" i="9"/>
  <c r="B170" i="16"/>
  <c r="B166" i="9"/>
  <c r="B162" i="16"/>
  <c r="B158" i="9"/>
  <c r="B154" i="16"/>
  <c r="B150" i="9"/>
  <c r="B146" i="16"/>
  <c r="B134" i="9"/>
  <c r="B130" i="16"/>
  <c r="B118" i="9"/>
  <c r="B114" i="16"/>
  <c r="B102" i="9"/>
  <c r="B98" i="16"/>
  <c r="B94" i="9"/>
  <c r="B90" i="16"/>
  <c r="B86" i="9"/>
  <c r="B82" i="16"/>
  <c r="B78" i="9"/>
  <c r="B74" i="16"/>
  <c r="B70" i="9"/>
  <c r="B66" i="16"/>
  <c r="B62" i="9"/>
  <c r="B58" i="16"/>
  <c r="B54" i="9"/>
  <c r="B50" i="16"/>
  <c r="B38" i="9"/>
  <c r="B34" i="16"/>
  <c r="B30" i="9"/>
  <c r="B26" i="16"/>
  <c r="F258" i="9"/>
  <c r="F254" i="16"/>
  <c r="G255" i="9"/>
  <c r="H252" i="9"/>
  <c r="H248" i="16"/>
  <c r="F250" i="9"/>
  <c r="F246" i="16"/>
  <c r="G247" i="9"/>
  <c r="H244" i="9"/>
  <c r="H240" i="16"/>
  <c r="F242" i="9"/>
  <c r="F238" i="16"/>
  <c r="G239" i="9"/>
  <c r="H236" i="9"/>
  <c r="H232" i="16"/>
  <c r="F234" i="9"/>
  <c r="F230" i="16"/>
  <c r="G231" i="9"/>
  <c r="H228" i="9"/>
  <c r="H224" i="16"/>
  <c r="F226" i="9"/>
  <c r="F222" i="16"/>
  <c r="G223" i="9"/>
  <c r="H220" i="9"/>
  <c r="H216" i="16"/>
  <c r="F218" i="9"/>
  <c r="F214" i="16"/>
  <c r="G215" i="9"/>
  <c r="H212" i="9"/>
  <c r="H208" i="16"/>
  <c r="F210" i="9"/>
  <c r="F206" i="16"/>
  <c r="G207" i="9"/>
  <c r="H204" i="9"/>
  <c r="H200" i="16"/>
  <c r="F202" i="9"/>
  <c r="F198" i="16"/>
  <c r="G199" i="9"/>
  <c r="H196" i="9"/>
  <c r="H192" i="16"/>
  <c r="F194" i="9"/>
  <c r="F190" i="16"/>
  <c r="G191" i="9"/>
  <c r="H188" i="9"/>
  <c r="H184" i="16"/>
  <c r="F186" i="9"/>
  <c r="F182" i="16"/>
  <c r="G183" i="9"/>
  <c r="H180" i="9"/>
  <c r="H176" i="16"/>
  <c r="F178" i="9"/>
  <c r="F174" i="16"/>
  <c r="G175" i="9"/>
  <c r="H172" i="9"/>
  <c r="H168" i="16"/>
  <c r="F170" i="9"/>
  <c r="F166" i="16"/>
  <c r="G167" i="9"/>
  <c r="H164" i="9"/>
  <c r="H160" i="16"/>
  <c r="F162" i="9"/>
  <c r="F158" i="16"/>
  <c r="G159" i="9"/>
  <c r="H156" i="9"/>
  <c r="H152" i="16"/>
  <c r="F154" i="9"/>
  <c r="F150" i="16"/>
  <c r="G151" i="9"/>
  <c r="H148" i="9"/>
  <c r="H144" i="16"/>
  <c r="F146" i="9"/>
  <c r="F142" i="16"/>
  <c r="G143" i="9"/>
  <c r="H140" i="9"/>
  <c r="H136" i="16"/>
  <c r="F138" i="9"/>
  <c r="F134" i="16"/>
  <c r="G135" i="9"/>
  <c r="H132" i="9"/>
  <c r="H128" i="16"/>
  <c r="F130" i="9"/>
  <c r="F126" i="16"/>
  <c r="G127" i="9"/>
  <c r="H124" i="9"/>
  <c r="H120" i="16"/>
  <c r="F122" i="9"/>
  <c r="F118" i="16"/>
  <c r="G119" i="9"/>
  <c r="H116" i="9"/>
  <c r="H112" i="16"/>
  <c r="F114" i="9"/>
  <c r="F110" i="16"/>
  <c r="G111" i="9"/>
  <c r="H108" i="9"/>
  <c r="H104" i="16"/>
  <c r="F106" i="9"/>
  <c r="F102" i="16"/>
  <c r="G103" i="9"/>
  <c r="H100" i="9"/>
  <c r="H96" i="16"/>
  <c r="F98" i="9"/>
  <c r="F94" i="16"/>
  <c r="G95" i="9"/>
  <c r="H92" i="9"/>
  <c r="H88" i="16"/>
  <c r="F90" i="9"/>
  <c r="F86" i="16"/>
  <c r="G87" i="9"/>
  <c r="H84" i="9"/>
  <c r="H80" i="16"/>
  <c r="F82" i="9"/>
  <c r="F78" i="16"/>
  <c r="G79" i="9"/>
  <c r="H76" i="9"/>
  <c r="H72" i="16"/>
  <c r="F74" i="9"/>
  <c r="F70" i="16"/>
  <c r="G71" i="9"/>
  <c r="H68" i="9"/>
  <c r="H64" i="16"/>
  <c r="F66" i="9"/>
  <c r="F62" i="16"/>
  <c r="G63" i="9"/>
  <c r="H60" i="9"/>
  <c r="H56" i="16"/>
  <c r="F58" i="9"/>
  <c r="F54" i="16"/>
  <c r="G55" i="9"/>
  <c r="H52" i="9"/>
  <c r="H48" i="16"/>
  <c r="F50" i="9"/>
  <c r="F46" i="16"/>
  <c r="G47" i="9"/>
  <c r="H44" i="9"/>
  <c r="H40" i="16"/>
  <c r="F42" i="9"/>
  <c r="F38" i="16"/>
  <c r="G39" i="9"/>
  <c r="H36" i="9"/>
  <c r="H32" i="16"/>
  <c r="F34" i="9"/>
  <c r="F30" i="16"/>
  <c r="G31" i="9"/>
  <c r="H28" i="9"/>
  <c r="H24" i="16"/>
  <c r="F26" i="9"/>
  <c r="F22" i="16"/>
  <c r="G23" i="9"/>
  <c r="B317" i="9"/>
  <c r="B309" i="9"/>
  <c r="B305" i="16"/>
  <c r="B301" i="9"/>
  <c r="B297" i="16"/>
  <c r="B293" i="9"/>
  <c r="B289" i="16"/>
  <c r="B285" i="9"/>
  <c r="B281" i="16"/>
  <c r="B277" i="9"/>
  <c r="B273" i="16"/>
  <c r="B269" i="9"/>
  <c r="B265" i="16"/>
  <c r="B261" i="9"/>
  <c r="B257" i="16"/>
  <c r="B245" i="9"/>
  <c r="B241" i="16"/>
  <c r="B237" i="9"/>
  <c r="B233" i="16"/>
  <c r="B229" i="9"/>
  <c r="B225" i="16"/>
  <c r="B221" i="9"/>
  <c r="B217" i="16"/>
  <c r="B213" i="9"/>
  <c r="B209" i="16"/>
  <c r="B205" i="9"/>
  <c r="B201" i="16"/>
  <c r="B197" i="9"/>
  <c r="B193" i="16"/>
  <c r="B189" i="9"/>
  <c r="B185" i="16"/>
  <c r="B181" i="9"/>
  <c r="B177" i="16"/>
  <c r="B173" i="9"/>
  <c r="B169" i="16"/>
  <c r="B165" i="9"/>
  <c r="B161" i="16"/>
  <c r="B157" i="9"/>
  <c r="B153" i="16"/>
  <c r="B149" i="9"/>
  <c r="B145" i="16"/>
  <c r="B141" i="9"/>
  <c r="B137" i="16"/>
  <c r="B133" i="9"/>
  <c r="B129" i="16"/>
  <c r="B117" i="9"/>
  <c r="B113" i="16"/>
  <c r="B109" i="9"/>
  <c r="B105" i="16"/>
  <c r="B101" i="9"/>
  <c r="B97" i="16"/>
  <c r="B93" i="9"/>
  <c r="B89" i="16"/>
  <c r="B85" i="9"/>
  <c r="B81" i="16"/>
  <c r="B77" i="9"/>
  <c r="B73" i="16"/>
  <c r="B69" i="9"/>
  <c r="B65" i="16"/>
  <c r="B61" i="9"/>
  <c r="B57" i="16"/>
  <c r="B53" i="9"/>
  <c r="B49" i="16"/>
  <c r="B45" i="9"/>
  <c r="B41" i="16"/>
  <c r="B37" i="9"/>
  <c r="B33" i="16"/>
  <c r="H273" i="9"/>
  <c r="H269" i="16"/>
  <c r="F271" i="9"/>
  <c r="F267" i="16"/>
  <c r="G268" i="9"/>
  <c r="H265" i="9"/>
  <c r="H261" i="16"/>
  <c r="F263" i="9"/>
  <c r="F259" i="16"/>
  <c r="G260" i="9"/>
  <c r="H257" i="9"/>
  <c r="H253" i="16"/>
  <c r="F255" i="9"/>
  <c r="F251" i="16"/>
  <c r="G252" i="9"/>
  <c r="H249" i="9"/>
  <c r="H245" i="16"/>
  <c r="F247" i="9"/>
  <c r="F243" i="16"/>
  <c r="G244" i="9"/>
  <c r="H241" i="9"/>
  <c r="H237" i="16"/>
  <c r="F239" i="9"/>
  <c r="F235" i="16"/>
  <c r="G236" i="9"/>
  <c r="H233" i="9"/>
  <c r="H229" i="16"/>
  <c r="F231" i="9"/>
  <c r="F227" i="16"/>
  <c r="G228" i="9"/>
  <c r="H225" i="9"/>
  <c r="H221" i="16"/>
  <c r="F223" i="9"/>
  <c r="F219" i="16"/>
  <c r="G220" i="9"/>
  <c r="H217" i="9"/>
  <c r="H213" i="16"/>
  <c r="F215" i="9"/>
  <c r="F211" i="16"/>
  <c r="G212" i="9"/>
  <c r="H209" i="9"/>
  <c r="H205" i="16"/>
  <c r="F207" i="9"/>
  <c r="F203" i="16"/>
  <c r="G204" i="9"/>
  <c r="H201" i="9"/>
  <c r="H197" i="16"/>
  <c r="F199" i="9"/>
  <c r="F195" i="16"/>
  <c r="G196" i="9"/>
  <c r="H193" i="9"/>
  <c r="H189" i="16"/>
  <c r="F191" i="9"/>
  <c r="F187" i="16"/>
  <c r="G188" i="9"/>
  <c r="H185" i="9"/>
  <c r="H181" i="16"/>
  <c r="F183" i="9"/>
  <c r="F179" i="16"/>
  <c r="G180" i="9"/>
  <c r="H177" i="9"/>
  <c r="H173" i="16"/>
  <c r="F175" i="9"/>
  <c r="F171" i="16"/>
  <c r="G172" i="9"/>
  <c r="H169" i="9"/>
  <c r="H165" i="16"/>
  <c r="F167" i="9"/>
  <c r="F163" i="16"/>
  <c r="G164" i="9"/>
  <c r="H161" i="9"/>
  <c r="H157" i="16"/>
  <c r="F159" i="9"/>
  <c r="F155" i="16"/>
  <c r="G156" i="9"/>
  <c r="H153" i="9"/>
  <c r="H149" i="16"/>
  <c r="F151" i="9"/>
  <c r="F147" i="16"/>
  <c r="G148" i="9"/>
  <c r="H145" i="9"/>
  <c r="H141" i="16"/>
  <c r="F143" i="9"/>
  <c r="F139" i="16"/>
  <c r="G140" i="9"/>
  <c r="H137" i="9"/>
  <c r="H133" i="16"/>
  <c r="F135" i="9"/>
  <c r="F131" i="16"/>
  <c r="G132" i="9"/>
  <c r="H129" i="9"/>
  <c r="H125" i="16"/>
  <c r="F127" i="9"/>
  <c r="F123" i="16"/>
  <c r="G124" i="9"/>
  <c r="H121" i="9"/>
  <c r="H117" i="16"/>
  <c r="F119" i="9"/>
  <c r="F115" i="16"/>
  <c r="G116" i="9"/>
  <c r="H113" i="9"/>
  <c r="H109" i="16"/>
  <c r="F111" i="9"/>
  <c r="F107" i="16"/>
  <c r="G108" i="9"/>
  <c r="H105" i="9"/>
  <c r="H101" i="16"/>
  <c r="F103" i="9"/>
  <c r="F99" i="16"/>
  <c r="G100" i="9"/>
  <c r="H97" i="9"/>
  <c r="H93" i="16"/>
  <c r="F95" i="9"/>
  <c r="F91" i="16"/>
  <c r="G92" i="9"/>
  <c r="H89" i="9"/>
  <c r="H85" i="16"/>
  <c r="F87" i="9"/>
  <c r="F83" i="16"/>
  <c r="G84" i="9"/>
  <c r="H81" i="9"/>
  <c r="H77" i="16"/>
  <c r="F79" i="9"/>
  <c r="F75" i="16"/>
  <c r="G76" i="9"/>
  <c r="H73" i="9"/>
  <c r="H69" i="16"/>
  <c r="F71" i="9"/>
  <c r="F67" i="16"/>
  <c r="G68" i="9"/>
  <c r="H65" i="9"/>
  <c r="H61" i="16"/>
  <c r="F63" i="9"/>
  <c r="F59" i="16"/>
  <c r="G60" i="9"/>
  <c r="H57" i="9"/>
  <c r="H53" i="16"/>
  <c r="F55" i="9"/>
  <c r="F51" i="16"/>
  <c r="G52" i="9"/>
  <c r="H49" i="9"/>
  <c r="H45" i="16"/>
  <c r="F47" i="9"/>
  <c r="F43" i="16"/>
  <c r="G44" i="9"/>
  <c r="H41" i="9"/>
  <c r="H37" i="16"/>
  <c r="F39" i="9"/>
  <c r="F35" i="16"/>
  <c r="G36" i="9"/>
  <c r="H33" i="9"/>
  <c r="H29" i="16"/>
  <c r="F31" i="9"/>
  <c r="F27" i="16"/>
  <c r="G28" i="9"/>
  <c r="H25" i="9"/>
  <c r="H21" i="16"/>
  <c r="F23" i="9"/>
  <c r="F19" i="16"/>
  <c r="B316" i="9"/>
  <c r="B308" i="9"/>
  <c r="B304" i="16"/>
  <c r="B300" i="9"/>
  <c r="B296" i="16"/>
  <c r="B292" i="9"/>
  <c r="B288" i="16"/>
  <c r="B284" i="9"/>
  <c r="B280" i="16"/>
  <c r="B276" i="9"/>
  <c r="B272" i="16"/>
  <c r="B268" i="9"/>
  <c r="B264" i="16"/>
  <c r="B260" i="9"/>
  <c r="B256" i="16"/>
  <c r="B252" i="9"/>
  <c r="B248" i="16"/>
  <c r="B244" i="9"/>
  <c r="B240" i="16"/>
  <c r="B236" i="9"/>
  <c r="B232" i="16"/>
  <c r="B228" i="9"/>
  <c r="B224" i="16"/>
  <c r="B220" i="9"/>
  <c r="B216" i="16"/>
  <c r="B212" i="9"/>
  <c r="B208" i="16"/>
  <c r="B204" i="9"/>
  <c r="B200" i="16"/>
  <c r="B196" i="9"/>
  <c r="B192" i="16"/>
  <c r="B188" i="9"/>
  <c r="B184" i="16"/>
  <c r="B180" i="9"/>
  <c r="B176" i="16"/>
  <c r="B172" i="9"/>
  <c r="B168" i="16"/>
  <c r="B164" i="9"/>
  <c r="B160" i="16"/>
  <c r="B156" i="9"/>
  <c r="B152" i="16"/>
  <c r="B148" i="9"/>
  <c r="B144" i="16"/>
  <c r="B140" i="9"/>
  <c r="B136" i="16"/>
  <c r="B132" i="9"/>
  <c r="B128" i="16"/>
  <c r="B124" i="9"/>
  <c r="B120" i="16"/>
  <c r="B116" i="9"/>
  <c r="B112" i="16"/>
  <c r="B100" i="9"/>
  <c r="B96" i="16"/>
  <c r="B92" i="9"/>
  <c r="B88" i="16"/>
  <c r="B84" i="9"/>
  <c r="B80" i="16"/>
  <c r="B76" i="9"/>
  <c r="B72" i="16"/>
  <c r="B68" i="9"/>
  <c r="B64" i="16"/>
  <c r="B60" i="9"/>
  <c r="B56" i="16"/>
  <c r="B52" i="9"/>
  <c r="B48" i="16"/>
  <c r="B44" i="9"/>
  <c r="B40" i="16"/>
  <c r="B36" i="9"/>
  <c r="B32" i="16"/>
  <c r="G273" i="9"/>
  <c r="H270" i="9"/>
  <c r="H266" i="16"/>
  <c r="F268" i="9"/>
  <c r="F264" i="16"/>
  <c r="G265" i="9"/>
  <c r="H262" i="9"/>
  <c r="H258" i="16"/>
  <c r="F260" i="9"/>
  <c r="F256" i="16"/>
  <c r="G257" i="9"/>
  <c r="H254" i="9"/>
  <c r="H250" i="16"/>
  <c r="F252" i="9"/>
  <c r="F248" i="16"/>
  <c r="G249" i="9"/>
  <c r="H246" i="9"/>
  <c r="H242" i="16"/>
  <c r="F244" i="9"/>
  <c r="F240" i="16"/>
  <c r="G241" i="9"/>
  <c r="H238" i="9"/>
  <c r="H234" i="16"/>
  <c r="F236" i="9"/>
  <c r="F232" i="16"/>
  <c r="G233" i="9"/>
  <c r="H230" i="9"/>
  <c r="H226" i="16"/>
  <c r="F228" i="9"/>
  <c r="F224" i="16"/>
  <c r="G225" i="9"/>
  <c r="H222" i="9"/>
  <c r="H218" i="16"/>
  <c r="F220" i="9"/>
  <c r="F216" i="16"/>
  <c r="G217" i="9"/>
  <c r="H214" i="9"/>
  <c r="H210" i="16"/>
  <c r="F212" i="9"/>
  <c r="F208" i="16"/>
  <c r="G209" i="9"/>
  <c r="H206" i="9"/>
  <c r="H202" i="16"/>
  <c r="F204" i="9"/>
  <c r="F200" i="16"/>
  <c r="G201" i="9"/>
  <c r="H198" i="9"/>
  <c r="H194" i="16"/>
  <c r="F196" i="9"/>
  <c r="F192" i="16"/>
  <c r="G193" i="9"/>
  <c r="H190" i="9"/>
  <c r="H186" i="16"/>
  <c r="F188" i="9"/>
  <c r="F184" i="16"/>
  <c r="G185" i="9"/>
  <c r="H182" i="9"/>
  <c r="H178" i="16"/>
  <c r="F180" i="9"/>
  <c r="F176" i="16"/>
  <c r="G177" i="9"/>
  <c r="H174" i="9"/>
  <c r="H170" i="16"/>
  <c r="F172" i="9"/>
  <c r="F168" i="16"/>
  <c r="G169" i="9"/>
  <c r="H166" i="9"/>
  <c r="H162" i="16"/>
  <c r="F164" i="9"/>
  <c r="F160" i="16"/>
  <c r="G161" i="9"/>
  <c r="H158" i="9"/>
  <c r="H154" i="16"/>
  <c r="F156" i="9"/>
  <c r="F152" i="16"/>
  <c r="G153" i="9"/>
  <c r="H150" i="9"/>
  <c r="H146" i="16"/>
  <c r="F148" i="9"/>
  <c r="F144" i="16"/>
  <c r="G145" i="9"/>
  <c r="H142" i="9"/>
  <c r="H138" i="16"/>
  <c r="F140" i="9"/>
  <c r="F136" i="16"/>
  <c r="G137" i="9"/>
  <c r="H134" i="9"/>
  <c r="H130" i="16"/>
  <c r="F132" i="9"/>
  <c r="F128" i="16"/>
  <c r="G129" i="9"/>
  <c r="H126" i="9"/>
  <c r="H122" i="16"/>
  <c r="F124" i="9"/>
  <c r="F120" i="16"/>
  <c r="G121" i="9"/>
  <c r="H118" i="9"/>
  <c r="H114" i="16"/>
  <c r="F116" i="9"/>
  <c r="F112" i="16"/>
  <c r="G113" i="9"/>
  <c r="H110" i="9"/>
  <c r="H106" i="16"/>
  <c r="F108" i="9"/>
  <c r="F104" i="16"/>
  <c r="G105" i="9"/>
  <c r="H102" i="9"/>
  <c r="H98" i="16"/>
  <c r="F100" i="9"/>
  <c r="F96" i="16"/>
  <c r="G97" i="9"/>
  <c r="H94" i="9"/>
  <c r="H90" i="16"/>
  <c r="F92" i="9"/>
  <c r="F88" i="16"/>
  <c r="G89" i="9"/>
  <c r="H86" i="9"/>
  <c r="H82" i="16"/>
  <c r="F84" i="9"/>
  <c r="F80" i="16"/>
  <c r="G81" i="9"/>
  <c r="H78" i="9"/>
  <c r="H74" i="16"/>
  <c r="F76" i="9"/>
  <c r="F72" i="16"/>
  <c r="G73" i="9"/>
  <c r="H70" i="9"/>
  <c r="H66" i="16"/>
  <c r="F68" i="9"/>
  <c r="F64" i="16"/>
  <c r="G65" i="9"/>
  <c r="H62" i="9"/>
  <c r="H58" i="16"/>
  <c r="F60" i="9"/>
  <c r="F56" i="16"/>
  <c r="G57" i="9"/>
  <c r="H54" i="9"/>
  <c r="H50" i="16"/>
  <c r="F52" i="9"/>
  <c r="F48" i="16"/>
  <c r="G49" i="9"/>
  <c r="H46" i="9"/>
  <c r="H42" i="16"/>
  <c r="F44" i="9"/>
  <c r="F40" i="16"/>
  <c r="G41" i="9"/>
  <c r="H38" i="9"/>
  <c r="H34" i="16"/>
  <c r="F36" i="9"/>
  <c r="F32" i="16"/>
  <c r="G33" i="9"/>
  <c r="H30" i="9"/>
  <c r="H26" i="16"/>
  <c r="F28" i="9"/>
  <c r="F24" i="16"/>
  <c r="G25" i="9"/>
  <c r="H22" i="9"/>
  <c r="H18" i="16"/>
  <c r="B315" i="9"/>
  <c r="B307" i="9"/>
  <c r="B303" i="16"/>
  <c r="B299" i="9"/>
  <c r="B295" i="16"/>
  <c r="B291" i="9"/>
  <c r="B287" i="16"/>
  <c r="B283" i="9"/>
  <c r="B279" i="16"/>
  <c r="B275" i="9"/>
  <c r="B271" i="16"/>
  <c r="B267" i="9"/>
  <c r="B263" i="16"/>
  <c r="B259" i="9"/>
  <c r="B255" i="16"/>
  <c r="B251" i="9"/>
  <c r="B247" i="16"/>
  <c r="B243" i="9"/>
  <c r="B239" i="16"/>
  <c r="B235" i="9"/>
  <c r="B231" i="16"/>
  <c r="B227" i="9"/>
  <c r="B223" i="16"/>
  <c r="B219" i="9"/>
  <c r="B215" i="16"/>
  <c r="B211" i="9"/>
  <c r="B207" i="16"/>
  <c r="B203" i="9"/>
  <c r="B199" i="16"/>
  <c r="B195" i="9"/>
  <c r="B191" i="16"/>
  <c r="B187" i="9"/>
  <c r="B183" i="16"/>
  <c r="B179" i="9"/>
  <c r="B175" i="16"/>
  <c r="B171" i="9"/>
  <c r="B167" i="16"/>
  <c r="B163" i="9"/>
  <c r="B159" i="16"/>
  <c r="B155" i="9"/>
  <c r="B151" i="16"/>
  <c r="B147" i="9"/>
  <c r="B143" i="16"/>
  <c r="B139" i="9"/>
  <c r="B135" i="16"/>
  <c r="B131" i="9"/>
  <c r="B127" i="16"/>
  <c r="B123" i="9"/>
  <c r="B119" i="16"/>
  <c r="B115" i="9"/>
  <c r="B111" i="16"/>
  <c r="B107" i="9"/>
  <c r="B103" i="16"/>
  <c r="B99" i="9"/>
  <c r="B95" i="16"/>
  <c r="B91" i="9"/>
  <c r="B87" i="16"/>
  <c r="B83" i="9"/>
  <c r="B79" i="16"/>
  <c r="B75" i="9"/>
  <c r="B71" i="16"/>
  <c r="B67" i="9"/>
  <c r="B63" i="16"/>
  <c r="B59" i="9"/>
  <c r="B55" i="16"/>
  <c r="B51" i="9"/>
  <c r="B47" i="16"/>
  <c r="B43" i="9"/>
  <c r="B39" i="16"/>
  <c r="B35" i="9"/>
  <c r="B31" i="16"/>
  <c r="X23" i="9"/>
  <c r="H304" i="18"/>
  <c r="E314" i="9"/>
  <c r="E306" i="9"/>
  <c r="E298" i="9"/>
  <c r="H280" i="18"/>
  <c r="E290" i="9"/>
  <c r="E282" i="9"/>
  <c r="H264" i="18"/>
  <c r="E274" i="9"/>
  <c r="H256" i="18"/>
  <c r="E266" i="9"/>
  <c r="E258" i="9"/>
  <c r="H240" i="18"/>
  <c r="E250" i="9"/>
  <c r="E210" i="9"/>
  <c r="E202" i="9"/>
  <c r="E194" i="9"/>
  <c r="E186" i="9"/>
  <c r="E178" i="9"/>
  <c r="E170" i="9"/>
  <c r="E162" i="9"/>
  <c r="E154" i="9"/>
  <c r="E146" i="9"/>
  <c r="E138" i="9"/>
  <c r="E130" i="9"/>
  <c r="E122" i="9"/>
  <c r="E114" i="9"/>
  <c r="E106" i="9"/>
  <c r="E98" i="9"/>
  <c r="E90" i="9"/>
  <c r="E82" i="9"/>
  <c r="E74" i="9"/>
  <c r="E66" i="9"/>
  <c r="E58" i="9"/>
  <c r="E50" i="9"/>
  <c r="E42" i="9"/>
  <c r="E34" i="9"/>
  <c r="E26" i="9"/>
  <c r="E313" i="9"/>
  <c r="E305" i="9"/>
  <c r="E297" i="9"/>
  <c r="E289" i="9"/>
  <c r="E281" i="9"/>
  <c r="E273" i="9"/>
  <c r="E265" i="9"/>
  <c r="E257" i="9"/>
  <c r="E249" i="9"/>
  <c r="E209" i="9"/>
  <c r="E201" i="9"/>
  <c r="E193" i="9"/>
  <c r="E185" i="9"/>
  <c r="E177" i="9"/>
  <c r="E169" i="9"/>
  <c r="E161" i="9"/>
  <c r="E153" i="9"/>
  <c r="E145" i="9"/>
  <c r="E137" i="9"/>
  <c r="E129" i="9"/>
  <c r="E121" i="9"/>
  <c r="E113" i="9"/>
  <c r="E105" i="9"/>
  <c r="E97" i="9"/>
  <c r="E89" i="9"/>
  <c r="E81" i="9"/>
  <c r="E73" i="9"/>
  <c r="E65" i="9"/>
  <c r="E57" i="9"/>
  <c r="E49" i="9"/>
  <c r="E41" i="9"/>
  <c r="E33" i="9"/>
  <c r="E25" i="9"/>
  <c r="F312" i="9"/>
  <c r="E312" i="9"/>
  <c r="E304" i="9"/>
  <c r="E296" i="9"/>
  <c r="E288" i="9"/>
  <c r="E280" i="9"/>
  <c r="E272" i="9"/>
  <c r="E264" i="9"/>
  <c r="E256" i="9"/>
  <c r="E248" i="9"/>
  <c r="H222" i="18"/>
  <c r="E232" i="9"/>
  <c r="E216" i="9"/>
  <c r="E208" i="9"/>
  <c r="E200" i="9"/>
  <c r="E192" i="9"/>
  <c r="E184" i="9"/>
  <c r="E176" i="9"/>
  <c r="H158" i="18"/>
  <c r="E168" i="9"/>
  <c r="E160" i="9"/>
  <c r="E152" i="9"/>
  <c r="E144" i="9"/>
  <c r="E136" i="9"/>
  <c r="E128" i="9"/>
  <c r="E120" i="9"/>
  <c r="E112" i="9"/>
  <c r="H94" i="18"/>
  <c r="E104" i="9"/>
  <c r="E96" i="9"/>
  <c r="E88" i="9"/>
  <c r="E80" i="9"/>
  <c r="E72" i="9"/>
  <c r="E64" i="9"/>
  <c r="E56" i="9"/>
  <c r="E48" i="9"/>
  <c r="H30" i="18"/>
  <c r="E40" i="9"/>
  <c r="E32" i="9"/>
  <c r="E24" i="9"/>
  <c r="E311" i="9"/>
  <c r="E303" i="9"/>
  <c r="E295" i="9"/>
  <c r="E287" i="9"/>
  <c r="E279" i="9"/>
  <c r="E271" i="9"/>
  <c r="E263" i="9"/>
  <c r="E255" i="9"/>
  <c r="E247" i="9"/>
  <c r="E215" i="9"/>
  <c r="E207" i="9"/>
  <c r="E199" i="9"/>
  <c r="E191" i="9"/>
  <c r="E183" i="9"/>
  <c r="E175" i="9"/>
  <c r="E167" i="9"/>
  <c r="E159" i="9"/>
  <c r="E151" i="9"/>
  <c r="E143" i="9"/>
  <c r="E135" i="9"/>
  <c r="E127" i="9"/>
  <c r="E119" i="9"/>
  <c r="E111" i="9"/>
  <c r="E103" i="9"/>
  <c r="E95" i="9"/>
  <c r="E87" i="9"/>
  <c r="E79" i="9"/>
  <c r="E71" i="9"/>
  <c r="E63" i="9"/>
  <c r="E55" i="9"/>
  <c r="E47" i="9"/>
  <c r="E39" i="9"/>
  <c r="E31" i="9"/>
  <c r="E23" i="9"/>
  <c r="F314" i="9"/>
  <c r="E310" i="9"/>
  <c r="E302" i="9"/>
  <c r="E294" i="9"/>
  <c r="E286" i="9"/>
  <c r="E278" i="9"/>
  <c r="E270" i="9"/>
  <c r="E262" i="9"/>
  <c r="E254" i="9"/>
  <c r="E246" i="9"/>
  <c r="E214" i="9"/>
  <c r="E206" i="9"/>
  <c r="E198" i="9"/>
  <c r="E190" i="9"/>
  <c r="E182" i="9"/>
  <c r="E174" i="9"/>
  <c r="E166" i="9"/>
  <c r="E158" i="9"/>
  <c r="E150" i="9"/>
  <c r="E142" i="9"/>
  <c r="E134" i="9"/>
  <c r="E126" i="9"/>
  <c r="E118" i="9"/>
  <c r="E110" i="9"/>
  <c r="E102" i="9"/>
  <c r="E94" i="9"/>
  <c r="E86" i="9"/>
  <c r="E78" i="9"/>
  <c r="E70" i="9"/>
  <c r="E62" i="9"/>
  <c r="E54" i="9"/>
  <c r="E46" i="9"/>
  <c r="E38" i="9"/>
  <c r="E30" i="9"/>
  <c r="E22" i="9"/>
  <c r="E317" i="9"/>
  <c r="E309" i="9"/>
  <c r="E301" i="9"/>
  <c r="E293" i="9"/>
  <c r="E285" i="9"/>
  <c r="E277" i="9"/>
  <c r="E269" i="9"/>
  <c r="E261" i="9"/>
  <c r="E253" i="9"/>
  <c r="E245" i="9"/>
  <c r="E213" i="9"/>
  <c r="E205" i="9"/>
  <c r="E197" i="9"/>
  <c r="E189" i="9"/>
  <c r="E181" i="9"/>
  <c r="E173" i="9"/>
  <c r="E165" i="9"/>
  <c r="E157" i="9"/>
  <c r="E149" i="9"/>
  <c r="E141" i="9"/>
  <c r="E133" i="9"/>
  <c r="E125" i="9"/>
  <c r="E117" i="9"/>
  <c r="E109" i="9"/>
  <c r="E101" i="9"/>
  <c r="E93" i="9"/>
  <c r="E85" i="9"/>
  <c r="E77" i="9"/>
  <c r="E69" i="9"/>
  <c r="E61" i="9"/>
  <c r="E53" i="9"/>
  <c r="E45" i="9"/>
  <c r="E37" i="9"/>
  <c r="E29" i="9"/>
  <c r="E316" i="9"/>
  <c r="E308" i="9"/>
  <c r="E300" i="9"/>
  <c r="E292" i="9"/>
  <c r="E284" i="9"/>
  <c r="E276" i="9"/>
  <c r="E268" i="9"/>
  <c r="E260" i="9"/>
  <c r="E252" i="9"/>
  <c r="E244" i="9"/>
  <c r="E212" i="9"/>
  <c r="E204" i="9"/>
  <c r="E196" i="9"/>
  <c r="E188" i="9"/>
  <c r="E180" i="9"/>
  <c r="E172" i="9"/>
  <c r="E164" i="9"/>
  <c r="E156" i="9"/>
  <c r="E148" i="9"/>
  <c r="E140" i="9"/>
  <c r="E132" i="9"/>
  <c r="E124" i="9"/>
  <c r="E116" i="9"/>
  <c r="E108" i="9"/>
  <c r="E100" i="9"/>
  <c r="E92" i="9"/>
  <c r="E84" i="9"/>
  <c r="E76" i="9"/>
  <c r="E68" i="9"/>
  <c r="E60" i="9"/>
  <c r="E52" i="9"/>
  <c r="E44" i="9"/>
  <c r="E36" i="9"/>
  <c r="E28" i="9"/>
  <c r="E315" i="9"/>
  <c r="E307" i="9"/>
  <c r="E299" i="9"/>
  <c r="E291" i="9"/>
  <c r="E283" i="9"/>
  <c r="E275" i="9"/>
  <c r="E267" i="9"/>
  <c r="E259" i="9"/>
  <c r="E251" i="9"/>
  <c r="E243" i="9"/>
  <c r="E211" i="9"/>
  <c r="E203" i="9"/>
  <c r="E195" i="9"/>
  <c r="E187" i="9"/>
  <c r="E179" i="9"/>
  <c r="E171" i="9"/>
  <c r="E163" i="9"/>
  <c r="E155" i="9"/>
  <c r="E147" i="9"/>
  <c r="E139" i="9"/>
  <c r="E131" i="9"/>
  <c r="E123" i="9"/>
  <c r="E115" i="9"/>
  <c r="E107" i="9"/>
  <c r="E99" i="9"/>
  <c r="E91" i="9"/>
  <c r="E83" i="9"/>
  <c r="E75" i="9"/>
  <c r="E67" i="9"/>
  <c r="E59" i="9"/>
  <c r="E51" i="9"/>
  <c r="E43" i="9"/>
  <c r="E35" i="9"/>
  <c r="E27" i="9"/>
  <c r="B14" i="4"/>
  <c r="H11" i="18"/>
  <c r="Q18" i="9"/>
  <c r="V7" i="18"/>
  <c r="H14" i="18"/>
  <c r="H292" i="18"/>
  <c r="H260" i="18"/>
  <c r="H228" i="18"/>
  <c r="H204" i="18"/>
  <c r="H172" i="18"/>
  <c r="H140" i="18"/>
  <c r="H124" i="18"/>
  <c r="H108" i="18"/>
  <c r="H92" i="18"/>
  <c r="H68" i="18"/>
  <c r="H60" i="18"/>
  <c r="H51" i="18"/>
  <c r="H43" i="18"/>
  <c r="H35" i="18"/>
  <c r="H27" i="18"/>
  <c r="H19" i="18"/>
  <c r="H307" i="18"/>
  <c r="H299" i="18"/>
  <c r="H291" i="18"/>
  <c r="H283" i="18"/>
  <c r="H275" i="18"/>
  <c r="H267" i="18"/>
  <c r="H259" i="18"/>
  <c r="H251" i="18"/>
  <c r="H243" i="18"/>
  <c r="H235" i="18"/>
  <c r="H227" i="18"/>
  <c r="H219" i="18"/>
  <c r="H211" i="18"/>
  <c r="H203" i="18"/>
  <c r="H195" i="18"/>
  <c r="H187" i="18"/>
  <c r="H179" i="18"/>
  <c r="H171" i="18"/>
  <c r="H163" i="18"/>
  <c r="H155" i="18"/>
  <c r="H147" i="18"/>
  <c r="H139" i="18"/>
  <c r="H131" i="18"/>
  <c r="H123" i="18"/>
  <c r="H115" i="18"/>
  <c r="H107" i="18"/>
  <c r="H99" i="18"/>
  <c r="H91" i="18"/>
  <c r="H83" i="18"/>
  <c r="H75" i="18"/>
  <c r="H67" i="18"/>
  <c r="H59" i="18"/>
  <c r="H8" i="18"/>
  <c r="V4" i="7" s="1"/>
  <c r="H46" i="18"/>
  <c r="H44" i="18"/>
  <c r="H20" i="18"/>
  <c r="H284" i="18"/>
  <c r="H268" i="18"/>
  <c r="H244" i="18"/>
  <c r="H220" i="18"/>
  <c r="H196" i="18"/>
  <c r="H180" i="18"/>
  <c r="H164" i="18"/>
  <c r="H148" i="18"/>
  <c r="H132" i="18"/>
  <c r="H116" i="18"/>
  <c r="H100" i="18"/>
  <c r="H76" i="18"/>
  <c r="H58" i="18"/>
  <c r="H50" i="18"/>
  <c r="H42" i="18"/>
  <c r="H34" i="18"/>
  <c r="H26" i="18"/>
  <c r="H18" i="18"/>
  <c r="H10" i="18"/>
  <c r="H306" i="18"/>
  <c r="H298" i="18"/>
  <c r="H290" i="18"/>
  <c r="H282" i="18"/>
  <c r="H274" i="18"/>
  <c r="H266" i="18"/>
  <c r="H258" i="18"/>
  <c r="H250" i="18"/>
  <c r="H242" i="18"/>
  <c r="H234" i="18"/>
  <c r="H226" i="18"/>
  <c r="H218" i="18"/>
  <c r="H210" i="18"/>
  <c r="H202" i="18"/>
  <c r="H194" i="18"/>
  <c r="H186" i="18"/>
  <c r="H178" i="18"/>
  <c r="H170" i="18"/>
  <c r="H162" i="18"/>
  <c r="H154" i="18"/>
  <c r="H146" i="18"/>
  <c r="H138" i="18"/>
  <c r="H130" i="18"/>
  <c r="H122" i="18"/>
  <c r="H114" i="18"/>
  <c r="H106" i="18"/>
  <c r="H98" i="18"/>
  <c r="H90" i="18"/>
  <c r="H82" i="18"/>
  <c r="H74" i="18"/>
  <c r="H66" i="18"/>
  <c r="H57" i="18"/>
  <c r="H38" i="18"/>
  <c r="H28" i="18"/>
  <c r="H300" i="18"/>
  <c r="H276" i="18"/>
  <c r="H252" i="18"/>
  <c r="H236" i="18"/>
  <c r="H212" i="18"/>
  <c r="H188" i="18"/>
  <c r="H156" i="18"/>
  <c r="H84" i="18"/>
  <c r="H9" i="18"/>
  <c r="H305" i="18"/>
  <c r="H297" i="18"/>
  <c r="H289" i="18"/>
  <c r="H281" i="18"/>
  <c r="H273" i="18"/>
  <c r="H265" i="18"/>
  <c r="H257" i="18"/>
  <c r="H249" i="18"/>
  <c r="H241" i="18"/>
  <c r="H233" i="18"/>
  <c r="H225" i="18"/>
  <c r="H217" i="18"/>
  <c r="H209" i="18"/>
  <c r="H201" i="18"/>
  <c r="H193" i="18"/>
  <c r="H185" i="18"/>
  <c r="H177" i="18"/>
  <c r="H169" i="18"/>
  <c r="H161" i="18"/>
  <c r="H153" i="18"/>
  <c r="H145" i="18"/>
  <c r="H137" i="18"/>
  <c r="H129" i="18"/>
  <c r="H121" i="18"/>
  <c r="H113" i="18"/>
  <c r="H105" i="18"/>
  <c r="H97" i="18"/>
  <c r="H89" i="18"/>
  <c r="H81" i="18"/>
  <c r="H73" i="18"/>
  <c r="H65" i="18"/>
  <c r="H56" i="18"/>
  <c r="H52" i="18"/>
  <c r="H48" i="18"/>
  <c r="H40" i="18"/>
  <c r="H32" i="18"/>
  <c r="H24" i="18"/>
  <c r="H16" i="18"/>
  <c r="H296" i="18"/>
  <c r="H288" i="18"/>
  <c r="H272" i="18"/>
  <c r="H248" i="18"/>
  <c r="H232" i="18"/>
  <c r="H224" i="18"/>
  <c r="H216" i="18"/>
  <c r="H208" i="18"/>
  <c r="H200" i="18"/>
  <c r="H192" i="18"/>
  <c r="H184" i="18"/>
  <c r="H176" i="18"/>
  <c r="H168" i="18"/>
  <c r="H160" i="18"/>
  <c r="H152" i="18"/>
  <c r="H144" i="18"/>
  <c r="H136" i="18"/>
  <c r="H128" i="18"/>
  <c r="H120" i="18"/>
  <c r="H112" i="18"/>
  <c r="H104" i="18"/>
  <c r="H96" i="18"/>
  <c r="H88" i="18"/>
  <c r="H80" i="18"/>
  <c r="H72" i="18"/>
  <c r="H64" i="18"/>
  <c r="H49" i="18"/>
  <c r="H22" i="18"/>
  <c r="H36" i="18"/>
  <c r="H12" i="18"/>
  <c r="H55" i="18"/>
  <c r="H47" i="18"/>
  <c r="H39" i="18"/>
  <c r="H31" i="18"/>
  <c r="H23" i="18"/>
  <c r="H15" i="18"/>
  <c r="H303" i="18"/>
  <c r="H295" i="18"/>
  <c r="H287" i="18"/>
  <c r="H279" i="18"/>
  <c r="H271" i="18"/>
  <c r="H263" i="18"/>
  <c r="H255" i="18"/>
  <c r="H247" i="18"/>
  <c r="H239" i="18"/>
  <c r="H231" i="18"/>
  <c r="H223" i="18"/>
  <c r="H215" i="18"/>
  <c r="H207" i="18"/>
  <c r="H199" i="18"/>
  <c r="H191" i="18"/>
  <c r="H183" i="18"/>
  <c r="H175" i="18"/>
  <c r="H167" i="18"/>
  <c r="H159" i="18"/>
  <c r="H151" i="18"/>
  <c r="H143" i="18"/>
  <c r="H135" i="18"/>
  <c r="H127" i="18"/>
  <c r="H119" i="18"/>
  <c r="H111" i="18"/>
  <c r="H103" i="18"/>
  <c r="H95" i="18"/>
  <c r="H87" i="18"/>
  <c r="H79" i="18"/>
  <c r="H71" i="18"/>
  <c r="H63" i="18"/>
  <c r="H41" i="18"/>
  <c r="H302" i="18"/>
  <c r="H294" i="18"/>
  <c r="H286" i="18"/>
  <c r="H278" i="18"/>
  <c r="H270" i="18"/>
  <c r="H262" i="18"/>
  <c r="H254" i="18"/>
  <c r="H246" i="18"/>
  <c r="H238" i="18"/>
  <c r="H230" i="18"/>
  <c r="H214" i="18"/>
  <c r="H206" i="18"/>
  <c r="H198" i="18"/>
  <c r="H190" i="18"/>
  <c r="H182" i="18"/>
  <c r="H174" i="18"/>
  <c r="H166" i="18"/>
  <c r="H150" i="18"/>
  <c r="H142" i="18"/>
  <c r="H134" i="18"/>
  <c r="H126" i="18"/>
  <c r="H118" i="18"/>
  <c r="H110" i="18"/>
  <c r="H102" i="18"/>
  <c r="H86" i="18"/>
  <c r="H78" i="18"/>
  <c r="H70" i="18"/>
  <c r="H62" i="18"/>
  <c r="H33" i="18"/>
  <c r="H54" i="18"/>
  <c r="H53" i="18"/>
  <c r="H45" i="18"/>
  <c r="H37" i="18"/>
  <c r="H29" i="18"/>
  <c r="H21" i="18"/>
  <c r="H13" i="18"/>
  <c r="H301" i="18"/>
  <c r="H293" i="18"/>
  <c r="H285" i="18"/>
  <c r="H277" i="18"/>
  <c r="H269" i="18"/>
  <c r="H261" i="18"/>
  <c r="H253" i="18"/>
  <c r="H245" i="18"/>
  <c r="H237" i="18"/>
  <c r="H229" i="18"/>
  <c r="H221" i="18"/>
  <c r="H213" i="18"/>
  <c r="H205" i="18"/>
  <c r="H197" i="18"/>
  <c r="H189" i="18"/>
  <c r="H181" i="18"/>
  <c r="H173" i="18"/>
  <c r="H165" i="18"/>
  <c r="H157" i="18"/>
  <c r="H149" i="18"/>
  <c r="H141" i="18"/>
  <c r="H133" i="18"/>
  <c r="H125" i="18"/>
  <c r="H117" i="18"/>
  <c r="H109" i="18"/>
  <c r="H101" i="18"/>
  <c r="H93" i="18"/>
  <c r="H85" i="18"/>
  <c r="H77" i="18"/>
  <c r="H69" i="18"/>
  <c r="H61" i="18"/>
  <c r="H25" i="18"/>
  <c r="I45" i="21" l="1"/>
  <c r="I46" i="27"/>
  <c r="I46" i="49"/>
  <c r="I46" i="46"/>
  <c r="I43" i="52"/>
  <c r="I43" i="43"/>
  <c r="I43" i="41"/>
  <c r="I43" i="45"/>
  <c r="I43" i="46"/>
  <c r="I43" i="28"/>
  <c r="I43" i="42"/>
  <c r="I43" i="47"/>
  <c r="I43" i="27"/>
  <c r="I43" i="49"/>
  <c r="I43" i="44"/>
  <c r="I45" i="52"/>
  <c r="I45" i="48"/>
  <c r="I45" i="45"/>
  <c r="I45" i="42"/>
  <c r="I44" i="28"/>
  <c r="I45" i="47"/>
  <c r="I45" i="44"/>
  <c r="I45" i="27"/>
  <c r="I45" i="43"/>
  <c r="I45" i="49"/>
  <c r="I45" i="46"/>
  <c r="I44" i="41"/>
  <c r="I44" i="52"/>
  <c r="I44" i="43"/>
  <c r="I44" i="48"/>
  <c r="I44" i="45"/>
  <c r="I44" i="42"/>
  <c r="I44" i="47"/>
  <c r="I44" i="44"/>
  <c r="I44" i="27"/>
  <c r="I44" i="49"/>
  <c r="I44" i="46"/>
  <c r="I44" i="21"/>
  <c r="BY130" i="18"/>
  <c r="BX219" i="18"/>
  <c r="BY44" i="18"/>
  <c r="BX236" i="18"/>
  <c r="BX57" i="18"/>
  <c r="BX46" i="18"/>
  <c r="BX238" i="18"/>
  <c r="AB16" i="7"/>
  <c r="AA87" i="7"/>
  <c r="AB164" i="7"/>
  <c r="BX215" i="18"/>
  <c r="BY265" i="18"/>
  <c r="BY194" i="18"/>
  <c r="AB137" i="7"/>
  <c r="AA151" i="7"/>
  <c r="BX87" i="18"/>
  <c r="BY43" i="18"/>
  <c r="BX108" i="18"/>
  <c r="BX125" i="18"/>
  <c r="BX302" i="18"/>
  <c r="AB144" i="7"/>
  <c r="AA215" i="7"/>
  <c r="BY137" i="18"/>
  <c r="BX189" i="18"/>
  <c r="BX110" i="18"/>
  <c r="AB272" i="7"/>
  <c r="AA69" i="7"/>
  <c r="AA279" i="7"/>
  <c r="BY107" i="18"/>
  <c r="BY300" i="18"/>
  <c r="AB80" i="7"/>
  <c r="AA30" i="7"/>
  <c r="AA262" i="7"/>
  <c r="AB265" i="7"/>
  <c r="AB208" i="7"/>
  <c r="AA23" i="7"/>
  <c r="AB100" i="7"/>
  <c r="AB241" i="7"/>
  <c r="AB170" i="7"/>
  <c r="AB36" i="7"/>
  <c r="AB18" i="7"/>
  <c r="AB234" i="7"/>
  <c r="AB228" i="7"/>
  <c r="AA197" i="7"/>
  <c r="AB99" i="7"/>
  <c r="AB292" i="7"/>
  <c r="AB177" i="7"/>
  <c r="AB82" i="7"/>
  <c r="AB298" i="7"/>
  <c r="AB49" i="7"/>
  <c r="AB106" i="7"/>
  <c r="AB76" i="7"/>
  <c r="AB201" i="7"/>
  <c r="AA261" i="7"/>
  <c r="AA174" i="7"/>
  <c r="AB268" i="7"/>
  <c r="I43" i="21"/>
  <c r="BX90" i="18"/>
  <c r="BX227" i="18"/>
  <c r="BY104" i="18"/>
  <c r="AA150" i="7"/>
  <c r="AB204" i="7"/>
  <c r="BY281" i="18"/>
  <c r="BY97" i="18"/>
  <c r="BY163" i="18"/>
  <c r="BX173" i="18"/>
  <c r="BX293" i="18"/>
  <c r="BX223" i="18"/>
  <c r="BY295" i="18"/>
  <c r="BX40" i="18"/>
  <c r="AB32" i="7"/>
  <c r="AB288" i="7"/>
  <c r="AB66" i="7"/>
  <c r="AA109" i="7"/>
  <c r="AA237" i="7"/>
  <c r="AB180" i="7"/>
  <c r="BY114" i="18"/>
  <c r="BY282" i="18"/>
  <c r="BY105" i="18"/>
  <c r="BY52" i="18"/>
  <c r="BX101" i="18"/>
  <c r="BX253" i="18"/>
  <c r="BX304" i="18"/>
  <c r="BX128" i="18"/>
  <c r="AB56" i="7"/>
  <c r="AB242" i="7"/>
  <c r="AA70" i="7"/>
  <c r="AA63" i="7"/>
  <c r="BY145" i="18"/>
  <c r="BY51" i="18"/>
  <c r="BX171" i="18"/>
  <c r="BY180" i="18"/>
  <c r="BX61" i="18"/>
  <c r="BX301" i="18"/>
  <c r="BX153" i="18"/>
  <c r="BX159" i="18"/>
  <c r="BX231" i="18"/>
  <c r="BX168" i="18"/>
  <c r="AB224" i="7"/>
  <c r="AB90" i="7"/>
  <c r="AA190" i="7"/>
  <c r="AA302" i="7"/>
  <c r="AA127" i="7"/>
  <c r="BY26" i="18"/>
  <c r="BX290" i="18"/>
  <c r="BY60" i="18"/>
  <c r="BX229" i="18"/>
  <c r="BX118" i="18"/>
  <c r="BX246" i="18"/>
  <c r="BX25" i="18"/>
  <c r="AB248" i="7"/>
  <c r="AA110" i="7"/>
  <c r="AA214" i="7"/>
  <c r="AA191" i="7"/>
  <c r="BY218" i="18"/>
  <c r="BX37" i="18"/>
  <c r="BX95" i="18"/>
  <c r="AA301" i="7"/>
  <c r="AA255" i="7"/>
  <c r="AB184" i="7"/>
  <c r="AA45" i="7"/>
  <c r="AA173" i="7"/>
  <c r="AA126" i="7"/>
  <c r="AA238" i="7"/>
  <c r="AB140" i="7"/>
  <c r="AA285" i="7"/>
  <c r="AA93" i="7"/>
  <c r="AA181" i="7"/>
  <c r="AB148" i="7"/>
  <c r="AA239" i="7"/>
  <c r="AB113" i="7"/>
  <c r="AA117" i="7"/>
  <c r="AB276" i="7"/>
  <c r="AB104" i="7"/>
  <c r="AB146" i="7"/>
  <c r="AB267" i="7"/>
  <c r="AA198" i="7"/>
  <c r="AB91" i="7"/>
  <c r="AB283" i="7"/>
  <c r="AA55" i="7"/>
  <c r="AA53" i="7"/>
  <c r="AA134" i="7"/>
  <c r="AB281" i="7"/>
  <c r="AB98" i="7"/>
  <c r="AB186" i="7"/>
  <c r="AA54" i="7"/>
  <c r="AB124" i="7"/>
  <c r="AB89" i="7"/>
  <c r="AB297" i="7"/>
  <c r="AB202" i="7"/>
  <c r="AB19" i="7"/>
  <c r="AB131" i="7"/>
  <c r="AB259" i="7"/>
  <c r="AB188" i="7"/>
  <c r="AB296" i="7"/>
  <c r="AB105" i="7"/>
  <c r="AA29" i="7"/>
  <c r="AA221" i="7"/>
  <c r="AB147" i="7"/>
  <c r="AA47" i="7"/>
  <c r="AB252" i="7"/>
  <c r="AB232" i="7"/>
  <c r="AB25" i="7"/>
  <c r="AB217" i="7"/>
  <c r="AB122" i="7"/>
  <c r="AB275" i="7"/>
  <c r="AA94" i="7"/>
  <c r="AA111" i="7"/>
  <c r="AB168" i="7"/>
  <c r="AB41" i="7"/>
  <c r="AB233" i="7"/>
  <c r="AB50" i="7"/>
  <c r="AB138" i="7"/>
  <c r="AB67" i="7"/>
  <c r="AA175" i="7"/>
  <c r="AB250" i="7"/>
  <c r="AB195" i="7"/>
  <c r="AB40" i="7"/>
  <c r="AB153" i="7"/>
  <c r="AB266" i="7"/>
  <c r="AB211" i="7"/>
  <c r="AA303" i="7"/>
  <c r="AB121" i="7"/>
  <c r="AB163" i="7"/>
  <c r="AA142" i="7"/>
  <c r="AA206" i="7"/>
  <c r="AB220" i="7"/>
  <c r="AB42" i="7"/>
  <c r="AB194" i="7"/>
  <c r="AA61" i="7"/>
  <c r="AB203" i="7"/>
  <c r="AA166" i="7"/>
  <c r="AB249" i="7"/>
  <c r="AB130" i="7"/>
  <c r="AB35" i="7"/>
  <c r="AB291" i="7"/>
  <c r="AB282" i="7"/>
  <c r="AA253" i="7"/>
  <c r="AB139" i="7"/>
  <c r="AB28" i="7"/>
  <c r="AB185" i="7"/>
  <c r="AB218" i="7"/>
  <c r="AB227" i="7"/>
  <c r="AB92" i="7"/>
  <c r="AB258" i="7"/>
  <c r="AB48" i="7"/>
  <c r="AB112" i="7"/>
  <c r="AB176" i="7"/>
  <c r="AB240" i="7"/>
  <c r="AB154" i="7"/>
  <c r="AA189" i="7"/>
  <c r="AB75" i="7"/>
  <c r="AB156" i="7"/>
  <c r="J28" i="19"/>
  <c r="J27" i="19"/>
  <c r="J30" i="19"/>
  <c r="J26" i="19"/>
  <c r="J29" i="19"/>
  <c r="B10" i="18"/>
  <c r="B17" i="17" s="1"/>
  <c r="B15" i="4"/>
  <c r="BY121" i="18"/>
  <c r="BY75" i="18"/>
  <c r="BY162" i="18"/>
  <c r="AB74" i="7"/>
  <c r="AA37" i="7"/>
  <c r="AA101" i="7"/>
  <c r="AA165" i="7"/>
  <c r="AA229" i="7"/>
  <c r="AA293" i="7"/>
  <c r="AB59" i="7"/>
  <c r="AB123" i="7"/>
  <c r="AB187" i="7"/>
  <c r="AB251" i="7"/>
  <c r="AA22" i="7"/>
  <c r="AA86" i="7"/>
  <c r="AA278" i="7"/>
  <c r="AA231" i="7"/>
  <c r="AB244" i="7"/>
  <c r="BX14" i="18"/>
  <c r="BX50" i="18"/>
  <c r="BY306" i="18"/>
  <c r="BY201" i="18"/>
  <c r="BY78" i="18"/>
  <c r="BY142" i="18"/>
  <c r="BY206" i="18"/>
  <c r="BY270" i="18"/>
  <c r="BX39" i="18"/>
  <c r="BX48" i="18"/>
  <c r="BX112" i="18"/>
  <c r="BX176" i="18"/>
  <c r="AA102" i="7"/>
  <c r="AA230" i="7"/>
  <c r="AA294" i="7"/>
  <c r="AA119" i="7"/>
  <c r="BY98" i="18"/>
  <c r="BY242" i="18"/>
  <c r="BX76" i="18"/>
  <c r="BY252" i="18"/>
  <c r="BY34" i="18"/>
  <c r="AB34" i="7"/>
  <c r="AB162" i="7"/>
  <c r="AB226" i="7"/>
  <c r="AB290" i="7"/>
  <c r="AA46" i="7"/>
  <c r="AA183" i="7"/>
  <c r="BY59" i="18"/>
  <c r="BY123" i="18"/>
  <c r="BY187" i="18"/>
  <c r="BY283" i="18"/>
  <c r="BY249" i="18"/>
  <c r="BX224" i="18"/>
  <c r="BX288" i="18"/>
  <c r="AB17" i="7"/>
  <c r="AB81" i="7"/>
  <c r="AB145" i="7"/>
  <c r="AB209" i="7"/>
  <c r="AB273" i="7"/>
  <c r="AB44" i="7"/>
  <c r="AA247" i="7"/>
  <c r="BY178" i="18"/>
  <c r="BY233" i="18"/>
  <c r="BY124" i="18"/>
  <c r="BY188" i="18"/>
  <c r="BX29" i="18"/>
  <c r="BX93" i="18"/>
  <c r="BX157" i="18"/>
  <c r="BX221" i="18"/>
  <c r="BX285" i="18"/>
  <c r="BX62" i="18"/>
  <c r="BX126" i="18"/>
  <c r="BX190" i="18"/>
  <c r="BX254" i="18"/>
  <c r="AA62" i="7"/>
  <c r="AA254" i="7"/>
  <c r="AA39" i="7"/>
  <c r="AB108" i="7"/>
  <c r="AB52" i="7"/>
  <c r="AB33" i="7"/>
  <c r="AB97" i="7"/>
  <c r="AB161" i="7"/>
  <c r="AB225" i="7"/>
  <c r="AB289" i="7"/>
  <c r="AB58" i="7"/>
  <c r="AA21" i="7"/>
  <c r="AA85" i="7"/>
  <c r="AA149" i="7"/>
  <c r="AA213" i="7"/>
  <c r="AA277" i="7"/>
  <c r="AB43" i="7"/>
  <c r="AB107" i="7"/>
  <c r="AB171" i="7"/>
  <c r="AB235" i="7"/>
  <c r="AB299" i="7"/>
  <c r="AA103" i="7"/>
  <c r="AB116" i="7"/>
  <c r="K180" i="17"/>
  <c r="V169" i="7"/>
  <c r="K199" i="14"/>
  <c r="P199" i="14" s="1"/>
  <c r="BZ173" i="18" s="1"/>
  <c r="Z169" i="7" s="1"/>
  <c r="K188" i="17"/>
  <c r="AP181" i="18" s="1"/>
  <c r="V177" i="7"/>
  <c r="K207" i="14"/>
  <c r="P207" i="14" s="1"/>
  <c r="BZ181" i="18" s="1"/>
  <c r="Z177" i="7" s="1"/>
  <c r="K20" i="17"/>
  <c r="AP13" i="18" s="1"/>
  <c r="V9" i="7"/>
  <c r="K39" i="14"/>
  <c r="K69" i="17"/>
  <c r="AP62" i="18" s="1"/>
  <c r="V58" i="7"/>
  <c r="K88" i="14"/>
  <c r="P88" i="14" s="1"/>
  <c r="BZ62" i="18" s="1"/>
  <c r="Z58" i="7" s="1"/>
  <c r="K141" i="17"/>
  <c r="AP134" i="18" s="1"/>
  <c r="V130" i="7"/>
  <c r="K160" i="14"/>
  <c r="P160" i="14" s="1"/>
  <c r="BZ134" i="18" s="1"/>
  <c r="Z130" i="7" s="1"/>
  <c r="K213" i="17"/>
  <c r="V202" i="7"/>
  <c r="K232" i="14"/>
  <c r="P232" i="14" s="1"/>
  <c r="BZ206" i="18" s="1"/>
  <c r="Z202" i="7" s="1"/>
  <c r="K285" i="17"/>
  <c r="V274" i="7"/>
  <c r="K304" i="14"/>
  <c r="P304" i="14" s="1"/>
  <c r="BZ278" i="18" s="1"/>
  <c r="Z274" i="7" s="1"/>
  <c r="K94" i="17"/>
  <c r="V83" i="7"/>
  <c r="K113" i="14"/>
  <c r="P113" i="14" s="1"/>
  <c r="BZ87" i="18" s="1"/>
  <c r="Z83" i="7" s="1"/>
  <c r="K158" i="17"/>
  <c r="V147" i="7"/>
  <c r="K177" i="14"/>
  <c r="P177" i="14" s="1"/>
  <c r="BZ151" i="18" s="1"/>
  <c r="Z147" i="7" s="1"/>
  <c r="K222" i="17"/>
  <c r="AP215" i="18" s="1"/>
  <c r="V211" i="7"/>
  <c r="K241" i="14"/>
  <c r="P241" i="14" s="1"/>
  <c r="BZ215" i="18" s="1"/>
  <c r="Z211" i="7" s="1"/>
  <c r="K286" i="17"/>
  <c r="N286" i="17" s="1"/>
  <c r="V275" i="7"/>
  <c r="K305" i="14"/>
  <c r="P305" i="14" s="1"/>
  <c r="BZ279" i="18" s="1"/>
  <c r="Z275" i="7" s="1"/>
  <c r="K54" i="17"/>
  <c r="AQ47" i="18" s="1"/>
  <c r="V43" i="7"/>
  <c r="K73" i="14"/>
  <c r="P73" i="14" s="1"/>
  <c r="BZ47" i="18" s="1"/>
  <c r="Z43" i="7" s="1"/>
  <c r="K87" i="17"/>
  <c r="AP80" i="18" s="1"/>
  <c r="V76" i="7"/>
  <c r="K106" i="14"/>
  <c r="P106" i="14" s="1"/>
  <c r="BZ80" i="18" s="1"/>
  <c r="Z76" i="7" s="1"/>
  <c r="K151" i="17"/>
  <c r="AP144" i="18" s="1"/>
  <c r="V140" i="7"/>
  <c r="K170" i="14"/>
  <c r="P170" i="14" s="1"/>
  <c r="BZ144" i="18" s="1"/>
  <c r="Z140" i="7" s="1"/>
  <c r="K215" i="17"/>
  <c r="V204" i="7"/>
  <c r="K234" i="14"/>
  <c r="P234" i="14" s="1"/>
  <c r="BZ208" i="18" s="1"/>
  <c r="Z204" i="7" s="1"/>
  <c r="K23" i="17"/>
  <c r="V12" i="7"/>
  <c r="K42" i="14"/>
  <c r="K80" i="17"/>
  <c r="V69" i="7"/>
  <c r="K99" i="14"/>
  <c r="P99" i="14" s="1"/>
  <c r="BZ73" i="18" s="1"/>
  <c r="Z69" i="7" s="1"/>
  <c r="K144" i="17"/>
  <c r="AP137" i="18" s="1"/>
  <c r="V133" i="7"/>
  <c r="K163" i="14"/>
  <c r="P163" i="14" s="1"/>
  <c r="BZ137" i="18" s="1"/>
  <c r="Z133" i="7" s="1"/>
  <c r="K208" i="17"/>
  <c r="AP201" i="18" s="1"/>
  <c r="V197" i="7"/>
  <c r="K227" i="14"/>
  <c r="P227" i="14" s="1"/>
  <c r="BZ201" i="18" s="1"/>
  <c r="Z197" i="7" s="1"/>
  <c r="K272" i="17"/>
  <c r="N272" i="17" s="1"/>
  <c r="V261" i="7"/>
  <c r="K291" i="14"/>
  <c r="P291" i="14" s="1"/>
  <c r="BZ265" i="18" s="1"/>
  <c r="Z261" i="7" s="1"/>
  <c r="K163" i="17"/>
  <c r="AP156" i="18" s="1"/>
  <c r="V152" i="7"/>
  <c r="K182" i="14"/>
  <c r="P182" i="14" s="1"/>
  <c r="BZ156" i="18" s="1"/>
  <c r="Z152" i="7" s="1"/>
  <c r="K45" i="17"/>
  <c r="V34" i="7"/>
  <c r="K64" i="14"/>
  <c r="P64" i="14" s="1"/>
  <c r="BZ38" i="18" s="1"/>
  <c r="Z34" i="7" s="1"/>
  <c r="K121" i="17"/>
  <c r="V110" i="7"/>
  <c r="K140" i="14"/>
  <c r="P140" i="14" s="1"/>
  <c r="BZ114" i="18" s="1"/>
  <c r="Z110" i="7" s="1"/>
  <c r="K185" i="17"/>
  <c r="V174" i="7"/>
  <c r="K204" i="14"/>
  <c r="P204" i="14" s="1"/>
  <c r="BZ178" i="18" s="1"/>
  <c r="Z174" i="7" s="1"/>
  <c r="K249" i="17"/>
  <c r="V238" i="7"/>
  <c r="K268" i="14"/>
  <c r="P268" i="14" s="1"/>
  <c r="BZ242" i="18" s="1"/>
  <c r="Z238" i="7" s="1"/>
  <c r="K313" i="17"/>
  <c r="AP306" i="18" s="1"/>
  <c r="V302" i="7"/>
  <c r="K332" i="14"/>
  <c r="P332" i="14" s="1"/>
  <c r="BZ306" i="18" s="1"/>
  <c r="Z302" i="7" s="1"/>
  <c r="K83" i="17"/>
  <c r="N83" i="17" s="1"/>
  <c r="V72" i="7"/>
  <c r="K102" i="14"/>
  <c r="P102" i="14" s="1"/>
  <c r="BZ76" i="18" s="1"/>
  <c r="Z72" i="7" s="1"/>
  <c r="K227" i="17"/>
  <c r="AP220" i="18" s="1"/>
  <c r="V216" i="7"/>
  <c r="K246" i="14"/>
  <c r="P246" i="14" s="1"/>
  <c r="BZ220" i="18" s="1"/>
  <c r="Z216" i="7" s="1"/>
  <c r="K66" i="17"/>
  <c r="AP59" i="18" s="1"/>
  <c r="V55" i="7"/>
  <c r="K85" i="14"/>
  <c r="P85" i="14" s="1"/>
  <c r="BZ59" i="18" s="1"/>
  <c r="Z55" i="7" s="1"/>
  <c r="K130" i="17"/>
  <c r="AP123" i="18" s="1"/>
  <c r="V119" i="7"/>
  <c r="K149" i="14"/>
  <c r="P149" i="14" s="1"/>
  <c r="BZ123" i="18" s="1"/>
  <c r="Z119" i="7" s="1"/>
  <c r="K194" i="17"/>
  <c r="V183" i="7"/>
  <c r="K213" i="14"/>
  <c r="P213" i="14" s="1"/>
  <c r="BZ187" i="18" s="1"/>
  <c r="Z183" i="7" s="1"/>
  <c r="K258" i="17"/>
  <c r="V247" i="7"/>
  <c r="K277" i="14"/>
  <c r="P277" i="14" s="1"/>
  <c r="BZ251" i="18" s="1"/>
  <c r="Z247" i="7" s="1"/>
  <c r="K26" i="17"/>
  <c r="AP19" i="18" s="1"/>
  <c r="V15" i="7"/>
  <c r="K45" i="14"/>
  <c r="K115" i="17"/>
  <c r="AQ108" i="18" s="1"/>
  <c r="V104" i="7"/>
  <c r="K134" i="14"/>
  <c r="P134" i="14" s="1"/>
  <c r="BZ108" i="18" s="1"/>
  <c r="Z104" i="7" s="1"/>
  <c r="K21" i="17"/>
  <c r="AP14" i="18" s="1"/>
  <c r="V10" i="7"/>
  <c r="K40" i="14"/>
  <c r="K271" i="17"/>
  <c r="AP264" i="18" s="1"/>
  <c r="V260" i="7"/>
  <c r="K290" i="14"/>
  <c r="P290" i="14" s="1"/>
  <c r="BZ264" i="18" s="1"/>
  <c r="Z260" i="7" s="1"/>
  <c r="K124" i="17"/>
  <c r="AQ117" i="18" s="1"/>
  <c r="V113" i="7"/>
  <c r="K143" i="14"/>
  <c r="P143" i="14" s="1"/>
  <c r="BZ117" i="18" s="1"/>
  <c r="Z113" i="7" s="1"/>
  <c r="K68" i="17"/>
  <c r="AP61" i="18" s="1"/>
  <c r="V57" i="7"/>
  <c r="K87" i="14"/>
  <c r="P87" i="14" s="1"/>
  <c r="BZ61" i="18" s="1"/>
  <c r="Z57" i="7" s="1"/>
  <c r="K132" i="17"/>
  <c r="V121" i="7"/>
  <c r="K151" i="14"/>
  <c r="P151" i="14" s="1"/>
  <c r="BZ125" i="18" s="1"/>
  <c r="Z121" i="7" s="1"/>
  <c r="K196" i="17"/>
  <c r="V185" i="7"/>
  <c r="K215" i="14"/>
  <c r="P215" i="14" s="1"/>
  <c r="BZ189" i="18" s="1"/>
  <c r="Z185" i="7" s="1"/>
  <c r="K260" i="17"/>
  <c r="V249" i="7"/>
  <c r="K279" i="14"/>
  <c r="P279" i="14" s="1"/>
  <c r="BZ253" i="18" s="1"/>
  <c r="Z249" i="7" s="1"/>
  <c r="K28" i="17"/>
  <c r="AQ21" i="18" s="1"/>
  <c r="V17" i="7"/>
  <c r="K47" i="14"/>
  <c r="P47" i="14" s="1"/>
  <c r="BZ21" i="18" s="1"/>
  <c r="Z17" i="7" s="1"/>
  <c r="K77" i="17"/>
  <c r="AP70" i="18" s="1"/>
  <c r="V66" i="7"/>
  <c r="K96" i="14"/>
  <c r="P96" i="14" s="1"/>
  <c r="BZ70" i="18" s="1"/>
  <c r="Z66" i="7" s="1"/>
  <c r="K149" i="17"/>
  <c r="AP142" i="18" s="1"/>
  <c r="V138" i="7"/>
  <c r="K168" i="14"/>
  <c r="P168" i="14" s="1"/>
  <c r="BZ142" i="18" s="1"/>
  <c r="Z138" i="7" s="1"/>
  <c r="K221" i="17"/>
  <c r="AP214" i="18" s="1"/>
  <c r="V210" i="7"/>
  <c r="K240" i="14"/>
  <c r="P240" i="14" s="1"/>
  <c r="BZ214" i="18" s="1"/>
  <c r="Z210" i="7" s="1"/>
  <c r="K293" i="17"/>
  <c r="AP286" i="18" s="1"/>
  <c r="V282" i="7"/>
  <c r="K312" i="14"/>
  <c r="P312" i="14" s="1"/>
  <c r="BZ286" i="18" s="1"/>
  <c r="Z282" i="7" s="1"/>
  <c r="K102" i="17"/>
  <c r="V91" i="7"/>
  <c r="K121" i="14"/>
  <c r="P121" i="14" s="1"/>
  <c r="BZ95" i="18" s="1"/>
  <c r="Z91" i="7" s="1"/>
  <c r="K166" i="17"/>
  <c r="V155" i="7"/>
  <c r="K185" i="14"/>
  <c r="P185" i="14" s="1"/>
  <c r="BZ159" i="18" s="1"/>
  <c r="Z155" i="7" s="1"/>
  <c r="K230" i="17"/>
  <c r="V219" i="7"/>
  <c r="K249" i="14"/>
  <c r="P249" i="14" s="1"/>
  <c r="BZ223" i="18" s="1"/>
  <c r="Z219" i="7" s="1"/>
  <c r="K294" i="17"/>
  <c r="AQ287" i="18" s="1"/>
  <c r="V283" i="7"/>
  <c r="K313" i="14"/>
  <c r="P313" i="14" s="1"/>
  <c r="BZ287" i="18" s="1"/>
  <c r="Z283" i="7" s="1"/>
  <c r="K62" i="17"/>
  <c r="N62" i="17" s="1"/>
  <c r="V51" i="7"/>
  <c r="K81" i="14"/>
  <c r="P81" i="14" s="1"/>
  <c r="BZ55" i="18" s="1"/>
  <c r="Z51" i="7" s="1"/>
  <c r="K95" i="17"/>
  <c r="AQ88" i="18" s="1"/>
  <c r="V84" i="7"/>
  <c r="K114" i="14"/>
  <c r="P114" i="14" s="1"/>
  <c r="BZ88" i="18" s="1"/>
  <c r="Z84" i="7" s="1"/>
  <c r="K159" i="17"/>
  <c r="AP152" i="18" s="1"/>
  <c r="V148" i="7"/>
  <c r="K178" i="14"/>
  <c r="P178" i="14" s="1"/>
  <c r="BZ152" i="18" s="1"/>
  <c r="Z148" i="7" s="1"/>
  <c r="K223" i="17"/>
  <c r="N223" i="17" s="1"/>
  <c r="V212" i="7"/>
  <c r="K242" i="14"/>
  <c r="P242" i="14" s="1"/>
  <c r="BZ216" i="18" s="1"/>
  <c r="Z212" i="7" s="1"/>
  <c r="K31" i="17"/>
  <c r="V20" i="7"/>
  <c r="K50" i="14"/>
  <c r="P50" i="14" s="1"/>
  <c r="BZ24" i="18" s="1"/>
  <c r="Z20" i="7" s="1"/>
  <c r="K88" i="17"/>
  <c r="V77" i="7"/>
  <c r="K107" i="14"/>
  <c r="P107" i="14" s="1"/>
  <c r="BZ81" i="18" s="1"/>
  <c r="Z77" i="7" s="1"/>
  <c r="K152" i="17"/>
  <c r="V141" i="7"/>
  <c r="K171" i="14"/>
  <c r="P171" i="14" s="1"/>
  <c r="BZ145" i="18" s="1"/>
  <c r="Z141" i="7" s="1"/>
  <c r="K216" i="17"/>
  <c r="AQ209" i="18" s="1"/>
  <c r="V205" i="7"/>
  <c r="K235" i="14"/>
  <c r="P235" i="14" s="1"/>
  <c r="BZ209" i="18" s="1"/>
  <c r="Z205" i="7" s="1"/>
  <c r="K280" i="17"/>
  <c r="AQ273" i="18" s="1"/>
  <c r="V269" i="7"/>
  <c r="K299" i="14"/>
  <c r="P299" i="14" s="1"/>
  <c r="BZ273" i="18" s="1"/>
  <c r="Z269" i="7" s="1"/>
  <c r="K195" i="17"/>
  <c r="AQ188" i="18" s="1"/>
  <c r="V184" i="7"/>
  <c r="K214" i="14"/>
  <c r="P214" i="14" s="1"/>
  <c r="BZ188" i="18" s="1"/>
  <c r="Z184" i="7" s="1"/>
  <c r="K64" i="17"/>
  <c r="AP57" i="18" s="1"/>
  <c r="V53" i="7"/>
  <c r="K83" i="14"/>
  <c r="P83" i="14" s="1"/>
  <c r="BZ57" i="18" s="1"/>
  <c r="Z53" i="7" s="1"/>
  <c r="K129" i="17"/>
  <c r="V118" i="7"/>
  <c r="K148" i="14"/>
  <c r="P148" i="14" s="1"/>
  <c r="BZ122" i="18" s="1"/>
  <c r="Z118" i="7" s="1"/>
  <c r="K193" i="17"/>
  <c r="V182" i="7"/>
  <c r="K212" i="14"/>
  <c r="P212" i="14" s="1"/>
  <c r="BZ186" i="18" s="1"/>
  <c r="Z182" i="7" s="1"/>
  <c r="K257" i="17"/>
  <c r="V246" i="7"/>
  <c r="K276" i="14"/>
  <c r="P276" i="14" s="1"/>
  <c r="BZ250" i="18" s="1"/>
  <c r="Z246" i="7" s="1"/>
  <c r="K17" i="17"/>
  <c r="AP10" i="18" s="1"/>
  <c r="V6" i="7"/>
  <c r="K36" i="14"/>
  <c r="K107" i="17"/>
  <c r="AQ100" i="18" s="1"/>
  <c r="V96" i="7"/>
  <c r="K126" i="14"/>
  <c r="P126" i="14" s="1"/>
  <c r="BZ100" i="18" s="1"/>
  <c r="Z96" i="7" s="1"/>
  <c r="K251" i="17"/>
  <c r="AP244" i="18" s="1"/>
  <c r="V240" i="7"/>
  <c r="K270" i="14"/>
  <c r="P270" i="14" s="1"/>
  <c r="BZ244" i="18" s="1"/>
  <c r="Z240" i="7" s="1"/>
  <c r="K74" i="17"/>
  <c r="N74" i="17" s="1"/>
  <c r="V63" i="7"/>
  <c r="K93" i="14"/>
  <c r="P93" i="14" s="1"/>
  <c r="BZ67" i="18" s="1"/>
  <c r="Z63" i="7" s="1"/>
  <c r="K138" i="17"/>
  <c r="AP131" i="18" s="1"/>
  <c r="V127" i="7"/>
  <c r="K157" i="14"/>
  <c r="P157" i="14" s="1"/>
  <c r="BZ131" i="18" s="1"/>
  <c r="Z127" i="7" s="1"/>
  <c r="K202" i="17"/>
  <c r="AP195" i="18" s="1"/>
  <c r="V191" i="7"/>
  <c r="K221" i="14"/>
  <c r="P221" i="14" s="1"/>
  <c r="BZ195" i="18" s="1"/>
  <c r="Z191" i="7" s="1"/>
  <c r="K266" i="17"/>
  <c r="V255" i="7"/>
  <c r="K285" i="14"/>
  <c r="P285" i="14" s="1"/>
  <c r="BZ259" i="18" s="1"/>
  <c r="Z255" i="7" s="1"/>
  <c r="K34" i="17"/>
  <c r="V23" i="7"/>
  <c r="K53" i="14"/>
  <c r="P53" i="14" s="1"/>
  <c r="BZ27" i="18" s="1"/>
  <c r="Z23" i="7" s="1"/>
  <c r="K131" i="17"/>
  <c r="V120" i="7"/>
  <c r="K150" i="14"/>
  <c r="P150" i="14" s="1"/>
  <c r="BZ124" i="18" s="1"/>
  <c r="Z120" i="7" s="1"/>
  <c r="B16" i="17"/>
  <c r="B35" i="14"/>
  <c r="AA68" i="7"/>
  <c r="AB68" i="7"/>
  <c r="AA132" i="7"/>
  <c r="AB132" i="7"/>
  <c r="AA196" i="7"/>
  <c r="AB196" i="7"/>
  <c r="AA260" i="7"/>
  <c r="AB260" i="7"/>
  <c r="K32" i="17"/>
  <c r="V21" i="7"/>
  <c r="K51" i="14"/>
  <c r="P51" i="14" s="1"/>
  <c r="BZ25" i="18" s="1"/>
  <c r="Z21" i="7" s="1"/>
  <c r="K252" i="17"/>
  <c r="V241" i="7"/>
  <c r="K271" i="14"/>
  <c r="P271" i="14" s="1"/>
  <c r="BZ245" i="18" s="1"/>
  <c r="Z241" i="7" s="1"/>
  <c r="K76" i="17"/>
  <c r="AQ69" i="18" s="1"/>
  <c r="V65" i="7"/>
  <c r="K95" i="14"/>
  <c r="P95" i="14" s="1"/>
  <c r="BZ69" i="18" s="1"/>
  <c r="Z65" i="7" s="1"/>
  <c r="K140" i="17"/>
  <c r="AP133" i="18" s="1"/>
  <c r="V129" i="7"/>
  <c r="K159" i="14"/>
  <c r="P159" i="14" s="1"/>
  <c r="BZ133" i="18" s="1"/>
  <c r="Z129" i="7" s="1"/>
  <c r="K204" i="17"/>
  <c r="N204" i="17" s="1"/>
  <c r="V193" i="7"/>
  <c r="K223" i="14"/>
  <c r="P223" i="14" s="1"/>
  <c r="BZ197" i="18" s="1"/>
  <c r="Z193" i="7" s="1"/>
  <c r="K268" i="17"/>
  <c r="AQ261" i="18" s="1"/>
  <c r="V257" i="7"/>
  <c r="K287" i="14"/>
  <c r="P287" i="14" s="1"/>
  <c r="BZ261" i="18" s="1"/>
  <c r="Z257" i="7" s="1"/>
  <c r="K36" i="17"/>
  <c r="N36" i="17" s="1"/>
  <c r="V25" i="7"/>
  <c r="K55" i="14"/>
  <c r="P55" i="14" s="1"/>
  <c r="BZ29" i="18" s="1"/>
  <c r="Z25" i="7" s="1"/>
  <c r="K85" i="17"/>
  <c r="V74" i="7"/>
  <c r="K104" i="14"/>
  <c r="P104" i="14" s="1"/>
  <c r="BZ78" i="18" s="1"/>
  <c r="Z74" i="7" s="1"/>
  <c r="K157" i="17"/>
  <c r="V146" i="7"/>
  <c r="K176" i="14"/>
  <c r="P176" i="14" s="1"/>
  <c r="BZ150" i="18" s="1"/>
  <c r="Z146" i="7" s="1"/>
  <c r="K237" i="17"/>
  <c r="V226" i="7"/>
  <c r="K256" i="14"/>
  <c r="P256" i="14" s="1"/>
  <c r="BZ230" i="18" s="1"/>
  <c r="Z226" i="7" s="1"/>
  <c r="K301" i="17"/>
  <c r="AQ294" i="18" s="1"/>
  <c r="V290" i="7"/>
  <c r="K320" i="14"/>
  <c r="P320" i="14" s="1"/>
  <c r="BZ294" i="18" s="1"/>
  <c r="Z290" i="7" s="1"/>
  <c r="K110" i="17"/>
  <c r="AP103" i="18" s="1"/>
  <c r="V99" i="7"/>
  <c r="K129" i="14"/>
  <c r="P129" i="14" s="1"/>
  <c r="BZ103" i="18" s="1"/>
  <c r="Z99" i="7" s="1"/>
  <c r="K174" i="17"/>
  <c r="AP167" i="18" s="1"/>
  <c r="V163" i="7"/>
  <c r="K193" i="14"/>
  <c r="P193" i="14" s="1"/>
  <c r="BZ167" i="18" s="1"/>
  <c r="Z163" i="7" s="1"/>
  <c r="K238" i="17"/>
  <c r="AQ231" i="18" s="1"/>
  <c r="V227" i="7"/>
  <c r="K257" i="14"/>
  <c r="P257" i="14" s="1"/>
  <c r="BZ231" i="18" s="1"/>
  <c r="Z227" i="7" s="1"/>
  <c r="K302" i="17"/>
  <c r="AQ295" i="18" s="1"/>
  <c r="V291" i="7"/>
  <c r="K321" i="14"/>
  <c r="P321" i="14" s="1"/>
  <c r="BZ295" i="18" s="1"/>
  <c r="Z291" i="7" s="1"/>
  <c r="K19" i="17"/>
  <c r="V8" i="7"/>
  <c r="K38" i="14"/>
  <c r="K103" i="17"/>
  <c r="V92" i="7"/>
  <c r="K122" i="14"/>
  <c r="P122" i="14" s="1"/>
  <c r="BZ96" i="18" s="1"/>
  <c r="Z92" i="7" s="1"/>
  <c r="K167" i="17"/>
  <c r="V156" i="7"/>
  <c r="K186" i="14"/>
  <c r="P186" i="14" s="1"/>
  <c r="BZ160" i="18" s="1"/>
  <c r="Z156" i="7" s="1"/>
  <c r="K231" i="17"/>
  <c r="AQ224" i="18" s="1"/>
  <c r="V220" i="7"/>
  <c r="K250" i="14"/>
  <c r="P250" i="14" s="1"/>
  <c r="BZ224" i="18" s="1"/>
  <c r="Z220" i="7" s="1"/>
  <c r="K39" i="17"/>
  <c r="AP32" i="18" s="1"/>
  <c r="V28" i="7"/>
  <c r="K58" i="14"/>
  <c r="P58" i="14" s="1"/>
  <c r="BZ32" i="18" s="1"/>
  <c r="Z28" i="7" s="1"/>
  <c r="K96" i="17"/>
  <c r="AP89" i="18" s="1"/>
  <c r="V85" i="7"/>
  <c r="K115" i="14"/>
  <c r="P115" i="14" s="1"/>
  <c r="BZ89" i="18" s="1"/>
  <c r="Z85" i="7" s="1"/>
  <c r="K160" i="17"/>
  <c r="AQ153" i="18" s="1"/>
  <c r="V149" i="7"/>
  <c r="K179" i="14"/>
  <c r="P179" i="14" s="1"/>
  <c r="BZ153" i="18" s="1"/>
  <c r="Z149" i="7" s="1"/>
  <c r="K224" i="17"/>
  <c r="AP217" i="18" s="1"/>
  <c r="V213" i="7"/>
  <c r="K243" i="14"/>
  <c r="P243" i="14" s="1"/>
  <c r="BZ217" i="18" s="1"/>
  <c r="Z213" i="7" s="1"/>
  <c r="K288" i="17"/>
  <c r="V277" i="7"/>
  <c r="K307" i="14"/>
  <c r="P307" i="14" s="1"/>
  <c r="BZ281" i="18" s="1"/>
  <c r="Z277" i="7" s="1"/>
  <c r="K219" i="17"/>
  <c r="V208" i="7"/>
  <c r="K238" i="14"/>
  <c r="P238" i="14" s="1"/>
  <c r="BZ212" i="18" s="1"/>
  <c r="Z208" i="7" s="1"/>
  <c r="K73" i="17"/>
  <c r="V62" i="7"/>
  <c r="K92" i="14"/>
  <c r="P92" i="14" s="1"/>
  <c r="BZ66" i="18" s="1"/>
  <c r="Z62" i="7" s="1"/>
  <c r="K137" i="17"/>
  <c r="AQ130" i="18" s="1"/>
  <c r="V126" i="7"/>
  <c r="K156" i="14"/>
  <c r="P156" i="14" s="1"/>
  <c r="BZ130" i="18" s="1"/>
  <c r="Z126" i="7" s="1"/>
  <c r="K201" i="17"/>
  <c r="AP194" i="18" s="1"/>
  <c r="V190" i="7"/>
  <c r="K220" i="14"/>
  <c r="P220" i="14" s="1"/>
  <c r="BZ194" i="18" s="1"/>
  <c r="Z190" i="7" s="1"/>
  <c r="K265" i="17"/>
  <c r="AP258" i="18" s="1"/>
  <c r="V254" i="7"/>
  <c r="K284" i="14"/>
  <c r="P284" i="14" s="1"/>
  <c r="BZ258" i="18" s="1"/>
  <c r="Z254" i="7" s="1"/>
  <c r="K25" i="17"/>
  <c r="AP18" i="18" s="1"/>
  <c r="V14" i="7"/>
  <c r="K44" i="14"/>
  <c r="K123" i="17"/>
  <c r="AQ116" i="18" s="1"/>
  <c r="V112" i="7"/>
  <c r="K142" i="14"/>
  <c r="P142" i="14" s="1"/>
  <c r="BZ116" i="18" s="1"/>
  <c r="Z112" i="7" s="1"/>
  <c r="K275" i="17"/>
  <c r="V264" i="7"/>
  <c r="K294" i="14"/>
  <c r="P294" i="14" s="1"/>
  <c r="BZ268" i="18" s="1"/>
  <c r="Z264" i="7" s="1"/>
  <c r="K82" i="17"/>
  <c r="V71" i="7"/>
  <c r="K101" i="14"/>
  <c r="P101" i="14" s="1"/>
  <c r="BZ75" i="18" s="1"/>
  <c r="Z71" i="7" s="1"/>
  <c r="K146" i="17"/>
  <c r="V135" i="7"/>
  <c r="K165" i="14"/>
  <c r="P165" i="14" s="1"/>
  <c r="BZ139" i="18" s="1"/>
  <c r="Z135" i="7" s="1"/>
  <c r="K210" i="17"/>
  <c r="AQ203" i="18" s="1"/>
  <c r="V199" i="7"/>
  <c r="K229" i="14"/>
  <c r="P229" i="14" s="1"/>
  <c r="BZ203" i="18" s="1"/>
  <c r="Z199" i="7" s="1"/>
  <c r="K274" i="17"/>
  <c r="N274" i="17" s="1"/>
  <c r="V263" i="7"/>
  <c r="K293" i="14"/>
  <c r="P293" i="14" s="1"/>
  <c r="BZ267" i="18" s="1"/>
  <c r="Z263" i="7" s="1"/>
  <c r="K42" i="17"/>
  <c r="N42" i="17" s="1"/>
  <c r="V31" i="7"/>
  <c r="K61" i="14"/>
  <c r="P61" i="14" s="1"/>
  <c r="BZ35" i="18" s="1"/>
  <c r="Z31" i="7" s="1"/>
  <c r="K147" i="17"/>
  <c r="AP140" i="18" s="1"/>
  <c r="V136" i="7"/>
  <c r="K166" i="14"/>
  <c r="P166" i="14" s="1"/>
  <c r="BZ140" i="18" s="1"/>
  <c r="Z136" i="7" s="1"/>
  <c r="AB79" i="7"/>
  <c r="AA79" i="7"/>
  <c r="AB143" i="7"/>
  <c r="AA143" i="7"/>
  <c r="AB207" i="7"/>
  <c r="AA207" i="7"/>
  <c r="AB271" i="7"/>
  <c r="AA271" i="7"/>
  <c r="K148" i="17"/>
  <c r="V137" i="7"/>
  <c r="K167" i="14"/>
  <c r="P167" i="14" s="1"/>
  <c r="BZ141" i="18" s="1"/>
  <c r="Z137" i="7" s="1"/>
  <c r="K276" i="17"/>
  <c r="AP269" i="18" s="1"/>
  <c r="V265" i="7"/>
  <c r="K295" i="14"/>
  <c r="P295" i="14" s="1"/>
  <c r="BZ269" i="18" s="1"/>
  <c r="Z265" i="7" s="1"/>
  <c r="K44" i="17"/>
  <c r="AQ37" i="18" s="1"/>
  <c r="V33" i="7"/>
  <c r="K63" i="14"/>
  <c r="P63" i="14" s="1"/>
  <c r="BZ37" i="18" s="1"/>
  <c r="Z33" i="7" s="1"/>
  <c r="K93" i="17"/>
  <c r="V82" i="7"/>
  <c r="K112" i="14"/>
  <c r="P112" i="14" s="1"/>
  <c r="BZ86" i="18" s="1"/>
  <c r="Z82" i="7" s="1"/>
  <c r="K173" i="17"/>
  <c r="V162" i="7"/>
  <c r="K192" i="14"/>
  <c r="P192" i="14" s="1"/>
  <c r="BZ166" i="18" s="1"/>
  <c r="Z162" i="7" s="1"/>
  <c r="K245" i="17"/>
  <c r="N245" i="17" s="1"/>
  <c r="V234" i="7"/>
  <c r="K264" i="14"/>
  <c r="P264" i="14" s="1"/>
  <c r="BZ238" i="18" s="1"/>
  <c r="Z234" i="7" s="1"/>
  <c r="K309" i="17"/>
  <c r="AP302" i="18" s="1"/>
  <c r="V298" i="7"/>
  <c r="K328" i="14"/>
  <c r="P328" i="14" s="1"/>
  <c r="BZ302" i="18" s="1"/>
  <c r="Z298" i="7" s="1"/>
  <c r="K118" i="17"/>
  <c r="V107" i="7"/>
  <c r="K137" i="14"/>
  <c r="P137" i="14" s="1"/>
  <c r="BZ111" i="18" s="1"/>
  <c r="Z107" i="7" s="1"/>
  <c r="K182" i="17"/>
  <c r="V171" i="7"/>
  <c r="K201" i="14"/>
  <c r="P201" i="14" s="1"/>
  <c r="BZ175" i="18" s="1"/>
  <c r="Z171" i="7" s="1"/>
  <c r="K246" i="17"/>
  <c r="N246" i="17" s="1"/>
  <c r="V235" i="7"/>
  <c r="K265" i="14"/>
  <c r="P265" i="14" s="1"/>
  <c r="BZ239" i="18" s="1"/>
  <c r="Z235" i="7" s="1"/>
  <c r="K310" i="17"/>
  <c r="N310" i="17" s="1"/>
  <c r="V299" i="7"/>
  <c r="K329" i="14"/>
  <c r="P329" i="14" s="1"/>
  <c r="BZ303" i="18" s="1"/>
  <c r="Z299" i="7" s="1"/>
  <c r="K43" i="17"/>
  <c r="V32" i="7"/>
  <c r="K62" i="14"/>
  <c r="P62" i="14" s="1"/>
  <c r="BZ36" i="18" s="1"/>
  <c r="Z32" i="7" s="1"/>
  <c r="K111" i="17"/>
  <c r="V100" i="7"/>
  <c r="K130" i="14"/>
  <c r="P130" i="14" s="1"/>
  <c r="BZ104" i="18" s="1"/>
  <c r="Z100" i="7" s="1"/>
  <c r="K175" i="17"/>
  <c r="AP168" i="18" s="1"/>
  <c r="V164" i="7"/>
  <c r="K194" i="14"/>
  <c r="P194" i="14" s="1"/>
  <c r="BZ168" i="18" s="1"/>
  <c r="Z164" i="7" s="1"/>
  <c r="K239" i="17"/>
  <c r="AP232" i="18" s="1"/>
  <c r="V228" i="7"/>
  <c r="K258" i="14"/>
  <c r="P258" i="14" s="1"/>
  <c r="BZ232" i="18" s="1"/>
  <c r="Z228" i="7" s="1"/>
  <c r="K47" i="17"/>
  <c r="V36" i="7"/>
  <c r="K66" i="14"/>
  <c r="P66" i="14" s="1"/>
  <c r="BZ40" i="18" s="1"/>
  <c r="Z36" i="7" s="1"/>
  <c r="K104" i="17"/>
  <c r="V93" i="7"/>
  <c r="K123" i="14"/>
  <c r="P123" i="14" s="1"/>
  <c r="BZ97" i="18" s="1"/>
  <c r="Z93" i="7" s="1"/>
  <c r="K168" i="17"/>
  <c r="AQ161" i="18" s="1"/>
  <c r="V157" i="7"/>
  <c r="K187" i="14"/>
  <c r="P187" i="14" s="1"/>
  <c r="BZ161" i="18" s="1"/>
  <c r="Z157" i="7" s="1"/>
  <c r="K232" i="17"/>
  <c r="N232" i="17" s="1"/>
  <c r="V221" i="7"/>
  <c r="K251" i="14"/>
  <c r="P251" i="14" s="1"/>
  <c r="BZ225" i="18" s="1"/>
  <c r="Z221" i="7" s="1"/>
  <c r="K296" i="17"/>
  <c r="V285" i="7"/>
  <c r="K315" i="14"/>
  <c r="P315" i="14" s="1"/>
  <c r="BZ289" i="18" s="1"/>
  <c r="Z285" i="7" s="1"/>
  <c r="K243" i="17"/>
  <c r="V232" i="7"/>
  <c r="K262" i="14"/>
  <c r="P262" i="14" s="1"/>
  <c r="BZ236" i="18" s="1"/>
  <c r="Z232" i="7" s="1"/>
  <c r="K81" i="17"/>
  <c r="AP74" i="18" s="1"/>
  <c r="V70" i="7"/>
  <c r="K100" i="14"/>
  <c r="P100" i="14" s="1"/>
  <c r="BZ74" i="18" s="1"/>
  <c r="Z70" i="7" s="1"/>
  <c r="K145" i="17"/>
  <c r="AQ138" i="18" s="1"/>
  <c r="V134" i="7"/>
  <c r="K164" i="14"/>
  <c r="P164" i="14" s="1"/>
  <c r="BZ138" i="18" s="1"/>
  <c r="Z134" i="7" s="1"/>
  <c r="K209" i="17"/>
  <c r="V198" i="7"/>
  <c r="K228" i="14"/>
  <c r="P228" i="14" s="1"/>
  <c r="BZ202" i="18" s="1"/>
  <c r="Z198" i="7" s="1"/>
  <c r="K273" i="17"/>
  <c r="V262" i="7"/>
  <c r="K292" i="14"/>
  <c r="P292" i="14" s="1"/>
  <c r="BZ266" i="18" s="1"/>
  <c r="Z262" i="7" s="1"/>
  <c r="K33" i="17"/>
  <c r="AP26" i="18" s="1"/>
  <c r="V22" i="7"/>
  <c r="K52" i="14"/>
  <c r="P52" i="14" s="1"/>
  <c r="BZ26" i="18" s="1"/>
  <c r="Z22" i="7" s="1"/>
  <c r="K139" i="17"/>
  <c r="AP132" i="18" s="1"/>
  <c r="V128" i="7"/>
  <c r="K158" i="14"/>
  <c r="P158" i="14" s="1"/>
  <c r="BZ132" i="18" s="1"/>
  <c r="Z128" i="7" s="1"/>
  <c r="K291" i="17"/>
  <c r="V280" i="7"/>
  <c r="K310" i="14"/>
  <c r="P310" i="14" s="1"/>
  <c r="BZ284" i="18" s="1"/>
  <c r="Z280" i="7" s="1"/>
  <c r="K90" i="17"/>
  <c r="V79" i="7"/>
  <c r="K109" i="14"/>
  <c r="P109" i="14" s="1"/>
  <c r="BZ83" i="18" s="1"/>
  <c r="Z79" i="7" s="1"/>
  <c r="K154" i="17"/>
  <c r="AQ147" i="18" s="1"/>
  <c r="V143" i="7"/>
  <c r="K173" i="14"/>
  <c r="P173" i="14" s="1"/>
  <c r="BZ147" i="18" s="1"/>
  <c r="Z143" i="7" s="1"/>
  <c r="K218" i="17"/>
  <c r="AQ211" i="18" s="1"/>
  <c r="V207" i="7"/>
  <c r="K237" i="14"/>
  <c r="P237" i="14" s="1"/>
  <c r="BZ211" i="18" s="1"/>
  <c r="Z207" i="7" s="1"/>
  <c r="K282" i="17"/>
  <c r="V271" i="7"/>
  <c r="K301" i="14"/>
  <c r="P301" i="14" s="1"/>
  <c r="BZ275" i="18" s="1"/>
  <c r="Z271" i="7" s="1"/>
  <c r="K50" i="17"/>
  <c r="V39" i="7"/>
  <c r="K69" i="14"/>
  <c r="P69" i="14" s="1"/>
  <c r="BZ43" i="18" s="1"/>
  <c r="Z39" i="7" s="1"/>
  <c r="K179" i="17"/>
  <c r="AQ172" i="18" s="1"/>
  <c r="V168" i="7"/>
  <c r="K198" i="14"/>
  <c r="P198" i="14" s="1"/>
  <c r="BZ172" i="18" s="1"/>
  <c r="Z168" i="7" s="1"/>
  <c r="K247" i="17"/>
  <c r="N247" i="17" s="1"/>
  <c r="V236" i="7"/>
  <c r="K266" i="14"/>
  <c r="P266" i="14" s="1"/>
  <c r="BZ240" i="18" s="1"/>
  <c r="Z236" i="7" s="1"/>
  <c r="K287" i="17"/>
  <c r="V276" i="7"/>
  <c r="K306" i="14"/>
  <c r="P306" i="14" s="1"/>
  <c r="BZ280" i="18" s="1"/>
  <c r="Z276" i="7" s="1"/>
  <c r="K92" i="17"/>
  <c r="V81" i="7"/>
  <c r="K111" i="14"/>
  <c r="P111" i="14" s="1"/>
  <c r="BZ85" i="18" s="1"/>
  <c r="Z81" i="7" s="1"/>
  <c r="K284" i="17"/>
  <c r="AP277" i="18" s="1"/>
  <c r="V273" i="7"/>
  <c r="K303" i="14"/>
  <c r="P303" i="14" s="1"/>
  <c r="BZ277" i="18" s="1"/>
  <c r="Z273" i="7" s="1"/>
  <c r="K52" i="17"/>
  <c r="AQ45" i="18" s="1"/>
  <c r="V41" i="7"/>
  <c r="K71" i="14"/>
  <c r="P71" i="14" s="1"/>
  <c r="BZ45" i="18" s="1"/>
  <c r="Z41" i="7" s="1"/>
  <c r="K109" i="17"/>
  <c r="V98" i="7"/>
  <c r="K128" i="14"/>
  <c r="P128" i="14" s="1"/>
  <c r="BZ102" i="18" s="1"/>
  <c r="Z98" i="7" s="1"/>
  <c r="K181" i="17"/>
  <c r="V170" i="7"/>
  <c r="K200" i="14"/>
  <c r="P200" i="14" s="1"/>
  <c r="BZ174" i="18" s="1"/>
  <c r="Z170" i="7" s="1"/>
  <c r="K253" i="17"/>
  <c r="AP246" i="18" s="1"/>
  <c r="V242" i="7"/>
  <c r="K272" i="14"/>
  <c r="P272" i="14" s="1"/>
  <c r="BZ246" i="18" s="1"/>
  <c r="Z242" i="7" s="1"/>
  <c r="K48" i="17"/>
  <c r="N48" i="17" s="1"/>
  <c r="V37" i="7"/>
  <c r="K67" i="14"/>
  <c r="P67" i="14" s="1"/>
  <c r="BZ41" i="18" s="1"/>
  <c r="Z37" i="7" s="1"/>
  <c r="K126" i="17"/>
  <c r="V115" i="7"/>
  <c r="K145" i="14"/>
  <c r="P145" i="14" s="1"/>
  <c r="BZ119" i="18" s="1"/>
  <c r="Z115" i="7" s="1"/>
  <c r="K190" i="17"/>
  <c r="V179" i="7"/>
  <c r="K209" i="14"/>
  <c r="P209" i="14" s="1"/>
  <c r="BZ183" i="18" s="1"/>
  <c r="Z179" i="7" s="1"/>
  <c r="K254" i="17"/>
  <c r="N254" i="17" s="1"/>
  <c r="V243" i="7"/>
  <c r="K273" i="14"/>
  <c r="P273" i="14" s="1"/>
  <c r="BZ247" i="18" s="1"/>
  <c r="Z243" i="7" s="1"/>
  <c r="K22" i="17"/>
  <c r="V11" i="7"/>
  <c r="K41" i="14"/>
  <c r="K29" i="17"/>
  <c r="V18" i="7"/>
  <c r="K48" i="14"/>
  <c r="P48" i="14" s="1"/>
  <c r="BZ22" i="18" s="1"/>
  <c r="Z18" i="7" s="1"/>
  <c r="K119" i="17"/>
  <c r="V108" i="7"/>
  <c r="K138" i="14"/>
  <c r="P138" i="14" s="1"/>
  <c r="BZ112" i="18" s="1"/>
  <c r="Z108" i="7" s="1"/>
  <c r="K183" i="17"/>
  <c r="AP176" i="18" s="1"/>
  <c r="V172" i="7"/>
  <c r="K202" i="14"/>
  <c r="P202" i="14" s="1"/>
  <c r="BZ176" i="18" s="1"/>
  <c r="Z172" i="7" s="1"/>
  <c r="K255" i="17"/>
  <c r="N255" i="17" s="1"/>
  <c r="V244" i="7"/>
  <c r="K274" i="14"/>
  <c r="P274" i="14" s="1"/>
  <c r="BZ248" i="18" s="1"/>
  <c r="Z244" i="7" s="1"/>
  <c r="K55" i="17"/>
  <c r="V44" i="7"/>
  <c r="K74" i="14"/>
  <c r="P74" i="14" s="1"/>
  <c r="BZ48" i="18" s="1"/>
  <c r="Z44" i="7" s="1"/>
  <c r="K112" i="17"/>
  <c r="V101" i="7"/>
  <c r="K131" i="14"/>
  <c r="P131" i="14" s="1"/>
  <c r="BZ105" i="18" s="1"/>
  <c r="Z101" i="7" s="1"/>
  <c r="K176" i="17"/>
  <c r="AQ169" i="18" s="1"/>
  <c r="V165" i="7"/>
  <c r="K195" i="14"/>
  <c r="P195" i="14" s="1"/>
  <c r="BZ169" i="18" s="1"/>
  <c r="Z165" i="7" s="1"/>
  <c r="K240" i="17"/>
  <c r="AQ233" i="18" s="1"/>
  <c r="V229" i="7"/>
  <c r="K259" i="14"/>
  <c r="P259" i="14" s="1"/>
  <c r="BZ233" i="18" s="1"/>
  <c r="Z229" i="7" s="1"/>
  <c r="K304" i="17"/>
  <c r="V293" i="7"/>
  <c r="K323" i="14"/>
  <c r="P323" i="14" s="1"/>
  <c r="BZ297" i="18" s="1"/>
  <c r="Z293" i="7" s="1"/>
  <c r="K259" i="17"/>
  <c r="V248" i="7"/>
  <c r="K278" i="14"/>
  <c r="P278" i="14" s="1"/>
  <c r="BZ252" i="18" s="1"/>
  <c r="Z248" i="7" s="1"/>
  <c r="K89" i="17"/>
  <c r="AP82" i="18" s="1"/>
  <c r="V78" i="7"/>
  <c r="K108" i="14"/>
  <c r="P108" i="14" s="1"/>
  <c r="BZ82" i="18" s="1"/>
  <c r="Z78" i="7" s="1"/>
  <c r="K153" i="17"/>
  <c r="N153" i="17" s="1"/>
  <c r="V142" i="7"/>
  <c r="K172" i="14"/>
  <c r="P172" i="14" s="1"/>
  <c r="BZ146" i="18" s="1"/>
  <c r="Z142" i="7" s="1"/>
  <c r="K217" i="17"/>
  <c r="V206" i="7"/>
  <c r="K236" i="14"/>
  <c r="P236" i="14" s="1"/>
  <c r="BZ210" i="18" s="1"/>
  <c r="Z206" i="7" s="1"/>
  <c r="K281" i="17"/>
  <c r="V270" i="7"/>
  <c r="K300" i="14"/>
  <c r="P300" i="14" s="1"/>
  <c r="BZ274" i="18" s="1"/>
  <c r="Z270" i="7" s="1"/>
  <c r="K41" i="17"/>
  <c r="AP34" i="18" s="1"/>
  <c r="V30" i="7"/>
  <c r="K60" i="14"/>
  <c r="P60" i="14" s="1"/>
  <c r="BZ34" i="18" s="1"/>
  <c r="Z30" i="7" s="1"/>
  <c r="K155" i="17"/>
  <c r="AQ148" i="18" s="1"/>
  <c r="V144" i="7"/>
  <c r="K174" i="14"/>
  <c r="P174" i="14" s="1"/>
  <c r="BZ148" i="18" s="1"/>
  <c r="Z144" i="7" s="1"/>
  <c r="K27" i="17"/>
  <c r="V16" i="7"/>
  <c r="K46" i="14"/>
  <c r="P46" i="14" s="1"/>
  <c r="BZ20" i="18" s="1"/>
  <c r="Z16" i="7" s="1"/>
  <c r="K98" i="17"/>
  <c r="N98" i="17" s="1"/>
  <c r="V87" i="7"/>
  <c r="K117" i="14"/>
  <c r="P117" i="14" s="1"/>
  <c r="BZ91" i="18" s="1"/>
  <c r="Z87" i="7" s="1"/>
  <c r="K162" i="17"/>
  <c r="AP155" i="18" s="1"/>
  <c r="V151" i="7"/>
  <c r="K181" i="14"/>
  <c r="P181" i="14" s="1"/>
  <c r="BZ155" i="18" s="1"/>
  <c r="Z151" i="7" s="1"/>
  <c r="K226" i="17"/>
  <c r="AQ219" i="18" s="1"/>
  <c r="V215" i="7"/>
  <c r="K245" i="14"/>
  <c r="P245" i="14" s="1"/>
  <c r="BZ219" i="18" s="1"/>
  <c r="Z215" i="7" s="1"/>
  <c r="K290" i="17"/>
  <c r="V279" i="7"/>
  <c r="K309" i="14"/>
  <c r="P309" i="14" s="1"/>
  <c r="BZ283" i="18" s="1"/>
  <c r="Z279" i="7" s="1"/>
  <c r="K58" i="17"/>
  <c r="V47" i="7"/>
  <c r="K77" i="14"/>
  <c r="P77" i="14" s="1"/>
  <c r="BZ51" i="18" s="1"/>
  <c r="Z47" i="7" s="1"/>
  <c r="K211" i="17"/>
  <c r="AQ204" i="18" s="1"/>
  <c r="V200" i="7"/>
  <c r="K230" i="14"/>
  <c r="P230" i="14" s="1"/>
  <c r="BZ204" i="18" s="1"/>
  <c r="Z200" i="7" s="1"/>
  <c r="K18" i="17"/>
  <c r="AP11" i="18" s="1"/>
  <c r="V7" i="7"/>
  <c r="K37" i="14"/>
  <c r="K37" i="17"/>
  <c r="V26" i="7"/>
  <c r="K56" i="14"/>
  <c r="P56" i="14" s="1"/>
  <c r="BZ30" i="18" s="1"/>
  <c r="Z26" i="7" s="1"/>
  <c r="K84" i="17"/>
  <c r="AP77" i="18" s="1"/>
  <c r="V73" i="7"/>
  <c r="K103" i="14"/>
  <c r="P103" i="14" s="1"/>
  <c r="BZ77" i="18" s="1"/>
  <c r="Z73" i="7" s="1"/>
  <c r="K212" i="17"/>
  <c r="AP205" i="18" s="1"/>
  <c r="V201" i="7"/>
  <c r="K231" i="14"/>
  <c r="P231" i="14" s="1"/>
  <c r="BZ205" i="18" s="1"/>
  <c r="Z201" i="7" s="1"/>
  <c r="K220" i="17"/>
  <c r="N220" i="17" s="1"/>
  <c r="V209" i="7"/>
  <c r="K239" i="14"/>
  <c r="P239" i="14" s="1"/>
  <c r="BZ213" i="18" s="1"/>
  <c r="Z209" i="7" s="1"/>
  <c r="K100" i="17"/>
  <c r="V89" i="7"/>
  <c r="K119" i="14"/>
  <c r="P119" i="14" s="1"/>
  <c r="BZ93" i="18" s="1"/>
  <c r="Z89" i="7" s="1"/>
  <c r="K164" i="17"/>
  <c r="V153" i="7"/>
  <c r="K183" i="14"/>
  <c r="P183" i="14" s="1"/>
  <c r="BZ157" i="18" s="1"/>
  <c r="Z153" i="7" s="1"/>
  <c r="K228" i="17"/>
  <c r="AQ221" i="18" s="1"/>
  <c r="V217" i="7"/>
  <c r="K247" i="14"/>
  <c r="P247" i="14" s="1"/>
  <c r="BZ221" i="18" s="1"/>
  <c r="Z217" i="7" s="1"/>
  <c r="K292" i="17"/>
  <c r="AQ285" i="18" s="1"/>
  <c r="V281" i="7"/>
  <c r="K311" i="14"/>
  <c r="P311" i="14" s="1"/>
  <c r="BZ285" i="18" s="1"/>
  <c r="Z281" i="7" s="1"/>
  <c r="K60" i="17"/>
  <c r="V49" i="7"/>
  <c r="K79" i="14"/>
  <c r="P79" i="14" s="1"/>
  <c r="BZ53" i="18" s="1"/>
  <c r="Z49" i="7" s="1"/>
  <c r="K117" i="17"/>
  <c r="AP110" i="18" s="1"/>
  <c r="V106" i="7"/>
  <c r="K136" i="14"/>
  <c r="P136" i="14" s="1"/>
  <c r="BZ110" i="18" s="1"/>
  <c r="Z106" i="7" s="1"/>
  <c r="K189" i="17"/>
  <c r="AP182" i="18" s="1"/>
  <c r="V178" i="7"/>
  <c r="K208" i="14"/>
  <c r="P208" i="14" s="1"/>
  <c r="BZ182" i="18" s="1"/>
  <c r="Z178" i="7" s="1"/>
  <c r="K261" i="17"/>
  <c r="N261" i="17" s="1"/>
  <c r="V250" i="7"/>
  <c r="K280" i="14"/>
  <c r="P280" i="14" s="1"/>
  <c r="BZ254" i="18" s="1"/>
  <c r="Z250" i="7" s="1"/>
  <c r="K70" i="17"/>
  <c r="V59" i="7"/>
  <c r="K89" i="14"/>
  <c r="P89" i="14" s="1"/>
  <c r="BZ63" i="18" s="1"/>
  <c r="Z59" i="7" s="1"/>
  <c r="K134" i="17"/>
  <c r="N134" i="17" s="1"/>
  <c r="V123" i="7"/>
  <c r="K153" i="14"/>
  <c r="P153" i="14" s="1"/>
  <c r="BZ127" i="18" s="1"/>
  <c r="Z123" i="7" s="1"/>
  <c r="K198" i="17"/>
  <c r="N198" i="17" s="1"/>
  <c r="V187" i="7"/>
  <c r="K217" i="14"/>
  <c r="P217" i="14" s="1"/>
  <c r="BZ191" i="18" s="1"/>
  <c r="Z187" i="7" s="1"/>
  <c r="K262" i="17"/>
  <c r="AP255" i="18" s="1"/>
  <c r="V251" i="7"/>
  <c r="K281" i="14"/>
  <c r="P281" i="14" s="1"/>
  <c r="BZ255" i="18" s="1"/>
  <c r="Z251" i="7" s="1"/>
  <c r="K30" i="17"/>
  <c r="V19" i="7"/>
  <c r="K49" i="14"/>
  <c r="P49" i="14" s="1"/>
  <c r="BZ23" i="18" s="1"/>
  <c r="Z19" i="7" s="1"/>
  <c r="K56" i="17"/>
  <c r="AP49" i="18" s="1"/>
  <c r="V45" i="7"/>
  <c r="K75" i="14"/>
  <c r="P75" i="14" s="1"/>
  <c r="BZ49" i="18" s="1"/>
  <c r="Z45" i="7" s="1"/>
  <c r="K127" i="17"/>
  <c r="AP120" i="18" s="1"/>
  <c r="V116" i="7"/>
  <c r="K146" i="14"/>
  <c r="P146" i="14" s="1"/>
  <c r="BZ120" i="18" s="1"/>
  <c r="Z116" i="7" s="1"/>
  <c r="K191" i="17"/>
  <c r="AP184" i="18" s="1"/>
  <c r="V180" i="7"/>
  <c r="K210" i="14"/>
  <c r="P210" i="14" s="1"/>
  <c r="BZ184" i="18" s="1"/>
  <c r="Z180" i="7" s="1"/>
  <c r="K279" i="17"/>
  <c r="V268" i="7"/>
  <c r="K298" i="14"/>
  <c r="P298" i="14" s="1"/>
  <c r="BZ272" i="18" s="1"/>
  <c r="Z268" i="7" s="1"/>
  <c r="K59" i="17"/>
  <c r="N59" i="17" s="1"/>
  <c r="V48" i="7"/>
  <c r="K78" i="14"/>
  <c r="P78" i="14" s="1"/>
  <c r="BZ52" i="18" s="1"/>
  <c r="Z48" i="7" s="1"/>
  <c r="K120" i="17"/>
  <c r="AQ113" i="18" s="1"/>
  <c r="V109" i="7"/>
  <c r="K139" i="14"/>
  <c r="P139" i="14" s="1"/>
  <c r="BZ113" i="18" s="1"/>
  <c r="Z109" i="7" s="1"/>
  <c r="K184" i="17"/>
  <c r="AP177" i="18" s="1"/>
  <c r="V173" i="7"/>
  <c r="K203" i="14"/>
  <c r="P203" i="14" s="1"/>
  <c r="BZ177" i="18" s="1"/>
  <c r="Z173" i="7" s="1"/>
  <c r="K248" i="17"/>
  <c r="V237" i="7"/>
  <c r="K267" i="14"/>
  <c r="P267" i="14" s="1"/>
  <c r="BZ241" i="18" s="1"/>
  <c r="Z237" i="7" s="1"/>
  <c r="K312" i="17"/>
  <c r="N312" i="17" s="1"/>
  <c r="V301" i="7"/>
  <c r="K331" i="14"/>
  <c r="P331" i="14" s="1"/>
  <c r="BZ305" i="18" s="1"/>
  <c r="Z301" i="7" s="1"/>
  <c r="K283" i="17"/>
  <c r="AP276" i="18" s="1"/>
  <c r="V272" i="7"/>
  <c r="K302" i="14"/>
  <c r="P302" i="14" s="1"/>
  <c r="BZ276" i="18" s="1"/>
  <c r="Z272" i="7" s="1"/>
  <c r="K97" i="17"/>
  <c r="AP90" i="18" s="1"/>
  <c r="V86" i="7"/>
  <c r="K116" i="14"/>
  <c r="P116" i="14" s="1"/>
  <c r="BZ90" i="18" s="1"/>
  <c r="Z86" i="7" s="1"/>
  <c r="K161" i="17"/>
  <c r="V150" i="7"/>
  <c r="K180" i="14"/>
  <c r="P180" i="14" s="1"/>
  <c r="BZ154" i="18" s="1"/>
  <c r="Z150" i="7" s="1"/>
  <c r="K225" i="17"/>
  <c r="AP218" i="18" s="1"/>
  <c r="V214" i="7"/>
  <c r="K244" i="14"/>
  <c r="P244" i="14" s="1"/>
  <c r="BZ218" i="18" s="1"/>
  <c r="Z214" i="7" s="1"/>
  <c r="K289" i="17"/>
  <c r="AP282" i="18" s="1"/>
  <c r="V278" i="7"/>
  <c r="K308" i="14"/>
  <c r="P308" i="14" s="1"/>
  <c r="BZ282" i="18" s="1"/>
  <c r="Z278" i="7" s="1"/>
  <c r="K49" i="17"/>
  <c r="AQ42" i="18" s="1"/>
  <c r="V38" i="7"/>
  <c r="K68" i="14"/>
  <c r="P68" i="14" s="1"/>
  <c r="BZ42" i="18" s="1"/>
  <c r="Z38" i="7" s="1"/>
  <c r="K171" i="17"/>
  <c r="V160" i="7"/>
  <c r="K190" i="14"/>
  <c r="P190" i="14" s="1"/>
  <c r="BZ164" i="18" s="1"/>
  <c r="Z160" i="7" s="1"/>
  <c r="K51" i="17"/>
  <c r="N51" i="17" s="1"/>
  <c r="V40" i="7"/>
  <c r="K70" i="14"/>
  <c r="P70" i="14" s="1"/>
  <c r="BZ44" i="18" s="1"/>
  <c r="Z40" i="7" s="1"/>
  <c r="K106" i="17"/>
  <c r="AP99" i="18" s="1"/>
  <c r="V95" i="7"/>
  <c r="K125" i="14"/>
  <c r="P125" i="14" s="1"/>
  <c r="BZ99" i="18" s="1"/>
  <c r="Z95" i="7" s="1"/>
  <c r="K170" i="17"/>
  <c r="AP163" i="18" s="1"/>
  <c r="V159" i="7"/>
  <c r="K189" i="14"/>
  <c r="P189" i="14" s="1"/>
  <c r="BZ163" i="18" s="1"/>
  <c r="Z159" i="7" s="1"/>
  <c r="K234" i="17"/>
  <c r="V223" i="7"/>
  <c r="K253" i="14"/>
  <c r="P253" i="14" s="1"/>
  <c r="BZ227" i="18" s="1"/>
  <c r="Z223" i="7" s="1"/>
  <c r="K298" i="17"/>
  <c r="AP291" i="18" s="1"/>
  <c r="V287" i="7"/>
  <c r="K317" i="14"/>
  <c r="P317" i="14" s="1"/>
  <c r="BZ291" i="18" s="1"/>
  <c r="Z287" i="7" s="1"/>
  <c r="K67" i="17"/>
  <c r="AP60" i="18" s="1"/>
  <c r="V56" i="7"/>
  <c r="K86" i="14"/>
  <c r="P86" i="14" s="1"/>
  <c r="BZ60" i="18" s="1"/>
  <c r="Z56" i="7" s="1"/>
  <c r="K235" i="17"/>
  <c r="AQ228" i="18" s="1"/>
  <c r="V224" i="7"/>
  <c r="K254" i="14"/>
  <c r="P254" i="14" s="1"/>
  <c r="BZ228" i="18" s="1"/>
  <c r="Z224" i="7" s="1"/>
  <c r="K101" i="17"/>
  <c r="N101" i="17" s="1"/>
  <c r="V90" i="7"/>
  <c r="K120" i="14"/>
  <c r="P120" i="14" s="1"/>
  <c r="BZ94" i="18" s="1"/>
  <c r="Z90" i="7" s="1"/>
  <c r="K156" i="17"/>
  <c r="AQ149" i="18" s="1"/>
  <c r="V145" i="7"/>
  <c r="K175" i="14"/>
  <c r="P175" i="14" s="1"/>
  <c r="BZ149" i="18" s="1"/>
  <c r="Z145" i="7" s="1"/>
  <c r="K108" i="17"/>
  <c r="AQ101" i="18" s="1"/>
  <c r="V97" i="7"/>
  <c r="K127" i="14"/>
  <c r="P127" i="14" s="1"/>
  <c r="BZ101" i="18" s="1"/>
  <c r="Z97" i="7" s="1"/>
  <c r="K172" i="17"/>
  <c r="N172" i="17" s="1"/>
  <c r="V161" i="7"/>
  <c r="K191" i="14"/>
  <c r="P191" i="14" s="1"/>
  <c r="BZ165" i="18" s="1"/>
  <c r="Z161" i="7" s="1"/>
  <c r="K236" i="17"/>
  <c r="AQ229" i="18" s="1"/>
  <c r="V225" i="7"/>
  <c r="K255" i="14"/>
  <c r="P255" i="14" s="1"/>
  <c r="BZ229" i="18" s="1"/>
  <c r="Z225" i="7" s="1"/>
  <c r="K300" i="17"/>
  <c r="AP293" i="18" s="1"/>
  <c r="V289" i="7"/>
  <c r="K319" i="14"/>
  <c r="P319" i="14" s="1"/>
  <c r="BZ293" i="18" s="1"/>
  <c r="Z289" i="7" s="1"/>
  <c r="K61" i="17"/>
  <c r="AP54" i="18" s="1"/>
  <c r="V50" i="7"/>
  <c r="K80" i="14"/>
  <c r="P80" i="14" s="1"/>
  <c r="BZ54" i="18" s="1"/>
  <c r="Z50" i="7" s="1"/>
  <c r="K125" i="17"/>
  <c r="AQ118" i="18" s="1"/>
  <c r="V114" i="7"/>
  <c r="K144" i="14"/>
  <c r="P144" i="14" s="1"/>
  <c r="BZ118" i="18" s="1"/>
  <c r="Z114" i="7" s="1"/>
  <c r="K197" i="17"/>
  <c r="V186" i="7"/>
  <c r="K216" i="14"/>
  <c r="P216" i="14" s="1"/>
  <c r="BZ190" i="18" s="1"/>
  <c r="Z186" i="7" s="1"/>
  <c r="K269" i="17"/>
  <c r="AQ262" i="18" s="1"/>
  <c r="V258" i="7"/>
  <c r="K288" i="14"/>
  <c r="P288" i="14" s="1"/>
  <c r="BZ262" i="18" s="1"/>
  <c r="Z258" i="7" s="1"/>
  <c r="K78" i="17"/>
  <c r="AP71" i="18" s="1"/>
  <c r="V67" i="7"/>
  <c r="K97" i="14"/>
  <c r="P97" i="14" s="1"/>
  <c r="BZ71" i="18" s="1"/>
  <c r="Z67" i="7" s="1"/>
  <c r="K142" i="17"/>
  <c r="N142" i="17" s="1"/>
  <c r="V131" i="7"/>
  <c r="K161" i="14"/>
  <c r="P161" i="14" s="1"/>
  <c r="BZ135" i="18" s="1"/>
  <c r="Z131" i="7" s="1"/>
  <c r="K206" i="17"/>
  <c r="AQ199" i="18" s="1"/>
  <c r="V195" i="7"/>
  <c r="K225" i="14"/>
  <c r="P225" i="14" s="1"/>
  <c r="BZ199" i="18" s="1"/>
  <c r="Z195" i="7" s="1"/>
  <c r="K270" i="17"/>
  <c r="N270" i="17" s="1"/>
  <c r="V259" i="7"/>
  <c r="K289" i="14"/>
  <c r="P289" i="14" s="1"/>
  <c r="BZ263" i="18" s="1"/>
  <c r="Z259" i="7" s="1"/>
  <c r="K38" i="17"/>
  <c r="AP31" i="18" s="1"/>
  <c r="V27" i="7"/>
  <c r="K57" i="14"/>
  <c r="P57" i="14" s="1"/>
  <c r="BZ31" i="18" s="1"/>
  <c r="Z27" i="7" s="1"/>
  <c r="K71" i="17"/>
  <c r="AQ64" i="18" s="1"/>
  <c r="V60" i="7"/>
  <c r="K90" i="14"/>
  <c r="P90" i="14" s="1"/>
  <c r="BZ64" i="18" s="1"/>
  <c r="Z60" i="7" s="1"/>
  <c r="K135" i="17"/>
  <c r="V124" i="7"/>
  <c r="K154" i="14"/>
  <c r="P154" i="14" s="1"/>
  <c r="BZ128" i="18" s="1"/>
  <c r="Z124" i="7" s="1"/>
  <c r="K199" i="17"/>
  <c r="N199" i="17" s="1"/>
  <c r="V188" i="7"/>
  <c r="K218" i="14"/>
  <c r="P218" i="14" s="1"/>
  <c r="BZ192" i="18" s="1"/>
  <c r="Z188" i="7" s="1"/>
  <c r="K295" i="17"/>
  <c r="N295" i="17" s="1"/>
  <c r="V284" i="7"/>
  <c r="K314" i="14"/>
  <c r="P314" i="14" s="1"/>
  <c r="BZ288" i="18" s="1"/>
  <c r="Z284" i="7" s="1"/>
  <c r="K63" i="17"/>
  <c r="N63" i="17" s="1"/>
  <c r="V52" i="7"/>
  <c r="K82" i="14"/>
  <c r="P82" i="14" s="1"/>
  <c r="BZ56" i="18" s="1"/>
  <c r="Z52" i="7" s="1"/>
  <c r="K128" i="17"/>
  <c r="AQ121" i="18" s="1"/>
  <c r="V117" i="7"/>
  <c r="K147" i="14"/>
  <c r="P147" i="14" s="1"/>
  <c r="BZ121" i="18" s="1"/>
  <c r="Z117" i="7" s="1"/>
  <c r="K192" i="17"/>
  <c r="N192" i="17" s="1"/>
  <c r="V181" i="7"/>
  <c r="K211" i="14"/>
  <c r="P211" i="14" s="1"/>
  <c r="BZ185" i="18" s="1"/>
  <c r="Z181" i="7" s="1"/>
  <c r="K256" i="17"/>
  <c r="N256" i="17" s="1"/>
  <c r="V245" i="7"/>
  <c r="K275" i="14"/>
  <c r="P275" i="14" s="1"/>
  <c r="BZ249" i="18" s="1"/>
  <c r="Z245" i="7" s="1"/>
  <c r="K16" i="17"/>
  <c r="AP9" i="18" s="1"/>
  <c r="V5" i="7"/>
  <c r="K35" i="14"/>
  <c r="K307" i="17"/>
  <c r="V296" i="7"/>
  <c r="K326" i="14"/>
  <c r="P326" i="14" s="1"/>
  <c r="BZ300" i="18" s="1"/>
  <c r="Z296" i="7" s="1"/>
  <c r="K105" i="17"/>
  <c r="AP98" i="18" s="1"/>
  <c r="V94" i="7"/>
  <c r="K124" i="14"/>
  <c r="P124" i="14" s="1"/>
  <c r="BZ98" i="18" s="1"/>
  <c r="Z94" i="7" s="1"/>
  <c r="K169" i="17"/>
  <c r="N169" i="17" s="1"/>
  <c r="V158" i="7"/>
  <c r="K188" i="14"/>
  <c r="P188" i="14" s="1"/>
  <c r="BZ162" i="18" s="1"/>
  <c r="Z158" i="7" s="1"/>
  <c r="K233" i="17"/>
  <c r="N233" i="17" s="1"/>
  <c r="V222" i="7"/>
  <c r="K252" i="14"/>
  <c r="P252" i="14" s="1"/>
  <c r="BZ226" i="18" s="1"/>
  <c r="Z222" i="7" s="1"/>
  <c r="K297" i="17"/>
  <c r="AQ290" i="18" s="1"/>
  <c r="V286" i="7"/>
  <c r="K316" i="14"/>
  <c r="P316" i="14" s="1"/>
  <c r="BZ290" i="18" s="1"/>
  <c r="Z286" i="7" s="1"/>
  <c r="K57" i="17"/>
  <c r="N57" i="17" s="1"/>
  <c r="V46" i="7"/>
  <c r="K76" i="14"/>
  <c r="P76" i="14" s="1"/>
  <c r="BZ50" i="18" s="1"/>
  <c r="Z46" i="7" s="1"/>
  <c r="K187" i="17"/>
  <c r="V176" i="7"/>
  <c r="K206" i="14"/>
  <c r="P206" i="14" s="1"/>
  <c r="BZ180" i="18" s="1"/>
  <c r="Z176" i="7" s="1"/>
  <c r="K53" i="17"/>
  <c r="AQ46" i="18" s="1"/>
  <c r="V42" i="7"/>
  <c r="K72" i="14"/>
  <c r="P72" i="14" s="1"/>
  <c r="BZ46" i="18" s="1"/>
  <c r="Z42" i="7" s="1"/>
  <c r="K114" i="17"/>
  <c r="N114" i="17" s="1"/>
  <c r="V103" i="7"/>
  <c r="K133" i="14"/>
  <c r="P133" i="14" s="1"/>
  <c r="BZ107" i="18" s="1"/>
  <c r="Z103" i="7" s="1"/>
  <c r="K178" i="17"/>
  <c r="AP171" i="18" s="1"/>
  <c r="V167" i="7"/>
  <c r="K197" i="14"/>
  <c r="P197" i="14" s="1"/>
  <c r="BZ171" i="18" s="1"/>
  <c r="Z167" i="7" s="1"/>
  <c r="K242" i="17"/>
  <c r="V231" i="7"/>
  <c r="K261" i="14"/>
  <c r="P261" i="14" s="1"/>
  <c r="BZ235" i="18" s="1"/>
  <c r="Z231" i="7" s="1"/>
  <c r="K306" i="17"/>
  <c r="AP299" i="18" s="1"/>
  <c r="V295" i="7"/>
  <c r="K325" i="14"/>
  <c r="P325" i="14" s="1"/>
  <c r="BZ299" i="18" s="1"/>
  <c r="Z295" i="7" s="1"/>
  <c r="K75" i="17"/>
  <c r="AQ68" i="18" s="1"/>
  <c r="V64" i="7"/>
  <c r="K94" i="14"/>
  <c r="P94" i="14" s="1"/>
  <c r="BZ68" i="18" s="1"/>
  <c r="Z64" i="7" s="1"/>
  <c r="K267" i="17"/>
  <c r="N267" i="17" s="1"/>
  <c r="V256" i="7"/>
  <c r="K286" i="14"/>
  <c r="P286" i="14" s="1"/>
  <c r="BZ260" i="18" s="1"/>
  <c r="Z256" i="7" s="1"/>
  <c r="K165" i="17"/>
  <c r="N165" i="17" s="1"/>
  <c r="V154" i="7"/>
  <c r="K184" i="14"/>
  <c r="P184" i="14" s="1"/>
  <c r="BZ158" i="18" s="1"/>
  <c r="Z154" i="7" s="1"/>
  <c r="K229" i="17"/>
  <c r="N229" i="17" s="1"/>
  <c r="V218" i="7"/>
  <c r="K248" i="14"/>
  <c r="P248" i="14" s="1"/>
  <c r="BZ222" i="18" s="1"/>
  <c r="Z218" i="7" s="1"/>
  <c r="K263" i="17"/>
  <c r="AP256" i="18" s="1"/>
  <c r="V252" i="7"/>
  <c r="K282" i="14"/>
  <c r="P282" i="14" s="1"/>
  <c r="BZ256" i="18" s="1"/>
  <c r="Z252" i="7" s="1"/>
  <c r="AA60" i="7"/>
  <c r="AB60" i="7"/>
  <c r="K116" i="17"/>
  <c r="AQ109" i="18" s="1"/>
  <c r="V105" i="7"/>
  <c r="K135" i="14"/>
  <c r="P135" i="14" s="1"/>
  <c r="BZ109" i="18" s="1"/>
  <c r="Z105" i="7" s="1"/>
  <c r="K244" i="17"/>
  <c r="N244" i="17" s="1"/>
  <c r="V233" i="7"/>
  <c r="K263" i="14"/>
  <c r="P263" i="14" s="1"/>
  <c r="BZ237" i="18" s="1"/>
  <c r="Z233" i="7" s="1"/>
  <c r="K308" i="17"/>
  <c r="AP301" i="18" s="1"/>
  <c r="V297" i="7"/>
  <c r="K327" i="14"/>
  <c r="P327" i="14" s="1"/>
  <c r="BZ301" i="18" s="1"/>
  <c r="Z297" i="7" s="1"/>
  <c r="K40" i="17"/>
  <c r="V29" i="7"/>
  <c r="K59" i="14"/>
  <c r="P59" i="14" s="1"/>
  <c r="BZ33" i="18" s="1"/>
  <c r="Z29" i="7" s="1"/>
  <c r="K133" i="17"/>
  <c r="AP126" i="18" s="1"/>
  <c r="V122" i="7"/>
  <c r="K152" i="14"/>
  <c r="P152" i="14" s="1"/>
  <c r="BZ126" i="18" s="1"/>
  <c r="Z122" i="7" s="1"/>
  <c r="K205" i="17"/>
  <c r="AP198" i="18" s="1"/>
  <c r="V194" i="7"/>
  <c r="K224" i="14"/>
  <c r="P224" i="14" s="1"/>
  <c r="BZ198" i="18" s="1"/>
  <c r="Z194" i="7" s="1"/>
  <c r="K277" i="17"/>
  <c r="N277" i="17" s="1"/>
  <c r="V266" i="7"/>
  <c r="K296" i="14"/>
  <c r="P296" i="14" s="1"/>
  <c r="BZ270" i="18" s="1"/>
  <c r="Z266" i="7" s="1"/>
  <c r="K86" i="17"/>
  <c r="N86" i="17" s="1"/>
  <c r="V75" i="7"/>
  <c r="K105" i="14"/>
  <c r="P105" i="14" s="1"/>
  <c r="BZ79" i="18" s="1"/>
  <c r="Z75" i="7" s="1"/>
  <c r="K150" i="17"/>
  <c r="AQ143" i="18" s="1"/>
  <c r="V139" i="7"/>
  <c r="K169" i="14"/>
  <c r="P169" i="14" s="1"/>
  <c r="BZ143" i="18" s="1"/>
  <c r="Z139" i="7" s="1"/>
  <c r="K214" i="17"/>
  <c r="AQ207" i="18" s="1"/>
  <c r="V203" i="7"/>
  <c r="K233" i="14"/>
  <c r="P233" i="14" s="1"/>
  <c r="BZ207" i="18" s="1"/>
  <c r="Z203" i="7" s="1"/>
  <c r="K278" i="17"/>
  <c r="N278" i="17" s="1"/>
  <c r="V267" i="7"/>
  <c r="K297" i="14"/>
  <c r="P297" i="14" s="1"/>
  <c r="BZ271" i="18" s="1"/>
  <c r="Z267" i="7" s="1"/>
  <c r="K46" i="17"/>
  <c r="N46" i="17" s="1"/>
  <c r="V35" i="7"/>
  <c r="K65" i="14"/>
  <c r="P65" i="14" s="1"/>
  <c r="BZ39" i="18" s="1"/>
  <c r="Z35" i="7" s="1"/>
  <c r="K79" i="17"/>
  <c r="AQ72" i="18" s="1"/>
  <c r="V68" i="7"/>
  <c r="K98" i="14"/>
  <c r="P98" i="14" s="1"/>
  <c r="BZ72" i="18" s="1"/>
  <c r="Z68" i="7" s="1"/>
  <c r="K143" i="17"/>
  <c r="AP136" i="18" s="1"/>
  <c r="V132" i="7"/>
  <c r="K162" i="14"/>
  <c r="P162" i="14" s="1"/>
  <c r="BZ136" i="18" s="1"/>
  <c r="Z132" i="7" s="1"/>
  <c r="K207" i="17"/>
  <c r="AP200" i="18" s="1"/>
  <c r="V196" i="7"/>
  <c r="K226" i="14"/>
  <c r="P226" i="14" s="1"/>
  <c r="BZ200" i="18" s="1"/>
  <c r="Z196" i="7" s="1"/>
  <c r="K303" i="17"/>
  <c r="AP296" i="18" s="1"/>
  <c r="V292" i="7"/>
  <c r="K322" i="14"/>
  <c r="P322" i="14" s="1"/>
  <c r="BZ296" i="18" s="1"/>
  <c r="Z292" i="7" s="1"/>
  <c r="K72" i="17"/>
  <c r="AP65" i="18" s="1"/>
  <c r="V61" i="7"/>
  <c r="K91" i="14"/>
  <c r="P91" i="14" s="1"/>
  <c r="BZ65" i="18" s="1"/>
  <c r="Z61" i="7" s="1"/>
  <c r="K136" i="17"/>
  <c r="V125" i="7"/>
  <c r="K155" i="14"/>
  <c r="P155" i="14" s="1"/>
  <c r="BZ129" i="18" s="1"/>
  <c r="Z125" i="7" s="1"/>
  <c r="K200" i="17"/>
  <c r="N200" i="17" s="1"/>
  <c r="V189" i="7"/>
  <c r="K219" i="14"/>
  <c r="P219" i="14" s="1"/>
  <c r="BZ193" i="18" s="1"/>
  <c r="Z189" i="7" s="1"/>
  <c r="K264" i="17"/>
  <c r="AP257" i="18" s="1"/>
  <c r="V253" i="7"/>
  <c r="K283" i="14"/>
  <c r="P283" i="14" s="1"/>
  <c r="BZ257" i="18" s="1"/>
  <c r="Z253" i="7" s="1"/>
  <c r="K91" i="17"/>
  <c r="N91" i="17" s="1"/>
  <c r="V80" i="7"/>
  <c r="K110" i="14"/>
  <c r="P110" i="14" s="1"/>
  <c r="BZ84" i="18" s="1"/>
  <c r="Z80" i="7" s="1"/>
  <c r="K35" i="17"/>
  <c r="AP28" i="18" s="1"/>
  <c r="V24" i="7"/>
  <c r="K54" i="14"/>
  <c r="P54" i="14" s="1"/>
  <c r="BZ28" i="18" s="1"/>
  <c r="Z24" i="7" s="1"/>
  <c r="K113" i="17"/>
  <c r="AP106" i="18" s="1"/>
  <c r="V102" i="7"/>
  <c r="K132" i="14"/>
  <c r="P132" i="14" s="1"/>
  <c r="BZ106" i="18" s="1"/>
  <c r="Z102" i="7" s="1"/>
  <c r="K177" i="17"/>
  <c r="AQ170" i="18" s="1"/>
  <c r="V166" i="7"/>
  <c r="K196" i="14"/>
  <c r="P196" i="14" s="1"/>
  <c r="BZ170" i="18" s="1"/>
  <c r="Z166" i="7" s="1"/>
  <c r="K241" i="17"/>
  <c r="N241" i="17" s="1"/>
  <c r="V230" i="7"/>
  <c r="K260" i="14"/>
  <c r="P260" i="14" s="1"/>
  <c r="BZ234" i="18" s="1"/>
  <c r="Z230" i="7" s="1"/>
  <c r="K305" i="17"/>
  <c r="N305" i="17" s="1"/>
  <c r="V294" i="7"/>
  <c r="K324" i="14"/>
  <c r="P324" i="14" s="1"/>
  <c r="BZ298" i="18" s="1"/>
  <c r="Z294" i="7" s="1"/>
  <c r="K65" i="17"/>
  <c r="N65" i="17" s="1"/>
  <c r="V54" i="7"/>
  <c r="K84" i="14"/>
  <c r="P84" i="14" s="1"/>
  <c r="BZ58" i="18" s="1"/>
  <c r="Z54" i="7" s="1"/>
  <c r="K203" i="17"/>
  <c r="AP196" i="18" s="1"/>
  <c r="V192" i="7"/>
  <c r="K222" i="14"/>
  <c r="P222" i="14" s="1"/>
  <c r="BZ196" i="18" s="1"/>
  <c r="Z192" i="7" s="1"/>
  <c r="K122" i="17"/>
  <c r="N122" i="17" s="1"/>
  <c r="V111" i="7"/>
  <c r="K141" i="14"/>
  <c r="P141" i="14" s="1"/>
  <c r="BZ115" i="18" s="1"/>
  <c r="Z111" i="7" s="1"/>
  <c r="K186" i="17"/>
  <c r="N186" i="17" s="1"/>
  <c r="V175" i="7"/>
  <c r="K205" i="14"/>
  <c r="P205" i="14" s="1"/>
  <c r="BZ179" i="18" s="1"/>
  <c r="Z175" i="7" s="1"/>
  <c r="K250" i="17"/>
  <c r="N250" i="17" s="1"/>
  <c r="V239" i="7"/>
  <c r="K269" i="14"/>
  <c r="P269" i="14" s="1"/>
  <c r="BZ243" i="18" s="1"/>
  <c r="Z239" i="7" s="1"/>
  <c r="K314" i="17"/>
  <c r="AP307" i="18" s="1"/>
  <c r="V303" i="7"/>
  <c r="K333" i="14"/>
  <c r="P333" i="14" s="1"/>
  <c r="BZ307" i="18" s="1"/>
  <c r="Z303" i="7" s="1"/>
  <c r="K99" i="17"/>
  <c r="AP92" i="18" s="1"/>
  <c r="V88" i="7"/>
  <c r="K118" i="14"/>
  <c r="P118" i="14" s="1"/>
  <c r="BZ92" i="18" s="1"/>
  <c r="Z88" i="7" s="1"/>
  <c r="K299" i="17"/>
  <c r="N299" i="17" s="1"/>
  <c r="V288" i="7"/>
  <c r="K318" i="14"/>
  <c r="P318" i="14" s="1"/>
  <c r="BZ292" i="18" s="1"/>
  <c r="Z288" i="7" s="1"/>
  <c r="K311" i="17"/>
  <c r="AP304" i="18" s="1"/>
  <c r="V300" i="7"/>
  <c r="K330" i="14"/>
  <c r="P330" i="14" s="1"/>
  <c r="BZ304" i="18" s="1"/>
  <c r="Z300" i="7" s="1"/>
  <c r="K24" i="17"/>
  <c r="N24" i="17" s="1"/>
  <c r="AQ17" i="18" s="1"/>
  <c r="V13" i="7"/>
  <c r="K43" i="14"/>
  <c r="BX66" i="18"/>
  <c r="BY66" i="18"/>
  <c r="K15" i="17"/>
  <c r="K34" i="14"/>
  <c r="AP157" i="18"/>
  <c r="N164" i="17"/>
  <c r="AP52" i="18"/>
  <c r="AP154" i="18"/>
  <c r="N161" i="17"/>
  <c r="AP227" i="18"/>
  <c r="N234" i="17"/>
  <c r="AP243" i="18"/>
  <c r="AP173" i="18"/>
  <c r="N180" i="17"/>
  <c r="AP25" i="18"/>
  <c r="N32" i="17"/>
  <c r="AP245" i="18"/>
  <c r="N252" i="17"/>
  <c r="AP206" i="18"/>
  <c r="N213" i="17"/>
  <c r="AP278" i="18"/>
  <c r="N285" i="17"/>
  <c r="AP87" i="18"/>
  <c r="N94" i="17"/>
  <c r="AP151" i="18"/>
  <c r="N158" i="17"/>
  <c r="N151" i="17"/>
  <c r="AP208" i="18"/>
  <c r="N215" i="17"/>
  <c r="AP16" i="18"/>
  <c r="N23" i="17"/>
  <c r="AQ16" i="18" s="1"/>
  <c r="AP73" i="18"/>
  <c r="N80" i="17"/>
  <c r="AP38" i="18"/>
  <c r="N45" i="17"/>
  <c r="AP114" i="18"/>
  <c r="N121" i="17"/>
  <c r="AP178" i="18"/>
  <c r="N185" i="17"/>
  <c r="AP242" i="18"/>
  <c r="N249" i="17"/>
  <c r="AP76" i="18"/>
  <c r="N130" i="17"/>
  <c r="AP187" i="18"/>
  <c r="N194" i="17"/>
  <c r="AP251" i="18"/>
  <c r="N258" i="17"/>
  <c r="N70" i="17"/>
  <c r="AP63" i="18"/>
  <c r="AP305" i="18"/>
  <c r="AP164" i="18"/>
  <c r="N171" i="17"/>
  <c r="AP237" i="18"/>
  <c r="AP125" i="18"/>
  <c r="N132" i="17"/>
  <c r="AP189" i="18"/>
  <c r="N196" i="17"/>
  <c r="AP253" i="18"/>
  <c r="N260" i="17"/>
  <c r="N28" i="17"/>
  <c r="AP95" i="18"/>
  <c r="N102" i="17"/>
  <c r="AP159" i="18"/>
  <c r="N166" i="17"/>
  <c r="AP223" i="18"/>
  <c r="N230" i="17"/>
  <c r="AP287" i="18"/>
  <c r="AP216" i="18"/>
  <c r="AP24" i="18"/>
  <c r="N31" i="17"/>
  <c r="AP81" i="18"/>
  <c r="N88" i="17"/>
  <c r="AP145" i="18"/>
  <c r="N152" i="17"/>
  <c r="N216" i="17"/>
  <c r="AP122" i="18"/>
  <c r="N129" i="17"/>
  <c r="AP186" i="18"/>
  <c r="N193" i="17"/>
  <c r="AP250" i="18"/>
  <c r="N257" i="17"/>
  <c r="N251" i="17"/>
  <c r="N202" i="17"/>
  <c r="AP259" i="18"/>
  <c r="N266" i="17"/>
  <c r="AP27" i="18"/>
  <c r="N34" i="17"/>
  <c r="AP124" i="18"/>
  <c r="N131" i="17"/>
  <c r="AP127" i="18"/>
  <c r="N279" i="17"/>
  <c r="AP272" i="18"/>
  <c r="N133" i="17"/>
  <c r="AP207" i="18"/>
  <c r="N214" i="17"/>
  <c r="N203" i="17"/>
  <c r="N76" i="17"/>
  <c r="AP29" i="18"/>
  <c r="AP78" i="18"/>
  <c r="N85" i="17"/>
  <c r="AP150" i="18"/>
  <c r="N157" i="17"/>
  <c r="AP230" i="18"/>
  <c r="N237" i="17"/>
  <c r="N301" i="17"/>
  <c r="N302" i="17"/>
  <c r="AP12" i="18"/>
  <c r="N19" i="17"/>
  <c r="AQ12" i="18" s="1"/>
  <c r="AP96" i="18"/>
  <c r="N103" i="17"/>
  <c r="AP160" i="18"/>
  <c r="N167" i="17"/>
  <c r="N231" i="17"/>
  <c r="AP281" i="18"/>
  <c r="N288" i="17"/>
  <c r="AP212" i="18"/>
  <c r="N219" i="17"/>
  <c r="AP66" i="18"/>
  <c r="N73" i="17"/>
  <c r="N137" i="17"/>
  <c r="N123" i="17"/>
  <c r="AP268" i="18"/>
  <c r="N275" i="17"/>
  <c r="AP75" i="18"/>
  <c r="N82" i="17"/>
  <c r="AP139" i="18"/>
  <c r="N146" i="17"/>
  <c r="N210" i="17"/>
  <c r="AP267" i="18"/>
  <c r="AP35" i="18"/>
  <c r="AP53" i="18"/>
  <c r="N60" i="17"/>
  <c r="N225" i="17"/>
  <c r="N170" i="17"/>
  <c r="AP94" i="18"/>
  <c r="AP33" i="18"/>
  <c r="N40" i="17"/>
  <c r="AP39" i="18"/>
  <c r="AP298" i="18"/>
  <c r="N84" i="17"/>
  <c r="AP141" i="18"/>
  <c r="N148" i="17"/>
  <c r="AP37" i="18"/>
  <c r="AP86" i="18"/>
  <c r="N93" i="17"/>
  <c r="AP166" i="18"/>
  <c r="N173" i="17"/>
  <c r="AP238" i="18"/>
  <c r="N118" i="17"/>
  <c r="AP111" i="18"/>
  <c r="N182" i="17"/>
  <c r="AP175" i="18"/>
  <c r="AP36" i="18"/>
  <c r="N43" i="17"/>
  <c r="AP104" i="18"/>
  <c r="N111" i="17"/>
  <c r="AP40" i="18"/>
  <c r="N47" i="17"/>
  <c r="AP97" i="18"/>
  <c r="N104" i="17"/>
  <c r="AP225" i="18"/>
  <c r="AP289" i="18"/>
  <c r="N296" i="17"/>
  <c r="AP236" i="18"/>
  <c r="N243" i="17"/>
  <c r="AP202" i="18"/>
  <c r="N209" i="17"/>
  <c r="AP266" i="18"/>
  <c r="N273" i="17"/>
  <c r="AP284" i="18"/>
  <c r="N291" i="17"/>
  <c r="AP83" i="18"/>
  <c r="N90" i="17"/>
  <c r="N154" i="17"/>
  <c r="AP275" i="18"/>
  <c r="N282" i="17"/>
  <c r="AP43" i="18"/>
  <c r="N50" i="17"/>
  <c r="AP240" i="18"/>
  <c r="N287" i="17"/>
  <c r="AP280" i="18"/>
  <c r="AP23" i="18"/>
  <c r="N30" i="17"/>
  <c r="AP241" i="18"/>
  <c r="N248" i="17"/>
  <c r="N298" i="17"/>
  <c r="AP79" i="18"/>
  <c r="AP129" i="18"/>
  <c r="N136" i="17"/>
  <c r="AP85" i="18"/>
  <c r="N92" i="17"/>
  <c r="AP213" i="18"/>
  <c r="AP102" i="18"/>
  <c r="N109" i="17"/>
  <c r="AP174" i="18"/>
  <c r="N181" i="17"/>
  <c r="AP41" i="18"/>
  <c r="N126" i="17"/>
  <c r="AP119" i="18"/>
  <c r="N190" i="17"/>
  <c r="AP183" i="18"/>
  <c r="AP22" i="18"/>
  <c r="N29" i="17"/>
  <c r="AP112" i="18"/>
  <c r="N119" i="17"/>
  <c r="AP248" i="18"/>
  <c r="AP48" i="18"/>
  <c r="N55" i="17"/>
  <c r="AP105" i="18"/>
  <c r="N112" i="17"/>
  <c r="N176" i="17"/>
  <c r="AP297" i="18"/>
  <c r="N304" i="17"/>
  <c r="AP252" i="18"/>
  <c r="N259" i="17"/>
  <c r="AP146" i="18"/>
  <c r="AP210" i="18"/>
  <c r="N217" i="17"/>
  <c r="AP274" i="18"/>
  <c r="N281" i="17"/>
  <c r="AP20" i="18"/>
  <c r="N27" i="17"/>
  <c r="AP91" i="18"/>
  <c r="AP219" i="18"/>
  <c r="AP283" i="18"/>
  <c r="N290" i="17"/>
  <c r="AP51" i="18"/>
  <c r="N58" i="17"/>
  <c r="AP30" i="18"/>
  <c r="N37" i="17"/>
  <c r="AP93" i="18"/>
  <c r="N100" i="17"/>
  <c r="AP254" i="18"/>
  <c r="AP44" i="18"/>
  <c r="N108" i="17"/>
  <c r="N61" i="17"/>
  <c r="AP190" i="18"/>
  <c r="N197" i="17"/>
  <c r="N78" i="17"/>
  <c r="AP135" i="18"/>
  <c r="N38" i="17"/>
  <c r="AP128" i="18"/>
  <c r="N135" i="17"/>
  <c r="AP185" i="18"/>
  <c r="AP249" i="18"/>
  <c r="AP300" i="18"/>
  <c r="N307" i="17"/>
  <c r="AP162" i="18"/>
  <c r="AP180" i="18"/>
  <c r="N187" i="17"/>
  <c r="AP107" i="18"/>
  <c r="AP235" i="18"/>
  <c r="N242" i="17"/>
  <c r="N263" i="17"/>
  <c r="AQ166" i="18"/>
  <c r="AQ83" i="18"/>
  <c r="AQ43" i="18"/>
  <c r="AQ125" i="18"/>
  <c r="AQ29" i="18"/>
  <c r="AQ78" i="18"/>
  <c r="AQ150" i="18"/>
  <c r="AQ230" i="18"/>
  <c r="AQ96" i="18"/>
  <c r="AQ160" i="18"/>
  <c r="AQ281" i="18"/>
  <c r="AQ212" i="18"/>
  <c r="AQ66" i="18"/>
  <c r="AQ194" i="18"/>
  <c r="AQ268" i="18"/>
  <c r="AQ75" i="18"/>
  <c r="AQ139" i="18"/>
  <c r="AQ97" i="18"/>
  <c r="AQ174" i="18"/>
  <c r="AQ119" i="18"/>
  <c r="AQ183" i="18"/>
  <c r="AQ22" i="18"/>
  <c r="AQ112" i="18"/>
  <c r="AQ48" i="18"/>
  <c r="AQ105" i="18"/>
  <c r="AQ297" i="18"/>
  <c r="AQ252" i="18"/>
  <c r="AQ210" i="18"/>
  <c r="AQ274" i="18"/>
  <c r="AQ20" i="18"/>
  <c r="AQ91" i="18"/>
  <c r="AQ283" i="18"/>
  <c r="AQ51" i="18"/>
  <c r="AQ30" i="18"/>
  <c r="AQ86" i="18"/>
  <c r="AQ236" i="18"/>
  <c r="AQ266" i="18"/>
  <c r="AQ280" i="18"/>
  <c r="AQ85" i="18"/>
  <c r="AQ213" i="18"/>
  <c r="AQ102" i="18"/>
  <c r="AQ93" i="18"/>
  <c r="AQ157" i="18"/>
  <c r="AQ53" i="18"/>
  <c r="AQ110" i="18"/>
  <c r="AQ254" i="18"/>
  <c r="AQ63" i="18"/>
  <c r="AQ127" i="18"/>
  <c r="AQ23" i="18"/>
  <c r="AQ272" i="18"/>
  <c r="AQ52" i="18"/>
  <c r="AQ241" i="18"/>
  <c r="AQ154" i="18"/>
  <c r="AQ218" i="18"/>
  <c r="AQ282" i="18"/>
  <c r="AQ164" i="18"/>
  <c r="AQ227" i="18"/>
  <c r="AQ291" i="18"/>
  <c r="AQ94" i="18"/>
  <c r="AQ36" i="18"/>
  <c r="AQ132" i="18"/>
  <c r="AQ71" i="18"/>
  <c r="AQ263" i="18"/>
  <c r="AQ128" i="18"/>
  <c r="AQ249" i="18"/>
  <c r="AQ300" i="18"/>
  <c r="AQ180" i="18"/>
  <c r="AQ107" i="18"/>
  <c r="AQ235" i="18"/>
  <c r="AQ256" i="18"/>
  <c r="AQ141" i="18"/>
  <c r="AQ175" i="18"/>
  <c r="AQ104" i="18"/>
  <c r="AQ225" i="18"/>
  <c r="AQ284" i="18"/>
  <c r="AQ275" i="18"/>
  <c r="AQ293" i="18"/>
  <c r="AQ190" i="18"/>
  <c r="AQ237" i="18"/>
  <c r="AQ33" i="18"/>
  <c r="AQ270" i="18"/>
  <c r="AQ79" i="18"/>
  <c r="AQ296" i="18"/>
  <c r="AQ129" i="18"/>
  <c r="AQ298" i="18"/>
  <c r="AQ196" i="18"/>
  <c r="AQ243" i="18"/>
  <c r="AQ292" i="18"/>
  <c r="AQ111" i="18"/>
  <c r="AQ289" i="18"/>
  <c r="AQ202" i="18"/>
  <c r="AQ240" i="18"/>
  <c r="AQ54" i="18"/>
  <c r="AQ173" i="18"/>
  <c r="AQ25" i="18"/>
  <c r="AQ245" i="18"/>
  <c r="AQ206" i="18"/>
  <c r="AQ278" i="18"/>
  <c r="AQ87" i="18"/>
  <c r="AQ151" i="18"/>
  <c r="AQ144" i="18"/>
  <c r="AQ208" i="18"/>
  <c r="AQ73" i="18"/>
  <c r="AQ38" i="18"/>
  <c r="AQ114" i="18"/>
  <c r="AQ178" i="18"/>
  <c r="AQ242" i="18"/>
  <c r="AQ123" i="18"/>
  <c r="AQ187" i="18"/>
  <c r="AQ251" i="18"/>
  <c r="AQ40" i="18"/>
  <c r="AQ61" i="18"/>
  <c r="AQ189" i="18"/>
  <c r="AQ253" i="18"/>
  <c r="AQ286" i="18"/>
  <c r="AQ95" i="18"/>
  <c r="AQ159" i="18"/>
  <c r="AQ223" i="18"/>
  <c r="AQ216" i="18"/>
  <c r="AQ24" i="18"/>
  <c r="AQ81" i="18"/>
  <c r="AQ145" i="18"/>
  <c r="AQ122" i="18"/>
  <c r="AQ186" i="18"/>
  <c r="AQ250" i="18"/>
  <c r="AQ195" i="18"/>
  <c r="AQ259" i="18"/>
  <c r="AQ27" i="18"/>
  <c r="AQ124" i="18"/>
  <c r="I311" i="16"/>
  <c r="I313" i="16"/>
  <c r="I312" i="16"/>
  <c r="I80" i="9"/>
  <c r="J80" i="9" s="1"/>
  <c r="I76" i="16"/>
  <c r="J70" i="18"/>
  <c r="L76" i="16" s="1"/>
  <c r="AB76" i="16" s="1"/>
  <c r="W70" i="18"/>
  <c r="I105" i="9"/>
  <c r="J105" i="9" s="1"/>
  <c r="Z105" i="9" s="1"/>
  <c r="I101" i="16"/>
  <c r="J95" i="18"/>
  <c r="L101" i="16" s="1"/>
  <c r="W95" i="18"/>
  <c r="I162" i="9"/>
  <c r="J162" i="9" s="1"/>
  <c r="I158" i="16"/>
  <c r="J152" i="18"/>
  <c r="L158" i="16" s="1"/>
  <c r="AB158" i="16" s="1"/>
  <c r="W152" i="18"/>
  <c r="I283" i="9"/>
  <c r="J283" i="9" s="1"/>
  <c r="I279" i="16"/>
  <c r="J273" i="18"/>
  <c r="L279" i="16" s="1"/>
  <c r="W273" i="18"/>
  <c r="I20" i="9"/>
  <c r="J20" i="9" s="1"/>
  <c r="I16" i="16"/>
  <c r="I69" i="9"/>
  <c r="J69" i="9" s="1"/>
  <c r="Z69" i="9" s="1"/>
  <c r="I65" i="16"/>
  <c r="J59" i="18"/>
  <c r="L65" i="16" s="1"/>
  <c r="W59" i="18"/>
  <c r="I29" i="9"/>
  <c r="J29" i="9" s="1"/>
  <c r="Z29" i="9" s="1"/>
  <c r="W19" i="18" s="1"/>
  <c r="I25" i="16"/>
  <c r="I24" i="9"/>
  <c r="J24" i="9" s="1"/>
  <c r="J14" i="18" s="1"/>
  <c r="L20" i="16" s="1"/>
  <c r="I20" i="16"/>
  <c r="I232" i="9"/>
  <c r="J232" i="9" s="1"/>
  <c r="Z232" i="9" s="1"/>
  <c r="I228" i="16"/>
  <c r="J222" i="18"/>
  <c r="L228" i="16" s="1"/>
  <c r="W222" i="18"/>
  <c r="I79" i="9"/>
  <c r="J79" i="9" s="1"/>
  <c r="Z79" i="9" s="1"/>
  <c r="I75" i="16"/>
  <c r="J69" i="18"/>
  <c r="L75" i="16" s="1"/>
  <c r="W69" i="18"/>
  <c r="I143" i="9"/>
  <c r="J143" i="9" s="1"/>
  <c r="Z143" i="9" s="1"/>
  <c r="I139" i="16"/>
  <c r="J133" i="18"/>
  <c r="L139" i="16" s="1"/>
  <c r="W133" i="18"/>
  <c r="I207" i="9"/>
  <c r="J207" i="9" s="1"/>
  <c r="Z207" i="9" s="1"/>
  <c r="I203" i="16"/>
  <c r="J197" i="18"/>
  <c r="L203" i="16" s="1"/>
  <c r="W197" i="18"/>
  <c r="I271" i="9"/>
  <c r="J271" i="9" s="1"/>
  <c r="Z271" i="9" s="1"/>
  <c r="I267" i="16"/>
  <c r="J261" i="18"/>
  <c r="L267" i="16" s="1"/>
  <c r="W261" i="18"/>
  <c r="I39" i="9"/>
  <c r="J39" i="9" s="1"/>
  <c r="Z39" i="9" s="1"/>
  <c r="I35" i="16"/>
  <c r="J29" i="18"/>
  <c r="L35" i="16" s="1"/>
  <c r="W29" i="18"/>
  <c r="I88" i="9"/>
  <c r="J88" i="9" s="1"/>
  <c r="Z88" i="9" s="1"/>
  <c r="I84" i="16"/>
  <c r="J78" i="18"/>
  <c r="L84" i="16" s="1"/>
  <c r="W78" i="18"/>
  <c r="I160" i="9"/>
  <c r="J160" i="9" s="1"/>
  <c r="Z160" i="9" s="1"/>
  <c r="I156" i="16"/>
  <c r="J150" i="18"/>
  <c r="L156" i="16" s="1"/>
  <c r="W150" i="18"/>
  <c r="I240" i="9"/>
  <c r="J240" i="9" s="1"/>
  <c r="Z240" i="9" s="1"/>
  <c r="I236" i="16"/>
  <c r="J230" i="18"/>
  <c r="L236" i="16" s="1"/>
  <c r="W230" i="18"/>
  <c r="I304" i="9"/>
  <c r="J304" i="9" s="1"/>
  <c r="I300" i="16"/>
  <c r="J294" i="18"/>
  <c r="L300" i="16" s="1"/>
  <c r="W294" i="18"/>
  <c r="I113" i="9"/>
  <c r="J113" i="9" s="1"/>
  <c r="Z113" i="9" s="1"/>
  <c r="I109" i="16"/>
  <c r="J103" i="18"/>
  <c r="L109" i="16" s="1"/>
  <c r="W103" i="18"/>
  <c r="I177" i="9"/>
  <c r="J177" i="9" s="1"/>
  <c r="Z177" i="9" s="1"/>
  <c r="I173" i="16"/>
  <c r="J167" i="18"/>
  <c r="L173" i="16" s="1"/>
  <c r="W167" i="18"/>
  <c r="I241" i="9"/>
  <c r="J241" i="9" s="1"/>
  <c r="Z241" i="9" s="1"/>
  <c r="I237" i="16"/>
  <c r="J231" i="18"/>
  <c r="L237" i="16" s="1"/>
  <c r="W231" i="18"/>
  <c r="I305" i="9"/>
  <c r="J305" i="9" s="1"/>
  <c r="Z305" i="9" s="1"/>
  <c r="I301" i="16"/>
  <c r="J295" i="18"/>
  <c r="L301" i="16" s="1"/>
  <c r="W295" i="18"/>
  <c r="I22" i="9"/>
  <c r="J22" i="9" s="1"/>
  <c r="Z22" i="9" s="1"/>
  <c r="W12" i="18" s="1"/>
  <c r="I18" i="16"/>
  <c r="I106" i="9"/>
  <c r="J106" i="9" s="1"/>
  <c r="Z106" i="9" s="1"/>
  <c r="I102" i="16"/>
  <c r="J96" i="18"/>
  <c r="L102" i="16" s="1"/>
  <c r="W96" i="18"/>
  <c r="I170" i="9"/>
  <c r="J170" i="9" s="1"/>
  <c r="Z170" i="9" s="1"/>
  <c r="I166" i="16"/>
  <c r="J160" i="18"/>
  <c r="L166" i="16" s="1"/>
  <c r="W160" i="18"/>
  <c r="I234" i="9"/>
  <c r="J234" i="9" s="1"/>
  <c r="Z234" i="9" s="1"/>
  <c r="I230" i="16"/>
  <c r="J224" i="18"/>
  <c r="L230" i="16" s="1"/>
  <c r="W224" i="18"/>
  <c r="I42" i="9"/>
  <c r="J42" i="9" s="1"/>
  <c r="I38" i="16"/>
  <c r="J32" i="18"/>
  <c r="L38" i="16" s="1"/>
  <c r="W32" i="18"/>
  <c r="I99" i="9"/>
  <c r="J99" i="9" s="1"/>
  <c r="Z99" i="9" s="1"/>
  <c r="I95" i="16"/>
  <c r="J89" i="18"/>
  <c r="L95" i="16" s="1"/>
  <c r="W89" i="18"/>
  <c r="I163" i="9"/>
  <c r="J163" i="9" s="1"/>
  <c r="Z163" i="9" s="1"/>
  <c r="I159" i="16"/>
  <c r="J153" i="18"/>
  <c r="L159" i="16" s="1"/>
  <c r="W153" i="18"/>
  <c r="I227" i="9"/>
  <c r="J227" i="9" s="1"/>
  <c r="Z227" i="9" s="1"/>
  <c r="I223" i="16"/>
  <c r="J217" i="18"/>
  <c r="L223" i="16" s="1"/>
  <c r="W217" i="18"/>
  <c r="I291" i="9"/>
  <c r="J291" i="9" s="1"/>
  <c r="Z291" i="9" s="1"/>
  <c r="I287" i="16"/>
  <c r="J281" i="18"/>
  <c r="L287" i="16" s="1"/>
  <c r="W281" i="18"/>
  <c r="I222" i="9"/>
  <c r="J222" i="9" s="1"/>
  <c r="Z222" i="9" s="1"/>
  <c r="I218" i="16"/>
  <c r="J212" i="18"/>
  <c r="L218" i="16" s="1"/>
  <c r="W212" i="18"/>
  <c r="I76" i="9"/>
  <c r="J76" i="9" s="1"/>
  <c r="Z76" i="9" s="1"/>
  <c r="I72" i="16"/>
  <c r="J66" i="18"/>
  <c r="L72" i="16" s="1"/>
  <c r="W66" i="18"/>
  <c r="I140" i="9"/>
  <c r="J140" i="9" s="1"/>
  <c r="I136" i="16"/>
  <c r="J130" i="18"/>
  <c r="L136" i="16" s="1"/>
  <c r="W130" i="18"/>
  <c r="I204" i="9"/>
  <c r="J204" i="9" s="1"/>
  <c r="Z204" i="9" s="1"/>
  <c r="I200" i="16"/>
  <c r="J194" i="18"/>
  <c r="L200" i="16" s="1"/>
  <c r="W194" i="18"/>
  <c r="I268" i="9"/>
  <c r="J268" i="9" s="1"/>
  <c r="Z268" i="9" s="1"/>
  <c r="I264" i="16"/>
  <c r="J258" i="18"/>
  <c r="L264" i="16" s="1"/>
  <c r="W258" i="18"/>
  <c r="I28" i="9"/>
  <c r="J28" i="9" s="1"/>
  <c r="Z28" i="9" s="1"/>
  <c r="W18" i="18" s="1"/>
  <c r="I24" i="16"/>
  <c r="I126" i="9"/>
  <c r="J126" i="9" s="1"/>
  <c r="Z126" i="9" s="1"/>
  <c r="I122" i="16"/>
  <c r="W116" i="18"/>
  <c r="J116" i="18"/>
  <c r="L122" i="16" s="1"/>
  <c r="I278" i="9"/>
  <c r="J278" i="9" s="1"/>
  <c r="I274" i="16"/>
  <c r="J268" i="18"/>
  <c r="L274" i="16" s="1"/>
  <c r="W268" i="18"/>
  <c r="I77" i="9"/>
  <c r="J77" i="9" s="1"/>
  <c r="Z77" i="9" s="1"/>
  <c r="I73" i="16"/>
  <c r="J67" i="18"/>
  <c r="L73" i="16" s="1"/>
  <c r="W67" i="18"/>
  <c r="I141" i="9"/>
  <c r="J141" i="9" s="1"/>
  <c r="Z141" i="9" s="1"/>
  <c r="I137" i="16"/>
  <c r="J131" i="18"/>
  <c r="L137" i="16" s="1"/>
  <c r="W131" i="18"/>
  <c r="I205" i="9"/>
  <c r="J205" i="9" s="1"/>
  <c r="Z205" i="9" s="1"/>
  <c r="I201" i="16"/>
  <c r="J195" i="18"/>
  <c r="L201" i="16" s="1"/>
  <c r="W195" i="18"/>
  <c r="I269" i="9"/>
  <c r="J269" i="9" s="1"/>
  <c r="Z269" i="9" s="1"/>
  <c r="I265" i="16"/>
  <c r="J259" i="18"/>
  <c r="L265" i="16" s="1"/>
  <c r="W259" i="18"/>
  <c r="I37" i="9"/>
  <c r="J37" i="9" s="1"/>
  <c r="Z37" i="9" s="1"/>
  <c r="I33" i="16"/>
  <c r="J27" i="18"/>
  <c r="L33" i="16" s="1"/>
  <c r="W27" i="18"/>
  <c r="I134" i="9"/>
  <c r="J134" i="9" s="1"/>
  <c r="Z134" i="9" s="1"/>
  <c r="I130" i="16"/>
  <c r="J124" i="18"/>
  <c r="L130" i="16" s="1"/>
  <c r="W124" i="18"/>
  <c r="B19" i="9"/>
  <c r="B15" i="16"/>
  <c r="I71" i="9"/>
  <c r="J71" i="9" s="1"/>
  <c r="I67" i="16"/>
  <c r="J61" i="18"/>
  <c r="L67" i="16" s="1"/>
  <c r="W61" i="18"/>
  <c r="I224" i="9"/>
  <c r="J224" i="9" s="1"/>
  <c r="I220" i="16"/>
  <c r="J214" i="18"/>
  <c r="L220" i="16" s="1"/>
  <c r="W214" i="18"/>
  <c r="I65" i="9"/>
  <c r="J65" i="9" s="1"/>
  <c r="Z65" i="9" s="1"/>
  <c r="I61" i="16"/>
  <c r="J55" i="18"/>
  <c r="L61" i="16" s="1"/>
  <c r="W55" i="18"/>
  <c r="I91" i="9"/>
  <c r="J91" i="9" s="1"/>
  <c r="Z91" i="9" s="1"/>
  <c r="I87" i="16"/>
  <c r="J81" i="18"/>
  <c r="L87" i="16" s="1"/>
  <c r="AB87" i="16" s="1"/>
  <c r="W81" i="18"/>
  <c r="I198" i="9"/>
  <c r="J198" i="9" s="1"/>
  <c r="I194" i="16"/>
  <c r="J188" i="18"/>
  <c r="L194" i="16" s="1"/>
  <c r="W188" i="18"/>
  <c r="I260" i="9"/>
  <c r="J260" i="9" s="1"/>
  <c r="I256" i="16"/>
  <c r="J250" i="18"/>
  <c r="L256" i="16" s="1"/>
  <c r="W250" i="18"/>
  <c r="I254" i="9"/>
  <c r="J254" i="9" s="1"/>
  <c r="I250" i="16"/>
  <c r="J244" i="18"/>
  <c r="L250" i="16" s="1"/>
  <c r="W244" i="18"/>
  <c r="I118" i="9"/>
  <c r="J118" i="9" s="1"/>
  <c r="Z118" i="9" s="1"/>
  <c r="I114" i="16"/>
  <c r="J108" i="18"/>
  <c r="L114" i="16" s="1"/>
  <c r="AB114" i="16" s="1"/>
  <c r="W108" i="18"/>
  <c r="I168" i="9"/>
  <c r="J168" i="9" s="1"/>
  <c r="Z168" i="9" s="1"/>
  <c r="I164" i="16"/>
  <c r="J158" i="18"/>
  <c r="L164" i="16" s="1"/>
  <c r="W158" i="18"/>
  <c r="I87" i="9"/>
  <c r="J87" i="9" s="1"/>
  <c r="Z87" i="9" s="1"/>
  <c r="I83" i="16"/>
  <c r="J77" i="18"/>
  <c r="L83" i="16" s="1"/>
  <c r="AB83" i="16" s="1"/>
  <c r="W77" i="18"/>
  <c r="I151" i="9"/>
  <c r="J151" i="9" s="1"/>
  <c r="I147" i="16"/>
  <c r="J141" i="18"/>
  <c r="L147" i="16" s="1"/>
  <c r="W141" i="18"/>
  <c r="I215" i="9"/>
  <c r="J215" i="9" s="1"/>
  <c r="I211" i="16"/>
  <c r="J205" i="18"/>
  <c r="L211" i="16" s="1"/>
  <c r="W205" i="18"/>
  <c r="I279" i="9"/>
  <c r="J279" i="9" s="1"/>
  <c r="Z279" i="9" s="1"/>
  <c r="I275" i="16"/>
  <c r="J269" i="18"/>
  <c r="L275" i="16" s="1"/>
  <c r="W269" i="18"/>
  <c r="I47" i="9"/>
  <c r="J47" i="9" s="1"/>
  <c r="Z47" i="9" s="1"/>
  <c r="I43" i="16"/>
  <c r="J37" i="18"/>
  <c r="L43" i="16" s="1"/>
  <c r="W37" i="18"/>
  <c r="I96" i="9"/>
  <c r="J96" i="9" s="1"/>
  <c r="I92" i="16"/>
  <c r="J86" i="18"/>
  <c r="L92" i="16" s="1"/>
  <c r="W86" i="18"/>
  <c r="I176" i="9"/>
  <c r="J176" i="9" s="1"/>
  <c r="Z176" i="9" s="1"/>
  <c r="I172" i="16"/>
  <c r="J166" i="18"/>
  <c r="L172" i="16" s="1"/>
  <c r="AB172" i="16" s="1"/>
  <c r="W166" i="18"/>
  <c r="I248" i="9"/>
  <c r="J248" i="9" s="1"/>
  <c r="Z248" i="9" s="1"/>
  <c r="I244" i="16"/>
  <c r="J238" i="18"/>
  <c r="L244" i="16" s="1"/>
  <c r="W238" i="18"/>
  <c r="I312" i="9"/>
  <c r="J312" i="9" s="1"/>
  <c r="I308" i="16"/>
  <c r="J302" i="18"/>
  <c r="L308" i="16" s="1"/>
  <c r="AB308" i="16" s="1"/>
  <c r="W302" i="18"/>
  <c r="I121" i="9"/>
  <c r="J121" i="9" s="1"/>
  <c r="Z121" i="9" s="1"/>
  <c r="I117" i="16"/>
  <c r="J111" i="18"/>
  <c r="L117" i="16" s="1"/>
  <c r="W111" i="18"/>
  <c r="I185" i="9"/>
  <c r="J185" i="9" s="1"/>
  <c r="Z185" i="9" s="1"/>
  <c r="I181" i="16"/>
  <c r="J175" i="18"/>
  <c r="L181" i="16" s="1"/>
  <c r="W175" i="18"/>
  <c r="I249" i="9"/>
  <c r="J249" i="9" s="1"/>
  <c r="Z249" i="9" s="1"/>
  <c r="I245" i="16"/>
  <c r="W239" i="18"/>
  <c r="J239" i="18"/>
  <c r="L245" i="16" s="1"/>
  <c r="I313" i="9"/>
  <c r="J313" i="9" s="1"/>
  <c r="Z313" i="9" s="1"/>
  <c r="I309" i="16"/>
  <c r="J303" i="18"/>
  <c r="L309" i="16" s="1"/>
  <c r="W303" i="18"/>
  <c r="I46" i="9"/>
  <c r="J46" i="9" s="1"/>
  <c r="I42" i="16"/>
  <c r="J36" i="18"/>
  <c r="L42" i="16" s="1"/>
  <c r="W36" i="18"/>
  <c r="I114" i="9"/>
  <c r="J114" i="9" s="1"/>
  <c r="Z114" i="9" s="1"/>
  <c r="I110" i="16"/>
  <c r="J104" i="18"/>
  <c r="L110" i="16" s="1"/>
  <c r="W104" i="18"/>
  <c r="I178" i="9"/>
  <c r="J178" i="9" s="1"/>
  <c r="I174" i="16"/>
  <c r="J168" i="18"/>
  <c r="L174" i="16" s="1"/>
  <c r="W168" i="18"/>
  <c r="I242" i="9"/>
  <c r="J242" i="9" s="1"/>
  <c r="Z242" i="9" s="1"/>
  <c r="I238" i="16"/>
  <c r="J232" i="18"/>
  <c r="L238" i="16" s="1"/>
  <c r="W232" i="18"/>
  <c r="I50" i="9"/>
  <c r="J50" i="9" s="1"/>
  <c r="I46" i="16"/>
  <c r="J40" i="18"/>
  <c r="L46" i="16" s="1"/>
  <c r="W40" i="18"/>
  <c r="I107" i="9"/>
  <c r="J107" i="9" s="1"/>
  <c r="Z107" i="9" s="1"/>
  <c r="I103" i="16"/>
  <c r="J97" i="18"/>
  <c r="L103" i="16" s="1"/>
  <c r="W97" i="18"/>
  <c r="I171" i="9"/>
  <c r="J171" i="9" s="1"/>
  <c r="Z171" i="9" s="1"/>
  <c r="I167" i="16"/>
  <c r="J161" i="18"/>
  <c r="L167" i="16" s="1"/>
  <c r="W161" i="18"/>
  <c r="I235" i="9"/>
  <c r="J235" i="9" s="1"/>
  <c r="Z235" i="9" s="1"/>
  <c r="I231" i="16"/>
  <c r="J225" i="18"/>
  <c r="L231" i="16" s="1"/>
  <c r="W225" i="18"/>
  <c r="I299" i="9"/>
  <c r="J299" i="9" s="1"/>
  <c r="Z299" i="9" s="1"/>
  <c r="I295" i="16"/>
  <c r="J289" i="18"/>
  <c r="L295" i="16" s="1"/>
  <c r="W289" i="18"/>
  <c r="I246" i="9"/>
  <c r="J246" i="9" s="1"/>
  <c r="Z246" i="9" s="1"/>
  <c r="I242" i="16"/>
  <c r="J236" i="18"/>
  <c r="L242" i="16" s="1"/>
  <c r="W236" i="18"/>
  <c r="I84" i="9"/>
  <c r="J84" i="9" s="1"/>
  <c r="Z84" i="9" s="1"/>
  <c r="I80" i="16"/>
  <c r="J74" i="18"/>
  <c r="L80" i="16" s="1"/>
  <c r="W74" i="18"/>
  <c r="I148" i="9"/>
  <c r="J148" i="9" s="1"/>
  <c r="Z148" i="9" s="1"/>
  <c r="I144" i="16"/>
  <c r="J138" i="18"/>
  <c r="L144" i="16" s="1"/>
  <c r="W138" i="18"/>
  <c r="I212" i="9"/>
  <c r="J212" i="9" s="1"/>
  <c r="Z212" i="9" s="1"/>
  <c r="I208" i="16"/>
  <c r="J202" i="18"/>
  <c r="L208" i="16" s="1"/>
  <c r="W202" i="18"/>
  <c r="I276" i="9"/>
  <c r="J276" i="9" s="1"/>
  <c r="Z276" i="9" s="1"/>
  <c r="I272" i="16"/>
  <c r="J266" i="18"/>
  <c r="L272" i="16" s="1"/>
  <c r="W266" i="18"/>
  <c r="I36" i="9"/>
  <c r="J36" i="9" s="1"/>
  <c r="Z36" i="9" s="1"/>
  <c r="I32" i="16"/>
  <c r="J26" i="18"/>
  <c r="L32" i="16" s="1"/>
  <c r="W26" i="18"/>
  <c r="I142" i="9"/>
  <c r="J142" i="9" s="1"/>
  <c r="Z142" i="9" s="1"/>
  <c r="I138" i="16"/>
  <c r="J132" i="18"/>
  <c r="L138" i="16" s="1"/>
  <c r="W132" i="18"/>
  <c r="I199" i="9"/>
  <c r="J199" i="9" s="1"/>
  <c r="I195" i="16"/>
  <c r="J189" i="18"/>
  <c r="L195" i="16" s="1"/>
  <c r="W189" i="18"/>
  <c r="I169" i="9"/>
  <c r="J169" i="9" s="1"/>
  <c r="Z169" i="9" s="1"/>
  <c r="I165" i="16"/>
  <c r="J159" i="18"/>
  <c r="L165" i="16" s="1"/>
  <c r="W159" i="18"/>
  <c r="I226" i="9"/>
  <c r="J226" i="9" s="1"/>
  <c r="I222" i="16"/>
  <c r="J216" i="18"/>
  <c r="L222" i="16" s="1"/>
  <c r="W216" i="18"/>
  <c r="I132" i="9"/>
  <c r="J132" i="9" s="1"/>
  <c r="I128" i="16"/>
  <c r="J122" i="18"/>
  <c r="L128" i="16" s="1"/>
  <c r="W122" i="18"/>
  <c r="I197" i="9"/>
  <c r="J197" i="9" s="1"/>
  <c r="Z197" i="9" s="1"/>
  <c r="I193" i="16"/>
  <c r="J187" i="18"/>
  <c r="L193" i="16" s="1"/>
  <c r="W187" i="18"/>
  <c r="I287" i="9"/>
  <c r="J287" i="9" s="1"/>
  <c r="I283" i="16"/>
  <c r="J277" i="18"/>
  <c r="L283" i="16" s="1"/>
  <c r="W277" i="18"/>
  <c r="I256" i="9"/>
  <c r="J256" i="9" s="1"/>
  <c r="I252" i="16"/>
  <c r="J246" i="18"/>
  <c r="L252" i="16" s="1"/>
  <c r="W246" i="18"/>
  <c r="I257" i="9"/>
  <c r="J257" i="9" s="1"/>
  <c r="Z257" i="9" s="1"/>
  <c r="I253" i="16"/>
  <c r="J247" i="18"/>
  <c r="L253" i="16" s="1"/>
  <c r="W247" i="18"/>
  <c r="I186" i="9"/>
  <c r="J186" i="9" s="1"/>
  <c r="I182" i="16"/>
  <c r="J176" i="18"/>
  <c r="L182" i="16" s="1"/>
  <c r="W176" i="18"/>
  <c r="I243" i="9"/>
  <c r="J243" i="9" s="1"/>
  <c r="Z243" i="9" s="1"/>
  <c r="I239" i="16"/>
  <c r="J233" i="18"/>
  <c r="L239" i="16" s="1"/>
  <c r="W233" i="18"/>
  <c r="I220" i="9"/>
  <c r="J220" i="9" s="1"/>
  <c r="Z220" i="9" s="1"/>
  <c r="I216" i="16"/>
  <c r="J210" i="18"/>
  <c r="L216" i="16" s="1"/>
  <c r="W210" i="18"/>
  <c r="I103" i="9"/>
  <c r="J103" i="9" s="1"/>
  <c r="Z103" i="9" s="1"/>
  <c r="I99" i="16"/>
  <c r="J93" i="18"/>
  <c r="L99" i="16" s="1"/>
  <c r="W93" i="18"/>
  <c r="I167" i="9"/>
  <c r="J167" i="9" s="1"/>
  <c r="I163" i="16"/>
  <c r="J157" i="18"/>
  <c r="L163" i="16" s="1"/>
  <c r="W157" i="18"/>
  <c r="I231" i="9"/>
  <c r="J231" i="9" s="1"/>
  <c r="Z231" i="9" s="1"/>
  <c r="I227" i="16"/>
  <c r="J221" i="18"/>
  <c r="L227" i="16" s="1"/>
  <c r="W221" i="18"/>
  <c r="I295" i="9"/>
  <c r="J295" i="9" s="1"/>
  <c r="Z295" i="9" s="1"/>
  <c r="I291" i="16"/>
  <c r="J285" i="18"/>
  <c r="L291" i="16" s="1"/>
  <c r="W285" i="18"/>
  <c r="I63" i="9"/>
  <c r="J63" i="9" s="1"/>
  <c r="Z63" i="9" s="1"/>
  <c r="I59" i="16"/>
  <c r="J53" i="18"/>
  <c r="L59" i="16" s="1"/>
  <c r="W53" i="18"/>
  <c r="I120" i="9"/>
  <c r="J120" i="9" s="1"/>
  <c r="Z120" i="9" s="1"/>
  <c r="I116" i="16"/>
  <c r="J110" i="18"/>
  <c r="L116" i="16" s="1"/>
  <c r="W110" i="18"/>
  <c r="I192" i="9"/>
  <c r="J192" i="9" s="1"/>
  <c r="Z192" i="9" s="1"/>
  <c r="I188" i="16"/>
  <c r="J182" i="18"/>
  <c r="L188" i="16" s="1"/>
  <c r="W182" i="18"/>
  <c r="I264" i="9"/>
  <c r="J264" i="9" s="1"/>
  <c r="Z264" i="9" s="1"/>
  <c r="I260" i="16"/>
  <c r="J254" i="18"/>
  <c r="L260" i="16" s="1"/>
  <c r="W254" i="18"/>
  <c r="I73" i="9"/>
  <c r="J73" i="9" s="1"/>
  <c r="Z73" i="9" s="1"/>
  <c r="I69" i="16"/>
  <c r="J63" i="18"/>
  <c r="L69" i="16" s="1"/>
  <c r="W63" i="18"/>
  <c r="I137" i="9"/>
  <c r="J137" i="9" s="1"/>
  <c r="Z137" i="9" s="1"/>
  <c r="I133" i="16"/>
  <c r="J127" i="18"/>
  <c r="L133" i="16" s="1"/>
  <c r="W127" i="18"/>
  <c r="I201" i="9"/>
  <c r="J201" i="9" s="1"/>
  <c r="Z201" i="9" s="1"/>
  <c r="I197" i="16"/>
  <c r="J191" i="18"/>
  <c r="L197" i="16" s="1"/>
  <c r="W191" i="18"/>
  <c r="I265" i="9"/>
  <c r="J265" i="9" s="1"/>
  <c r="Z265" i="9" s="1"/>
  <c r="I261" i="16"/>
  <c r="J255" i="18"/>
  <c r="L261" i="16" s="1"/>
  <c r="W255" i="18"/>
  <c r="I33" i="9"/>
  <c r="J33" i="9" s="1"/>
  <c r="Z33" i="9" s="1"/>
  <c r="I29" i="16"/>
  <c r="J23" i="18"/>
  <c r="L29" i="16" s="1"/>
  <c r="W23" i="18"/>
  <c r="I59" i="9"/>
  <c r="J59" i="9" s="1"/>
  <c r="Z59" i="9" s="1"/>
  <c r="I55" i="16"/>
  <c r="J49" i="18"/>
  <c r="L55" i="16" s="1"/>
  <c r="W49" i="18"/>
  <c r="I130" i="9"/>
  <c r="J130" i="9" s="1"/>
  <c r="Z130" i="9" s="1"/>
  <c r="I126" i="16"/>
  <c r="J120" i="18"/>
  <c r="L126" i="16" s="1"/>
  <c r="W120" i="18"/>
  <c r="I194" i="9"/>
  <c r="J194" i="9" s="1"/>
  <c r="Z194" i="9" s="1"/>
  <c r="I190" i="16"/>
  <c r="J184" i="18"/>
  <c r="L190" i="16" s="1"/>
  <c r="W184" i="18"/>
  <c r="I282" i="9"/>
  <c r="J282" i="9" s="1"/>
  <c r="I278" i="16"/>
  <c r="J272" i="18"/>
  <c r="L278" i="16" s="1"/>
  <c r="W272" i="18"/>
  <c r="I62" i="9"/>
  <c r="J62" i="9" s="1"/>
  <c r="Z62" i="9" s="1"/>
  <c r="I58" i="16"/>
  <c r="J52" i="18"/>
  <c r="L58" i="16" s="1"/>
  <c r="W52" i="18"/>
  <c r="I123" i="9"/>
  <c r="J123" i="9" s="1"/>
  <c r="Z123" i="9" s="1"/>
  <c r="I119" i="16"/>
  <c r="J113" i="18"/>
  <c r="L119" i="16" s="1"/>
  <c r="W113" i="18"/>
  <c r="I187" i="9"/>
  <c r="J187" i="9" s="1"/>
  <c r="Z187" i="9" s="1"/>
  <c r="I183" i="16"/>
  <c r="J177" i="18"/>
  <c r="L183" i="16" s="1"/>
  <c r="W177" i="18"/>
  <c r="I251" i="9"/>
  <c r="J251" i="9" s="1"/>
  <c r="I247" i="16"/>
  <c r="J241" i="18"/>
  <c r="L247" i="16" s="1"/>
  <c r="W241" i="18"/>
  <c r="I315" i="9"/>
  <c r="J315" i="9" s="1"/>
  <c r="Z315" i="9" s="1"/>
  <c r="J305" i="18"/>
  <c r="L311" i="16" s="1"/>
  <c r="AB311" i="16" s="1"/>
  <c r="W305" i="18"/>
  <c r="I286" i="9"/>
  <c r="J286" i="9" s="1"/>
  <c r="Z286" i="9" s="1"/>
  <c r="I282" i="16"/>
  <c r="W276" i="18"/>
  <c r="J276" i="18"/>
  <c r="L282" i="16" s="1"/>
  <c r="I100" i="9"/>
  <c r="J100" i="9" s="1"/>
  <c r="Z100" i="9" s="1"/>
  <c r="I96" i="16"/>
  <c r="J90" i="18"/>
  <c r="L96" i="16" s="1"/>
  <c r="W90" i="18"/>
  <c r="I164" i="9"/>
  <c r="J164" i="9" s="1"/>
  <c r="Z164" i="9" s="1"/>
  <c r="I160" i="16"/>
  <c r="J154" i="18"/>
  <c r="L160" i="16" s="1"/>
  <c r="W154" i="18"/>
  <c r="I228" i="9"/>
  <c r="J228" i="9" s="1"/>
  <c r="Z228" i="9" s="1"/>
  <c r="I224" i="16"/>
  <c r="J218" i="18"/>
  <c r="L224" i="16" s="1"/>
  <c r="AB224" i="16" s="1"/>
  <c r="W218" i="18"/>
  <c r="I292" i="9"/>
  <c r="J292" i="9" s="1"/>
  <c r="Z292" i="9" s="1"/>
  <c r="I288" i="16"/>
  <c r="J282" i="18"/>
  <c r="L288" i="16" s="1"/>
  <c r="W282" i="18"/>
  <c r="I52" i="9"/>
  <c r="J52" i="9" s="1"/>
  <c r="Z52" i="9" s="1"/>
  <c r="I48" i="16"/>
  <c r="J42" i="18"/>
  <c r="L48" i="16" s="1"/>
  <c r="W42" i="18"/>
  <c r="I174" i="9"/>
  <c r="J174" i="9" s="1"/>
  <c r="Z174" i="9" s="1"/>
  <c r="I170" i="16"/>
  <c r="J164" i="18"/>
  <c r="L170" i="16" s="1"/>
  <c r="W164" i="18"/>
  <c r="I54" i="9"/>
  <c r="J54" i="9" s="1"/>
  <c r="Z54" i="9" s="1"/>
  <c r="I50" i="16"/>
  <c r="J44" i="18"/>
  <c r="L50" i="16" s="1"/>
  <c r="W44" i="18"/>
  <c r="I101" i="9"/>
  <c r="J101" i="9" s="1"/>
  <c r="Z101" i="9" s="1"/>
  <c r="I97" i="16"/>
  <c r="J91" i="18"/>
  <c r="L97" i="16" s="1"/>
  <c r="W91" i="18"/>
  <c r="I165" i="9"/>
  <c r="J165" i="9" s="1"/>
  <c r="Z165" i="9" s="1"/>
  <c r="I161" i="16"/>
  <c r="J155" i="18"/>
  <c r="L161" i="16" s="1"/>
  <c r="W155" i="18"/>
  <c r="I229" i="9"/>
  <c r="J229" i="9" s="1"/>
  <c r="Z229" i="9" s="1"/>
  <c r="I225" i="16"/>
  <c r="J219" i="18"/>
  <c r="L225" i="16" s="1"/>
  <c r="W219" i="18"/>
  <c r="I293" i="9"/>
  <c r="J293" i="9" s="1"/>
  <c r="Z293" i="9" s="1"/>
  <c r="I289" i="16"/>
  <c r="J283" i="18"/>
  <c r="L289" i="16" s="1"/>
  <c r="W283" i="18"/>
  <c r="I61" i="9"/>
  <c r="J61" i="9" s="1"/>
  <c r="Z61" i="9" s="1"/>
  <c r="I57" i="16"/>
  <c r="J51" i="18"/>
  <c r="L57" i="16" s="1"/>
  <c r="W51" i="18"/>
  <c r="I214" i="9"/>
  <c r="J214" i="9" s="1"/>
  <c r="I210" i="16"/>
  <c r="J204" i="18"/>
  <c r="L210" i="16" s="1"/>
  <c r="W204" i="18"/>
  <c r="I31" i="9"/>
  <c r="J31" i="9" s="1"/>
  <c r="I27" i="16"/>
  <c r="J21" i="18"/>
  <c r="L27" i="16" s="1"/>
  <c r="W21" i="18"/>
  <c r="I296" i="9"/>
  <c r="J296" i="9" s="1"/>
  <c r="I292" i="16"/>
  <c r="J286" i="18"/>
  <c r="L292" i="16" s="1"/>
  <c r="W286" i="18"/>
  <c r="I98" i="9"/>
  <c r="J98" i="9" s="1"/>
  <c r="I94" i="16"/>
  <c r="J88" i="18"/>
  <c r="L94" i="16" s="1"/>
  <c r="W88" i="18"/>
  <c r="I219" i="9"/>
  <c r="J219" i="9" s="1"/>
  <c r="Z219" i="9" s="1"/>
  <c r="I215" i="16"/>
  <c r="J209" i="18"/>
  <c r="L215" i="16" s="1"/>
  <c r="W209" i="18"/>
  <c r="I67" i="9"/>
  <c r="J67" i="9" s="1"/>
  <c r="I63" i="16"/>
  <c r="J57" i="18"/>
  <c r="L63" i="16" s="1"/>
  <c r="W57" i="18"/>
  <c r="I133" i="9"/>
  <c r="J133" i="9" s="1"/>
  <c r="Z133" i="9" s="1"/>
  <c r="I129" i="16"/>
  <c r="J123" i="18"/>
  <c r="L129" i="16" s="1"/>
  <c r="W123" i="18"/>
  <c r="I95" i="9"/>
  <c r="J95" i="9" s="1"/>
  <c r="I91" i="16"/>
  <c r="J85" i="18"/>
  <c r="L91" i="16" s="1"/>
  <c r="W85" i="18"/>
  <c r="I55" i="9"/>
  <c r="J55" i="9" s="1"/>
  <c r="Z55" i="9" s="1"/>
  <c r="I51" i="16"/>
  <c r="J45" i="18"/>
  <c r="L51" i="16" s="1"/>
  <c r="W45" i="18"/>
  <c r="I184" i="9"/>
  <c r="J184" i="9" s="1"/>
  <c r="Z184" i="9" s="1"/>
  <c r="I180" i="16"/>
  <c r="J174" i="18"/>
  <c r="L180" i="16" s="1"/>
  <c r="W174" i="18"/>
  <c r="I193" i="9"/>
  <c r="J193" i="9" s="1"/>
  <c r="Z193" i="9" s="1"/>
  <c r="I189" i="16"/>
  <c r="J183" i="18"/>
  <c r="L189" i="16" s="1"/>
  <c r="W183" i="18"/>
  <c r="I32" i="9"/>
  <c r="J32" i="9" s="1"/>
  <c r="I28" i="16"/>
  <c r="J22" i="18"/>
  <c r="L28" i="16" s="1"/>
  <c r="W22" i="18"/>
  <c r="I258" i="9"/>
  <c r="J258" i="9" s="1"/>
  <c r="Z258" i="9" s="1"/>
  <c r="I254" i="16"/>
  <c r="J248" i="18"/>
  <c r="L254" i="16" s="1"/>
  <c r="W248" i="18"/>
  <c r="I115" i="9"/>
  <c r="J115" i="9" s="1"/>
  <c r="I111" i="16"/>
  <c r="J105" i="18"/>
  <c r="L111" i="16" s="1"/>
  <c r="W105" i="18"/>
  <c r="I307" i="9"/>
  <c r="J307" i="9" s="1"/>
  <c r="Z307" i="9" s="1"/>
  <c r="I303" i="16"/>
  <c r="W297" i="18"/>
  <c r="J297" i="18"/>
  <c r="L303" i="16" s="1"/>
  <c r="I92" i="9"/>
  <c r="J92" i="9" s="1"/>
  <c r="Z92" i="9" s="1"/>
  <c r="I88" i="16"/>
  <c r="J82" i="18"/>
  <c r="L88" i="16" s="1"/>
  <c r="W82" i="18"/>
  <c r="I284" i="9"/>
  <c r="J284" i="9" s="1"/>
  <c r="I280" i="16"/>
  <c r="J274" i="18"/>
  <c r="L280" i="16" s="1"/>
  <c r="W274" i="18"/>
  <c r="I111" i="9"/>
  <c r="J111" i="9" s="1"/>
  <c r="I107" i="16"/>
  <c r="J101" i="18"/>
  <c r="L107" i="16" s="1"/>
  <c r="W101" i="18"/>
  <c r="I175" i="9"/>
  <c r="J175" i="9" s="1"/>
  <c r="I171" i="16"/>
  <c r="J165" i="18"/>
  <c r="L171" i="16" s="1"/>
  <c r="W165" i="18"/>
  <c r="I239" i="9"/>
  <c r="J239" i="9" s="1"/>
  <c r="I235" i="16"/>
  <c r="J229" i="18"/>
  <c r="L235" i="16" s="1"/>
  <c r="W229" i="18"/>
  <c r="I303" i="9"/>
  <c r="J303" i="9" s="1"/>
  <c r="I299" i="16"/>
  <c r="J293" i="18"/>
  <c r="L299" i="16" s="1"/>
  <c r="W293" i="18"/>
  <c r="I64" i="9"/>
  <c r="J64" i="9" s="1"/>
  <c r="I60" i="16"/>
  <c r="J54" i="18"/>
  <c r="L60" i="16" s="1"/>
  <c r="W54" i="18"/>
  <c r="I128" i="9"/>
  <c r="J128" i="9" s="1"/>
  <c r="I124" i="16"/>
  <c r="J118" i="18"/>
  <c r="L124" i="16" s="1"/>
  <c r="W118" i="18"/>
  <c r="I200" i="9"/>
  <c r="J200" i="9" s="1"/>
  <c r="I196" i="16"/>
  <c r="J190" i="18"/>
  <c r="L196" i="16" s="1"/>
  <c r="W190" i="18"/>
  <c r="I272" i="9"/>
  <c r="J272" i="9" s="1"/>
  <c r="I268" i="16"/>
  <c r="J262" i="18"/>
  <c r="L268" i="16" s="1"/>
  <c r="W262" i="18"/>
  <c r="I81" i="9"/>
  <c r="J81" i="9" s="1"/>
  <c r="I77" i="16"/>
  <c r="J71" i="18"/>
  <c r="L77" i="16" s="1"/>
  <c r="W71" i="18"/>
  <c r="I145" i="9"/>
  <c r="J145" i="9" s="1"/>
  <c r="I141" i="16"/>
  <c r="J135" i="18"/>
  <c r="L141" i="16" s="1"/>
  <c r="W135" i="18"/>
  <c r="I209" i="9"/>
  <c r="J209" i="9" s="1"/>
  <c r="Z209" i="9" s="1"/>
  <c r="I205" i="16"/>
  <c r="J199" i="18"/>
  <c r="L205" i="16" s="1"/>
  <c r="W199" i="18"/>
  <c r="I273" i="9"/>
  <c r="J273" i="9" s="1"/>
  <c r="I269" i="16"/>
  <c r="J263" i="18"/>
  <c r="L269" i="16" s="1"/>
  <c r="W263" i="18"/>
  <c r="I41" i="9"/>
  <c r="J41" i="9" s="1"/>
  <c r="Z41" i="9" s="1"/>
  <c r="I37" i="16"/>
  <c r="J31" i="18"/>
  <c r="L37" i="16" s="1"/>
  <c r="W31" i="18"/>
  <c r="I74" i="9"/>
  <c r="J74" i="9" s="1"/>
  <c r="I70" i="16"/>
  <c r="J64" i="18"/>
  <c r="L70" i="16" s="1"/>
  <c r="W64" i="18"/>
  <c r="I138" i="9"/>
  <c r="J138" i="9" s="1"/>
  <c r="I134" i="16"/>
  <c r="J128" i="18"/>
  <c r="L134" i="16" s="1"/>
  <c r="W128" i="18"/>
  <c r="I202" i="9"/>
  <c r="J202" i="9" s="1"/>
  <c r="I198" i="16"/>
  <c r="W192" i="18"/>
  <c r="J192" i="18"/>
  <c r="L198" i="16" s="1"/>
  <c r="I298" i="9"/>
  <c r="J298" i="9" s="1"/>
  <c r="I294" i="16"/>
  <c r="J288" i="18"/>
  <c r="L294" i="16" s="1"/>
  <c r="W288" i="18"/>
  <c r="I66" i="9"/>
  <c r="J66" i="9" s="1"/>
  <c r="Z66" i="9" s="1"/>
  <c r="I62" i="16"/>
  <c r="J56" i="18"/>
  <c r="L62" i="16" s="1"/>
  <c r="W56" i="18"/>
  <c r="I131" i="9"/>
  <c r="J131" i="9" s="1"/>
  <c r="I127" i="16"/>
  <c r="J121" i="18"/>
  <c r="L127" i="16" s="1"/>
  <c r="W121" i="18"/>
  <c r="I195" i="9"/>
  <c r="J195" i="9" s="1"/>
  <c r="I191" i="16"/>
  <c r="J185" i="18"/>
  <c r="L191" i="16" s="1"/>
  <c r="W185" i="18"/>
  <c r="I259" i="9"/>
  <c r="J259" i="9" s="1"/>
  <c r="I255" i="16"/>
  <c r="J249" i="18"/>
  <c r="L255" i="16" s="1"/>
  <c r="W249" i="18"/>
  <c r="I19" i="9"/>
  <c r="J19" i="9" s="1"/>
  <c r="I15" i="16"/>
  <c r="I310" i="9"/>
  <c r="J310" i="9" s="1"/>
  <c r="I306" i="16"/>
  <c r="J300" i="18"/>
  <c r="L306" i="16" s="1"/>
  <c r="W300" i="18"/>
  <c r="I108" i="9"/>
  <c r="J108" i="9" s="1"/>
  <c r="I104" i="16"/>
  <c r="J98" i="18"/>
  <c r="L104" i="16" s="1"/>
  <c r="W98" i="18"/>
  <c r="I172" i="9"/>
  <c r="J172" i="9" s="1"/>
  <c r="I168" i="16"/>
  <c r="J162" i="18"/>
  <c r="L168" i="16" s="1"/>
  <c r="W162" i="18"/>
  <c r="I236" i="9"/>
  <c r="J236" i="9" s="1"/>
  <c r="I232" i="16"/>
  <c r="J226" i="18"/>
  <c r="L232" i="16" s="1"/>
  <c r="W226" i="18"/>
  <c r="I300" i="9"/>
  <c r="J300" i="9" s="1"/>
  <c r="I296" i="16"/>
  <c r="J290" i="18"/>
  <c r="L296" i="16" s="1"/>
  <c r="W290" i="18"/>
  <c r="I60" i="9"/>
  <c r="J60" i="9" s="1"/>
  <c r="I56" i="16"/>
  <c r="J50" i="18"/>
  <c r="L56" i="16" s="1"/>
  <c r="W50" i="18"/>
  <c r="I190" i="9"/>
  <c r="J190" i="9" s="1"/>
  <c r="Z190" i="9" s="1"/>
  <c r="I186" i="16"/>
  <c r="J180" i="18"/>
  <c r="L186" i="16" s="1"/>
  <c r="W180" i="18"/>
  <c r="I56" i="9"/>
  <c r="J56" i="9" s="1"/>
  <c r="I52" i="16"/>
  <c r="J46" i="18"/>
  <c r="L52" i="16" s="1"/>
  <c r="W46" i="18"/>
  <c r="I109" i="9"/>
  <c r="J109" i="9" s="1"/>
  <c r="I105" i="16"/>
  <c r="J99" i="18"/>
  <c r="L105" i="16" s="1"/>
  <c r="W99" i="18"/>
  <c r="I173" i="9"/>
  <c r="J173" i="9" s="1"/>
  <c r="I169" i="16"/>
  <c r="J163" i="18"/>
  <c r="L169" i="16" s="1"/>
  <c r="W163" i="18"/>
  <c r="I237" i="9"/>
  <c r="J237" i="9" s="1"/>
  <c r="I233" i="16"/>
  <c r="J227" i="18"/>
  <c r="L233" i="16" s="1"/>
  <c r="W227" i="18"/>
  <c r="I301" i="9"/>
  <c r="J301" i="9" s="1"/>
  <c r="I297" i="16"/>
  <c r="J291" i="18"/>
  <c r="L297" i="16" s="1"/>
  <c r="W291" i="18"/>
  <c r="I70" i="9"/>
  <c r="J70" i="9" s="1"/>
  <c r="Z70" i="9" s="1"/>
  <c r="I66" i="16"/>
  <c r="J60" i="18"/>
  <c r="L66" i="16" s="1"/>
  <c r="W60" i="18"/>
  <c r="I238" i="9"/>
  <c r="J238" i="9" s="1"/>
  <c r="I234" i="16"/>
  <c r="J228" i="18"/>
  <c r="L234" i="16" s="1"/>
  <c r="W228" i="18"/>
  <c r="I21" i="9"/>
  <c r="J21" i="9" s="1"/>
  <c r="Z21" i="9" s="1"/>
  <c r="W11" i="18" s="1"/>
  <c r="I17" i="16"/>
  <c r="I135" i="9"/>
  <c r="J135" i="9" s="1"/>
  <c r="I131" i="16"/>
  <c r="J125" i="18"/>
  <c r="L131" i="16" s="1"/>
  <c r="W125" i="18"/>
  <c r="I152" i="9"/>
  <c r="J152" i="9" s="1"/>
  <c r="Z152" i="9" s="1"/>
  <c r="I148" i="16"/>
  <c r="J142" i="18"/>
  <c r="L148" i="16" s="1"/>
  <c r="W142" i="18"/>
  <c r="I297" i="9"/>
  <c r="J297" i="9" s="1"/>
  <c r="I293" i="16"/>
  <c r="J287" i="18"/>
  <c r="L293" i="16" s="1"/>
  <c r="W287" i="18"/>
  <c r="I34" i="9"/>
  <c r="J34" i="9" s="1"/>
  <c r="I30" i="16"/>
  <c r="J24" i="18"/>
  <c r="L30" i="16" s="1"/>
  <c r="W24" i="18"/>
  <c r="I196" i="9"/>
  <c r="J196" i="9" s="1"/>
  <c r="I192" i="16"/>
  <c r="J186" i="18"/>
  <c r="L192" i="16" s="1"/>
  <c r="W186" i="18"/>
  <c r="I261" i="9"/>
  <c r="J261" i="9" s="1"/>
  <c r="I257" i="16"/>
  <c r="J251" i="18"/>
  <c r="L257" i="16" s="1"/>
  <c r="W251" i="18"/>
  <c r="I223" i="9"/>
  <c r="J223" i="9" s="1"/>
  <c r="I219" i="16"/>
  <c r="J213" i="18"/>
  <c r="L219" i="16" s="1"/>
  <c r="W213" i="18"/>
  <c r="I112" i="9"/>
  <c r="J112" i="9" s="1"/>
  <c r="I108" i="16"/>
  <c r="J102" i="18"/>
  <c r="L108" i="16" s="1"/>
  <c r="W102" i="18"/>
  <c r="I51" i="9"/>
  <c r="J51" i="9" s="1"/>
  <c r="Z51" i="9" s="1"/>
  <c r="I47" i="16"/>
  <c r="J41" i="18"/>
  <c r="L47" i="16" s="1"/>
  <c r="W41" i="18"/>
  <c r="I25" i="9"/>
  <c r="J25" i="9" s="1"/>
  <c r="Z25" i="9" s="1"/>
  <c r="W15" i="18" s="1"/>
  <c r="I21" i="16"/>
  <c r="I122" i="9"/>
  <c r="J122" i="9" s="1"/>
  <c r="Z122" i="9" s="1"/>
  <c r="I118" i="16"/>
  <c r="J112" i="18"/>
  <c r="L118" i="16" s="1"/>
  <c r="W112" i="18"/>
  <c r="I58" i="9"/>
  <c r="J58" i="9" s="1"/>
  <c r="Z58" i="9" s="1"/>
  <c r="I54" i="16"/>
  <c r="J48" i="18"/>
  <c r="L54" i="16" s="1"/>
  <c r="W48" i="18"/>
  <c r="I179" i="9"/>
  <c r="J179" i="9" s="1"/>
  <c r="Z179" i="9" s="1"/>
  <c r="I175" i="16"/>
  <c r="J169" i="18"/>
  <c r="L175" i="16" s="1"/>
  <c r="W169" i="18"/>
  <c r="I262" i="9"/>
  <c r="J262" i="9" s="1"/>
  <c r="Z262" i="9" s="1"/>
  <c r="I258" i="16"/>
  <c r="W252" i="18"/>
  <c r="J252" i="18"/>
  <c r="L258" i="16" s="1"/>
  <c r="I156" i="9"/>
  <c r="J156" i="9" s="1"/>
  <c r="Z156" i="9" s="1"/>
  <c r="I152" i="16"/>
  <c r="J146" i="18"/>
  <c r="L152" i="16" s="1"/>
  <c r="W146" i="18"/>
  <c r="I158" i="9"/>
  <c r="J158" i="9" s="1"/>
  <c r="Z158" i="9" s="1"/>
  <c r="I154" i="16"/>
  <c r="J148" i="18"/>
  <c r="L154" i="16" s="1"/>
  <c r="W148" i="18"/>
  <c r="I119" i="9"/>
  <c r="J119" i="9" s="1"/>
  <c r="Z119" i="9" s="1"/>
  <c r="I115" i="16"/>
  <c r="J109" i="18"/>
  <c r="L115" i="16" s="1"/>
  <c r="W109" i="18"/>
  <c r="I183" i="9"/>
  <c r="J183" i="9" s="1"/>
  <c r="I179" i="16"/>
  <c r="J173" i="18"/>
  <c r="L179" i="16" s="1"/>
  <c r="W173" i="18"/>
  <c r="I247" i="9"/>
  <c r="J247" i="9" s="1"/>
  <c r="I243" i="16"/>
  <c r="J237" i="18"/>
  <c r="L243" i="16" s="1"/>
  <c r="W237" i="18"/>
  <c r="I311" i="9"/>
  <c r="J311" i="9" s="1"/>
  <c r="I307" i="16"/>
  <c r="W301" i="18"/>
  <c r="J301" i="18"/>
  <c r="L307" i="16" s="1"/>
  <c r="I43" i="9"/>
  <c r="J43" i="9" s="1"/>
  <c r="I39" i="16"/>
  <c r="J33" i="18"/>
  <c r="L39" i="16" s="1"/>
  <c r="W33" i="18"/>
  <c r="I136" i="9"/>
  <c r="J136" i="9" s="1"/>
  <c r="I132" i="16"/>
  <c r="J126" i="18"/>
  <c r="L132" i="16" s="1"/>
  <c r="W126" i="18"/>
  <c r="I208" i="9"/>
  <c r="J208" i="9" s="1"/>
  <c r="I204" i="16"/>
  <c r="J198" i="18"/>
  <c r="L204" i="16" s="1"/>
  <c r="W198" i="18"/>
  <c r="I280" i="9"/>
  <c r="J280" i="9" s="1"/>
  <c r="I276" i="16"/>
  <c r="J270" i="18"/>
  <c r="L276" i="16" s="1"/>
  <c r="W270" i="18"/>
  <c r="I89" i="9"/>
  <c r="J89" i="9" s="1"/>
  <c r="Z89" i="9" s="1"/>
  <c r="I85" i="16"/>
  <c r="J79" i="18"/>
  <c r="L85" i="16" s="1"/>
  <c r="W79" i="18"/>
  <c r="I153" i="9"/>
  <c r="J153" i="9" s="1"/>
  <c r="Z153" i="9" s="1"/>
  <c r="I149" i="16"/>
  <c r="J143" i="18"/>
  <c r="L149" i="16" s="1"/>
  <c r="W143" i="18"/>
  <c r="I217" i="9"/>
  <c r="J217" i="9" s="1"/>
  <c r="I213" i="16"/>
  <c r="J207" i="18"/>
  <c r="L213" i="16" s="1"/>
  <c r="W207" i="18"/>
  <c r="I281" i="9"/>
  <c r="J281" i="9" s="1"/>
  <c r="Z281" i="9" s="1"/>
  <c r="I277" i="16"/>
  <c r="J271" i="18"/>
  <c r="L277" i="16" s="1"/>
  <c r="W271" i="18"/>
  <c r="I49" i="9"/>
  <c r="J49" i="9" s="1"/>
  <c r="I45" i="16"/>
  <c r="J39" i="18"/>
  <c r="L45" i="16" s="1"/>
  <c r="W39" i="18"/>
  <c r="I82" i="9"/>
  <c r="J82" i="9" s="1"/>
  <c r="I78" i="16"/>
  <c r="J72" i="18"/>
  <c r="L78" i="16" s="1"/>
  <c r="W72" i="18"/>
  <c r="I146" i="9"/>
  <c r="J146" i="9" s="1"/>
  <c r="Z146" i="9" s="1"/>
  <c r="I142" i="16"/>
  <c r="J136" i="18"/>
  <c r="L142" i="16" s="1"/>
  <c r="W136" i="18"/>
  <c r="I210" i="9"/>
  <c r="J210" i="9" s="1"/>
  <c r="Z210" i="9" s="1"/>
  <c r="I206" i="16"/>
  <c r="J200" i="18"/>
  <c r="L206" i="16" s="1"/>
  <c r="W200" i="18"/>
  <c r="I306" i="9"/>
  <c r="J306" i="9" s="1"/>
  <c r="Z306" i="9" s="1"/>
  <c r="I302" i="16"/>
  <c r="J296" i="18"/>
  <c r="L302" i="16" s="1"/>
  <c r="W296" i="18"/>
  <c r="I75" i="9"/>
  <c r="J75" i="9" s="1"/>
  <c r="Z75" i="9" s="1"/>
  <c r="I71" i="16"/>
  <c r="J65" i="18"/>
  <c r="L71" i="16" s="1"/>
  <c r="W65" i="18"/>
  <c r="I139" i="9"/>
  <c r="J139" i="9" s="1"/>
  <c r="Z139" i="9" s="1"/>
  <c r="I135" i="16"/>
  <c r="J129" i="18"/>
  <c r="L135" i="16" s="1"/>
  <c r="W129" i="18"/>
  <c r="I203" i="9"/>
  <c r="J203" i="9" s="1"/>
  <c r="Z203" i="9" s="1"/>
  <c r="I199" i="16"/>
  <c r="J193" i="18"/>
  <c r="L199" i="16" s="1"/>
  <c r="W193" i="18"/>
  <c r="I267" i="9"/>
  <c r="J267" i="9" s="1"/>
  <c r="Z267" i="9" s="1"/>
  <c r="I263" i="16"/>
  <c r="J257" i="18"/>
  <c r="L263" i="16" s="1"/>
  <c r="W257" i="18"/>
  <c r="I94" i="9"/>
  <c r="J94" i="9" s="1"/>
  <c r="Z94" i="9" s="1"/>
  <c r="I90" i="16"/>
  <c r="J84" i="18"/>
  <c r="L90" i="16" s="1"/>
  <c r="W84" i="18"/>
  <c r="I38" i="9"/>
  <c r="J38" i="9" s="1"/>
  <c r="I34" i="16"/>
  <c r="J28" i="18"/>
  <c r="L34" i="16" s="1"/>
  <c r="W28" i="18"/>
  <c r="I116" i="9"/>
  <c r="J116" i="9" s="1"/>
  <c r="Z116" i="9" s="1"/>
  <c r="I112" i="16"/>
  <c r="J106" i="18"/>
  <c r="L112" i="16" s="1"/>
  <c r="W106" i="18"/>
  <c r="I180" i="9"/>
  <c r="J180" i="9" s="1"/>
  <c r="I176" i="16"/>
  <c r="J170" i="18"/>
  <c r="L176" i="16" s="1"/>
  <c r="W170" i="18"/>
  <c r="I244" i="9"/>
  <c r="J244" i="9" s="1"/>
  <c r="Z244" i="9" s="1"/>
  <c r="I240" i="16"/>
  <c r="J234" i="18"/>
  <c r="L240" i="16" s="1"/>
  <c r="W234" i="18"/>
  <c r="I308" i="9"/>
  <c r="J308" i="9" s="1"/>
  <c r="Z308" i="9" s="1"/>
  <c r="I304" i="16"/>
  <c r="J298" i="18"/>
  <c r="L304" i="16" s="1"/>
  <c r="W298" i="18"/>
  <c r="I68" i="9"/>
  <c r="J68" i="9" s="1"/>
  <c r="Z68" i="9" s="1"/>
  <c r="I64" i="16"/>
  <c r="J58" i="18"/>
  <c r="L64" i="16" s="1"/>
  <c r="W58" i="18"/>
  <c r="I206" i="9"/>
  <c r="J206" i="9" s="1"/>
  <c r="Z206" i="9" s="1"/>
  <c r="I202" i="16"/>
  <c r="J196" i="18"/>
  <c r="L202" i="16" s="1"/>
  <c r="W196" i="18"/>
  <c r="I117" i="9"/>
  <c r="J117" i="9" s="1"/>
  <c r="Z117" i="9" s="1"/>
  <c r="I113" i="16"/>
  <c r="J107" i="18"/>
  <c r="L113" i="16" s="1"/>
  <c r="W107" i="18"/>
  <c r="I181" i="9"/>
  <c r="J181" i="9" s="1"/>
  <c r="Z181" i="9" s="1"/>
  <c r="I177" i="16"/>
  <c r="J171" i="18"/>
  <c r="L177" i="16" s="1"/>
  <c r="W171" i="18"/>
  <c r="I245" i="9"/>
  <c r="J245" i="9" s="1"/>
  <c r="Z245" i="9" s="1"/>
  <c r="I241" i="16"/>
  <c r="J235" i="18"/>
  <c r="L241" i="16" s="1"/>
  <c r="W235" i="18"/>
  <c r="I309" i="9"/>
  <c r="J309" i="9" s="1"/>
  <c r="Z309" i="9" s="1"/>
  <c r="I305" i="16"/>
  <c r="J299" i="18"/>
  <c r="L305" i="16" s="1"/>
  <c r="W299" i="18"/>
  <c r="I78" i="9"/>
  <c r="J78" i="9" s="1"/>
  <c r="Z78" i="9" s="1"/>
  <c r="I74" i="16"/>
  <c r="J68" i="18"/>
  <c r="L74" i="16" s="1"/>
  <c r="W68" i="18"/>
  <c r="I270" i="9"/>
  <c r="J270" i="9" s="1"/>
  <c r="I266" i="16"/>
  <c r="W260" i="18"/>
  <c r="J260" i="18"/>
  <c r="L266" i="16" s="1"/>
  <c r="I263" i="9"/>
  <c r="J263" i="9" s="1"/>
  <c r="I259" i="16"/>
  <c r="J253" i="18"/>
  <c r="L259" i="16" s="1"/>
  <c r="W253" i="18"/>
  <c r="I233" i="9"/>
  <c r="J233" i="9" s="1"/>
  <c r="Z233" i="9" s="1"/>
  <c r="I229" i="16"/>
  <c r="J223" i="18"/>
  <c r="L229" i="16" s="1"/>
  <c r="W223" i="18"/>
  <c r="I155" i="9"/>
  <c r="J155" i="9" s="1"/>
  <c r="I151" i="16"/>
  <c r="J145" i="18"/>
  <c r="L151" i="16" s="1"/>
  <c r="W145" i="18"/>
  <c r="I110" i="9"/>
  <c r="J110" i="9" s="1"/>
  <c r="Z110" i="9" s="1"/>
  <c r="I106" i="16"/>
  <c r="J100" i="18"/>
  <c r="L106" i="16" s="1"/>
  <c r="W100" i="18"/>
  <c r="I159" i="9"/>
  <c r="J159" i="9" s="1"/>
  <c r="I155" i="16"/>
  <c r="J149" i="18"/>
  <c r="L155" i="16" s="1"/>
  <c r="W149" i="18"/>
  <c r="I129" i="9"/>
  <c r="J129" i="9" s="1"/>
  <c r="I125" i="16"/>
  <c r="J119" i="18"/>
  <c r="L125" i="16" s="1"/>
  <c r="W119" i="18"/>
  <c r="I44" i="9"/>
  <c r="J44" i="9" s="1"/>
  <c r="Z44" i="9" s="1"/>
  <c r="I40" i="16"/>
  <c r="J34" i="18"/>
  <c r="L40" i="16" s="1"/>
  <c r="W34" i="18"/>
  <c r="I35" i="9"/>
  <c r="J35" i="9" s="1"/>
  <c r="Z35" i="9" s="1"/>
  <c r="I31" i="16"/>
  <c r="J25" i="18"/>
  <c r="L31" i="16" s="1"/>
  <c r="W25" i="18"/>
  <c r="I127" i="9"/>
  <c r="J127" i="9" s="1"/>
  <c r="Z127" i="9" s="1"/>
  <c r="I123" i="16"/>
  <c r="J117" i="18"/>
  <c r="L123" i="16" s="1"/>
  <c r="W117" i="18"/>
  <c r="I191" i="9"/>
  <c r="J191" i="9" s="1"/>
  <c r="I187" i="16"/>
  <c r="J181" i="18"/>
  <c r="L187" i="16" s="1"/>
  <c r="W181" i="18"/>
  <c r="I255" i="9"/>
  <c r="J255" i="9" s="1"/>
  <c r="Z255" i="9" s="1"/>
  <c r="I251" i="16"/>
  <c r="J245" i="18"/>
  <c r="L251" i="16" s="1"/>
  <c r="W245" i="18"/>
  <c r="I23" i="9"/>
  <c r="J23" i="9" s="1"/>
  <c r="J13" i="18" s="1"/>
  <c r="L19" i="16" s="1"/>
  <c r="I19" i="16"/>
  <c r="I72" i="9"/>
  <c r="J72" i="9" s="1"/>
  <c r="Z72" i="9" s="1"/>
  <c r="I68" i="16"/>
  <c r="J62" i="18"/>
  <c r="L68" i="16" s="1"/>
  <c r="W62" i="18"/>
  <c r="I144" i="9"/>
  <c r="J144" i="9" s="1"/>
  <c r="Z144" i="9" s="1"/>
  <c r="I140" i="16"/>
  <c r="J134" i="18"/>
  <c r="L140" i="16" s="1"/>
  <c r="W134" i="18"/>
  <c r="I216" i="9"/>
  <c r="J216" i="9" s="1"/>
  <c r="I212" i="16"/>
  <c r="J206" i="18"/>
  <c r="L212" i="16" s="1"/>
  <c r="W206" i="18"/>
  <c r="I288" i="9"/>
  <c r="J288" i="9" s="1"/>
  <c r="I284" i="16"/>
  <c r="J278" i="18"/>
  <c r="L284" i="16" s="1"/>
  <c r="W278" i="18"/>
  <c r="I97" i="9"/>
  <c r="J97" i="9" s="1"/>
  <c r="I93" i="16"/>
  <c r="J87" i="18"/>
  <c r="L93" i="16" s="1"/>
  <c r="W87" i="18"/>
  <c r="I161" i="9"/>
  <c r="J161" i="9" s="1"/>
  <c r="Z161" i="9" s="1"/>
  <c r="I157" i="16"/>
  <c r="J151" i="18"/>
  <c r="L157" i="16" s="1"/>
  <c r="W151" i="18"/>
  <c r="I225" i="9"/>
  <c r="J225" i="9" s="1"/>
  <c r="I221" i="16"/>
  <c r="J215" i="18"/>
  <c r="L221" i="16" s="1"/>
  <c r="W215" i="18"/>
  <c r="I289" i="9"/>
  <c r="J289" i="9" s="1"/>
  <c r="Z289" i="9" s="1"/>
  <c r="I285" i="16"/>
  <c r="J279" i="18"/>
  <c r="L285" i="16" s="1"/>
  <c r="W279" i="18"/>
  <c r="I57" i="9"/>
  <c r="J57" i="9" s="1"/>
  <c r="Z57" i="9" s="1"/>
  <c r="I53" i="16"/>
  <c r="J47" i="18"/>
  <c r="L53" i="16" s="1"/>
  <c r="W47" i="18"/>
  <c r="I90" i="9"/>
  <c r="J90" i="9" s="1"/>
  <c r="Z90" i="9" s="1"/>
  <c r="I86" i="16"/>
  <c r="J80" i="18"/>
  <c r="L86" i="16" s="1"/>
  <c r="W80" i="18"/>
  <c r="I154" i="9"/>
  <c r="J154" i="9" s="1"/>
  <c r="Z154" i="9" s="1"/>
  <c r="I150" i="16"/>
  <c r="J144" i="18"/>
  <c r="L150" i="16" s="1"/>
  <c r="W144" i="18"/>
  <c r="I218" i="9"/>
  <c r="J218" i="9" s="1"/>
  <c r="I214" i="16"/>
  <c r="J208" i="18"/>
  <c r="L214" i="16" s="1"/>
  <c r="W208" i="18"/>
  <c r="I40" i="9"/>
  <c r="J40" i="9" s="1"/>
  <c r="I36" i="16"/>
  <c r="J30" i="18"/>
  <c r="L36" i="16" s="1"/>
  <c r="W30" i="18"/>
  <c r="I250" i="9"/>
  <c r="J250" i="9" s="1"/>
  <c r="I246" i="16"/>
  <c r="J240" i="18"/>
  <c r="L246" i="16" s="1"/>
  <c r="W240" i="18"/>
  <c r="I290" i="9"/>
  <c r="J290" i="9" s="1"/>
  <c r="I286" i="16"/>
  <c r="J280" i="18"/>
  <c r="L286" i="16" s="1"/>
  <c r="W280" i="18"/>
  <c r="I26" i="9"/>
  <c r="J26" i="9" s="1"/>
  <c r="J16" i="18" s="1"/>
  <c r="L22" i="16" s="1"/>
  <c r="I22" i="16"/>
  <c r="I83" i="9"/>
  <c r="J83" i="9" s="1"/>
  <c r="Z83" i="9" s="1"/>
  <c r="I79" i="16"/>
  <c r="J73" i="18"/>
  <c r="L79" i="16" s="1"/>
  <c r="W73" i="18"/>
  <c r="I147" i="9"/>
  <c r="J147" i="9" s="1"/>
  <c r="Z147" i="9" s="1"/>
  <c r="I143" i="16"/>
  <c r="J137" i="18"/>
  <c r="L143" i="16" s="1"/>
  <c r="W137" i="18"/>
  <c r="I211" i="9"/>
  <c r="J211" i="9" s="1"/>
  <c r="Z211" i="9" s="1"/>
  <c r="I207" i="16"/>
  <c r="J201" i="18"/>
  <c r="L207" i="16" s="1"/>
  <c r="W201" i="18"/>
  <c r="I275" i="9"/>
  <c r="J275" i="9" s="1"/>
  <c r="Z275" i="9" s="1"/>
  <c r="I271" i="16"/>
  <c r="W265" i="18"/>
  <c r="J265" i="18"/>
  <c r="L271" i="16" s="1"/>
  <c r="I166" i="9"/>
  <c r="J166" i="9" s="1"/>
  <c r="Z166" i="9" s="1"/>
  <c r="I162" i="16"/>
  <c r="J156" i="18"/>
  <c r="L162" i="16" s="1"/>
  <c r="W156" i="18"/>
  <c r="I48" i="9"/>
  <c r="J48" i="9" s="1"/>
  <c r="Z48" i="9" s="1"/>
  <c r="I44" i="16"/>
  <c r="J38" i="18"/>
  <c r="L44" i="16" s="1"/>
  <c r="W38" i="18"/>
  <c r="I124" i="9"/>
  <c r="J124" i="9" s="1"/>
  <c r="Z124" i="9" s="1"/>
  <c r="I120" i="16"/>
  <c r="J114" i="18"/>
  <c r="L120" i="16" s="1"/>
  <c r="W114" i="18"/>
  <c r="I188" i="9"/>
  <c r="J188" i="9" s="1"/>
  <c r="Z188" i="9" s="1"/>
  <c r="I184" i="16"/>
  <c r="J178" i="18"/>
  <c r="L184" i="16" s="1"/>
  <c r="W178" i="18"/>
  <c r="I252" i="9"/>
  <c r="J252" i="9" s="1"/>
  <c r="I248" i="16"/>
  <c r="J242" i="18"/>
  <c r="L248" i="16" s="1"/>
  <c r="W242" i="18"/>
  <c r="I316" i="9"/>
  <c r="J316" i="9" s="1"/>
  <c r="W306" i="18"/>
  <c r="J306" i="18"/>
  <c r="L312" i="16" s="1"/>
  <c r="AB312" i="16" s="1"/>
  <c r="I86" i="9"/>
  <c r="J86" i="9" s="1"/>
  <c r="Z86" i="9" s="1"/>
  <c r="I82" i="16"/>
  <c r="J76" i="18"/>
  <c r="L82" i="16" s="1"/>
  <c r="W76" i="18"/>
  <c r="I230" i="9"/>
  <c r="J230" i="9" s="1"/>
  <c r="Z230" i="9" s="1"/>
  <c r="I226" i="16"/>
  <c r="J220" i="18"/>
  <c r="L226" i="16" s="1"/>
  <c r="W220" i="18"/>
  <c r="I18" i="9"/>
  <c r="J18" i="9" s="1"/>
  <c r="J8" i="18" s="1"/>
  <c r="L14" i="16" s="1"/>
  <c r="I14" i="16"/>
  <c r="I125" i="9"/>
  <c r="J125" i="9" s="1"/>
  <c r="Z125" i="9" s="1"/>
  <c r="I121" i="16"/>
  <c r="J115" i="18"/>
  <c r="L121" i="16" s="1"/>
  <c r="W115" i="18"/>
  <c r="I189" i="9"/>
  <c r="J189" i="9" s="1"/>
  <c r="Z189" i="9" s="1"/>
  <c r="I185" i="16"/>
  <c r="J179" i="18"/>
  <c r="L185" i="16" s="1"/>
  <c r="W179" i="18"/>
  <c r="I253" i="9"/>
  <c r="J253" i="9" s="1"/>
  <c r="Z253" i="9" s="1"/>
  <c r="I249" i="16"/>
  <c r="J243" i="18"/>
  <c r="L249" i="16" s="1"/>
  <c r="W243" i="18"/>
  <c r="I317" i="9"/>
  <c r="J317" i="9" s="1"/>
  <c r="Z317" i="9" s="1"/>
  <c r="J307" i="18"/>
  <c r="L313" i="16" s="1"/>
  <c r="AB313" i="16" s="1"/>
  <c r="W307" i="18"/>
  <c r="I102" i="9"/>
  <c r="J102" i="9" s="1"/>
  <c r="Z102" i="9" s="1"/>
  <c r="I98" i="16"/>
  <c r="J92" i="18"/>
  <c r="L98" i="16" s="1"/>
  <c r="W92" i="18"/>
  <c r="I302" i="9"/>
  <c r="J302" i="9" s="1"/>
  <c r="Z302" i="9" s="1"/>
  <c r="I298" i="16"/>
  <c r="W292" i="18"/>
  <c r="J292" i="18"/>
  <c r="L298" i="16" s="1"/>
  <c r="I104" i="9"/>
  <c r="J104" i="9" s="1"/>
  <c r="Z104" i="9" s="1"/>
  <c r="I100" i="16"/>
  <c r="J94" i="18"/>
  <c r="L100" i="16" s="1"/>
  <c r="W94" i="18"/>
  <c r="I266" i="9"/>
  <c r="J266" i="9" s="1"/>
  <c r="Z266" i="9" s="1"/>
  <c r="I262" i="16"/>
  <c r="J256" i="18"/>
  <c r="L262" i="16" s="1"/>
  <c r="W256" i="18"/>
  <c r="I294" i="9"/>
  <c r="J294" i="9" s="1"/>
  <c r="Z294" i="9" s="1"/>
  <c r="I290" i="16"/>
  <c r="J284" i="18"/>
  <c r="L290" i="16" s="1"/>
  <c r="W284" i="18"/>
  <c r="I85" i="9"/>
  <c r="J85" i="9" s="1"/>
  <c r="Z85" i="9" s="1"/>
  <c r="I81" i="16"/>
  <c r="J75" i="18"/>
  <c r="L81" i="16" s="1"/>
  <c r="W75" i="18"/>
  <c r="I149" i="9"/>
  <c r="J149" i="9" s="1"/>
  <c r="Z149" i="9" s="1"/>
  <c r="I145" i="16"/>
  <c r="J139" i="18"/>
  <c r="L145" i="16" s="1"/>
  <c r="W139" i="18"/>
  <c r="I213" i="9"/>
  <c r="J213" i="9" s="1"/>
  <c r="Z213" i="9" s="1"/>
  <c r="I209" i="16"/>
  <c r="J203" i="18"/>
  <c r="L209" i="16" s="1"/>
  <c r="W203" i="18"/>
  <c r="I277" i="9"/>
  <c r="J277" i="9" s="1"/>
  <c r="Z277" i="9" s="1"/>
  <c r="I273" i="16"/>
  <c r="J267" i="18"/>
  <c r="L273" i="16" s="1"/>
  <c r="W267" i="18"/>
  <c r="I45" i="9"/>
  <c r="J45" i="9" s="1"/>
  <c r="Z45" i="9" s="1"/>
  <c r="I41" i="16"/>
  <c r="J35" i="18"/>
  <c r="L41" i="16" s="1"/>
  <c r="W35" i="18"/>
  <c r="I150" i="9"/>
  <c r="J150" i="9" s="1"/>
  <c r="Z150" i="9" s="1"/>
  <c r="I146" i="16"/>
  <c r="J140" i="18"/>
  <c r="L146" i="16" s="1"/>
  <c r="W140" i="18"/>
  <c r="I314" i="9"/>
  <c r="J314" i="9" s="1"/>
  <c r="Z314" i="9" s="1"/>
  <c r="I310" i="16"/>
  <c r="W304" i="18"/>
  <c r="J304" i="18"/>
  <c r="L310" i="16" s="1"/>
  <c r="I30" i="9"/>
  <c r="J30" i="9" s="1"/>
  <c r="Z30" i="9" s="1"/>
  <c r="I26" i="16"/>
  <c r="J20" i="18"/>
  <c r="L26" i="16" s="1"/>
  <c r="W20" i="18"/>
  <c r="I93" i="9"/>
  <c r="J93" i="9" s="1"/>
  <c r="Z93" i="9" s="1"/>
  <c r="I89" i="16"/>
  <c r="J83" i="18"/>
  <c r="L89" i="16" s="1"/>
  <c r="W83" i="18"/>
  <c r="I157" i="9"/>
  <c r="J157" i="9" s="1"/>
  <c r="Z157" i="9" s="1"/>
  <c r="I153" i="16"/>
  <c r="J147" i="18"/>
  <c r="L153" i="16" s="1"/>
  <c r="W147" i="18"/>
  <c r="I221" i="9"/>
  <c r="J221" i="9" s="1"/>
  <c r="Z221" i="9" s="1"/>
  <c r="I217" i="16"/>
  <c r="J211" i="18"/>
  <c r="L217" i="16" s="1"/>
  <c r="W211" i="18"/>
  <c r="I285" i="9"/>
  <c r="J285" i="9" s="1"/>
  <c r="Z285" i="9" s="1"/>
  <c r="I281" i="16"/>
  <c r="J275" i="18"/>
  <c r="L281" i="16" s="1"/>
  <c r="W275" i="18"/>
  <c r="I53" i="9"/>
  <c r="J53" i="9" s="1"/>
  <c r="Z53" i="9" s="1"/>
  <c r="I49" i="16"/>
  <c r="J43" i="18"/>
  <c r="L49" i="16" s="1"/>
  <c r="W43" i="18"/>
  <c r="I182" i="9"/>
  <c r="J182" i="9" s="1"/>
  <c r="Z182" i="9" s="1"/>
  <c r="I178" i="16"/>
  <c r="J172" i="18"/>
  <c r="L178" i="16" s="1"/>
  <c r="W172" i="18"/>
  <c r="I274" i="9"/>
  <c r="J274" i="9" s="1"/>
  <c r="Z274" i="9" s="1"/>
  <c r="I270" i="16"/>
  <c r="J264" i="18"/>
  <c r="L270" i="16" s="1"/>
  <c r="W264" i="18"/>
  <c r="I27" i="9"/>
  <c r="J27" i="9" s="1"/>
  <c r="Z27" i="9" s="1"/>
  <c r="W17" i="18" s="1"/>
  <c r="I23" i="16"/>
  <c r="R18" i="9"/>
  <c r="AQ257" i="18" l="1"/>
  <c r="AQ162" i="18"/>
  <c r="N53" i="17"/>
  <c r="AP263" i="18"/>
  <c r="AP101" i="18"/>
  <c r="N117" i="17"/>
  <c r="AP197" i="18"/>
  <c r="AP222" i="18"/>
  <c r="AQ62" i="18"/>
  <c r="AQ200" i="18"/>
  <c r="AQ158" i="18"/>
  <c r="AQ288" i="18"/>
  <c r="AP158" i="18"/>
  <c r="AP50" i="18"/>
  <c r="AP288" i="18"/>
  <c r="N177" i="17"/>
  <c r="AP67" i="18"/>
  <c r="N195" i="17"/>
  <c r="AP234" i="18"/>
  <c r="AQ39" i="18"/>
  <c r="AQ260" i="18"/>
  <c r="AQ44" i="18"/>
  <c r="AQ49" i="18"/>
  <c r="AQ77" i="18"/>
  <c r="AQ197" i="18"/>
  <c r="AP260" i="18"/>
  <c r="N120" i="17"/>
  <c r="N264" i="17"/>
  <c r="AP270" i="18"/>
  <c r="AQ89" i="18"/>
  <c r="AP265" i="18"/>
  <c r="AP47" i="18"/>
  <c r="AQ142" i="18"/>
  <c r="AP46" i="18"/>
  <c r="N71" i="17"/>
  <c r="AP188" i="18"/>
  <c r="N54" i="17"/>
  <c r="AQ220" i="18"/>
  <c r="AQ92" i="18"/>
  <c r="AQ65" i="18"/>
  <c r="AP64" i="18"/>
  <c r="N150" i="17"/>
  <c r="N265" i="17"/>
  <c r="N116" i="17"/>
  <c r="N95" i="17"/>
  <c r="N69" i="17"/>
  <c r="AQ67" i="18"/>
  <c r="AQ258" i="18"/>
  <c r="AQ167" i="18"/>
  <c r="N125" i="17"/>
  <c r="AP143" i="18"/>
  <c r="N96" i="17"/>
  <c r="AP109" i="18"/>
  <c r="AP88" i="18"/>
  <c r="N149" i="17"/>
  <c r="AQ31" i="18"/>
  <c r="AP118" i="18"/>
  <c r="N262" i="17"/>
  <c r="AP170" i="18"/>
  <c r="N303" i="17"/>
  <c r="N227" i="17"/>
  <c r="N99" i="17"/>
  <c r="N174" i="17"/>
  <c r="N271" i="17"/>
  <c r="AQ264" i="18"/>
  <c r="AQ234" i="18"/>
  <c r="AP192" i="18"/>
  <c r="N72" i="17"/>
  <c r="N314" i="17"/>
  <c r="AQ265" i="18"/>
  <c r="AQ222" i="18"/>
  <c r="AQ35" i="18"/>
  <c r="B16" i="16"/>
  <c r="B36" i="14"/>
  <c r="AQ244" i="18"/>
  <c r="AQ191" i="18"/>
  <c r="AQ34" i="18"/>
  <c r="AQ238" i="18"/>
  <c r="AQ103" i="18"/>
  <c r="AP165" i="18"/>
  <c r="AP169" i="18"/>
  <c r="AP147" i="18"/>
  <c r="AP113" i="18"/>
  <c r="N77" i="17"/>
  <c r="AP191" i="18"/>
  <c r="AQ70" i="18"/>
  <c r="AQ201" i="18"/>
  <c r="N211" i="17"/>
  <c r="N289" i="17"/>
  <c r="N81" i="17"/>
  <c r="N110" i="17"/>
  <c r="N280" i="17"/>
  <c r="N20" i="17"/>
  <c r="AQ13" i="18" s="1"/>
  <c r="AQ226" i="18"/>
  <c r="AQ60" i="18"/>
  <c r="AQ277" i="18"/>
  <c r="AQ247" i="18"/>
  <c r="AQ267" i="18"/>
  <c r="AQ74" i="18"/>
  <c r="AP204" i="18"/>
  <c r="AP247" i="18"/>
  <c r="N201" i="17"/>
  <c r="AP273" i="18"/>
  <c r="N228" i="17"/>
  <c r="N208" i="17"/>
  <c r="AQ55" i="18"/>
  <c r="AQ76" i="18"/>
  <c r="AQ168" i="18"/>
  <c r="AP221" i="18"/>
  <c r="N67" i="17"/>
  <c r="AQ32" i="18"/>
  <c r="AP226" i="18"/>
  <c r="AP56" i="18"/>
  <c r="N41" i="17"/>
  <c r="AP72" i="18"/>
  <c r="N175" i="17"/>
  <c r="N284" i="17"/>
  <c r="N39" i="17"/>
  <c r="N140" i="17"/>
  <c r="AP55" i="18"/>
  <c r="AP279" i="18"/>
  <c r="AQ279" i="18"/>
  <c r="AQ56" i="18"/>
  <c r="AQ165" i="18"/>
  <c r="AQ133" i="18"/>
  <c r="N21" i="17"/>
  <c r="AQ14" i="18" s="1"/>
  <c r="B20" i="9"/>
  <c r="Z20" i="9" s="1"/>
  <c r="W10" i="18" s="1"/>
  <c r="J18" i="18"/>
  <c r="L24" i="16" s="1"/>
  <c r="AB24" i="16" s="1"/>
  <c r="AN18" i="18" s="1"/>
  <c r="J25" i="17" s="1"/>
  <c r="J17" i="18"/>
  <c r="L23" i="16" s="1"/>
  <c r="AB23" i="16" s="1"/>
  <c r="AN17" i="18" s="1"/>
  <c r="J24" i="17" s="1"/>
  <c r="J19" i="18"/>
  <c r="L25" i="16" s="1"/>
  <c r="AB25" i="16" s="1"/>
  <c r="AN19" i="18" s="1"/>
  <c r="J26" i="17" s="1"/>
  <c r="N26" i="17"/>
  <c r="AQ19" i="18" s="1"/>
  <c r="AQ115" i="18"/>
  <c r="AQ185" i="18"/>
  <c r="AQ135" i="18"/>
  <c r="AQ90" i="18"/>
  <c r="AQ41" i="18"/>
  <c r="AQ217" i="18"/>
  <c r="N156" i="17"/>
  <c r="N79" i="17"/>
  <c r="N44" i="17"/>
  <c r="AP84" i="18"/>
  <c r="AP116" i="18"/>
  <c r="AP149" i="18"/>
  <c r="AQ126" i="18"/>
  <c r="AQ50" i="18"/>
  <c r="AQ163" i="18"/>
  <c r="AQ248" i="18"/>
  <c r="AQ303" i="18"/>
  <c r="N226" i="17"/>
  <c r="AP295" i="18"/>
  <c r="AQ192" i="18"/>
  <c r="AQ301" i="18"/>
  <c r="AQ299" i="18"/>
  <c r="AQ146" i="18"/>
  <c r="N306" i="17"/>
  <c r="N269" i="17"/>
  <c r="N300" i="17"/>
  <c r="N191" i="17"/>
  <c r="N113" i="17"/>
  <c r="N139" i="17"/>
  <c r="AP303" i="18"/>
  <c r="N224" i="17"/>
  <c r="N56" i="17"/>
  <c r="AQ106" i="18"/>
  <c r="AQ98" i="18"/>
  <c r="AQ184" i="18"/>
  <c r="AP262" i="18"/>
  <c r="N68" i="17"/>
  <c r="N207" i="17"/>
  <c r="N97" i="17"/>
  <c r="N293" i="17"/>
  <c r="AQ84" i="18"/>
  <c r="AQ171" i="18"/>
  <c r="AP17" i="18"/>
  <c r="N205" i="17"/>
  <c r="Z23" i="9"/>
  <c r="W13" i="18" s="1"/>
  <c r="I20" i="17" s="1"/>
  <c r="J15" i="18"/>
  <c r="L21" i="16" s="1"/>
  <c r="Y15" i="18" s="1"/>
  <c r="J12" i="18"/>
  <c r="L18" i="16" s="1"/>
  <c r="AB18" i="16" s="1"/>
  <c r="AN12" i="18" s="1"/>
  <c r="B11" i="18"/>
  <c r="B18" i="17" s="1"/>
  <c r="B16" i="4"/>
  <c r="AB202" i="16"/>
  <c r="AN196" i="18" s="1"/>
  <c r="J203" i="17" s="1"/>
  <c r="AB45" i="16"/>
  <c r="AN39" i="18" s="1"/>
  <c r="J46" i="17" s="1"/>
  <c r="AB152" i="16"/>
  <c r="AN146" i="18" s="1"/>
  <c r="J153" i="17" s="1"/>
  <c r="AB293" i="16"/>
  <c r="AN287" i="18" s="1"/>
  <c r="AB205" i="16"/>
  <c r="AN199" i="18" s="1"/>
  <c r="Y195" i="7" s="1"/>
  <c r="AB28" i="16"/>
  <c r="AN22" i="18" s="1"/>
  <c r="J48" i="14" s="1"/>
  <c r="AB225" i="16"/>
  <c r="AN219" i="18" s="1"/>
  <c r="J226" i="17" s="1"/>
  <c r="AB249" i="16"/>
  <c r="AN243" i="18" s="1"/>
  <c r="AB121" i="16"/>
  <c r="AN115" i="18" s="1"/>
  <c r="Y111" i="7" s="1"/>
  <c r="AB130" i="16"/>
  <c r="AN124" i="18" s="1"/>
  <c r="J131" i="17" s="1"/>
  <c r="AB265" i="16"/>
  <c r="AN259" i="18" s="1"/>
  <c r="J266" i="17" s="1"/>
  <c r="AB137" i="16"/>
  <c r="AN131" i="18" s="1"/>
  <c r="AB274" i="16"/>
  <c r="AN268" i="18" s="1"/>
  <c r="J294" i="14" s="1"/>
  <c r="AB200" i="16"/>
  <c r="AN194" i="18" s="1"/>
  <c r="J201" i="17" s="1"/>
  <c r="AB72" i="16"/>
  <c r="AN66" i="18" s="1"/>
  <c r="AB287" i="16"/>
  <c r="AN281" i="18" s="1"/>
  <c r="J288" i="17" s="1"/>
  <c r="AB159" i="16"/>
  <c r="AN153" i="18" s="1"/>
  <c r="J160" i="17" s="1"/>
  <c r="AB38" i="16"/>
  <c r="AN32" i="18" s="1"/>
  <c r="Y28" i="7" s="1"/>
  <c r="AB166" i="16"/>
  <c r="AN160" i="18" s="1"/>
  <c r="J167" i="17" s="1"/>
  <c r="AB237" i="16"/>
  <c r="AN231" i="18" s="1"/>
  <c r="J257" i="14" s="1"/>
  <c r="AB109" i="16"/>
  <c r="AN103" i="18" s="1"/>
  <c r="J110" i="17" s="1"/>
  <c r="AB236" i="16"/>
  <c r="AN230" i="18" s="1"/>
  <c r="AB84" i="16"/>
  <c r="AN78" i="18" s="1"/>
  <c r="J104" i="14" s="1"/>
  <c r="AB267" i="16"/>
  <c r="AN261" i="18" s="1"/>
  <c r="J268" i="17" s="1"/>
  <c r="AB139" i="16"/>
  <c r="AN133" i="18" s="1"/>
  <c r="J159" i="14" s="1"/>
  <c r="AB228" i="16"/>
  <c r="AN222" i="18" s="1"/>
  <c r="AB263" i="16"/>
  <c r="AN257" i="18" s="1"/>
  <c r="Y253" i="7" s="1"/>
  <c r="AB204" i="16"/>
  <c r="AN198" i="18" s="1"/>
  <c r="J224" i="14" s="1"/>
  <c r="AB118" i="16"/>
  <c r="AN112" i="18" s="1"/>
  <c r="AB255" i="16"/>
  <c r="AN249" i="18" s="1"/>
  <c r="J256" i="17" s="1"/>
  <c r="AB235" i="16"/>
  <c r="AN229" i="18" s="1"/>
  <c r="Y225" i="7" s="1"/>
  <c r="AB63" i="16"/>
  <c r="AN57" i="18" s="1"/>
  <c r="J64" i="17" s="1"/>
  <c r="AB288" i="16"/>
  <c r="AN282" i="18" s="1"/>
  <c r="AB281" i="16"/>
  <c r="AN275" i="18" s="1"/>
  <c r="Y271" i="7" s="1"/>
  <c r="AB26" i="16"/>
  <c r="AN20" i="18" s="1"/>
  <c r="J27" i="17" s="1"/>
  <c r="AB273" i="16"/>
  <c r="AN267" i="18" s="1"/>
  <c r="AB290" i="16"/>
  <c r="AN284" i="18" s="1"/>
  <c r="Y280" i="7" s="1"/>
  <c r="AB98" i="16"/>
  <c r="AN92" i="18" s="1"/>
  <c r="Y88" i="7" s="1"/>
  <c r="AB120" i="16"/>
  <c r="AN114" i="18" s="1"/>
  <c r="J121" i="17" s="1"/>
  <c r="AB162" i="16"/>
  <c r="AN156" i="18" s="1"/>
  <c r="AB207" i="16"/>
  <c r="AN201" i="18" s="1"/>
  <c r="J208" i="17" s="1"/>
  <c r="AB79" i="16"/>
  <c r="AN73" i="18" s="1"/>
  <c r="J80" i="17" s="1"/>
  <c r="AB286" i="16"/>
  <c r="AN280" i="18" s="1"/>
  <c r="J306" i="14" s="1"/>
  <c r="AB36" i="16"/>
  <c r="AN30" i="18" s="1"/>
  <c r="AB150" i="16"/>
  <c r="AN144" i="18" s="1"/>
  <c r="J151" i="17" s="1"/>
  <c r="AB53" i="16"/>
  <c r="AN47" i="18" s="1"/>
  <c r="Y43" i="7" s="1"/>
  <c r="AB221" i="16"/>
  <c r="AN215" i="18" s="1"/>
  <c r="J222" i="17" s="1"/>
  <c r="AB93" i="16"/>
  <c r="AN87" i="18" s="1"/>
  <c r="J113" i="14" s="1"/>
  <c r="AB212" i="16"/>
  <c r="AN206" i="18" s="1"/>
  <c r="J213" i="17" s="1"/>
  <c r="AB68" i="16"/>
  <c r="AN62" i="18" s="1"/>
  <c r="J69" i="17" s="1"/>
  <c r="AB251" i="16"/>
  <c r="AN245" i="18" s="1"/>
  <c r="Y241" i="7" s="1"/>
  <c r="AB123" i="16"/>
  <c r="AN117" i="18" s="1"/>
  <c r="AB40" i="16"/>
  <c r="AN34" i="18" s="1"/>
  <c r="J41" i="17" s="1"/>
  <c r="AB155" i="16"/>
  <c r="AN149" i="18" s="1"/>
  <c r="J156" i="17" s="1"/>
  <c r="AB151" i="16"/>
  <c r="AN145" i="18" s="1"/>
  <c r="J152" i="17" s="1"/>
  <c r="AB259" i="16"/>
  <c r="AN253" i="18" s="1"/>
  <c r="AB66" i="16"/>
  <c r="AN60" i="18" s="1"/>
  <c r="J67" i="17" s="1"/>
  <c r="AB233" i="16"/>
  <c r="AN227" i="18" s="1"/>
  <c r="J234" i="17" s="1"/>
  <c r="AB105" i="16"/>
  <c r="AN99" i="18" s="1"/>
  <c r="Y95" i="7" s="1"/>
  <c r="AB186" i="16"/>
  <c r="AN180" i="18" s="1"/>
  <c r="AB296" i="16"/>
  <c r="AN290" i="18" s="1"/>
  <c r="J297" i="17" s="1"/>
  <c r="AB168" i="16"/>
  <c r="AN162" i="18" s="1"/>
  <c r="J169" i="17" s="1"/>
  <c r="AB306" i="16"/>
  <c r="AN300" i="18" s="1"/>
  <c r="J307" i="17" s="1"/>
  <c r="AB245" i="16"/>
  <c r="AN239" i="18" s="1"/>
  <c r="AB176" i="16"/>
  <c r="AN170" i="18" s="1"/>
  <c r="J177" i="17" s="1"/>
  <c r="AB213" i="16"/>
  <c r="AN207" i="18" s="1"/>
  <c r="J214" i="17" s="1"/>
  <c r="AB219" i="16"/>
  <c r="AN213" i="18" s="1"/>
  <c r="J239" i="14" s="1"/>
  <c r="AB37" i="16"/>
  <c r="AN31" i="18" s="1"/>
  <c r="AB88" i="16"/>
  <c r="AN82" i="18" s="1"/>
  <c r="J89" i="17" s="1"/>
  <c r="AB27" i="16"/>
  <c r="AN21" i="18" s="1"/>
  <c r="J28" i="17" s="1"/>
  <c r="AB178" i="16"/>
  <c r="AN172" i="18" s="1"/>
  <c r="J179" i="17" s="1"/>
  <c r="AB153" i="16"/>
  <c r="AN147" i="18" s="1"/>
  <c r="AB146" i="16"/>
  <c r="AN140" i="18" s="1"/>
  <c r="J166" i="14" s="1"/>
  <c r="AB145" i="16"/>
  <c r="AN139" i="18" s="1"/>
  <c r="J146" i="17" s="1"/>
  <c r="AB100" i="16"/>
  <c r="AN94" i="18" s="1"/>
  <c r="Y90" i="7" s="1"/>
  <c r="AB248" i="16"/>
  <c r="AN242" i="18" s="1"/>
  <c r="AB82" i="16"/>
  <c r="AN76" i="18" s="1"/>
  <c r="J83" i="17" s="1"/>
  <c r="AB307" i="16"/>
  <c r="AN301" i="18" s="1"/>
  <c r="J308" i="17" s="1"/>
  <c r="AB258" i="16"/>
  <c r="AN252" i="18" s="1"/>
  <c r="J259" i="17" s="1"/>
  <c r="AB198" i="16"/>
  <c r="AN192" i="18" s="1"/>
  <c r="J199" i="17" s="1"/>
  <c r="AB303" i="16"/>
  <c r="AN297" i="18" s="1"/>
  <c r="J304" i="17" s="1"/>
  <c r="AB183" i="16"/>
  <c r="AN177" i="18" s="1"/>
  <c r="J184" i="17" s="1"/>
  <c r="AB58" i="16"/>
  <c r="AN52" i="18" s="1"/>
  <c r="J78" i="14" s="1"/>
  <c r="AB190" i="16"/>
  <c r="AN184" i="18" s="1"/>
  <c r="AB55" i="16"/>
  <c r="AN49" i="18" s="1"/>
  <c r="J56" i="17" s="1"/>
  <c r="AB261" i="16"/>
  <c r="AN255" i="18" s="1"/>
  <c r="J281" i="14" s="1"/>
  <c r="AB133" i="16"/>
  <c r="AN127" i="18" s="1"/>
  <c r="J134" i="17" s="1"/>
  <c r="AB260" i="16"/>
  <c r="AN254" i="18" s="1"/>
  <c r="AB116" i="16"/>
  <c r="AN110" i="18" s="1"/>
  <c r="J117" i="17" s="1"/>
  <c r="AB291" i="16"/>
  <c r="AN285" i="18" s="1"/>
  <c r="J292" i="17" s="1"/>
  <c r="AB163" i="16"/>
  <c r="AN157" i="18" s="1"/>
  <c r="J183" i="14" s="1"/>
  <c r="AB216" i="16"/>
  <c r="AN210" i="18" s="1"/>
  <c r="AB182" i="16"/>
  <c r="AN176" i="18" s="1"/>
  <c r="J183" i="17" s="1"/>
  <c r="AB252" i="16"/>
  <c r="AN246" i="18" s="1"/>
  <c r="J253" i="17" s="1"/>
  <c r="AB193" i="16"/>
  <c r="AN187" i="18" s="1"/>
  <c r="J213" i="14" s="1"/>
  <c r="AB222" i="16"/>
  <c r="AN216" i="18" s="1"/>
  <c r="AB195" i="16"/>
  <c r="AN189" i="18" s="1"/>
  <c r="J196" i="17" s="1"/>
  <c r="AB32" i="16"/>
  <c r="AN26" i="18" s="1"/>
  <c r="J33" i="17" s="1"/>
  <c r="AB208" i="16"/>
  <c r="AN202" i="18" s="1"/>
  <c r="J209" i="17" s="1"/>
  <c r="AB80" i="16"/>
  <c r="AN74" i="18" s="1"/>
  <c r="AB295" i="16"/>
  <c r="AN289" i="18" s="1"/>
  <c r="J296" i="17" s="1"/>
  <c r="AB167" i="16"/>
  <c r="AN161" i="18" s="1"/>
  <c r="J187" i="14" s="1"/>
  <c r="AB46" i="16"/>
  <c r="AN40" i="18" s="1"/>
  <c r="J47" i="17" s="1"/>
  <c r="AB174" i="16"/>
  <c r="AN168" i="18" s="1"/>
  <c r="AB42" i="16"/>
  <c r="AN36" i="18" s="1"/>
  <c r="J43" i="17" s="1"/>
  <c r="AB117" i="16"/>
  <c r="AN111" i="18" s="1"/>
  <c r="J118" i="17" s="1"/>
  <c r="AB244" i="16"/>
  <c r="AN238" i="18" s="1"/>
  <c r="J245" i="17" s="1"/>
  <c r="AB92" i="16"/>
  <c r="AN86" i="18" s="1"/>
  <c r="AB275" i="16"/>
  <c r="AN269" i="18" s="1"/>
  <c r="J276" i="17" s="1"/>
  <c r="AB147" i="16"/>
  <c r="AN141" i="18" s="1"/>
  <c r="J167" i="14" s="1"/>
  <c r="AB164" i="16"/>
  <c r="AN158" i="18" s="1"/>
  <c r="J165" i="17" s="1"/>
  <c r="AB250" i="16"/>
  <c r="AN244" i="18" s="1"/>
  <c r="J251" i="17" s="1"/>
  <c r="AB194" i="16"/>
  <c r="AN188" i="18" s="1"/>
  <c r="J195" i="17" s="1"/>
  <c r="AB61" i="16"/>
  <c r="AN55" i="18" s="1"/>
  <c r="J62" i="17" s="1"/>
  <c r="AB67" i="16"/>
  <c r="AN61" i="18" s="1"/>
  <c r="J68" i="17" s="1"/>
  <c r="AB279" i="16"/>
  <c r="AN273" i="18" s="1"/>
  <c r="J280" i="17" s="1"/>
  <c r="AB101" i="16"/>
  <c r="AN95" i="18" s="1"/>
  <c r="J102" i="17" s="1"/>
  <c r="AB177" i="16"/>
  <c r="AN171" i="18" s="1"/>
  <c r="J178" i="17" s="1"/>
  <c r="AB302" i="16"/>
  <c r="AN296" i="18" s="1"/>
  <c r="J303" i="17" s="1"/>
  <c r="AB39" i="16"/>
  <c r="AN33" i="18" s="1"/>
  <c r="AB47" i="16"/>
  <c r="AN41" i="18" s="1"/>
  <c r="J67" i="14" s="1"/>
  <c r="AB294" i="16"/>
  <c r="AN288" i="18" s="1"/>
  <c r="J295" i="17" s="1"/>
  <c r="AB60" i="16"/>
  <c r="AN54" i="18" s="1"/>
  <c r="Y50" i="7" s="1"/>
  <c r="AB91" i="16"/>
  <c r="AN85" i="18" s="1"/>
  <c r="AB170" i="16"/>
  <c r="AN164" i="18" s="1"/>
  <c r="J171" i="17" s="1"/>
  <c r="AB74" i="16"/>
  <c r="AN68" i="18" s="1"/>
  <c r="J75" i="17" s="1"/>
  <c r="AB241" i="16"/>
  <c r="AN235" i="18" s="1"/>
  <c r="J242" i="17" s="1"/>
  <c r="AB113" i="16"/>
  <c r="AN107" i="18" s="1"/>
  <c r="AB64" i="16"/>
  <c r="AN58" i="18" s="1"/>
  <c r="J65" i="17" s="1"/>
  <c r="AB240" i="16"/>
  <c r="AN234" i="18" s="1"/>
  <c r="J241" i="17" s="1"/>
  <c r="AB112" i="16"/>
  <c r="AN106" i="18" s="1"/>
  <c r="J113" i="17" s="1"/>
  <c r="AB90" i="16"/>
  <c r="AN84" i="18" s="1"/>
  <c r="AB199" i="16"/>
  <c r="AN193" i="18" s="1"/>
  <c r="J200" i="17" s="1"/>
  <c r="AB71" i="16"/>
  <c r="AN65" i="18" s="1"/>
  <c r="J72" i="17" s="1"/>
  <c r="AB206" i="16"/>
  <c r="AN200" i="18" s="1"/>
  <c r="J226" i="14" s="1"/>
  <c r="AB78" i="16"/>
  <c r="AN72" i="18" s="1"/>
  <c r="J98" i="14" s="1"/>
  <c r="AB277" i="16"/>
  <c r="AN271" i="18" s="1"/>
  <c r="J297" i="14" s="1"/>
  <c r="AB149" i="16"/>
  <c r="AN143" i="18" s="1"/>
  <c r="Y139" i="7" s="1"/>
  <c r="AB276" i="16"/>
  <c r="AN270" i="18" s="1"/>
  <c r="J277" i="17" s="1"/>
  <c r="AB132" i="16"/>
  <c r="AN126" i="18" s="1"/>
  <c r="AB179" i="16"/>
  <c r="AN173" i="18" s="1"/>
  <c r="Y169" i="7" s="1"/>
  <c r="AB154" i="16"/>
  <c r="AN148" i="18" s="1"/>
  <c r="J155" i="17" s="1"/>
  <c r="AB54" i="16"/>
  <c r="AN48" i="18" s="1"/>
  <c r="J55" i="17" s="1"/>
  <c r="AB108" i="16"/>
  <c r="AN102" i="18" s="1"/>
  <c r="J128" i="14" s="1"/>
  <c r="AB257" i="16"/>
  <c r="AN251" i="18" s="1"/>
  <c r="J258" i="17" s="1"/>
  <c r="AB30" i="16"/>
  <c r="AN24" i="18" s="1"/>
  <c r="Y20" i="7" s="1"/>
  <c r="AB148" i="16"/>
  <c r="AN142" i="18" s="1"/>
  <c r="AB191" i="16"/>
  <c r="AN185" i="18" s="1"/>
  <c r="J192" i="17" s="1"/>
  <c r="AB62" i="16"/>
  <c r="AN56" i="18" s="1"/>
  <c r="J63" i="17" s="1"/>
  <c r="AB70" i="16"/>
  <c r="AN64" i="18" s="1"/>
  <c r="J90" i="14" s="1"/>
  <c r="AB269" i="16"/>
  <c r="AN263" i="18" s="1"/>
  <c r="AB141" i="16"/>
  <c r="AN135" i="18" s="1"/>
  <c r="J161" i="14" s="1"/>
  <c r="AB268" i="16"/>
  <c r="AN262" i="18" s="1"/>
  <c r="J269" i="17" s="1"/>
  <c r="AB124" i="16"/>
  <c r="AN118" i="18" s="1"/>
  <c r="J125" i="17" s="1"/>
  <c r="AB299" i="16"/>
  <c r="AN293" i="18" s="1"/>
  <c r="J300" i="17" s="1"/>
  <c r="AB171" i="16"/>
  <c r="AN165" i="18" s="1"/>
  <c r="J191" i="14" s="1"/>
  <c r="AB280" i="16"/>
  <c r="AN274" i="18" s="1"/>
  <c r="J281" i="17" s="1"/>
  <c r="AB254" i="16"/>
  <c r="AN248" i="18" s="1"/>
  <c r="J274" i="14" s="1"/>
  <c r="AB189" i="16"/>
  <c r="AN183" i="18" s="1"/>
  <c r="AB51" i="16"/>
  <c r="AN45" i="18" s="1"/>
  <c r="Y41" i="7" s="1"/>
  <c r="AB129" i="16"/>
  <c r="AN123" i="18" s="1"/>
  <c r="J130" i="17" s="1"/>
  <c r="AB215" i="16"/>
  <c r="AN209" i="18" s="1"/>
  <c r="J216" i="17" s="1"/>
  <c r="AB292" i="16"/>
  <c r="AN286" i="18" s="1"/>
  <c r="J293" i="17" s="1"/>
  <c r="AB210" i="16"/>
  <c r="AN204" i="18" s="1"/>
  <c r="J230" i="14" s="1"/>
  <c r="AB289" i="16"/>
  <c r="AN283" i="18" s="1"/>
  <c r="J290" i="17" s="1"/>
  <c r="AB161" i="16"/>
  <c r="AN155" i="18" s="1"/>
  <c r="J181" i="14" s="1"/>
  <c r="AB50" i="16"/>
  <c r="AN44" i="18" s="1"/>
  <c r="AB48" i="16"/>
  <c r="AN42" i="18" s="1"/>
  <c r="J49" i="17" s="1"/>
  <c r="AB96" i="16"/>
  <c r="AN90" i="18" s="1"/>
  <c r="J97" i="17" s="1"/>
  <c r="AB122" i="16"/>
  <c r="AN116" i="18" s="1"/>
  <c r="J123" i="17" s="1"/>
  <c r="AB34" i="16"/>
  <c r="AN28" i="18" s="1"/>
  <c r="AB85" i="16"/>
  <c r="AN79" i="18" s="1"/>
  <c r="J86" i="17" s="1"/>
  <c r="AB175" i="16"/>
  <c r="AN169" i="18" s="1"/>
  <c r="J195" i="14" s="1"/>
  <c r="AB127" i="16"/>
  <c r="AN121" i="18" s="1"/>
  <c r="Y117" i="7" s="1"/>
  <c r="AB196" i="16"/>
  <c r="AN190" i="18" s="1"/>
  <c r="J216" i="14" s="1"/>
  <c r="AB180" i="16"/>
  <c r="AN174" i="18" s="1"/>
  <c r="J181" i="17" s="1"/>
  <c r="AB97" i="16"/>
  <c r="AN91" i="18" s="1"/>
  <c r="J98" i="17" s="1"/>
  <c r="AB310" i="16"/>
  <c r="AN304" i="18" s="1"/>
  <c r="J311" i="17" s="1"/>
  <c r="AB298" i="16"/>
  <c r="AN292" i="18" s="1"/>
  <c r="AB185" i="16"/>
  <c r="AN179" i="18" s="1"/>
  <c r="J186" i="17" s="1"/>
  <c r="AB271" i="16"/>
  <c r="AN265" i="18" s="1"/>
  <c r="J272" i="17" s="1"/>
  <c r="AB33" i="16"/>
  <c r="AN27" i="18" s="1"/>
  <c r="J34" i="17" s="1"/>
  <c r="AB201" i="16"/>
  <c r="AN195" i="18" s="1"/>
  <c r="J202" i="17" s="1"/>
  <c r="AB73" i="16"/>
  <c r="AN67" i="18" s="1"/>
  <c r="Y63" i="7" s="1"/>
  <c r="AB264" i="16"/>
  <c r="AN258" i="18" s="1"/>
  <c r="J265" i="17" s="1"/>
  <c r="AB136" i="16"/>
  <c r="AN130" i="18" s="1"/>
  <c r="J137" i="17" s="1"/>
  <c r="AB218" i="16"/>
  <c r="AN212" i="18" s="1"/>
  <c r="AB223" i="16"/>
  <c r="AN217" i="18" s="1"/>
  <c r="J224" i="17" s="1"/>
  <c r="AB95" i="16"/>
  <c r="AN89" i="18" s="1"/>
  <c r="J96" i="17" s="1"/>
  <c r="AB230" i="16"/>
  <c r="AN224" i="18" s="1"/>
  <c r="J231" i="17" s="1"/>
  <c r="AB102" i="16"/>
  <c r="AN96" i="18" s="1"/>
  <c r="AB301" i="16"/>
  <c r="AN295" i="18" s="1"/>
  <c r="J302" i="17" s="1"/>
  <c r="AB173" i="16"/>
  <c r="AN167" i="18" s="1"/>
  <c r="J174" i="17" s="1"/>
  <c r="AB300" i="16"/>
  <c r="AN294" i="18" s="1"/>
  <c r="J301" i="17" s="1"/>
  <c r="AB156" i="16"/>
  <c r="AN150" i="18" s="1"/>
  <c r="AB35" i="16"/>
  <c r="AN29" i="18" s="1"/>
  <c r="J55" i="14" s="1"/>
  <c r="AB203" i="16"/>
  <c r="AN197" i="18" s="1"/>
  <c r="J223" i="14" s="1"/>
  <c r="AB75" i="16"/>
  <c r="AN69" i="18" s="1"/>
  <c r="J76" i="17" s="1"/>
  <c r="AB20" i="16"/>
  <c r="AN14" i="18" s="1"/>
  <c r="AB65" i="16"/>
  <c r="AN59" i="18" s="1"/>
  <c r="J66" i="17" s="1"/>
  <c r="AB304" i="16"/>
  <c r="AN298" i="18" s="1"/>
  <c r="Y294" i="7" s="1"/>
  <c r="AB142" i="16"/>
  <c r="AN136" i="18" s="1"/>
  <c r="J143" i="17" s="1"/>
  <c r="AB115" i="16"/>
  <c r="AN109" i="18" s="1"/>
  <c r="AB131" i="16"/>
  <c r="AN125" i="18" s="1"/>
  <c r="J132" i="17" s="1"/>
  <c r="AB77" i="16"/>
  <c r="AN71" i="18" s="1"/>
  <c r="J78" i="17" s="1"/>
  <c r="AB111" i="16"/>
  <c r="AN105" i="18" s="1"/>
  <c r="J112" i="17" s="1"/>
  <c r="AB57" i="16"/>
  <c r="AN51" i="18" s="1"/>
  <c r="J58" i="17" s="1"/>
  <c r="AB270" i="16"/>
  <c r="AN264" i="18" s="1"/>
  <c r="J271" i="17" s="1"/>
  <c r="AB217" i="16"/>
  <c r="AN211" i="18" s="1"/>
  <c r="J218" i="17" s="1"/>
  <c r="AB209" i="16"/>
  <c r="AN203" i="18" s="1"/>
  <c r="J210" i="17" s="1"/>
  <c r="AB262" i="16"/>
  <c r="AN256" i="18" s="1"/>
  <c r="AB184" i="16"/>
  <c r="AN178" i="18" s="1"/>
  <c r="J185" i="17" s="1"/>
  <c r="AB44" i="16"/>
  <c r="AN38" i="18" s="1"/>
  <c r="J45" i="17" s="1"/>
  <c r="AB143" i="16"/>
  <c r="AN137" i="18" s="1"/>
  <c r="J144" i="17" s="1"/>
  <c r="AB22" i="16"/>
  <c r="AN16" i="18" s="1"/>
  <c r="AB246" i="16"/>
  <c r="AN240" i="18" s="1"/>
  <c r="J247" i="17" s="1"/>
  <c r="AB214" i="16"/>
  <c r="AN208" i="18" s="1"/>
  <c r="J234" i="14" s="1"/>
  <c r="AB86" i="16"/>
  <c r="AN80" i="18" s="1"/>
  <c r="J87" i="17" s="1"/>
  <c r="AB285" i="16"/>
  <c r="AN279" i="18" s="1"/>
  <c r="AB157" i="16"/>
  <c r="AN151" i="18" s="1"/>
  <c r="J158" i="17" s="1"/>
  <c r="AB284" i="16"/>
  <c r="AN278" i="18" s="1"/>
  <c r="J285" i="17" s="1"/>
  <c r="AB140" i="16"/>
  <c r="AN134" i="18" s="1"/>
  <c r="Y130" i="7" s="1"/>
  <c r="AB19" i="16"/>
  <c r="AN13" i="18" s="1"/>
  <c r="AB187" i="16"/>
  <c r="AN181" i="18" s="1"/>
  <c r="J207" i="14" s="1"/>
  <c r="AB31" i="16"/>
  <c r="AN25" i="18" s="1"/>
  <c r="J32" i="17" s="1"/>
  <c r="AB125" i="16"/>
  <c r="AN119" i="18" s="1"/>
  <c r="J126" i="17" s="1"/>
  <c r="AB106" i="16"/>
  <c r="AN100" i="18" s="1"/>
  <c r="AB229" i="16"/>
  <c r="AN223" i="18" s="1"/>
  <c r="J230" i="17" s="1"/>
  <c r="AB234" i="16"/>
  <c r="AN228" i="18" s="1"/>
  <c r="J254" i="14" s="1"/>
  <c r="AB297" i="16"/>
  <c r="AN291" i="18" s="1"/>
  <c r="J298" i="17" s="1"/>
  <c r="AB169" i="16"/>
  <c r="AN163" i="18" s="1"/>
  <c r="AB52" i="16"/>
  <c r="AN46" i="18" s="1"/>
  <c r="J53" i="17" s="1"/>
  <c r="AB56" i="16"/>
  <c r="AN50" i="18" s="1"/>
  <c r="J57" i="17" s="1"/>
  <c r="AB232" i="16"/>
  <c r="AN226" i="18" s="1"/>
  <c r="J252" i="14" s="1"/>
  <c r="AB104" i="16"/>
  <c r="AN98" i="18" s="1"/>
  <c r="AB305" i="16"/>
  <c r="AN299" i="18" s="1"/>
  <c r="J306" i="17" s="1"/>
  <c r="AB135" i="16"/>
  <c r="AN129" i="18" s="1"/>
  <c r="Y125" i="7" s="1"/>
  <c r="AB243" i="16"/>
  <c r="AN237" i="18" s="1"/>
  <c r="Y233" i="7" s="1"/>
  <c r="AB192" i="16"/>
  <c r="AN186" i="18" s="1"/>
  <c r="J212" i="14" s="1"/>
  <c r="AB134" i="16"/>
  <c r="AN128" i="18" s="1"/>
  <c r="J135" i="17" s="1"/>
  <c r="AB107" i="16"/>
  <c r="AN101" i="18" s="1"/>
  <c r="J108" i="17" s="1"/>
  <c r="AB94" i="16"/>
  <c r="AN88" i="18" s="1"/>
  <c r="Y84" i="7" s="1"/>
  <c r="AB160" i="16"/>
  <c r="AN154" i="18" s="1"/>
  <c r="AB49" i="16"/>
  <c r="AN43" i="18" s="1"/>
  <c r="J50" i="17" s="1"/>
  <c r="AB89" i="16"/>
  <c r="AN83" i="18" s="1"/>
  <c r="J109" i="14" s="1"/>
  <c r="AB41" i="16"/>
  <c r="AN35" i="18" s="1"/>
  <c r="J42" i="17" s="1"/>
  <c r="AB81" i="16"/>
  <c r="AN75" i="18" s="1"/>
  <c r="AB226" i="16"/>
  <c r="AN220" i="18" s="1"/>
  <c r="J227" i="17" s="1"/>
  <c r="AB266" i="16"/>
  <c r="AN260" i="18" s="1"/>
  <c r="Y256" i="7" s="1"/>
  <c r="AB282" i="16"/>
  <c r="AN276" i="18" s="1"/>
  <c r="Y272" i="7" s="1"/>
  <c r="AB247" i="16"/>
  <c r="AN241" i="18" s="1"/>
  <c r="AB119" i="16"/>
  <c r="AN113" i="18" s="1"/>
  <c r="J120" i="17" s="1"/>
  <c r="AB278" i="16"/>
  <c r="AN272" i="18" s="1"/>
  <c r="J279" i="17" s="1"/>
  <c r="AB126" i="16"/>
  <c r="AN120" i="18" s="1"/>
  <c r="J127" i="17" s="1"/>
  <c r="AB29" i="16"/>
  <c r="AN23" i="18" s="1"/>
  <c r="AB197" i="16"/>
  <c r="AN191" i="18" s="1"/>
  <c r="Y187" i="7" s="1"/>
  <c r="AB69" i="16"/>
  <c r="AN63" i="18" s="1"/>
  <c r="J70" i="17" s="1"/>
  <c r="AB188" i="16"/>
  <c r="AN182" i="18" s="1"/>
  <c r="J189" i="17" s="1"/>
  <c r="AB59" i="16"/>
  <c r="AN53" i="18" s="1"/>
  <c r="AB227" i="16"/>
  <c r="AN221" i="18" s="1"/>
  <c r="J228" i="17" s="1"/>
  <c r="AB99" i="16"/>
  <c r="AN93" i="18" s="1"/>
  <c r="J100" i="17" s="1"/>
  <c r="AB239" i="16"/>
  <c r="AN233" i="18" s="1"/>
  <c r="Y229" i="7" s="1"/>
  <c r="AB253" i="16"/>
  <c r="AN247" i="18" s="1"/>
  <c r="AB283" i="16"/>
  <c r="AN277" i="18" s="1"/>
  <c r="Y273" i="7" s="1"/>
  <c r="AB128" i="16"/>
  <c r="AN122" i="18" s="1"/>
  <c r="J129" i="17" s="1"/>
  <c r="AB165" i="16"/>
  <c r="AN159" i="18" s="1"/>
  <c r="Y155" i="7" s="1"/>
  <c r="AB138" i="16"/>
  <c r="AN132" i="18" s="1"/>
  <c r="AB272" i="16"/>
  <c r="AN266" i="18" s="1"/>
  <c r="Y262" i="7" s="1"/>
  <c r="AB144" i="16"/>
  <c r="AN138" i="18" s="1"/>
  <c r="J145" i="17" s="1"/>
  <c r="AB242" i="16"/>
  <c r="AN236" i="18" s="1"/>
  <c r="J243" i="17" s="1"/>
  <c r="AB231" i="16"/>
  <c r="AN225" i="18" s="1"/>
  <c r="J232" i="17" s="1"/>
  <c r="AB103" i="16"/>
  <c r="AN97" i="18" s="1"/>
  <c r="J104" i="17" s="1"/>
  <c r="AB238" i="16"/>
  <c r="AN232" i="18" s="1"/>
  <c r="J258" i="14" s="1"/>
  <c r="AB110" i="16"/>
  <c r="AN104" i="18" s="1"/>
  <c r="J111" i="17" s="1"/>
  <c r="AB309" i="16"/>
  <c r="AN303" i="18" s="1"/>
  <c r="AB181" i="16"/>
  <c r="AN175" i="18" s="1"/>
  <c r="J182" i="17" s="1"/>
  <c r="AB43" i="16"/>
  <c r="AN37" i="18" s="1"/>
  <c r="J63" i="14" s="1"/>
  <c r="AB211" i="16"/>
  <c r="AN205" i="18" s="1"/>
  <c r="Y201" i="7" s="1"/>
  <c r="AB256" i="16"/>
  <c r="AN250" i="18" s="1"/>
  <c r="AB220" i="16"/>
  <c r="AN214" i="18" s="1"/>
  <c r="Y210" i="7" s="1"/>
  <c r="AB14" i="16"/>
  <c r="AN8" i="18" s="1"/>
  <c r="AP8" i="18"/>
  <c r="AQ140" i="18"/>
  <c r="N189" i="17"/>
  <c r="AQ57" i="18"/>
  <c r="AQ152" i="18"/>
  <c r="AQ214" i="18"/>
  <c r="AQ156" i="18"/>
  <c r="AQ80" i="18"/>
  <c r="AQ134" i="18"/>
  <c r="AQ179" i="18"/>
  <c r="AQ28" i="18"/>
  <c r="AQ136" i="18"/>
  <c r="AQ198" i="18"/>
  <c r="AQ120" i="18"/>
  <c r="AQ182" i="18"/>
  <c r="AQ232" i="18"/>
  <c r="N178" i="17"/>
  <c r="N105" i="17"/>
  <c r="N128" i="17"/>
  <c r="N206" i="17"/>
  <c r="N236" i="17"/>
  <c r="N283" i="17"/>
  <c r="N155" i="17"/>
  <c r="N240" i="17"/>
  <c r="N22" i="17"/>
  <c r="AQ15" i="18" s="1"/>
  <c r="N52" i="17"/>
  <c r="N218" i="17"/>
  <c r="N145" i="17"/>
  <c r="N239" i="17"/>
  <c r="N309" i="17"/>
  <c r="AP203" i="18"/>
  <c r="AP130" i="18"/>
  <c r="AP224" i="18"/>
  <c r="AP294" i="18"/>
  <c r="AP69" i="18"/>
  <c r="AP209" i="18"/>
  <c r="N294" i="17"/>
  <c r="AP21" i="18"/>
  <c r="AP117" i="18"/>
  <c r="N127" i="17"/>
  <c r="AQ131" i="18"/>
  <c r="AQ302" i="18"/>
  <c r="AQ59" i="18"/>
  <c r="AQ99" i="18"/>
  <c r="AQ276" i="18"/>
  <c r="AQ239" i="18"/>
  <c r="AQ155" i="18"/>
  <c r="AQ82" i="18"/>
  <c r="AQ176" i="18"/>
  <c r="AP121" i="18"/>
  <c r="AP199" i="18"/>
  <c r="AP229" i="18"/>
  <c r="AP148" i="18"/>
  <c r="AP233" i="18"/>
  <c r="AP15" i="18"/>
  <c r="AP45" i="18"/>
  <c r="AP211" i="18"/>
  <c r="AP138" i="18"/>
  <c r="N147" i="17"/>
  <c r="N25" i="17"/>
  <c r="AQ18" i="18" s="1"/>
  <c r="N160" i="17"/>
  <c r="N238" i="17"/>
  <c r="N268" i="17"/>
  <c r="N106" i="17"/>
  <c r="N292" i="17"/>
  <c r="N107" i="17"/>
  <c r="N64" i="17"/>
  <c r="N159" i="17"/>
  <c r="N221" i="17"/>
  <c r="AP58" i="18"/>
  <c r="N143" i="17"/>
  <c r="N49" i="17"/>
  <c r="AQ205" i="18"/>
  <c r="AQ269" i="18"/>
  <c r="N75" i="17"/>
  <c r="N297" i="17"/>
  <c r="N162" i="17"/>
  <c r="N89" i="17"/>
  <c r="N183" i="17"/>
  <c r="N253" i="17"/>
  <c r="N308" i="17"/>
  <c r="N179" i="17"/>
  <c r="N33" i="17"/>
  <c r="N168" i="17"/>
  <c r="AP239" i="18"/>
  <c r="N276" i="17"/>
  <c r="AP153" i="18"/>
  <c r="AP231" i="18"/>
  <c r="AP261" i="18"/>
  <c r="AP285" i="18"/>
  <c r="AP100" i="18"/>
  <c r="N35" i="17"/>
  <c r="N235" i="17"/>
  <c r="N115" i="17"/>
  <c r="N313" i="17"/>
  <c r="N144" i="17"/>
  <c r="N222" i="17"/>
  <c r="AP42" i="18"/>
  <c r="AQ26" i="18"/>
  <c r="AQ246" i="18"/>
  <c r="N124" i="17"/>
  <c r="AQ137" i="18"/>
  <c r="AQ215" i="18"/>
  <c r="AQ58" i="18"/>
  <c r="AQ193" i="18"/>
  <c r="AQ271" i="18"/>
  <c r="AQ177" i="18"/>
  <c r="AQ255" i="18"/>
  <c r="AP68" i="18"/>
  <c r="AP290" i="18"/>
  <c r="AP172" i="18"/>
  <c r="AP161" i="18"/>
  <c r="N138" i="17"/>
  <c r="AP228" i="18"/>
  <c r="AP108" i="18"/>
  <c r="N184" i="17"/>
  <c r="N311" i="17"/>
  <c r="AP179" i="18"/>
  <c r="AQ181" i="18"/>
  <c r="AQ304" i="18"/>
  <c r="N212" i="17"/>
  <c r="N66" i="17"/>
  <c r="N163" i="17"/>
  <c r="N87" i="17"/>
  <c r="N141" i="17"/>
  <c r="N188" i="17"/>
  <c r="AP292" i="18"/>
  <c r="I271" i="17"/>
  <c r="X260" i="7"/>
  <c r="I290" i="14"/>
  <c r="I50" i="17"/>
  <c r="X39" i="7"/>
  <c r="I69" i="14"/>
  <c r="I218" i="17"/>
  <c r="X207" i="7"/>
  <c r="I237" i="14"/>
  <c r="I90" i="17"/>
  <c r="X79" i="7"/>
  <c r="I109" i="14"/>
  <c r="I42" i="17"/>
  <c r="X31" i="7"/>
  <c r="I61" i="14"/>
  <c r="I210" i="17"/>
  <c r="X199" i="7"/>
  <c r="I229" i="14"/>
  <c r="I82" i="17"/>
  <c r="X71" i="7"/>
  <c r="I101" i="14"/>
  <c r="I263" i="17"/>
  <c r="X252" i="7"/>
  <c r="I282" i="14"/>
  <c r="I314" i="17"/>
  <c r="X303" i="7"/>
  <c r="I333" i="14"/>
  <c r="I185" i="17"/>
  <c r="X174" i="7"/>
  <c r="I204" i="14"/>
  <c r="I45" i="17"/>
  <c r="X34" i="7"/>
  <c r="I64" i="14"/>
  <c r="I144" i="17"/>
  <c r="X133" i="7"/>
  <c r="I163" i="14"/>
  <c r="I247" i="17"/>
  <c r="X236" i="7"/>
  <c r="I266" i="14"/>
  <c r="I215" i="17"/>
  <c r="X204" i="7"/>
  <c r="I234" i="14"/>
  <c r="I87" i="17"/>
  <c r="X76" i="7"/>
  <c r="I106" i="14"/>
  <c r="I286" i="17"/>
  <c r="X275" i="7"/>
  <c r="I305" i="14"/>
  <c r="I158" i="17"/>
  <c r="X147" i="7"/>
  <c r="I177" i="14"/>
  <c r="I285" i="17"/>
  <c r="X274" i="7"/>
  <c r="I304" i="14"/>
  <c r="I141" i="17"/>
  <c r="X130" i="7"/>
  <c r="I160" i="14"/>
  <c r="I188" i="17"/>
  <c r="X177" i="7"/>
  <c r="I207" i="14"/>
  <c r="I32" i="17"/>
  <c r="X21" i="7"/>
  <c r="I51" i="14"/>
  <c r="I126" i="17"/>
  <c r="X115" i="7"/>
  <c r="I145" i="14"/>
  <c r="I107" i="17"/>
  <c r="X96" i="7"/>
  <c r="I126" i="14"/>
  <c r="I230" i="17"/>
  <c r="X219" i="7"/>
  <c r="I249" i="14"/>
  <c r="I235" i="17"/>
  <c r="X224" i="7"/>
  <c r="I254" i="14"/>
  <c r="I298" i="17"/>
  <c r="X287" i="7"/>
  <c r="I317" i="14"/>
  <c r="I170" i="17"/>
  <c r="X159" i="7"/>
  <c r="I189" i="14"/>
  <c r="I53" i="17"/>
  <c r="X42" i="7"/>
  <c r="I72" i="14"/>
  <c r="I57" i="17"/>
  <c r="X46" i="7"/>
  <c r="I76" i="14"/>
  <c r="I233" i="17"/>
  <c r="X222" i="7"/>
  <c r="I252" i="14"/>
  <c r="I105" i="17"/>
  <c r="X94" i="7"/>
  <c r="I124" i="14"/>
  <c r="I123" i="17"/>
  <c r="X112" i="7"/>
  <c r="I142" i="14"/>
  <c r="AP193" i="18"/>
  <c r="AP115" i="18"/>
  <c r="I75" i="17"/>
  <c r="X64" i="7"/>
  <c r="I94" i="14"/>
  <c r="I299" i="17"/>
  <c r="X288" i="7"/>
  <c r="I318" i="14"/>
  <c r="I227" i="17"/>
  <c r="X216" i="7"/>
  <c r="I246" i="14"/>
  <c r="I272" i="17"/>
  <c r="X261" i="7"/>
  <c r="I291" i="14"/>
  <c r="I248" i="17"/>
  <c r="X237" i="7"/>
  <c r="I267" i="14"/>
  <c r="I120" i="17"/>
  <c r="X109" i="7"/>
  <c r="I139" i="14"/>
  <c r="I279" i="17"/>
  <c r="X268" i="7"/>
  <c r="I298" i="14"/>
  <c r="I127" i="17"/>
  <c r="X116" i="7"/>
  <c r="I146" i="14"/>
  <c r="I30" i="17"/>
  <c r="X19" i="7"/>
  <c r="I49" i="14"/>
  <c r="I198" i="17"/>
  <c r="X187" i="7"/>
  <c r="I217" i="14"/>
  <c r="I70" i="17"/>
  <c r="X59" i="7"/>
  <c r="I89" i="14"/>
  <c r="I189" i="17"/>
  <c r="X178" i="7"/>
  <c r="I208" i="14"/>
  <c r="I60" i="17"/>
  <c r="X49" i="7"/>
  <c r="I79" i="14"/>
  <c r="I228" i="17"/>
  <c r="X217" i="7"/>
  <c r="I247" i="14"/>
  <c r="I100" i="17"/>
  <c r="X89" i="7"/>
  <c r="I119" i="14"/>
  <c r="I240" i="17"/>
  <c r="X229" i="7"/>
  <c r="I259" i="14"/>
  <c r="I254" i="17"/>
  <c r="X243" i="7"/>
  <c r="I273" i="14"/>
  <c r="I284" i="17"/>
  <c r="X273" i="7"/>
  <c r="I303" i="14"/>
  <c r="I129" i="17"/>
  <c r="X118" i="7"/>
  <c r="I148" i="14"/>
  <c r="I166" i="17"/>
  <c r="X155" i="7"/>
  <c r="I185" i="14"/>
  <c r="I139" i="17"/>
  <c r="X128" i="7"/>
  <c r="I158" i="14"/>
  <c r="I273" i="17"/>
  <c r="X262" i="7"/>
  <c r="I292" i="14"/>
  <c r="I145" i="17"/>
  <c r="X134" i="7"/>
  <c r="I164" i="14"/>
  <c r="I243" i="17"/>
  <c r="X232" i="7"/>
  <c r="I262" i="14"/>
  <c r="I232" i="17"/>
  <c r="X221" i="7"/>
  <c r="I251" i="14"/>
  <c r="I104" i="17"/>
  <c r="X93" i="7"/>
  <c r="I123" i="14"/>
  <c r="I239" i="17"/>
  <c r="X228" i="7"/>
  <c r="I258" i="14"/>
  <c r="I111" i="17"/>
  <c r="X100" i="7"/>
  <c r="I130" i="14"/>
  <c r="I310" i="17"/>
  <c r="X299" i="7"/>
  <c r="I329" i="14"/>
  <c r="I182" i="17"/>
  <c r="X171" i="7"/>
  <c r="I201" i="14"/>
  <c r="I309" i="17"/>
  <c r="X298" i="7"/>
  <c r="I328" i="14"/>
  <c r="I173" i="17"/>
  <c r="X162" i="7"/>
  <c r="I192" i="14"/>
  <c r="I44" i="17"/>
  <c r="X33" i="7"/>
  <c r="I63" i="14"/>
  <c r="I212" i="17"/>
  <c r="X201" i="7"/>
  <c r="I231" i="14"/>
  <c r="I84" i="17"/>
  <c r="X73" i="7"/>
  <c r="I103" i="14"/>
  <c r="I115" i="17"/>
  <c r="X104" i="7"/>
  <c r="I134" i="14"/>
  <c r="I257" i="17"/>
  <c r="X246" i="7"/>
  <c r="I276" i="14"/>
  <c r="I88" i="17"/>
  <c r="X77" i="7"/>
  <c r="I107" i="14"/>
  <c r="I221" i="17"/>
  <c r="X210" i="7"/>
  <c r="I240" i="14"/>
  <c r="I159" i="17"/>
  <c r="X148" i="7"/>
  <c r="I178" i="14"/>
  <c r="I77" i="17"/>
  <c r="X66" i="7"/>
  <c r="I96" i="14"/>
  <c r="AP271" i="18"/>
  <c r="I313" i="17"/>
  <c r="X302" i="7"/>
  <c r="I332" i="14"/>
  <c r="I306" i="17"/>
  <c r="X295" i="7"/>
  <c r="I325" i="14"/>
  <c r="I178" i="17"/>
  <c r="X167" i="7"/>
  <c r="I197" i="14"/>
  <c r="I203" i="17"/>
  <c r="X192" i="7"/>
  <c r="I222" i="14"/>
  <c r="I305" i="17"/>
  <c r="X294" i="7"/>
  <c r="I324" i="14"/>
  <c r="I177" i="17"/>
  <c r="X166" i="7"/>
  <c r="I196" i="14"/>
  <c r="I35" i="17"/>
  <c r="X24" i="7"/>
  <c r="I54" i="14"/>
  <c r="I264" i="17"/>
  <c r="X253" i="7"/>
  <c r="I283" i="14"/>
  <c r="I136" i="17"/>
  <c r="X125" i="7"/>
  <c r="I155" i="14"/>
  <c r="I303" i="17"/>
  <c r="X292" i="7"/>
  <c r="I322" i="14"/>
  <c r="I143" i="17"/>
  <c r="X132" i="7"/>
  <c r="I162" i="14"/>
  <c r="I46" i="17"/>
  <c r="X35" i="7"/>
  <c r="I65" i="14"/>
  <c r="I214" i="17"/>
  <c r="X203" i="7"/>
  <c r="I233" i="14"/>
  <c r="I86" i="17"/>
  <c r="X75" i="7"/>
  <c r="I105" i="14"/>
  <c r="I205" i="17"/>
  <c r="X194" i="7"/>
  <c r="I224" i="14"/>
  <c r="I40" i="17"/>
  <c r="X29" i="7"/>
  <c r="I59" i="14"/>
  <c r="I244" i="17"/>
  <c r="X233" i="7"/>
  <c r="I263" i="14"/>
  <c r="I116" i="17"/>
  <c r="X105" i="7"/>
  <c r="I135" i="14"/>
  <c r="I153" i="17"/>
  <c r="X142" i="7"/>
  <c r="I172" i="14"/>
  <c r="I176" i="17"/>
  <c r="X165" i="7"/>
  <c r="I195" i="14"/>
  <c r="I119" i="17"/>
  <c r="X108" i="7"/>
  <c r="I138" i="14"/>
  <c r="I48" i="17"/>
  <c r="X37" i="7"/>
  <c r="I67" i="14"/>
  <c r="I220" i="17"/>
  <c r="X209" i="7"/>
  <c r="I239" i="14"/>
  <c r="I193" i="17"/>
  <c r="X182" i="7"/>
  <c r="I212" i="14"/>
  <c r="I294" i="17"/>
  <c r="X283" i="7"/>
  <c r="I313" i="14"/>
  <c r="I132" i="17"/>
  <c r="X121" i="7"/>
  <c r="I151" i="14"/>
  <c r="I256" i="17"/>
  <c r="X245" i="7"/>
  <c r="I275" i="14"/>
  <c r="I128" i="17"/>
  <c r="X117" i="7"/>
  <c r="I147" i="14"/>
  <c r="I295" i="17"/>
  <c r="X284" i="7"/>
  <c r="I314" i="14"/>
  <c r="I135" i="17"/>
  <c r="X124" i="7"/>
  <c r="I154" i="14"/>
  <c r="I38" i="17"/>
  <c r="X27" i="7"/>
  <c r="I57" i="14"/>
  <c r="I206" i="17"/>
  <c r="X195" i="7"/>
  <c r="I225" i="14"/>
  <c r="I78" i="17"/>
  <c r="X67" i="7"/>
  <c r="I97" i="14"/>
  <c r="I197" i="17"/>
  <c r="X186" i="7"/>
  <c r="I216" i="14"/>
  <c r="I61" i="17"/>
  <c r="X50" i="7"/>
  <c r="I80" i="14"/>
  <c r="I236" i="17"/>
  <c r="X225" i="7"/>
  <c r="I255" i="14"/>
  <c r="I108" i="17"/>
  <c r="X97" i="7"/>
  <c r="I127" i="14"/>
  <c r="I89" i="17"/>
  <c r="X78" i="7"/>
  <c r="I108" i="14"/>
  <c r="I112" i="17"/>
  <c r="X101" i="7"/>
  <c r="I131" i="14"/>
  <c r="I29" i="17"/>
  <c r="X18" i="7"/>
  <c r="I48" i="14"/>
  <c r="I181" i="17"/>
  <c r="X170" i="7"/>
  <c r="I200" i="14"/>
  <c r="I92" i="17"/>
  <c r="X81" i="7"/>
  <c r="I111" i="14"/>
  <c r="I64" i="17"/>
  <c r="X53" i="7"/>
  <c r="I83" i="14"/>
  <c r="I95" i="17"/>
  <c r="X84" i="7"/>
  <c r="I114" i="14"/>
  <c r="I28" i="17"/>
  <c r="X17" i="7"/>
  <c r="I47" i="14"/>
  <c r="I58" i="17"/>
  <c r="X47" i="7"/>
  <c r="I77" i="14"/>
  <c r="I226" i="17"/>
  <c r="X215" i="7"/>
  <c r="I245" i="14"/>
  <c r="I98" i="17"/>
  <c r="X87" i="7"/>
  <c r="I117" i="14"/>
  <c r="I171" i="17"/>
  <c r="X160" i="7"/>
  <c r="I190" i="14"/>
  <c r="I289" i="17"/>
  <c r="X278" i="7"/>
  <c r="I308" i="14"/>
  <c r="I161" i="17"/>
  <c r="X150" i="7"/>
  <c r="I180" i="14"/>
  <c r="I242" i="17"/>
  <c r="X231" i="7"/>
  <c r="I261" i="14"/>
  <c r="I311" i="17"/>
  <c r="X300" i="7"/>
  <c r="I330" i="14"/>
  <c r="I250" i="17"/>
  <c r="X239" i="7"/>
  <c r="I269" i="14"/>
  <c r="I122" i="17"/>
  <c r="X111" i="7"/>
  <c r="I141" i="14"/>
  <c r="I267" i="17"/>
  <c r="X256" i="7"/>
  <c r="I286" i="14"/>
  <c r="I283" i="17"/>
  <c r="X272" i="7"/>
  <c r="I302" i="14"/>
  <c r="I131" i="17"/>
  <c r="X120" i="7"/>
  <c r="I150" i="14"/>
  <c r="I266" i="17"/>
  <c r="X255" i="7"/>
  <c r="I285" i="14"/>
  <c r="I138" i="17"/>
  <c r="X127" i="7"/>
  <c r="I157" i="14"/>
  <c r="I275" i="17"/>
  <c r="X264" i="7"/>
  <c r="I294" i="14"/>
  <c r="I25" i="17"/>
  <c r="X14" i="7"/>
  <c r="I44" i="14"/>
  <c r="I201" i="17"/>
  <c r="X190" i="7"/>
  <c r="I220" i="14"/>
  <c r="I73" i="17"/>
  <c r="X62" i="7"/>
  <c r="I92" i="14"/>
  <c r="I288" i="17"/>
  <c r="X277" i="7"/>
  <c r="I307" i="14"/>
  <c r="I160" i="17"/>
  <c r="X149" i="7"/>
  <c r="I179" i="14"/>
  <c r="I39" i="17"/>
  <c r="X28" i="7"/>
  <c r="I58" i="14"/>
  <c r="I167" i="17"/>
  <c r="X156" i="7"/>
  <c r="I186" i="14"/>
  <c r="I19" i="17"/>
  <c r="X8" i="7"/>
  <c r="I38" i="14"/>
  <c r="I238" i="17"/>
  <c r="X227" i="7"/>
  <c r="I257" i="14"/>
  <c r="I110" i="17"/>
  <c r="X99" i="7"/>
  <c r="I129" i="14"/>
  <c r="I237" i="17"/>
  <c r="X226" i="7"/>
  <c r="I256" i="14"/>
  <c r="I85" i="17"/>
  <c r="X74" i="7"/>
  <c r="I104" i="14"/>
  <c r="I268" i="17"/>
  <c r="X257" i="7"/>
  <c r="I287" i="14"/>
  <c r="I140" i="17"/>
  <c r="X129" i="7"/>
  <c r="I159" i="14"/>
  <c r="I229" i="17"/>
  <c r="X218" i="7"/>
  <c r="I248" i="14"/>
  <c r="I26" i="17"/>
  <c r="X15" i="7"/>
  <c r="I45" i="14"/>
  <c r="I241" i="17"/>
  <c r="X230" i="7"/>
  <c r="I260" i="14"/>
  <c r="I24" i="17"/>
  <c r="X13" i="7"/>
  <c r="I43" i="14"/>
  <c r="I179" i="17"/>
  <c r="X168" i="7"/>
  <c r="I198" i="14"/>
  <c r="I282" i="17"/>
  <c r="X271" i="7"/>
  <c r="I301" i="14"/>
  <c r="I154" i="17"/>
  <c r="X143" i="7"/>
  <c r="I173" i="14"/>
  <c r="I27" i="17"/>
  <c r="X16" i="7"/>
  <c r="I46" i="14"/>
  <c r="I147" i="17"/>
  <c r="X136" i="7"/>
  <c r="I166" i="14"/>
  <c r="I274" i="17"/>
  <c r="X263" i="7"/>
  <c r="I293" i="14"/>
  <c r="I146" i="17"/>
  <c r="X135" i="7"/>
  <c r="I165" i="14"/>
  <c r="I291" i="17"/>
  <c r="X280" i="7"/>
  <c r="I310" i="14"/>
  <c r="I101" i="17"/>
  <c r="X90" i="7"/>
  <c r="I120" i="14"/>
  <c r="I99" i="17"/>
  <c r="X88" i="7"/>
  <c r="I118" i="14"/>
  <c r="I249" i="17"/>
  <c r="X238" i="7"/>
  <c r="I268" i="14"/>
  <c r="I121" i="17"/>
  <c r="X110" i="7"/>
  <c r="I140" i="14"/>
  <c r="I163" i="17"/>
  <c r="X152" i="7"/>
  <c r="I182" i="14"/>
  <c r="I208" i="17"/>
  <c r="X197" i="7"/>
  <c r="I227" i="14"/>
  <c r="I80" i="17"/>
  <c r="X69" i="7"/>
  <c r="I99" i="14"/>
  <c r="I287" i="17"/>
  <c r="X276" i="7"/>
  <c r="I306" i="14"/>
  <c r="I37" i="17"/>
  <c r="X26" i="7"/>
  <c r="I56" i="14"/>
  <c r="I151" i="17"/>
  <c r="X140" i="7"/>
  <c r="I170" i="14"/>
  <c r="I54" i="17"/>
  <c r="X43" i="7"/>
  <c r="I73" i="14"/>
  <c r="I222" i="17"/>
  <c r="X211" i="7"/>
  <c r="I241" i="14"/>
  <c r="I94" i="17"/>
  <c r="X83" i="7"/>
  <c r="I113" i="14"/>
  <c r="I213" i="17"/>
  <c r="X202" i="7"/>
  <c r="I232" i="14"/>
  <c r="I69" i="17"/>
  <c r="X58" i="7"/>
  <c r="I88" i="14"/>
  <c r="I252" i="17"/>
  <c r="X241" i="7"/>
  <c r="I271" i="14"/>
  <c r="I124" i="17"/>
  <c r="X113" i="7"/>
  <c r="I143" i="14"/>
  <c r="I41" i="17"/>
  <c r="X30" i="7"/>
  <c r="I60" i="14"/>
  <c r="I156" i="17"/>
  <c r="X145" i="7"/>
  <c r="I175" i="14"/>
  <c r="I152" i="17"/>
  <c r="X141" i="7"/>
  <c r="I171" i="14"/>
  <c r="I260" i="17"/>
  <c r="X249" i="7"/>
  <c r="I279" i="14"/>
  <c r="I67" i="17"/>
  <c r="X56" i="7"/>
  <c r="I86" i="14"/>
  <c r="I234" i="17"/>
  <c r="X223" i="7"/>
  <c r="I253" i="14"/>
  <c r="I106" i="17"/>
  <c r="X95" i="7"/>
  <c r="I125" i="14"/>
  <c r="I187" i="17"/>
  <c r="X176" i="7"/>
  <c r="I206" i="14"/>
  <c r="I297" i="17"/>
  <c r="X286" i="7"/>
  <c r="I316" i="14"/>
  <c r="I169" i="17"/>
  <c r="X158" i="7"/>
  <c r="I188" i="14"/>
  <c r="I307" i="17"/>
  <c r="X296" i="7"/>
  <c r="I326" i="14"/>
  <c r="I83" i="17"/>
  <c r="X72" i="7"/>
  <c r="I102" i="14"/>
  <c r="I184" i="17"/>
  <c r="X173" i="7"/>
  <c r="I203" i="14"/>
  <c r="I59" i="17"/>
  <c r="X48" i="7"/>
  <c r="I78" i="14"/>
  <c r="I191" i="17"/>
  <c r="X180" i="7"/>
  <c r="I210" i="14"/>
  <c r="I56" i="17"/>
  <c r="X45" i="7"/>
  <c r="I75" i="14"/>
  <c r="I262" i="17"/>
  <c r="X251" i="7"/>
  <c r="I281" i="14"/>
  <c r="I134" i="17"/>
  <c r="X123" i="7"/>
  <c r="I153" i="14"/>
  <c r="I261" i="17"/>
  <c r="X250" i="7"/>
  <c r="I280" i="14"/>
  <c r="I117" i="17"/>
  <c r="X106" i="7"/>
  <c r="I136" i="14"/>
  <c r="I292" i="17"/>
  <c r="X281" i="7"/>
  <c r="I311" i="14"/>
  <c r="I164" i="17"/>
  <c r="X153" i="7"/>
  <c r="I183" i="14"/>
  <c r="I217" i="17"/>
  <c r="X206" i="7"/>
  <c r="I236" i="14"/>
  <c r="I183" i="17"/>
  <c r="X172" i="7"/>
  <c r="I202" i="14"/>
  <c r="I253" i="17"/>
  <c r="X242" i="7"/>
  <c r="I272" i="14"/>
  <c r="I194" i="17"/>
  <c r="X183" i="7"/>
  <c r="I213" i="14"/>
  <c r="I223" i="17"/>
  <c r="X212" i="7"/>
  <c r="I242" i="14"/>
  <c r="I196" i="17"/>
  <c r="X185" i="7"/>
  <c r="I215" i="14"/>
  <c r="I33" i="17"/>
  <c r="X22" i="7"/>
  <c r="I52" i="14"/>
  <c r="I209" i="17"/>
  <c r="X198" i="7"/>
  <c r="I228" i="14"/>
  <c r="I81" i="17"/>
  <c r="X70" i="7"/>
  <c r="I100" i="14"/>
  <c r="I296" i="17"/>
  <c r="X285" i="7"/>
  <c r="I315" i="14"/>
  <c r="I168" i="17"/>
  <c r="X157" i="7"/>
  <c r="I187" i="14"/>
  <c r="I47" i="17"/>
  <c r="X36" i="7"/>
  <c r="I66" i="14"/>
  <c r="I175" i="17"/>
  <c r="X164" i="7"/>
  <c r="I194" i="14"/>
  <c r="I43" i="17"/>
  <c r="X32" i="7"/>
  <c r="I62" i="14"/>
  <c r="I118" i="17"/>
  <c r="X107" i="7"/>
  <c r="I137" i="14"/>
  <c r="I245" i="17"/>
  <c r="X234" i="7"/>
  <c r="I264" i="14"/>
  <c r="I93" i="17"/>
  <c r="X82" i="7"/>
  <c r="I112" i="14"/>
  <c r="I276" i="17"/>
  <c r="X265" i="7"/>
  <c r="I295" i="14"/>
  <c r="I148" i="17"/>
  <c r="X137" i="7"/>
  <c r="I167" i="14"/>
  <c r="I165" i="17"/>
  <c r="X154" i="7"/>
  <c r="I184" i="14"/>
  <c r="I251" i="17"/>
  <c r="X240" i="7"/>
  <c r="I270" i="14"/>
  <c r="I195" i="17"/>
  <c r="X184" i="7"/>
  <c r="I214" i="14"/>
  <c r="I62" i="17"/>
  <c r="X51" i="7"/>
  <c r="I81" i="14"/>
  <c r="I68" i="17"/>
  <c r="X57" i="7"/>
  <c r="I87" i="14"/>
  <c r="I280" i="17"/>
  <c r="X269" i="7"/>
  <c r="I299" i="14"/>
  <c r="I102" i="17"/>
  <c r="X91" i="7"/>
  <c r="I121" i="14"/>
  <c r="I114" i="17"/>
  <c r="X103" i="7"/>
  <c r="I133" i="14"/>
  <c r="I113" i="17"/>
  <c r="X102" i="7"/>
  <c r="I132" i="14"/>
  <c r="I91" i="17"/>
  <c r="X80" i="7"/>
  <c r="I110" i="14"/>
  <c r="I200" i="17"/>
  <c r="X189" i="7"/>
  <c r="I219" i="14"/>
  <c r="I72" i="17"/>
  <c r="X61" i="7"/>
  <c r="I91" i="14"/>
  <c r="I207" i="17"/>
  <c r="X196" i="7"/>
  <c r="I226" i="14"/>
  <c r="I79" i="17"/>
  <c r="X68" i="7"/>
  <c r="I98" i="14"/>
  <c r="I278" i="17"/>
  <c r="X267" i="7"/>
  <c r="I297" i="14"/>
  <c r="I150" i="17"/>
  <c r="X139" i="7"/>
  <c r="I169" i="14"/>
  <c r="I277" i="17"/>
  <c r="X266" i="7"/>
  <c r="I296" i="14"/>
  <c r="I133" i="17"/>
  <c r="X122" i="7"/>
  <c r="I152" i="14"/>
  <c r="I180" i="17"/>
  <c r="X169" i="7"/>
  <c r="I199" i="14"/>
  <c r="I155" i="17"/>
  <c r="X144" i="7"/>
  <c r="I174" i="14"/>
  <c r="I55" i="17"/>
  <c r="X44" i="7"/>
  <c r="I74" i="14"/>
  <c r="I22" i="17"/>
  <c r="X11" i="7"/>
  <c r="I41" i="14"/>
  <c r="I109" i="17"/>
  <c r="X98" i="7"/>
  <c r="I128" i="14"/>
  <c r="I258" i="17"/>
  <c r="X247" i="7"/>
  <c r="I277" i="14"/>
  <c r="I31" i="17"/>
  <c r="X20" i="7"/>
  <c r="I50" i="14"/>
  <c r="I149" i="17"/>
  <c r="X138" i="7"/>
  <c r="I168" i="14"/>
  <c r="I192" i="17"/>
  <c r="X181" i="7"/>
  <c r="I211" i="14"/>
  <c r="I63" i="17"/>
  <c r="X52" i="7"/>
  <c r="I82" i="14"/>
  <c r="I71" i="17"/>
  <c r="X60" i="7"/>
  <c r="I90" i="14"/>
  <c r="I270" i="17"/>
  <c r="X259" i="7"/>
  <c r="I289" i="14"/>
  <c r="I142" i="17"/>
  <c r="X131" i="7"/>
  <c r="I161" i="14"/>
  <c r="I269" i="17"/>
  <c r="X258" i="7"/>
  <c r="I288" i="14"/>
  <c r="I125" i="17"/>
  <c r="X114" i="7"/>
  <c r="I144" i="14"/>
  <c r="I300" i="17"/>
  <c r="X289" i="7"/>
  <c r="I319" i="14"/>
  <c r="I172" i="17"/>
  <c r="X161" i="7"/>
  <c r="I191" i="14"/>
  <c r="I281" i="17"/>
  <c r="X270" i="7"/>
  <c r="I300" i="14"/>
  <c r="I255" i="17"/>
  <c r="X244" i="7"/>
  <c r="I274" i="14"/>
  <c r="I190" i="17"/>
  <c r="X179" i="7"/>
  <c r="I209" i="14"/>
  <c r="I52" i="17"/>
  <c r="X41" i="7"/>
  <c r="I71" i="14"/>
  <c r="I130" i="17"/>
  <c r="X119" i="7"/>
  <c r="I149" i="14"/>
  <c r="I216" i="17"/>
  <c r="X205" i="7"/>
  <c r="I235" i="14"/>
  <c r="I293" i="17"/>
  <c r="X282" i="7"/>
  <c r="I312" i="14"/>
  <c r="I211" i="17"/>
  <c r="X200" i="7"/>
  <c r="I230" i="14"/>
  <c r="I290" i="17"/>
  <c r="X279" i="7"/>
  <c r="I309" i="14"/>
  <c r="I162" i="17"/>
  <c r="X151" i="7"/>
  <c r="I181" i="14"/>
  <c r="I51" i="17"/>
  <c r="X40" i="7"/>
  <c r="I70" i="14"/>
  <c r="I49" i="17"/>
  <c r="X38" i="7"/>
  <c r="I68" i="14"/>
  <c r="I225" i="17"/>
  <c r="X214" i="7"/>
  <c r="I244" i="14"/>
  <c r="I97" i="17"/>
  <c r="X86" i="7"/>
  <c r="I116" i="14"/>
  <c r="I312" i="17"/>
  <c r="X301" i="7"/>
  <c r="I331" i="14"/>
  <c r="I246" i="17"/>
  <c r="X235" i="7"/>
  <c r="I265" i="14"/>
  <c r="I65" i="17"/>
  <c r="X54" i="7"/>
  <c r="I84" i="14"/>
  <c r="I186" i="17"/>
  <c r="X175" i="7"/>
  <c r="I205" i="14"/>
  <c r="I308" i="17"/>
  <c r="X297" i="7"/>
  <c r="I327" i="14"/>
  <c r="I259" i="17"/>
  <c r="X248" i="7"/>
  <c r="I278" i="14"/>
  <c r="I18" i="17"/>
  <c r="X7" i="7"/>
  <c r="I37" i="14"/>
  <c r="I199" i="17"/>
  <c r="X188" i="7"/>
  <c r="I218" i="14"/>
  <c r="I304" i="17"/>
  <c r="X293" i="7"/>
  <c r="I323" i="14"/>
  <c r="I34" i="17"/>
  <c r="X23" i="7"/>
  <c r="I53" i="14"/>
  <c r="I202" i="17"/>
  <c r="X191" i="7"/>
  <c r="I221" i="14"/>
  <c r="I74" i="17"/>
  <c r="X63" i="7"/>
  <c r="I93" i="14"/>
  <c r="I265" i="17"/>
  <c r="X254" i="7"/>
  <c r="I284" i="14"/>
  <c r="I137" i="17"/>
  <c r="X126" i="7"/>
  <c r="I156" i="14"/>
  <c r="I219" i="17"/>
  <c r="X208" i="7"/>
  <c r="I238" i="14"/>
  <c r="I224" i="17"/>
  <c r="X213" i="7"/>
  <c r="I243" i="14"/>
  <c r="I96" i="17"/>
  <c r="X85" i="7"/>
  <c r="I115" i="14"/>
  <c r="I231" i="17"/>
  <c r="X220" i="7"/>
  <c r="I250" i="14"/>
  <c r="I103" i="17"/>
  <c r="X92" i="7"/>
  <c r="I122" i="14"/>
  <c r="I302" i="17"/>
  <c r="X291" i="7"/>
  <c r="I321" i="14"/>
  <c r="I174" i="17"/>
  <c r="X163" i="7"/>
  <c r="I193" i="14"/>
  <c r="I301" i="17"/>
  <c r="X290" i="7"/>
  <c r="I320" i="14"/>
  <c r="I157" i="17"/>
  <c r="X146" i="7"/>
  <c r="I176" i="14"/>
  <c r="I36" i="17"/>
  <c r="X25" i="7"/>
  <c r="I55" i="14"/>
  <c r="I204" i="17"/>
  <c r="X193" i="7"/>
  <c r="I223" i="14"/>
  <c r="I76" i="17"/>
  <c r="X65" i="7"/>
  <c r="I95" i="14"/>
  <c r="I66" i="17"/>
  <c r="X55" i="7"/>
  <c r="I85" i="14"/>
  <c r="J220" i="14"/>
  <c r="AQ306" i="18"/>
  <c r="AQ307" i="18"/>
  <c r="AQ305" i="18"/>
  <c r="K176" i="16"/>
  <c r="O176" i="16" s="1"/>
  <c r="K45" i="16"/>
  <c r="O45" i="16" s="1"/>
  <c r="K115" i="16"/>
  <c r="O115" i="16" s="1"/>
  <c r="K131" i="16"/>
  <c r="O131" i="16" s="1"/>
  <c r="K205" i="16"/>
  <c r="O205" i="16" s="1"/>
  <c r="K111" i="16"/>
  <c r="O111" i="16" s="1"/>
  <c r="K57" i="16"/>
  <c r="O57" i="16" s="1"/>
  <c r="K170" i="16"/>
  <c r="O170" i="16" s="1"/>
  <c r="K121" i="16"/>
  <c r="O121" i="16" s="1"/>
  <c r="K266" i="16"/>
  <c r="O266" i="16" s="1"/>
  <c r="K282" i="16"/>
  <c r="O282" i="16" s="1"/>
  <c r="K130" i="16"/>
  <c r="O130" i="16" s="1"/>
  <c r="K265" i="16"/>
  <c r="O265" i="16" s="1"/>
  <c r="T265" i="16" s="1"/>
  <c r="AG259" i="18" s="1"/>
  <c r="K137" i="16"/>
  <c r="O137" i="16" s="1"/>
  <c r="K274" i="16"/>
  <c r="O274" i="16" s="1"/>
  <c r="Y274" i="16" s="1"/>
  <c r="K24" i="16"/>
  <c r="K200" i="16"/>
  <c r="O200" i="16" s="1"/>
  <c r="V200" i="16" s="1"/>
  <c r="AI194" i="18" s="1"/>
  <c r="K72" i="16"/>
  <c r="O72" i="16" s="1"/>
  <c r="K287" i="16"/>
  <c r="O287" i="16" s="1"/>
  <c r="AB281" i="18" s="1"/>
  <c r="K159" i="16"/>
  <c r="O159" i="16" s="1"/>
  <c r="R159" i="16" s="1"/>
  <c r="K38" i="16"/>
  <c r="O38" i="16" s="1"/>
  <c r="R38" i="16" s="1"/>
  <c r="K166" i="16"/>
  <c r="O166" i="16" s="1"/>
  <c r="K18" i="16"/>
  <c r="K237" i="16"/>
  <c r="O237" i="16" s="1"/>
  <c r="K109" i="16"/>
  <c r="O109" i="16" s="1"/>
  <c r="K236" i="16"/>
  <c r="O236" i="16" s="1"/>
  <c r="K84" i="16"/>
  <c r="O84" i="16" s="1"/>
  <c r="T84" i="16" s="1"/>
  <c r="AG78" i="18" s="1"/>
  <c r="K267" i="16"/>
  <c r="O267" i="16" s="1"/>
  <c r="K139" i="16"/>
  <c r="O139" i="16" s="1"/>
  <c r="K228" i="16"/>
  <c r="O228" i="16" s="1"/>
  <c r="T228" i="16" s="1"/>
  <c r="AG222" i="18" s="1"/>
  <c r="K25" i="16"/>
  <c r="K34" i="16"/>
  <c r="O34" i="16" s="1"/>
  <c r="K85" i="16"/>
  <c r="O85" i="16" s="1"/>
  <c r="K219" i="16"/>
  <c r="O219" i="16" s="1"/>
  <c r="K77" i="16"/>
  <c r="O77" i="16" s="1"/>
  <c r="K27" i="16"/>
  <c r="O27" i="16" s="1"/>
  <c r="K249" i="16"/>
  <c r="O249" i="16" s="1"/>
  <c r="K23" i="16"/>
  <c r="K178" i="16"/>
  <c r="O178" i="16" s="1"/>
  <c r="K281" i="16"/>
  <c r="O281" i="16" s="1"/>
  <c r="K153" i="16"/>
  <c r="O153" i="16" s="1"/>
  <c r="K26" i="16"/>
  <c r="O26" i="16" s="1"/>
  <c r="K146" i="16"/>
  <c r="O146" i="16" s="1"/>
  <c r="K273" i="16"/>
  <c r="O273" i="16" s="1"/>
  <c r="K145" i="16"/>
  <c r="O145" i="16" s="1"/>
  <c r="K290" i="16"/>
  <c r="O290" i="16" s="1"/>
  <c r="K100" i="16"/>
  <c r="O100" i="16" s="1"/>
  <c r="K98" i="16"/>
  <c r="O98" i="16" s="1"/>
  <c r="K248" i="16"/>
  <c r="O248" i="16" s="1"/>
  <c r="K120" i="16"/>
  <c r="O120" i="16" s="1"/>
  <c r="K162" i="16"/>
  <c r="O162" i="16" s="1"/>
  <c r="K207" i="16"/>
  <c r="O207" i="16" s="1"/>
  <c r="K79" i="16"/>
  <c r="O79" i="16" s="1"/>
  <c r="K286" i="16"/>
  <c r="O286" i="16" s="1"/>
  <c r="K36" i="16"/>
  <c r="O36" i="16" s="1"/>
  <c r="K150" i="16"/>
  <c r="O150" i="16" s="1"/>
  <c r="K53" i="16"/>
  <c r="O53" i="16" s="1"/>
  <c r="K221" i="16"/>
  <c r="O221" i="16" s="1"/>
  <c r="K93" i="16"/>
  <c r="O93" i="16" s="1"/>
  <c r="K212" i="16"/>
  <c r="O212" i="16" s="1"/>
  <c r="K68" i="16"/>
  <c r="O68" i="16" s="1"/>
  <c r="K251" i="16"/>
  <c r="O251" i="16" s="1"/>
  <c r="K123" i="16"/>
  <c r="O123" i="16" s="1"/>
  <c r="K40" i="16"/>
  <c r="O40" i="16" s="1"/>
  <c r="K155" i="16"/>
  <c r="O155" i="16" s="1"/>
  <c r="K151" i="16"/>
  <c r="O151" i="16" s="1"/>
  <c r="K259" i="16"/>
  <c r="O259" i="16" s="1"/>
  <c r="K66" i="16"/>
  <c r="O66" i="16" s="1"/>
  <c r="Y66" i="16" s="1"/>
  <c r="K233" i="16"/>
  <c r="O233" i="16" s="1"/>
  <c r="V233" i="16" s="1"/>
  <c r="AI227" i="18" s="1"/>
  <c r="K105" i="16"/>
  <c r="O105" i="16" s="1"/>
  <c r="K186" i="16"/>
  <c r="O186" i="16" s="1"/>
  <c r="K296" i="16"/>
  <c r="O296" i="16" s="1"/>
  <c r="AB290" i="18" s="1"/>
  <c r="K168" i="16"/>
  <c r="O168" i="16" s="1"/>
  <c r="K306" i="16"/>
  <c r="O306" i="16" s="1"/>
  <c r="AB300" i="18" s="1"/>
  <c r="K312" i="16"/>
  <c r="O312" i="16" s="1"/>
  <c r="K202" i="16"/>
  <c r="O202" i="16" s="1"/>
  <c r="K302" i="16"/>
  <c r="O302" i="16" s="1"/>
  <c r="K243" i="16"/>
  <c r="O243" i="16" s="1"/>
  <c r="K192" i="16"/>
  <c r="O192" i="16" s="1"/>
  <c r="K294" i="16"/>
  <c r="O294" i="16" s="1"/>
  <c r="K196" i="16"/>
  <c r="O196" i="16" s="1"/>
  <c r="K107" i="16"/>
  <c r="O107" i="16" s="1"/>
  <c r="K180" i="16"/>
  <c r="O180" i="16" s="1"/>
  <c r="K97" i="16"/>
  <c r="O97" i="16" s="1"/>
  <c r="K160" i="16"/>
  <c r="O160" i="16" s="1"/>
  <c r="K82" i="16"/>
  <c r="O82" i="16" s="1"/>
  <c r="K183" i="16"/>
  <c r="O183" i="16" s="1"/>
  <c r="K58" i="16"/>
  <c r="O58" i="16" s="1"/>
  <c r="K190" i="16"/>
  <c r="O190" i="16" s="1"/>
  <c r="K55" i="16"/>
  <c r="O55" i="16" s="1"/>
  <c r="K261" i="16"/>
  <c r="O261" i="16" s="1"/>
  <c r="K133" i="16"/>
  <c r="O133" i="16" s="1"/>
  <c r="K260" i="16"/>
  <c r="O260" i="16" s="1"/>
  <c r="K116" i="16"/>
  <c r="O116" i="16" s="1"/>
  <c r="K291" i="16"/>
  <c r="O291" i="16" s="1"/>
  <c r="K163" i="16"/>
  <c r="O163" i="16" s="1"/>
  <c r="K216" i="16"/>
  <c r="O216" i="16" s="1"/>
  <c r="K182" i="16"/>
  <c r="O182" i="16" s="1"/>
  <c r="K252" i="16"/>
  <c r="O252" i="16" s="1"/>
  <c r="K193" i="16"/>
  <c r="O193" i="16" s="1"/>
  <c r="K222" i="16"/>
  <c r="O222" i="16" s="1"/>
  <c r="K195" i="16"/>
  <c r="O195" i="16" s="1"/>
  <c r="K32" i="16"/>
  <c r="O32" i="16" s="1"/>
  <c r="K208" i="16"/>
  <c r="O208" i="16" s="1"/>
  <c r="K80" i="16"/>
  <c r="O80" i="16" s="1"/>
  <c r="K295" i="16"/>
  <c r="O295" i="16" s="1"/>
  <c r="K167" i="16"/>
  <c r="O167" i="16" s="1"/>
  <c r="K46" i="16"/>
  <c r="O46" i="16" s="1"/>
  <c r="K174" i="16"/>
  <c r="O174" i="16" s="1"/>
  <c r="K42" i="16"/>
  <c r="O42" i="16" s="1"/>
  <c r="K117" i="16"/>
  <c r="O117" i="16" s="1"/>
  <c r="K244" i="16"/>
  <c r="O244" i="16" s="1"/>
  <c r="K92" i="16"/>
  <c r="O92" i="16" s="1"/>
  <c r="K275" i="16"/>
  <c r="O275" i="16" s="1"/>
  <c r="K147" i="16"/>
  <c r="O147" i="16" s="1"/>
  <c r="K164" i="16"/>
  <c r="O164" i="16" s="1"/>
  <c r="K250" i="16"/>
  <c r="O250" i="16" s="1"/>
  <c r="K194" i="16"/>
  <c r="O194" i="16" s="1"/>
  <c r="K61" i="16"/>
  <c r="O61" i="16" s="1"/>
  <c r="K67" i="16"/>
  <c r="O67" i="16" s="1"/>
  <c r="K279" i="16"/>
  <c r="O279" i="16" s="1"/>
  <c r="K101" i="16"/>
  <c r="O101" i="16" s="1"/>
  <c r="K305" i="16"/>
  <c r="O305" i="16" s="1"/>
  <c r="K263" i="16"/>
  <c r="O263" i="16" s="1"/>
  <c r="K204" i="16"/>
  <c r="O204" i="16" s="1"/>
  <c r="K118" i="16"/>
  <c r="O118" i="16" s="1"/>
  <c r="K127" i="16"/>
  <c r="O127" i="16" s="1"/>
  <c r="K235" i="16"/>
  <c r="O235" i="16" s="1"/>
  <c r="K91" i="16"/>
  <c r="O91" i="16" s="1"/>
  <c r="K74" i="16"/>
  <c r="O74" i="16" s="1"/>
  <c r="T74" i="16" s="1"/>
  <c r="AG68" i="18" s="1"/>
  <c r="K241" i="16"/>
  <c r="O241" i="16" s="1"/>
  <c r="K113" i="16"/>
  <c r="O113" i="16" s="1"/>
  <c r="T113" i="16" s="1"/>
  <c r="AG107" i="18" s="1"/>
  <c r="K64" i="16"/>
  <c r="O64" i="16" s="1"/>
  <c r="Y64" i="16" s="1"/>
  <c r="K240" i="16"/>
  <c r="O240" i="16" s="1"/>
  <c r="Y240" i="16" s="1"/>
  <c r="K112" i="16"/>
  <c r="O112" i="16" s="1"/>
  <c r="AB106" i="18" s="1"/>
  <c r="K90" i="16"/>
  <c r="O90" i="16" s="1"/>
  <c r="K199" i="16"/>
  <c r="O199" i="16" s="1"/>
  <c r="R199" i="16" s="1"/>
  <c r="K71" i="16"/>
  <c r="O71" i="16" s="1"/>
  <c r="K206" i="16"/>
  <c r="O206" i="16" s="1"/>
  <c r="K78" i="16"/>
  <c r="O78" i="16" s="1"/>
  <c r="K277" i="16"/>
  <c r="O277" i="16" s="1"/>
  <c r="R277" i="16" s="1"/>
  <c r="K149" i="16"/>
  <c r="O149" i="16" s="1"/>
  <c r="AB143" i="18" s="1"/>
  <c r="K276" i="16"/>
  <c r="O276" i="16" s="1"/>
  <c r="K132" i="16"/>
  <c r="O132" i="16" s="1"/>
  <c r="K179" i="16"/>
  <c r="O179" i="16" s="1"/>
  <c r="V179" i="16" s="1"/>
  <c r="AI173" i="18" s="1"/>
  <c r="K154" i="16"/>
  <c r="O154" i="16" s="1"/>
  <c r="K54" i="16"/>
  <c r="O54" i="16" s="1"/>
  <c r="K21" i="16"/>
  <c r="K108" i="16"/>
  <c r="O108" i="16" s="1"/>
  <c r="K257" i="16"/>
  <c r="O257" i="16" s="1"/>
  <c r="K30" i="16"/>
  <c r="O30" i="16" s="1"/>
  <c r="K148" i="16"/>
  <c r="O148" i="16" s="1"/>
  <c r="AB142" i="18" s="1"/>
  <c r="K191" i="16"/>
  <c r="O191" i="16" s="1"/>
  <c r="K62" i="16"/>
  <c r="O62" i="16" s="1"/>
  <c r="K70" i="16"/>
  <c r="O70" i="16" s="1"/>
  <c r="K269" i="16"/>
  <c r="O269" i="16" s="1"/>
  <c r="K141" i="16"/>
  <c r="O141" i="16" s="1"/>
  <c r="K268" i="16"/>
  <c r="O268" i="16" s="1"/>
  <c r="K124" i="16"/>
  <c r="O124" i="16" s="1"/>
  <c r="K299" i="16"/>
  <c r="O299" i="16" s="1"/>
  <c r="K171" i="16"/>
  <c r="O171" i="16" s="1"/>
  <c r="K280" i="16"/>
  <c r="O280" i="16" s="1"/>
  <c r="K254" i="16"/>
  <c r="O254" i="16" s="1"/>
  <c r="K189" i="16"/>
  <c r="O189" i="16" s="1"/>
  <c r="K51" i="16"/>
  <c r="O51" i="16" s="1"/>
  <c r="K129" i="16"/>
  <c r="O129" i="16" s="1"/>
  <c r="K215" i="16"/>
  <c r="O215" i="16" s="1"/>
  <c r="K292" i="16"/>
  <c r="O292" i="16" s="1"/>
  <c r="K210" i="16"/>
  <c r="O210" i="16" s="1"/>
  <c r="K289" i="16"/>
  <c r="O289" i="16" s="1"/>
  <c r="K161" i="16"/>
  <c r="O161" i="16" s="1"/>
  <c r="K50" i="16"/>
  <c r="O50" i="16" s="1"/>
  <c r="K48" i="16"/>
  <c r="O48" i="16" s="1"/>
  <c r="K224" i="16"/>
  <c r="O224" i="16" s="1"/>
  <c r="K96" i="16"/>
  <c r="O96" i="16" s="1"/>
  <c r="K311" i="16"/>
  <c r="O311" i="16" s="1"/>
  <c r="K245" i="16"/>
  <c r="O245" i="16" s="1"/>
  <c r="K142" i="16"/>
  <c r="O142" i="16" s="1"/>
  <c r="K175" i="16"/>
  <c r="O175" i="16" s="1"/>
  <c r="K255" i="16"/>
  <c r="O255" i="16" s="1"/>
  <c r="K60" i="16"/>
  <c r="O60" i="16" s="1"/>
  <c r="K94" i="16"/>
  <c r="O94" i="16" s="1"/>
  <c r="K185" i="16"/>
  <c r="O185" i="16" s="1"/>
  <c r="K307" i="16"/>
  <c r="O307" i="16" s="1"/>
  <c r="K258" i="16"/>
  <c r="O258" i="16" s="1"/>
  <c r="K198" i="16"/>
  <c r="O198" i="16" s="1"/>
  <c r="K303" i="16"/>
  <c r="O303" i="16" s="1"/>
  <c r="K33" i="16"/>
  <c r="O33" i="16" s="1"/>
  <c r="K201" i="16"/>
  <c r="O201" i="16" s="1"/>
  <c r="AB195" i="18" s="1"/>
  <c r="K73" i="16"/>
  <c r="O73" i="16" s="1"/>
  <c r="K264" i="16"/>
  <c r="O264" i="16" s="1"/>
  <c r="K136" i="16"/>
  <c r="O136" i="16" s="1"/>
  <c r="K218" i="16"/>
  <c r="O218" i="16" s="1"/>
  <c r="K223" i="16"/>
  <c r="O223" i="16" s="1"/>
  <c r="K95" i="16"/>
  <c r="O95" i="16" s="1"/>
  <c r="K230" i="16"/>
  <c r="O230" i="16" s="1"/>
  <c r="K102" i="16"/>
  <c r="O102" i="16" s="1"/>
  <c r="K301" i="16"/>
  <c r="O301" i="16" s="1"/>
  <c r="K173" i="16"/>
  <c r="O173" i="16" s="1"/>
  <c r="K300" i="16"/>
  <c r="O300" i="16" s="1"/>
  <c r="K156" i="16"/>
  <c r="O156" i="16" s="1"/>
  <c r="K35" i="16"/>
  <c r="O35" i="16" s="1"/>
  <c r="K203" i="16"/>
  <c r="O203" i="16" s="1"/>
  <c r="K75" i="16"/>
  <c r="O75" i="16" s="1"/>
  <c r="K65" i="16"/>
  <c r="O65" i="16" s="1"/>
  <c r="K304" i="16"/>
  <c r="O304" i="16" s="1"/>
  <c r="K213" i="16"/>
  <c r="O213" i="16" s="1"/>
  <c r="K152" i="16"/>
  <c r="O152" i="16" s="1"/>
  <c r="K293" i="16"/>
  <c r="O293" i="16" s="1"/>
  <c r="K37" i="16"/>
  <c r="O37" i="16" s="1"/>
  <c r="K28" i="16"/>
  <c r="O28" i="16" s="1"/>
  <c r="K209" i="16"/>
  <c r="O209" i="16" s="1"/>
  <c r="K81" i="16"/>
  <c r="O81" i="16" s="1"/>
  <c r="K313" i="16"/>
  <c r="O313" i="16" s="1"/>
  <c r="K184" i="16"/>
  <c r="O184" i="16" s="1"/>
  <c r="K44" i="16"/>
  <c r="O44" i="16" s="1"/>
  <c r="K143" i="16"/>
  <c r="O143" i="16" s="1"/>
  <c r="K246" i="16"/>
  <c r="O246" i="16" s="1"/>
  <c r="K214" i="16"/>
  <c r="O214" i="16" s="1"/>
  <c r="K86" i="16"/>
  <c r="O86" i="16" s="1"/>
  <c r="K285" i="16"/>
  <c r="O285" i="16" s="1"/>
  <c r="K157" i="16"/>
  <c r="O157" i="16" s="1"/>
  <c r="K284" i="16"/>
  <c r="O284" i="16" s="1"/>
  <c r="K140" i="16"/>
  <c r="O140" i="16" s="1"/>
  <c r="K187" i="16"/>
  <c r="O187" i="16" s="1"/>
  <c r="K31" i="16"/>
  <c r="O31" i="16" s="1"/>
  <c r="K125" i="16"/>
  <c r="O125" i="16" s="1"/>
  <c r="K106" i="16"/>
  <c r="O106" i="16" s="1"/>
  <c r="K229" i="16"/>
  <c r="O229" i="16" s="1"/>
  <c r="K234" i="16"/>
  <c r="O234" i="16" s="1"/>
  <c r="K297" i="16"/>
  <c r="O297" i="16" s="1"/>
  <c r="K169" i="16"/>
  <c r="O169" i="16" s="1"/>
  <c r="K52" i="16"/>
  <c r="O52" i="16" s="1"/>
  <c r="K56" i="16"/>
  <c r="O56" i="16" s="1"/>
  <c r="K232" i="16"/>
  <c r="O232" i="16" s="1"/>
  <c r="K104" i="16"/>
  <c r="O104" i="16" s="1"/>
  <c r="K122" i="16"/>
  <c r="O122" i="16" s="1"/>
  <c r="K177" i="16"/>
  <c r="O177" i="16" s="1"/>
  <c r="K135" i="16"/>
  <c r="O135" i="16" s="1"/>
  <c r="K39" i="16"/>
  <c r="O39" i="16" s="1"/>
  <c r="K47" i="16"/>
  <c r="O47" i="16" s="1"/>
  <c r="K134" i="16"/>
  <c r="O134" i="16" s="1"/>
  <c r="K88" i="16"/>
  <c r="O88" i="16" s="1"/>
  <c r="K63" i="16"/>
  <c r="O63" i="16" s="1"/>
  <c r="K225" i="16"/>
  <c r="O225" i="16" s="1"/>
  <c r="K288" i="16"/>
  <c r="O288" i="16" s="1"/>
  <c r="K270" i="16"/>
  <c r="O270" i="16" s="1"/>
  <c r="K49" i="16"/>
  <c r="O49" i="16" s="1"/>
  <c r="K217" i="16"/>
  <c r="O217" i="16" s="1"/>
  <c r="K89" i="16"/>
  <c r="O89" i="16" s="1"/>
  <c r="K41" i="16"/>
  <c r="O41" i="16" s="1"/>
  <c r="K262" i="16"/>
  <c r="O262" i="16" s="1"/>
  <c r="K310" i="16"/>
  <c r="O310" i="16" s="1"/>
  <c r="K298" i="16"/>
  <c r="O298" i="16" s="1"/>
  <c r="K226" i="16"/>
  <c r="O226" i="16" s="1"/>
  <c r="K271" i="16"/>
  <c r="O271" i="16" s="1"/>
  <c r="Z19" i="9"/>
  <c r="W9" i="18" s="1"/>
  <c r="K247" i="16"/>
  <c r="O247" i="16" s="1"/>
  <c r="K119" i="16"/>
  <c r="O119" i="16" s="1"/>
  <c r="K278" i="16"/>
  <c r="O278" i="16" s="1"/>
  <c r="K126" i="16"/>
  <c r="O126" i="16" s="1"/>
  <c r="K29" i="16"/>
  <c r="O29" i="16" s="1"/>
  <c r="K197" i="16"/>
  <c r="O197" i="16" s="1"/>
  <c r="K69" i="16"/>
  <c r="O69" i="16" s="1"/>
  <c r="K188" i="16"/>
  <c r="O188" i="16" s="1"/>
  <c r="K59" i="16"/>
  <c r="O59" i="16" s="1"/>
  <c r="K227" i="16"/>
  <c r="O227" i="16" s="1"/>
  <c r="K99" i="16"/>
  <c r="O99" i="16" s="1"/>
  <c r="K239" i="16"/>
  <c r="O239" i="16" s="1"/>
  <c r="K253" i="16"/>
  <c r="O253" i="16" s="1"/>
  <c r="K283" i="16"/>
  <c r="O283" i="16" s="1"/>
  <c r="K128" i="16"/>
  <c r="O128" i="16" s="1"/>
  <c r="K165" i="16"/>
  <c r="O165" i="16" s="1"/>
  <c r="K138" i="16"/>
  <c r="O138" i="16" s="1"/>
  <c r="K272" i="16"/>
  <c r="O272" i="16" s="1"/>
  <c r="K144" i="16"/>
  <c r="O144" i="16" s="1"/>
  <c r="K242" i="16"/>
  <c r="O242" i="16" s="1"/>
  <c r="K231" i="16"/>
  <c r="O231" i="16" s="1"/>
  <c r="K103" i="16"/>
  <c r="O103" i="16" s="1"/>
  <c r="K238" i="16"/>
  <c r="O238" i="16" s="1"/>
  <c r="K110" i="16"/>
  <c r="O110" i="16" s="1"/>
  <c r="K309" i="16"/>
  <c r="O309" i="16" s="1"/>
  <c r="K181" i="16"/>
  <c r="O181" i="16" s="1"/>
  <c r="K308" i="16"/>
  <c r="O308" i="16" s="1"/>
  <c r="K172" i="16"/>
  <c r="O172" i="16" s="1"/>
  <c r="K43" i="16"/>
  <c r="O43" i="16" s="1"/>
  <c r="K211" i="16"/>
  <c r="O211" i="16" s="1"/>
  <c r="K83" i="16"/>
  <c r="O83" i="16" s="1"/>
  <c r="K114" i="16"/>
  <c r="O114" i="16" s="1"/>
  <c r="K256" i="16"/>
  <c r="O256" i="16" s="1"/>
  <c r="K87" i="16"/>
  <c r="O87" i="16" s="1"/>
  <c r="K220" i="16"/>
  <c r="O220" i="16" s="1"/>
  <c r="K158" i="16"/>
  <c r="O158" i="16" s="1"/>
  <c r="K76" i="16"/>
  <c r="O76" i="16" s="1"/>
  <c r="M204" i="16"/>
  <c r="N204" i="16" s="1"/>
  <c r="M39" i="16"/>
  <c r="N39" i="16" s="1"/>
  <c r="M243" i="16"/>
  <c r="N243" i="16" s="1"/>
  <c r="M115" i="16"/>
  <c r="N115" i="16" s="1"/>
  <c r="M152" i="16"/>
  <c r="N152" i="16" s="1"/>
  <c r="M175" i="16"/>
  <c r="N175" i="16" s="1"/>
  <c r="M118" i="16"/>
  <c r="N118" i="16" s="1"/>
  <c r="M47" i="16"/>
  <c r="N47" i="16" s="1"/>
  <c r="M219" i="16"/>
  <c r="N219" i="16" s="1"/>
  <c r="M192" i="16"/>
  <c r="N192" i="16" s="1"/>
  <c r="M293" i="16"/>
  <c r="N293" i="16" s="1"/>
  <c r="M131" i="16"/>
  <c r="N131" i="16" s="1"/>
  <c r="M304" i="16"/>
  <c r="N304" i="16" s="1"/>
  <c r="M213" i="16"/>
  <c r="N213" i="16" s="1"/>
  <c r="M305" i="16"/>
  <c r="N305" i="16" s="1"/>
  <c r="M176" i="16"/>
  <c r="N176" i="16" s="1"/>
  <c r="M135" i="16"/>
  <c r="N135" i="16" s="1"/>
  <c r="M302" i="16"/>
  <c r="N302" i="16" s="1"/>
  <c r="M85" i="16"/>
  <c r="N85" i="16" s="1"/>
  <c r="M177" i="16"/>
  <c r="N177" i="16" s="1"/>
  <c r="M34" i="16"/>
  <c r="N34" i="16" s="1"/>
  <c r="M142" i="16"/>
  <c r="N142" i="16" s="1"/>
  <c r="M266" i="16"/>
  <c r="N266" i="16" s="1"/>
  <c r="M202" i="16"/>
  <c r="N202" i="16" s="1"/>
  <c r="M263" i="16"/>
  <c r="N263" i="16" s="1"/>
  <c r="M45" i="16"/>
  <c r="N45" i="16" s="1"/>
  <c r="AN305" i="18"/>
  <c r="M311" i="16"/>
  <c r="N311" i="16" s="1"/>
  <c r="AN307" i="18"/>
  <c r="M313" i="16"/>
  <c r="N313" i="16" s="1"/>
  <c r="M312" i="16"/>
  <c r="N312" i="16" s="1"/>
  <c r="AN306" i="18"/>
  <c r="AN218" i="18"/>
  <c r="M270" i="16"/>
  <c r="N270" i="16" s="1"/>
  <c r="M217" i="16"/>
  <c r="N217" i="16" s="1"/>
  <c r="M209" i="16"/>
  <c r="N209" i="16" s="1"/>
  <c r="M81" i="16"/>
  <c r="N81" i="16" s="1"/>
  <c r="M262" i="16"/>
  <c r="N262" i="16" s="1"/>
  <c r="M184" i="16"/>
  <c r="N184" i="16" s="1"/>
  <c r="M44" i="16"/>
  <c r="N44" i="16" s="1"/>
  <c r="M143" i="16"/>
  <c r="N143" i="16" s="1"/>
  <c r="M246" i="16"/>
  <c r="N246" i="16" s="1"/>
  <c r="M214" i="16"/>
  <c r="N214" i="16" s="1"/>
  <c r="M86" i="16"/>
  <c r="N86" i="16" s="1"/>
  <c r="M285" i="16"/>
  <c r="N285" i="16" s="1"/>
  <c r="M157" i="16"/>
  <c r="N157" i="16" s="1"/>
  <c r="M284" i="16"/>
  <c r="N284" i="16" s="1"/>
  <c r="M140" i="16"/>
  <c r="N140" i="16" s="1"/>
  <c r="M187" i="16"/>
  <c r="N187" i="16" s="1"/>
  <c r="M31" i="16"/>
  <c r="N31" i="16" s="1"/>
  <c r="M125" i="16"/>
  <c r="N125" i="16" s="1"/>
  <c r="M106" i="16"/>
  <c r="N106" i="16" s="1"/>
  <c r="M229" i="16"/>
  <c r="N229" i="16" s="1"/>
  <c r="M33" i="16"/>
  <c r="N33" i="16" s="1"/>
  <c r="M201" i="16"/>
  <c r="N201" i="16" s="1"/>
  <c r="M73" i="16"/>
  <c r="N73" i="16" s="1"/>
  <c r="M122" i="16"/>
  <c r="N122" i="16" s="1"/>
  <c r="M264" i="16"/>
  <c r="N264" i="16" s="1"/>
  <c r="M136" i="16"/>
  <c r="N136" i="16" s="1"/>
  <c r="M218" i="16"/>
  <c r="N218" i="16" s="1"/>
  <c r="M223" i="16"/>
  <c r="N223" i="16" s="1"/>
  <c r="M95" i="16"/>
  <c r="N95" i="16" s="1"/>
  <c r="M230" i="16"/>
  <c r="N230" i="16" s="1"/>
  <c r="M102" i="16"/>
  <c r="N102" i="16" s="1"/>
  <c r="M301" i="16"/>
  <c r="N301" i="16" s="1"/>
  <c r="M173" i="16"/>
  <c r="N173" i="16" s="1"/>
  <c r="M300" i="16"/>
  <c r="N300" i="16" s="1"/>
  <c r="M156" i="16"/>
  <c r="N156" i="16" s="1"/>
  <c r="M35" i="16"/>
  <c r="N35" i="16" s="1"/>
  <c r="M203" i="16"/>
  <c r="N203" i="16" s="1"/>
  <c r="M75" i="16"/>
  <c r="N75" i="16" s="1"/>
  <c r="M65" i="16"/>
  <c r="N65" i="16" s="1"/>
  <c r="M49" i="16"/>
  <c r="N49" i="16" s="1"/>
  <c r="M89" i="16"/>
  <c r="N89" i="16" s="1"/>
  <c r="M41" i="16"/>
  <c r="N41" i="16" s="1"/>
  <c r="AN302" i="18"/>
  <c r="AN166" i="18"/>
  <c r="AN77" i="18"/>
  <c r="AN108" i="18"/>
  <c r="AN81" i="18"/>
  <c r="AN152" i="18"/>
  <c r="AN70" i="18"/>
  <c r="M247" i="16"/>
  <c r="N247" i="16" s="1"/>
  <c r="M119" i="16"/>
  <c r="N119" i="16" s="1"/>
  <c r="M278" i="16"/>
  <c r="N278" i="16" s="1"/>
  <c r="M126" i="16"/>
  <c r="N126" i="16" s="1"/>
  <c r="M29" i="16"/>
  <c r="N29" i="16" s="1"/>
  <c r="M197" i="16"/>
  <c r="N197" i="16" s="1"/>
  <c r="M69" i="16"/>
  <c r="N69" i="16" s="1"/>
  <c r="M188" i="16"/>
  <c r="N188" i="16" s="1"/>
  <c r="M59" i="16"/>
  <c r="N59" i="16" s="1"/>
  <c r="M227" i="16"/>
  <c r="N227" i="16" s="1"/>
  <c r="M99" i="16"/>
  <c r="N99" i="16" s="1"/>
  <c r="M239" i="16"/>
  <c r="N239" i="16" s="1"/>
  <c r="M253" i="16"/>
  <c r="N253" i="16" s="1"/>
  <c r="M283" i="16"/>
  <c r="N283" i="16" s="1"/>
  <c r="M128" i="16"/>
  <c r="N128" i="16" s="1"/>
  <c r="M165" i="16"/>
  <c r="N165" i="16" s="1"/>
  <c r="M138" i="16"/>
  <c r="N138" i="16" s="1"/>
  <c r="M272" i="16"/>
  <c r="N272" i="16" s="1"/>
  <c r="M144" i="16"/>
  <c r="N144" i="16" s="1"/>
  <c r="M242" i="16"/>
  <c r="N242" i="16" s="1"/>
  <c r="M231" i="16"/>
  <c r="N231" i="16" s="1"/>
  <c r="M103" i="16"/>
  <c r="N103" i="16" s="1"/>
  <c r="M238" i="16"/>
  <c r="N238" i="16" s="1"/>
  <c r="M110" i="16"/>
  <c r="N110" i="16" s="1"/>
  <c r="M309" i="16"/>
  <c r="N309" i="16" s="1"/>
  <c r="M181" i="16"/>
  <c r="N181" i="16" s="1"/>
  <c r="M308" i="16"/>
  <c r="N308" i="16" s="1"/>
  <c r="M172" i="16"/>
  <c r="N172" i="16" s="1"/>
  <c r="M43" i="16"/>
  <c r="N43" i="16" s="1"/>
  <c r="M211" i="16"/>
  <c r="N211" i="16" s="1"/>
  <c r="M83" i="16"/>
  <c r="N83" i="16" s="1"/>
  <c r="M114" i="16"/>
  <c r="N114" i="16" s="1"/>
  <c r="M256" i="16"/>
  <c r="N256" i="16" s="1"/>
  <c r="M87" i="16"/>
  <c r="N87" i="16" s="1"/>
  <c r="M220" i="16"/>
  <c r="N220" i="16" s="1"/>
  <c r="M158" i="16"/>
  <c r="N158" i="16" s="1"/>
  <c r="M76" i="16"/>
  <c r="N76" i="16" s="1"/>
  <c r="M282" i="16"/>
  <c r="N282" i="16" s="1"/>
  <c r="M183" i="16"/>
  <c r="N183" i="16" s="1"/>
  <c r="M58" i="16"/>
  <c r="N58" i="16" s="1"/>
  <c r="M190" i="16"/>
  <c r="N190" i="16" s="1"/>
  <c r="M55" i="16"/>
  <c r="N55" i="16" s="1"/>
  <c r="M261" i="16"/>
  <c r="N261" i="16" s="1"/>
  <c r="M133" i="16"/>
  <c r="N133" i="16" s="1"/>
  <c r="M260" i="16"/>
  <c r="N260" i="16" s="1"/>
  <c r="M116" i="16"/>
  <c r="N116" i="16" s="1"/>
  <c r="M291" i="16"/>
  <c r="N291" i="16" s="1"/>
  <c r="M163" i="16"/>
  <c r="N163" i="16" s="1"/>
  <c r="M216" i="16"/>
  <c r="N216" i="16" s="1"/>
  <c r="M182" i="16"/>
  <c r="N182" i="16" s="1"/>
  <c r="M252" i="16"/>
  <c r="N252" i="16" s="1"/>
  <c r="M193" i="16"/>
  <c r="N193" i="16" s="1"/>
  <c r="M222" i="16"/>
  <c r="N222" i="16" s="1"/>
  <c r="M195" i="16"/>
  <c r="N195" i="16" s="1"/>
  <c r="M32" i="16"/>
  <c r="N32" i="16" s="1"/>
  <c r="M208" i="16"/>
  <c r="N208" i="16" s="1"/>
  <c r="M80" i="16"/>
  <c r="N80" i="16" s="1"/>
  <c r="M295" i="16"/>
  <c r="N295" i="16" s="1"/>
  <c r="M167" i="16"/>
  <c r="N167" i="16" s="1"/>
  <c r="M46" i="16"/>
  <c r="N46" i="16" s="1"/>
  <c r="M174" i="16"/>
  <c r="N174" i="16" s="1"/>
  <c r="M42" i="16"/>
  <c r="N42" i="16" s="1"/>
  <c r="M117" i="16"/>
  <c r="N117" i="16" s="1"/>
  <c r="M244" i="16"/>
  <c r="N244" i="16" s="1"/>
  <c r="M92" i="16"/>
  <c r="N92" i="16" s="1"/>
  <c r="M275" i="16"/>
  <c r="N275" i="16" s="1"/>
  <c r="M147" i="16"/>
  <c r="N147" i="16" s="1"/>
  <c r="M164" i="16"/>
  <c r="N164" i="16" s="1"/>
  <c r="M250" i="16"/>
  <c r="N250" i="16" s="1"/>
  <c r="M194" i="16"/>
  <c r="N194" i="16" s="1"/>
  <c r="M61" i="16"/>
  <c r="N61" i="16" s="1"/>
  <c r="M67" i="16"/>
  <c r="N67" i="16" s="1"/>
  <c r="M279" i="16"/>
  <c r="N279" i="16" s="1"/>
  <c r="M101" i="16"/>
  <c r="N101" i="16" s="1"/>
  <c r="M198" i="16"/>
  <c r="N198" i="16" s="1"/>
  <c r="M303" i="16"/>
  <c r="N303" i="16" s="1"/>
  <c r="K17" i="16"/>
  <c r="M249" i="16"/>
  <c r="N249" i="16" s="1"/>
  <c r="M127" i="16"/>
  <c r="N127" i="16" s="1"/>
  <c r="M37" i="16"/>
  <c r="N37" i="16" s="1"/>
  <c r="M60" i="16"/>
  <c r="N60" i="16" s="1"/>
  <c r="M111" i="16"/>
  <c r="N111" i="16" s="1"/>
  <c r="M63" i="16"/>
  <c r="N63" i="16" s="1"/>
  <c r="M146" i="16"/>
  <c r="N146" i="16" s="1"/>
  <c r="M98" i="16"/>
  <c r="N98" i="16" s="1"/>
  <c r="M207" i="16"/>
  <c r="N207" i="16" s="1"/>
  <c r="M53" i="16"/>
  <c r="N53" i="16" s="1"/>
  <c r="M251" i="16"/>
  <c r="N251" i="16" s="1"/>
  <c r="M259" i="16"/>
  <c r="N259" i="16" s="1"/>
  <c r="M130" i="16"/>
  <c r="N130" i="16" s="1"/>
  <c r="M159" i="16"/>
  <c r="N159" i="16" s="1"/>
  <c r="M82" i="16"/>
  <c r="N82" i="16" s="1"/>
  <c r="M66" i="16"/>
  <c r="N66" i="16" s="1"/>
  <c r="M233" i="16"/>
  <c r="N233" i="16" s="1"/>
  <c r="M105" i="16"/>
  <c r="N105" i="16" s="1"/>
  <c r="M186" i="16"/>
  <c r="N186" i="16" s="1"/>
  <c r="M296" i="16"/>
  <c r="N296" i="16" s="1"/>
  <c r="M168" i="16"/>
  <c r="N168" i="16" s="1"/>
  <c r="M306" i="16"/>
  <c r="N306" i="16" s="1"/>
  <c r="M121" i="16"/>
  <c r="N121" i="16" s="1"/>
  <c r="M77" i="16"/>
  <c r="N77" i="16" s="1"/>
  <c r="M107" i="16"/>
  <c r="N107" i="16" s="1"/>
  <c r="M28" i="16"/>
  <c r="N28" i="16" s="1"/>
  <c r="M27" i="16"/>
  <c r="N27" i="16" s="1"/>
  <c r="M170" i="16"/>
  <c r="N170" i="16" s="1"/>
  <c r="M153" i="16"/>
  <c r="N153" i="16" s="1"/>
  <c r="M100" i="16"/>
  <c r="N100" i="16" s="1"/>
  <c r="M162" i="16"/>
  <c r="N162" i="16" s="1"/>
  <c r="M36" i="16"/>
  <c r="N36" i="16" s="1"/>
  <c r="M68" i="16"/>
  <c r="N68" i="16" s="1"/>
  <c r="M155" i="16"/>
  <c r="N155" i="16" s="1"/>
  <c r="M274" i="16"/>
  <c r="N274" i="16" s="1"/>
  <c r="M287" i="16"/>
  <c r="N287" i="16" s="1"/>
  <c r="M109" i="16"/>
  <c r="N109" i="16" s="1"/>
  <c r="M139" i="16"/>
  <c r="N139" i="16" s="1"/>
  <c r="M113" i="16"/>
  <c r="N113" i="16" s="1"/>
  <c r="M112" i="16"/>
  <c r="N112" i="16" s="1"/>
  <c r="M71" i="16"/>
  <c r="N71" i="16" s="1"/>
  <c r="M78" i="16"/>
  <c r="N78" i="16" s="1"/>
  <c r="M276" i="16"/>
  <c r="N276" i="16" s="1"/>
  <c r="M132" i="16"/>
  <c r="N132" i="16" s="1"/>
  <c r="M179" i="16"/>
  <c r="N179" i="16" s="1"/>
  <c r="M258" i="16"/>
  <c r="N258" i="16" s="1"/>
  <c r="M54" i="16"/>
  <c r="N54" i="16" s="1"/>
  <c r="M108" i="16"/>
  <c r="N108" i="16" s="1"/>
  <c r="M30" i="16"/>
  <c r="N30" i="16" s="1"/>
  <c r="M148" i="16"/>
  <c r="N148" i="16" s="1"/>
  <c r="M245" i="16"/>
  <c r="N245" i="16" s="1"/>
  <c r="M205" i="16"/>
  <c r="N205" i="16" s="1"/>
  <c r="M88" i="16"/>
  <c r="N88" i="16" s="1"/>
  <c r="M94" i="16"/>
  <c r="N94" i="16" s="1"/>
  <c r="M288" i="16"/>
  <c r="N288" i="16" s="1"/>
  <c r="M178" i="16"/>
  <c r="N178" i="16" s="1"/>
  <c r="M145" i="16"/>
  <c r="N145" i="16" s="1"/>
  <c r="M248" i="16"/>
  <c r="N248" i="16" s="1"/>
  <c r="M79" i="16"/>
  <c r="N79" i="16" s="1"/>
  <c r="M221" i="16"/>
  <c r="N221" i="16" s="1"/>
  <c r="M123" i="16"/>
  <c r="N123" i="16" s="1"/>
  <c r="M265" i="16"/>
  <c r="N265" i="16" s="1"/>
  <c r="M38" i="16"/>
  <c r="N38" i="16" s="1"/>
  <c r="M237" i="16"/>
  <c r="N237" i="16" s="1"/>
  <c r="M241" i="16"/>
  <c r="N241" i="16" s="1"/>
  <c r="M64" i="16"/>
  <c r="N64" i="16" s="1"/>
  <c r="M90" i="16"/>
  <c r="N90" i="16" s="1"/>
  <c r="M206" i="16"/>
  <c r="N206" i="16" s="1"/>
  <c r="M149" i="16"/>
  <c r="N149" i="16" s="1"/>
  <c r="M307" i="16"/>
  <c r="N307" i="16" s="1"/>
  <c r="M154" i="16"/>
  <c r="N154" i="16" s="1"/>
  <c r="M257" i="16"/>
  <c r="N257" i="16" s="1"/>
  <c r="M185" i="16"/>
  <c r="N185" i="16" s="1"/>
  <c r="M191" i="16"/>
  <c r="N191" i="16" s="1"/>
  <c r="M62" i="16"/>
  <c r="N62" i="16" s="1"/>
  <c r="M70" i="16"/>
  <c r="N70" i="16" s="1"/>
  <c r="M269" i="16"/>
  <c r="N269" i="16" s="1"/>
  <c r="M141" i="16"/>
  <c r="N141" i="16" s="1"/>
  <c r="M268" i="16"/>
  <c r="N268" i="16" s="1"/>
  <c r="M124" i="16"/>
  <c r="N124" i="16" s="1"/>
  <c r="M299" i="16"/>
  <c r="N299" i="16" s="1"/>
  <c r="M171" i="16"/>
  <c r="N171" i="16" s="1"/>
  <c r="M280" i="16"/>
  <c r="N280" i="16" s="1"/>
  <c r="M254" i="16"/>
  <c r="N254" i="16" s="1"/>
  <c r="M189" i="16"/>
  <c r="N189" i="16" s="1"/>
  <c r="M51" i="16"/>
  <c r="N51" i="16" s="1"/>
  <c r="M129" i="16"/>
  <c r="N129" i="16" s="1"/>
  <c r="M215" i="16"/>
  <c r="N215" i="16" s="1"/>
  <c r="M292" i="16"/>
  <c r="N292" i="16" s="1"/>
  <c r="M210" i="16"/>
  <c r="N210" i="16" s="1"/>
  <c r="M289" i="16"/>
  <c r="N289" i="16" s="1"/>
  <c r="M161" i="16"/>
  <c r="N161" i="16" s="1"/>
  <c r="M50" i="16"/>
  <c r="N50" i="16" s="1"/>
  <c r="M48" i="16"/>
  <c r="N48" i="16" s="1"/>
  <c r="M224" i="16"/>
  <c r="N224" i="16" s="1"/>
  <c r="M96" i="16"/>
  <c r="N96" i="16" s="1"/>
  <c r="M294" i="16"/>
  <c r="N294" i="16" s="1"/>
  <c r="M196" i="16"/>
  <c r="N196" i="16" s="1"/>
  <c r="M180" i="16"/>
  <c r="N180" i="16" s="1"/>
  <c r="M57" i="16"/>
  <c r="N57" i="16" s="1"/>
  <c r="M97" i="16"/>
  <c r="N97" i="16" s="1"/>
  <c r="M281" i="16"/>
  <c r="N281" i="16" s="1"/>
  <c r="M290" i="16"/>
  <c r="N290" i="16" s="1"/>
  <c r="M120" i="16"/>
  <c r="N120" i="16" s="1"/>
  <c r="M150" i="16"/>
  <c r="N150" i="16" s="1"/>
  <c r="M212" i="16"/>
  <c r="N212" i="16" s="1"/>
  <c r="M151" i="16"/>
  <c r="N151" i="16" s="1"/>
  <c r="M137" i="16"/>
  <c r="N137" i="16" s="1"/>
  <c r="M200" i="16"/>
  <c r="N200" i="16" s="1"/>
  <c r="M166" i="16"/>
  <c r="N166" i="16" s="1"/>
  <c r="M236" i="16"/>
  <c r="N236" i="16" s="1"/>
  <c r="M267" i="16"/>
  <c r="N267" i="16" s="1"/>
  <c r="M199" i="16"/>
  <c r="N199" i="16" s="1"/>
  <c r="M310" i="16"/>
  <c r="N310" i="16" s="1"/>
  <c r="M298" i="16"/>
  <c r="N298" i="16" s="1"/>
  <c r="M255" i="16"/>
  <c r="N255" i="16" s="1"/>
  <c r="M134" i="16"/>
  <c r="N134" i="16" s="1"/>
  <c r="M235" i="16"/>
  <c r="N235" i="16" s="1"/>
  <c r="M91" i="16"/>
  <c r="N91" i="16" s="1"/>
  <c r="M225" i="16"/>
  <c r="N225" i="16" s="1"/>
  <c r="M160" i="16"/>
  <c r="N160" i="16" s="1"/>
  <c r="M26" i="16"/>
  <c r="N26" i="16" s="1"/>
  <c r="M273" i="16"/>
  <c r="N273" i="16" s="1"/>
  <c r="M286" i="16"/>
  <c r="N286" i="16" s="1"/>
  <c r="M93" i="16"/>
  <c r="N93" i="16" s="1"/>
  <c r="M40" i="16"/>
  <c r="N40" i="16" s="1"/>
  <c r="M72" i="16"/>
  <c r="N72" i="16" s="1"/>
  <c r="M84" i="16"/>
  <c r="N84" i="16" s="1"/>
  <c r="M228" i="16"/>
  <c r="N228" i="16" s="1"/>
  <c r="M74" i="16"/>
  <c r="N74" i="16" s="1"/>
  <c r="M240" i="16"/>
  <c r="N240" i="16" s="1"/>
  <c r="M277" i="16"/>
  <c r="N277" i="16" s="1"/>
  <c r="M271" i="16"/>
  <c r="N271" i="16" s="1"/>
  <c r="M226" i="16"/>
  <c r="N226" i="16" s="1"/>
  <c r="M234" i="16"/>
  <c r="N234" i="16" s="1"/>
  <c r="M297" i="16"/>
  <c r="N297" i="16" s="1"/>
  <c r="M169" i="16"/>
  <c r="N169" i="16" s="1"/>
  <c r="M52" i="16"/>
  <c r="N52" i="16" s="1"/>
  <c r="M56" i="16"/>
  <c r="N56" i="16" s="1"/>
  <c r="M232" i="16"/>
  <c r="N232" i="16" s="1"/>
  <c r="M104" i="16"/>
  <c r="N104" i="16" s="1"/>
  <c r="J11" i="18"/>
  <c r="L17" i="16" s="1"/>
  <c r="Y297" i="18"/>
  <c r="Y220" i="18"/>
  <c r="Y208" i="18"/>
  <c r="Y151" i="18"/>
  <c r="Y181" i="18"/>
  <c r="Y119" i="18"/>
  <c r="Y223" i="18"/>
  <c r="Y185" i="18"/>
  <c r="Y263" i="18"/>
  <c r="Y262" i="18"/>
  <c r="Y293" i="18"/>
  <c r="Y274" i="18"/>
  <c r="Y183" i="18"/>
  <c r="Y123" i="18"/>
  <c r="Y286" i="18"/>
  <c r="Y283" i="18"/>
  <c r="Y44" i="18"/>
  <c r="Y218" i="18"/>
  <c r="Y305" i="18"/>
  <c r="Y52" i="18"/>
  <c r="Y184" i="18"/>
  <c r="Y255" i="18"/>
  <c r="Y127" i="18"/>
  <c r="Y254" i="18"/>
  <c r="Y110" i="18"/>
  <c r="Y157" i="18"/>
  <c r="Y210" i="18"/>
  <c r="Y176" i="18"/>
  <c r="Y246" i="18"/>
  <c r="Y187" i="18"/>
  <c r="Y216" i="18"/>
  <c r="Y189" i="18"/>
  <c r="Y26" i="18"/>
  <c r="Y202" i="18"/>
  <c r="Y74" i="18"/>
  <c r="Y289" i="18"/>
  <c r="Y161" i="18"/>
  <c r="Y40" i="18"/>
  <c r="Y168" i="18"/>
  <c r="Y36" i="18"/>
  <c r="Y111" i="18"/>
  <c r="Y238" i="18"/>
  <c r="Y86" i="18"/>
  <c r="Y269" i="18"/>
  <c r="Y141" i="18"/>
  <c r="Y158" i="18"/>
  <c r="Y244" i="18"/>
  <c r="Y188" i="18"/>
  <c r="Y55" i="18"/>
  <c r="Y61" i="18"/>
  <c r="Y273" i="18"/>
  <c r="Y95" i="18"/>
  <c r="Y192" i="18"/>
  <c r="Y178" i="18"/>
  <c r="Y16" i="18"/>
  <c r="Y279" i="18"/>
  <c r="Y13" i="18"/>
  <c r="Y25" i="18"/>
  <c r="Y100" i="18"/>
  <c r="Y56" i="18"/>
  <c r="Y64" i="18"/>
  <c r="Y135" i="18"/>
  <c r="Y118" i="18"/>
  <c r="Y165" i="18"/>
  <c r="Y248" i="18"/>
  <c r="Y45" i="18"/>
  <c r="Y209" i="18"/>
  <c r="Y204" i="18"/>
  <c r="Y155" i="18"/>
  <c r="Y42" i="18"/>
  <c r="Y90" i="18"/>
  <c r="Y177" i="18"/>
  <c r="Y49" i="18"/>
  <c r="Y285" i="18"/>
  <c r="Y260" i="18"/>
  <c r="Y116" i="18"/>
  <c r="Y137" i="18"/>
  <c r="Y80" i="18"/>
  <c r="Y134" i="18"/>
  <c r="Y17" i="18"/>
  <c r="Y275" i="18"/>
  <c r="Y20" i="18"/>
  <c r="Y267" i="18"/>
  <c r="Y284" i="18"/>
  <c r="Y243" i="18"/>
  <c r="Y171" i="18"/>
  <c r="Y298" i="18"/>
  <c r="Y28" i="18"/>
  <c r="Y129" i="18"/>
  <c r="Y136" i="18"/>
  <c r="Y39" i="18"/>
  <c r="Y79" i="18"/>
  <c r="Y33" i="18"/>
  <c r="Y109" i="18"/>
  <c r="Y169" i="18"/>
  <c r="Y41" i="18"/>
  <c r="Y186" i="18"/>
  <c r="Y125" i="18"/>
  <c r="Y291" i="18"/>
  <c r="Y46" i="18"/>
  <c r="Y27" i="18"/>
  <c r="Y195" i="18"/>
  <c r="Y67" i="18"/>
  <c r="Y258" i="18"/>
  <c r="Y130" i="18"/>
  <c r="Y212" i="18"/>
  <c r="Y217" i="18"/>
  <c r="Y89" i="18"/>
  <c r="Y224" i="18"/>
  <c r="Y96" i="18"/>
  <c r="Y295" i="18"/>
  <c r="Y167" i="18"/>
  <c r="Y294" i="18"/>
  <c r="Y150" i="18"/>
  <c r="Y29" i="18"/>
  <c r="Y197" i="18"/>
  <c r="Y69" i="18"/>
  <c r="Y14" i="18"/>
  <c r="Y59" i="18"/>
  <c r="Y265" i="18"/>
  <c r="Y239" i="18"/>
  <c r="Y38" i="18"/>
  <c r="Y240" i="18"/>
  <c r="Y278" i="18"/>
  <c r="Y172" i="18"/>
  <c r="Y147" i="18"/>
  <c r="Y140" i="18"/>
  <c r="Y139" i="18"/>
  <c r="Y94" i="18"/>
  <c r="Y92" i="18"/>
  <c r="Y115" i="18"/>
  <c r="Y299" i="18"/>
  <c r="Y196" i="18"/>
  <c r="Y170" i="18"/>
  <c r="Y257" i="18"/>
  <c r="Y296" i="18"/>
  <c r="Y207" i="18"/>
  <c r="Y198" i="18"/>
  <c r="Y237" i="18"/>
  <c r="Y146" i="18"/>
  <c r="Y112" i="18"/>
  <c r="Y213" i="18"/>
  <c r="Y287" i="18"/>
  <c r="Y228" i="18"/>
  <c r="Y163" i="18"/>
  <c r="Y50" i="18"/>
  <c r="Y226" i="18"/>
  <c r="Y98" i="18"/>
  <c r="Y276" i="18"/>
  <c r="Y76" i="18"/>
  <c r="Y114" i="18"/>
  <c r="Y201" i="18"/>
  <c r="Y30" i="18"/>
  <c r="Y47" i="18"/>
  <c r="Y87" i="18"/>
  <c r="Y62" i="18"/>
  <c r="Y34" i="18"/>
  <c r="Y145" i="18"/>
  <c r="Y249" i="18"/>
  <c r="Y128" i="18"/>
  <c r="Y199" i="18"/>
  <c r="Y190" i="18"/>
  <c r="Y101" i="18"/>
  <c r="Y22" i="18"/>
  <c r="Y57" i="18"/>
  <c r="Y21" i="18"/>
  <c r="Y91" i="18"/>
  <c r="Y282" i="18"/>
  <c r="Y113" i="18"/>
  <c r="Y272" i="18"/>
  <c r="Y120" i="18"/>
  <c r="Y23" i="18"/>
  <c r="Y191" i="18"/>
  <c r="Y182" i="18"/>
  <c r="Y53" i="18"/>
  <c r="Y221" i="18"/>
  <c r="Y93" i="18"/>
  <c r="Y233" i="18"/>
  <c r="Y247" i="18"/>
  <c r="Y277" i="18"/>
  <c r="Y122" i="18"/>
  <c r="Y159" i="18"/>
  <c r="Y132" i="18"/>
  <c r="Y266" i="18"/>
  <c r="Y138" i="18"/>
  <c r="Y236" i="18"/>
  <c r="Y225" i="18"/>
  <c r="Y97" i="18"/>
  <c r="Y232" i="18"/>
  <c r="Y104" i="18"/>
  <c r="Y303" i="18"/>
  <c r="Y175" i="18"/>
  <c r="Y302" i="18"/>
  <c r="Y166" i="18"/>
  <c r="Y37" i="18"/>
  <c r="Y205" i="18"/>
  <c r="Y77" i="18"/>
  <c r="Y108" i="18"/>
  <c r="Y250" i="18"/>
  <c r="Y81" i="18"/>
  <c r="Y214" i="18"/>
  <c r="Y152" i="18"/>
  <c r="Y70" i="18"/>
  <c r="Y306" i="18"/>
  <c r="Y242" i="18"/>
  <c r="Y156" i="18"/>
  <c r="Y73" i="18"/>
  <c r="Y280" i="18"/>
  <c r="Y144" i="18"/>
  <c r="Y215" i="18"/>
  <c r="Y206" i="18"/>
  <c r="Y245" i="18"/>
  <c r="Y117" i="18"/>
  <c r="Y149" i="18"/>
  <c r="Y253" i="18"/>
  <c r="Y121" i="18"/>
  <c r="Y288" i="18"/>
  <c r="Y31" i="18"/>
  <c r="Y71" i="18"/>
  <c r="Y54" i="18"/>
  <c r="Y229" i="18"/>
  <c r="Y82" i="18"/>
  <c r="Y105" i="18"/>
  <c r="Y174" i="18"/>
  <c r="Y85" i="18"/>
  <c r="Y88" i="18"/>
  <c r="Y51" i="18"/>
  <c r="Y219" i="18"/>
  <c r="Y164" i="18"/>
  <c r="Y154" i="18"/>
  <c r="Y241" i="18"/>
  <c r="Y63" i="18"/>
  <c r="Y304" i="18"/>
  <c r="Y292" i="18"/>
  <c r="Y301" i="18"/>
  <c r="Y252" i="18"/>
  <c r="Y264" i="18"/>
  <c r="Y43" i="18"/>
  <c r="Y211" i="18"/>
  <c r="Y83" i="18"/>
  <c r="Y35" i="18"/>
  <c r="Y203" i="18"/>
  <c r="Y75" i="18"/>
  <c r="Y256" i="18"/>
  <c r="Y307" i="18"/>
  <c r="Y179" i="18"/>
  <c r="Y8" i="18"/>
  <c r="Y68" i="18"/>
  <c r="Y235" i="18"/>
  <c r="Y107" i="18"/>
  <c r="Y58" i="18"/>
  <c r="Y234" i="18"/>
  <c r="Y106" i="18"/>
  <c r="Y84" i="18"/>
  <c r="Y193" i="18"/>
  <c r="Y65" i="18"/>
  <c r="Y200" i="18"/>
  <c r="Y72" i="18"/>
  <c r="Y271" i="18"/>
  <c r="Y143" i="18"/>
  <c r="Y270" i="18"/>
  <c r="Y126" i="18"/>
  <c r="Y173" i="18"/>
  <c r="Y148" i="18"/>
  <c r="Y48" i="18"/>
  <c r="Y102" i="18"/>
  <c r="Y251" i="18"/>
  <c r="Y24" i="18"/>
  <c r="Y142" i="18"/>
  <c r="Y60" i="18"/>
  <c r="Y227" i="18"/>
  <c r="Y99" i="18"/>
  <c r="Y180" i="18"/>
  <c r="Y290" i="18"/>
  <c r="Y162" i="18"/>
  <c r="Y300" i="18"/>
  <c r="Y124" i="18"/>
  <c r="Y259" i="18"/>
  <c r="Y131" i="18"/>
  <c r="Y268" i="18"/>
  <c r="Y194" i="18"/>
  <c r="Y66" i="18"/>
  <c r="Y281" i="18"/>
  <c r="Y153" i="18"/>
  <c r="Y32" i="18"/>
  <c r="Y160" i="18"/>
  <c r="Y231" i="18"/>
  <c r="Y103" i="18"/>
  <c r="Y230" i="18"/>
  <c r="Y78" i="18"/>
  <c r="Y261" i="18"/>
  <c r="Y133" i="18"/>
  <c r="Y222" i="18"/>
  <c r="J9" i="18"/>
  <c r="L15" i="16" s="1"/>
  <c r="Q172" i="18"/>
  <c r="L172" i="18"/>
  <c r="M172" i="18"/>
  <c r="N172" i="18"/>
  <c r="R172" i="18"/>
  <c r="T172" i="18"/>
  <c r="P172" i="18"/>
  <c r="V172" i="18"/>
  <c r="K172" i="18"/>
  <c r="O172" i="18"/>
  <c r="S172" i="18"/>
  <c r="U172" i="18"/>
  <c r="N140" i="18"/>
  <c r="O140" i="18"/>
  <c r="P140" i="18"/>
  <c r="R140" i="18"/>
  <c r="S140" i="18"/>
  <c r="T140" i="18"/>
  <c r="K140" i="18"/>
  <c r="V140" i="18"/>
  <c r="L140" i="18"/>
  <c r="Q140" i="18"/>
  <c r="U140" i="18"/>
  <c r="M140" i="18"/>
  <c r="O94" i="18"/>
  <c r="P94" i="18"/>
  <c r="Q94" i="18"/>
  <c r="R94" i="18"/>
  <c r="K94" i="18"/>
  <c r="S94" i="18"/>
  <c r="L94" i="18"/>
  <c r="T94" i="18"/>
  <c r="M94" i="18"/>
  <c r="U94" i="18"/>
  <c r="N94" i="18"/>
  <c r="V94" i="18"/>
  <c r="Q80" i="18"/>
  <c r="N80" i="18"/>
  <c r="P80" i="18"/>
  <c r="R80" i="18"/>
  <c r="S80" i="18"/>
  <c r="T80" i="18"/>
  <c r="K80" i="18"/>
  <c r="U80" i="18"/>
  <c r="L80" i="18"/>
  <c r="V80" i="18"/>
  <c r="M80" i="18"/>
  <c r="O80" i="18"/>
  <c r="N134" i="18"/>
  <c r="R134" i="18"/>
  <c r="T134" i="18"/>
  <c r="L134" i="18"/>
  <c r="O134" i="18"/>
  <c r="P134" i="18"/>
  <c r="V134" i="18"/>
  <c r="K134" i="18"/>
  <c r="M134" i="18"/>
  <c r="Q134" i="18"/>
  <c r="S134" i="18"/>
  <c r="U134" i="18"/>
  <c r="K129" i="18"/>
  <c r="R129" i="18"/>
  <c r="T129" i="18"/>
  <c r="L129" i="18"/>
  <c r="M129" i="18"/>
  <c r="N129" i="18"/>
  <c r="P129" i="18"/>
  <c r="Q129" i="18"/>
  <c r="U129" i="18"/>
  <c r="S129" i="18"/>
  <c r="V129" i="18"/>
  <c r="O129" i="18"/>
  <c r="O207" i="18"/>
  <c r="N207" i="18"/>
  <c r="P207" i="18"/>
  <c r="V207" i="18"/>
  <c r="R207" i="18"/>
  <c r="M207" i="18"/>
  <c r="S207" i="18"/>
  <c r="T207" i="18"/>
  <c r="U207" i="18"/>
  <c r="K207" i="18"/>
  <c r="L207" i="18"/>
  <c r="Q207" i="18"/>
  <c r="K237" i="18"/>
  <c r="V237" i="18"/>
  <c r="N237" i="18"/>
  <c r="O237" i="18"/>
  <c r="M237" i="18"/>
  <c r="S237" i="18"/>
  <c r="L237" i="18"/>
  <c r="T237" i="18"/>
  <c r="P237" i="18"/>
  <c r="Q237" i="18"/>
  <c r="R237" i="18"/>
  <c r="U237" i="18"/>
  <c r="K252" i="18"/>
  <c r="S252" i="18"/>
  <c r="L252" i="18"/>
  <c r="T252" i="18"/>
  <c r="M252" i="18"/>
  <c r="U252" i="18"/>
  <c r="N252" i="18"/>
  <c r="V252" i="18"/>
  <c r="O252" i="18"/>
  <c r="Q252" i="18"/>
  <c r="P252" i="18"/>
  <c r="R252" i="18"/>
  <c r="L287" i="18"/>
  <c r="U287" i="18"/>
  <c r="V287" i="18"/>
  <c r="M287" i="18"/>
  <c r="N287" i="18"/>
  <c r="O287" i="18"/>
  <c r="R287" i="18"/>
  <c r="P287" i="18"/>
  <c r="T287" i="18"/>
  <c r="Q287" i="18"/>
  <c r="K287" i="18"/>
  <c r="S287" i="18"/>
  <c r="M163" i="18"/>
  <c r="K163" i="18"/>
  <c r="L163" i="18"/>
  <c r="O163" i="18"/>
  <c r="P163" i="18"/>
  <c r="R163" i="18"/>
  <c r="S163" i="18"/>
  <c r="T163" i="18"/>
  <c r="V163" i="18"/>
  <c r="Q163" i="18"/>
  <c r="N163" i="18"/>
  <c r="U163" i="18"/>
  <c r="Q229" i="18"/>
  <c r="P229" i="18"/>
  <c r="R229" i="18"/>
  <c r="S229" i="18"/>
  <c r="K229" i="18"/>
  <c r="T229" i="18"/>
  <c r="L229" i="18"/>
  <c r="M229" i="18"/>
  <c r="N229" i="18"/>
  <c r="O229" i="18"/>
  <c r="U229" i="18"/>
  <c r="V229" i="18"/>
  <c r="N22" i="18"/>
  <c r="L22" i="18"/>
  <c r="P22" i="18"/>
  <c r="R22" i="18"/>
  <c r="V22" i="18"/>
  <c r="O22" i="18"/>
  <c r="M22" i="18"/>
  <c r="U22" i="18"/>
  <c r="T22" i="18"/>
  <c r="K22" i="18"/>
  <c r="S22" i="18"/>
  <c r="Q22" i="18"/>
  <c r="R91" i="18"/>
  <c r="O91" i="18"/>
  <c r="T91" i="18"/>
  <c r="V91" i="18"/>
  <c r="M91" i="18"/>
  <c r="U91" i="18"/>
  <c r="K91" i="18"/>
  <c r="S91" i="18"/>
  <c r="P91" i="18"/>
  <c r="N91" i="18"/>
  <c r="L91" i="18"/>
  <c r="Q91" i="18"/>
  <c r="Q236" i="18"/>
  <c r="R236" i="18"/>
  <c r="K236" i="18"/>
  <c r="S236" i="18"/>
  <c r="L236" i="18"/>
  <c r="T236" i="18"/>
  <c r="M236" i="18"/>
  <c r="U236" i="18"/>
  <c r="O236" i="18"/>
  <c r="N236" i="18"/>
  <c r="P236" i="18"/>
  <c r="V236" i="18"/>
  <c r="O104" i="18"/>
  <c r="U104" i="18"/>
  <c r="N104" i="18"/>
  <c r="T104" i="18"/>
  <c r="K104" i="18"/>
  <c r="V104" i="18"/>
  <c r="L104" i="18"/>
  <c r="P104" i="18"/>
  <c r="R104" i="18"/>
  <c r="S104" i="18"/>
  <c r="M104" i="18"/>
  <c r="Q104" i="18"/>
  <c r="Q166" i="18"/>
  <c r="M166" i="18"/>
  <c r="N166" i="18"/>
  <c r="P166" i="18"/>
  <c r="R166" i="18"/>
  <c r="U166" i="18"/>
  <c r="K166" i="18"/>
  <c r="L166" i="18"/>
  <c r="S166" i="18"/>
  <c r="T166" i="18"/>
  <c r="O166" i="18"/>
  <c r="V166" i="18"/>
  <c r="M75" i="18"/>
  <c r="N75" i="18"/>
  <c r="R75" i="18"/>
  <c r="P75" i="18"/>
  <c r="Q75" i="18"/>
  <c r="V75" i="18"/>
  <c r="O75" i="18"/>
  <c r="K75" i="18"/>
  <c r="T75" i="18"/>
  <c r="S75" i="18"/>
  <c r="L75" i="18"/>
  <c r="U75" i="18"/>
  <c r="M84" i="18"/>
  <c r="P84" i="18"/>
  <c r="R84" i="18"/>
  <c r="S84" i="18"/>
  <c r="T84" i="18"/>
  <c r="V84" i="18"/>
  <c r="K84" i="18"/>
  <c r="L84" i="18"/>
  <c r="O84" i="18"/>
  <c r="Q84" i="18"/>
  <c r="U84" i="18"/>
  <c r="N84" i="18"/>
  <c r="K118" i="18"/>
  <c r="S118" i="18"/>
  <c r="T118" i="18"/>
  <c r="N118" i="18"/>
  <c r="L118" i="18"/>
  <c r="R118" i="18"/>
  <c r="V118" i="18"/>
  <c r="Q118" i="18"/>
  <c r="M118" i="18"/>
  <c r="O118" i="18"/>
  <c r="U118" i="18"/>
  <c r="P118" i="18"/>
  <c r="Z283" i="9"/>
  <c r="M95" i="18"/>
  <c r="N95" i="18"/>
  <c r="U95" i="18"/>
  <c r="V95" i="18"/>
  <c r="R95" i="18"/>
  <c r="P95" i="18"/>
  <c r="K95" i="18"/>
  <c r="O95" i="18"/>
  <c r="Q95" i="18"/>
  <c r="S95" i="18"/>
  <c r="L95" i="18"/>
  <c r="T95" i="18"/>
  <c r="N119" i="18"/>
  <c r="T119" i="18"/>
  <c r="P119" i="18"/>
  <c r="U119" i="18"/>
  <c r="O119" i="18"/>
  <c r="V119" i="18"/>
  <c r="M119" i="18"/>
  <c r="K119" i="18"/>
  <c r="S119" i="18"/>
  <c r="L119" i="18"/>
  <c r="Q119" i="18"/>
  <c r="R119" i="18"/>
  <c r="Z49" i="9"/>
  <c r="Z43" i="9"/>
  <c r="R112" i="18"/>
  <c r="S112" i="18"/>
  <c r="V112" i="18"/>
  <c r="L112" i="18"/>
  <c r="T112" i="18"/>
  <c r="K112" i="18"/>
  <c r="P112" i="18"/>
  <c r="N112" i="18"/>
  <c r="U112" i="18"/>
  <c r="Q112" i="18"/>
  <c r="M112" i="18"/>
  <c r="O112" i="18"/>
  <c r="Z259" i="9"/>
  <c r="M88" i="18"/>
  <c r="R88" i="18"/>
  <c r="S88" i="18"/>
  <c r="T88" i="18"/>
  <c r="V88" i="18"/>
  <c r="K88" i="18"/>
  <c r="L88" i="18"/>
  <c r="O88" i="18"/>
  <c r="P88" i="18"/>
  <c r="Q88" i="18"/>
  <c r="U88" i="18"/>
  <c r="N88" i="18"/>
  <c r="P182" i="18"/>
  <c r="Q182" i="18"/>
  <c r="R182" i="18"/>
  <c r="U182" i="18"/>
  <c r="L182" i="18"/>
  <c r="M182" i="18"/>
  <c r="N182" i="18"/>
  <c r="T182" i="18"/>
  <c r="K182" i="18"/>
  <c r="O182" i="18"/>
  <c r="V182" i="18"/>
  <c r="S182" i="18"/>
  <c r="O179" i="18"/>
  <c r="N179" i="18"/>
  <c r="P179" i="18"/>
  <c r="R179" i="18"/>
  <c r="T179" i="18"/>
  <c r="V179" i="18"/>
  <c r="K179" i="18"/>
  <c r="L179" i="18"/>
  <c r="U179" i="18"/>
  <c r="M179" i="18"/>
  <c r="S179" i="18"/>
  <c r="Q179" i="18"/>
  <c r="L30" i="18"/>
  <c r="N30" i="18"/>
  <c r="O30" i="18"/>
  <c r="T30" i="18"/>
  <c r="V30" i="18"/>
  <c r="M30" i="18"/>
  <c r="P30" i="18"/>
  <c r="U30" i="18"/>
  <c r="Q30" i="18"/>
  <c r="R30" i="18"/>
  <c r="K30" i="18"/>
  <c r="S30" i="18"/>
  <c r="Q87" i="18"/>
  <c r="R87" i="18"/>
  <c r="U87" i="18"/>
  <c r="M87" i="18"/>
  <c r="N87" i="18"/>
  <c r="K87" i="18"/>
  <c r="L87" i="18"/>
  <c r="V87" i="18"/>
  <c r="P87" i="18"/>
  <c r="S87" i="18"/>
  <c r="T87" i="18"/>
  <c r="O87" i="18"/>
  <c r="K301" i="18"/>
  <c r="T301" i="18"/>
  <c r="L301" i="18"/>
  <c r="U301" i="18"/>
  <c r="M301" i="18"/>
  <c r="N301" i="18"/>
  <c r="P301" i="18"/>
  <c r="R301" i="18"/>
  <c r="Q301" i="18"/>
  <c r="S301" i="18"/>
  <c r="V301" i="18"/>
  <c r="O301" i="18"/>
  <c r="Z112" i="9"/>
  <c r="Z214" i="9"/>
  <c r="M127" i="18"/>
  <c r="L127" i="18"/>
  <c r="R127" i="18"/>
  <c r="T127" i="18"/>
  <c r="S127" i="18"/>
  <c r="Q127" i="18"/>
  <c r="N127" i="18"/>
  <c r="O127" i="18"/>
  <c r="P127" i="18"/>
  <c r="K127" i="18"/>
  <c r="U127" i="18"/>
  <c r="V127" i="18"/>
  <c r="Z256" i="9"/>
  <c r="V40" i="18"/>
  <c r="R40" i="18"/>
  <c r="K40" i="18"/>
  <c r="O40" i="18"/>
  <c r="S40" i="18"/>
  <c r="L40" i="18"/>
  <c r="N40" i="18"/>
  <c r="Q40" i="18"/>
  <c r="T40" i="18"/>
  <c r="M40" i="18"/>
  <c r="U40" i="18"/>
  <c r="P40" i="18"/>
  <c r="P111" i="18"/>
  <c r="N111" i="18"/>
  <c r="T111" i="18"/>
  <c r="M111" i="18"/>
  <c r="K111" i="18"/>
  <c r="O111" i="18"/>
  <c r="U111" i="18"/>
  <c r="S111" i="18"/>
  <c r="Q111" i="18"/>
  <c r="R111" i="18"/>
  <c r="V111" i="18"/>
  <c r="L111" i="18"/>
  <c r="N141" i="18"/>
  <c r="P141" i="18"/>
  <c r="T141" i="18"/>
  <c r="U141" i="18"/>
  <c r="R141" i="18"/>
  <c r="S141" i="18"/>
  <c r="O141" i="18"/>
  <c r="Q141" i="18"/>
  <c r="V141" i="18"/>
  <c r="L141" i="18"/>
  <c r="M141" i="18"/>
  <c r="K141" i="18"/>
  <c r="Z288" i="9"/>
  <c r="Z196" i="9"/>
  <c r="Z301" i="9"/>
  <c r="Q98" i="18"/>
  <c r="R98" i="18"/>
  <c r="S98" i="18"/>
  <c r="K98" i="18"/>
  <c r="L98" i="18"/>
  <c r="U98" i="18"/>
  <c r="M98" i="18"/>
  <c r="V98" i="18"/>
  <c r="N98" i="18"/>
  <c r="O98" i="18"/>
  <c r="P98" i="18"/>
  <c r="T98" i="18"/>
  <c r="Z64" i="9"/>
  <c r="Z115" i="9"/>
  <c r="Z312" i="9"/>
  <c r="K108" i="18"/>
  <c r="L108" i="18"/>
  <c r="S108" i="18"/>
  <c r="T108" i="18"/>
  <c r="V108" i="18"/>
  <c r="R108" i="18"/>
  <c r="M108" i="18"/>
  <c r="P108" i="18"/>
  <c r="O108" i="18"/>
  <c r="U108" i="18"/>
  <c r="Q108" i="18"/>
  <c r="N108" i="18"/>
  <c r="Q12" i="18"/>
  <c r="M156" i="18"/>
  <c r="R156" i="18"/>
  <c r="Q156" i="18"/>
  <c r="N156" i="18"/>
  <c r="L156" i="18"/>
  <c r="T156" i="18"/>
  <c r="O156" i="18"/>
  <c r="U156" i="18"/>
  <c r="V156" i="18"/>
  <c r="K156" i="18"/>
  <c r="S156" i="18"/>
  <c r="P156" i="18"/>
  <c r="P251" i="18"/>
  <c r="K251" i="18"/>
  <c r="Q251" i="18"/>
  <c r="R251" i="18"/>
  <c r="T251" i="18"/>
  <c r="S251" i="18"/>
  <c r="V251" i="18"/>
  <c r="L251" i="18"/>
  <c r="M251" i="18"/>
  <c r="O251" i="18"/>
  <c r="U251" i="18"/>
  <c r="N251" i="18"/>
  <c r="Q290" i="18"/>
  <c r="K290" i="18"/>
  <c r="N290" i="18"/>
  <c r="S290" i="18"/>
  <c r="T290" i="18"/>
  <c r="V290" i="18"/>
  <c r="U290" i="18"/>
  <c r="P290" i="18"/>
  <c r="L290" i="18"/>
  <c r="M290" i="18"/>
  <c r="O290" i="18"/>
  <c r="R290" i="18"/>
  <c r="Z272" i="9"/>
  <c r="Z284" i="9"/>
  <c r="L123" i="18"/>
  <c r="M123" i="18"/>
  <c r="Q123" i="18"/>
  <c r="U123" i="18"/>
  <c r="P123" i="18"/>
  <c r="R123" i="18"/>
  <c r="T123" i="18"/>
  <c r="N123" i="18"/>
  <c r="O123" i="18"/>
  <c r="V123" i="18"/>
  <c r="K123" i="18"/>
  <c r="S123" i="18"/>
  <c r="L283" i="18"/>
  <c r="U283" i="18"/>
  <c r="R283" i="18"/>
  <c r="O283" i="18"/>
  <c r="S283" i="18"/>
  <c r="V283" i="18"/>
  <c r="K283" i="18"/>
  <c r="M283" i="18"/>
  <c r="Q283" i="18"/>
  <c r="P283" i="18"/>
  <c r="N283" i="18"/>
  <c r="T283" i="18"/>
  <c r="N52" i="18"/>
  <c r="S52" i="18"/>
  <c r="T52" i="18"/>
  <c r="K52" i="18"/>
  <c r="L52" i="18"/>
  <c r="M52" i="18"/>
  <c r="P52" i="18"/>
  <c r="U52" i="18"/>
  <c r="O52" i="18"/>
  <c r="V52" i="18"/>
  <c r="R52" i="18"/>
  <c r="Q52" i="18"/>
  <c r="Q157" i="18"/>
  <c r="S157" i="18"/>
  <c r="T157" i="18"/>
  <c r="K157" i="18"/>
  <c r="V157" i="18"/>
  <c r="L157" i="18"/>
  <c r="N157" i="18"/>
  <c r="O157" i="18"/>
  <c r="P157" i="18"/>
  <c r="R157" i="18"/>
  <c r="U157" i="18"/>
  <c r="M157" i="18"/>
  <c r="S187" i="18"/>
  <c r="T187" i="18"/>
  <c r="V187" i="18"/>
  <c r="K187" i="18"/>
  <c r="L187" i="18"/>
  <c r="O187" i="18"/>
  <c r="P187" i="18"/>
  <c r="R187" i="18"/>
  <c r="M187" i="18"/>
  <c r="U187" i="18"/>
  <c r="Q187" i="18"/>
  <c r="N187" i="18"/>
  <c r="T202" i="18"/>
  <c r="N202" i="18"/>
  <c r="P202" i="18"/>
  <c r="S202" i="18"/>
  <c r="M202" i="18"/>
  <c r="O202" i="18"/>
  <c r="K202" i="18"/>
  <c r="V202" i="18"/>
  <c r="U202" i="18"/>
  <c r="Q202" i="18"/>
  <c r="R202" i="18"/>
  <c r="L202" i="18"/>
  <c r="Z198" i="9"/>
  <c r="P55" i="18"/>
  <c r="L55" i="18"/>
  <c r="U55" i="18"/>
  <c r="M55" i="18"/>
  <c r="N55" i="18"/>
  <c r="O55" i="18"/>
  <c r="V55" i="18"/>
  <c r="Q55" i="18"/>
  <c r="S55" i="18"/>
  <c r="R55" i="18"/>
  <c r="K55" i="18"/>
  <c r="T55" i="18"/>
  <c r="O195" i="18"/>
  <c r="R195" i="18"/>
  <c r="T195" i="18"/>
  <c r="V195" i="18"/>
  <c r="K195" i="18"/>
  <c r="L195" i="18"/>
  <c r="N195" i="18"/>
  <c r="P195" i="18"/>
  <c r="S195" i="18"/>
  <c r="M195" i="18"/>
  <c r="U195" i="18"/>
  <c r="Q195" i="18"/>
  <c r="S8" i="18"/>
  <c r="K8" i="18"/>
  <c r="R8" i="18"/>
  <c r="Q8" i="18"/>
  <c r="P8" i="18"/>
  <c r="O8" i="18"/>
  <c r="U8" i="18"/>
  <c r="M8" i="18"/>
  <c r="T8" i="18"/>
  <c r="N8" i="18"/>
  <c r="L8" i="18"/>
  <c r="Z218" i="9"/>
  <c r="T120" i="18"/>
  <c r="K120" i="18"/>
  <c r="V120" i="18"/>
  <c r="N120" i="18"/>
  <c r="O120" i="18"/>
  <c r="R120" i="18"/>
  <c r="P120" i="18"/>
  <c r="S120" i="18"/>
  <c r="L120" i="18"/>
  <c r="U120" i="18"/>
  <c r="M120" i="18"/>
  <c r="Q120" i="18"/>
  <c r="Z132" i="9"/>
  <c r="Z224" i="9"/>
  <c r="K268" i="18"/>
  <c r="R268" i="18"/>
  <c r="V268" i="18"/>
  <c r="N268" i="18"/>
  <c r="P268" i="18"/>
  <c r="O268" i="18"/>
  <c r="Q268" i="18"/>
  <c r="S268" i="18"/>
  <c r="T268" i="18"/>
  <c r="L268" i="18"/>
  <c r="U268" i="18"/>
  <c r="M268" i="18"/>
  <c r="R78" i="18"/>
  <c r="S78" i="18"/>
  <c r="T78" i="18"/>
  <c r="K78" i="18"/>
  <c r="V78" i="18"/>
  <c r="L78" i="18"/>
  <c r="N78" i="18"/>
  <c r="O78" i="18"/>
  <c r="Q78" i="18"/>
  <c r="P78" i="18"/>
  <c r="U78" i="18"/>
  <c r="M78" i="18"/>
  <c r="L19" i="18"/>
  <c r="M19" i="18"/>
  <c r="K19" i="18"/>
  <c r="Z290" i="9"/>
  <c r="Z225" i="9"/>
  <c r="Z155" i="9"/>
  <c r="M107" i="18"/>
  <c r="N107" i="18"/>
  <c r="U107" i="18"/>
  <c r="R107" i="18"/>
  <c r="O107" i="18"/>
  <c r="V107" i="18"/>
  <c r="Q107" i="18"/>
  <c r="P107" i="18"/>
  <c r="K107" i="18"/>
  <c r="S107" i="18"/>
  <c r="L107" i="18"/>
  <c r="T107" i="18"/>
  <c r="N72" i="18"/>
  <c r="K72" i="18"/>
  <c r="S72" i="18"/>
  <c r="T72" i="18"/>
  <c r="U72" i="18"/>
  <c r="O72" i="18"/>
  <c r="L72" i="18"/>
  <c r="M72" i="18"/>
  <c r="Q72" i="18"/>
  <c r="P72" i="18"/>
  <c r="V72" i="18"/>
  <c r="R72" i="18"/>
  <c r="Z280" i="9"/>
  <c r="K126" i="18"/>
  <c r="N126" i="18"/>
  <c r="S126" i="18"/>
  <c r="R126" i="18"/>
  <c r="V126" i="18"/>
  <c r="U126" i="18"/>
  <c r="T126" i="18"/>
  <c r="M126" i="18"/>
  <c r="O126" i="18"/>
  <c r="Q126" i="18"/>
  <c r="P126" i="18"/>
  <c r="L126" i="18"/>
  <c r="Q60" i="18"/>
  <c r="N60" i="18"/>
  <c r="O60" i="18"/>
  <c r="P60" i="18"/>
  <c r="R60" i="18"/>
  <c r="S60" i="18"/>
  <c r="K60" i="18"/>
  <c r="T60" i="18"/>
  <c r="L60" i="18"/>
  <c r="U60" i="18"/>
  <c r="V60" i="18"/>
  <c r="M60" i="18"/>
  <c r="Q64" i="18"/>
  <c r="N64" i="18"/>
  <c r="O64" i="18"/>
  <c r="P64" i="18"/>
  <c r="R64" i="18"/>
  <c r="S64" i="18"/>
  <c r="K64" i="18"/>
  <c r="T64" i="18"/>
  <c r="L64" i="18"/>
  <c r="U64" i="18"/>
  <c r="M64" i="18"/>
  <c r="V64" i="18"/>
  <c r="N218" i="18"/>
  <c r="P218" i="18"/>
  <c r="S218" i="18"/>
  <c r="U218" i="18"/>
  <c r="L218" i="18"/>
  <c r="M218" i="18"/>
  <c r="T218" i="18"/>
  <c r="K218" i="18"/>
  <c r="V218" i="18"/>
  <c r="Q218" i="18"/>
  <c r="O218" i="18"/>
  <c r="R218" i="18"/>
  <c r="N137" i="18"/>
  <c r="M137" i="18"/>
  <c r="P137" i="18"/>
  <c r="R137" i="18"/>
  <c r="L137" i="18"/>
  <c r="Q137" i="18"/>
  <c r="U137" i="18"/>
  <c r="V137" i="18"/>
  <c r="K137" i="18"/>
  <c r="S137" i="18"/>
  <c r="O137" i="18"/>
  <c r="T137" i="18"/>
  <c r="Q298" i="18"/>
  <c r="L298" i="18"/>
  <c r="P298" i="18"/>
  <c r="R298" i="18"/>
  <c r="S298" i="18"/>
  <c r="T298" i="18"/>
  <c r="K298" i="18"/>
  <c r="U298" i="18"/>
  <c r="N298" i="18"/>
  <c r="O298" i="18"/>
  <c r="V298" i="18"/>
  <c r="M298" i="18"/>
  <c r="Z236" i="9"/>
  <c r="L121" i="18"/>
  <c r="M121" i="18"/>
  <c r="N121" i="18"/>
  <c r="S121" i="18"/>
  <c r="R121" i="18"/>
  <c r="T121" i="18"/>
  <c r="U121" i="18"/>
  <c r="P121" i="18"/>
  <c r="Q121" i="18"/>
  <c r="O121" i="18"/>
  <c r="V121" i="18"/>
  <c r="K121" i="18"/>
  <c r="O199" i="18"/>
  <c r="N199" i="18"/>
  <c r="L199" i="18"/>
  <c r="V199" i="18"/>
  <c r="T199" i="18"/>
  <c r="U199" i="18"/>
  <c r="Q199" i="18"/>
  <c r="P199" i="18"/>
  <c r="R199" i="18"/>
  <c r="S199" i="18"/>
  <c r="K199" i="18"/>
  <c r="M199" i="18"/>
  <c r="Z67" i="9"/>
  <c r="Z282" i="9"/>
  <c r="K233" i="18"/>
  <c r="O233" i="18"/>
  <c r="N233" i="18"/>
  <c r="T233" i="18"/>
  <c r="L233" i="18"/>
  <c r="M233" i="18"/>
  <c r="P233" i="18"/>
  <c r="Q233" i="18"/>
  <c r="V233" i="18"/>
  <c r="U233" i="18"/>
  <c r="R233" i="18"/>
  <c r="S233" i="18"/>
  <c r="M159" i="18"/>
  <c r="V159" i="18"/>
  <c r="K159" i="18"/>
  <c r="L159" i="18"/>
  <c r="O159" i="18"/>
  <c r="P159" i="18"/>
  <c r="R159" i="18"/>
  <c r="S159" i="18"/>
  <c r="T159" i="18"/>
  <c r="Q159" i="18"/>
  <c r="U159" i="18"/>
  <c r="N159" i="18"/>
  <c r="R281" i="18"/>
  <c r="S281" i="18"/>
  <c r="T281" i="18"/>
  <c r="K281" i="18"/>
  <c r="L281" i="18"/>
  <c r="P281" i="18"/>
  <c r="N281" i="18"/>
  <c r="Q281" i="18"/>
  <c r="U281" i="18"/>
  <c r="O281" i="18"/>
  <c r="M281" i="18"/>
  <c r="V281" i="18"/>
  <c r="R83" i="18"/>
  <c r="S83" i="18"/>
  <c r="K83" i="18"/>
  <c r="T83" i="18"/>
  <c r="L83" i="18"/>
  <c r="U83" i="18"/>
  <c r="M83" i="18"/>
  <c r="N83" i="18"/>
  <c r="P83" i="18"/>
  <c r="Q83" i="18"/>
  <c r="V83" i="18"/>
  <c r="O83" i="18"/>
  <c r="P117" i="18"/>
  <c r="U117" i="18"/>
  <c r="L117" i="18"/>
  <c r="T117" i="18"/>
  <c r="N117" i="18"/>
  <c r="Q117" i="18"/>
  <c r="V117" i="18"/>
  <c r="R117" i="18"/>
  <c r="M117" i="18"/>
  <c r="O117" i="18"/>
  <c r="K117" i="18"/>
  <c r="S117" i="18"/>
  <c r="K253" i="18"/>
  <c r="Q253" i="18"/>
  <c r="R253" i="18"/>
  <c r="S253" i="18"/>
  <c r="V253" i="18"/>
  <c r="O253" i="18"/>
  <c r="N253" i="18"/>
  <c r="P253" i="18"/>
  <c r="M253" i="18"/>
  <c r="U253" i="18"/>
  <c r="L253" i="18"/>
  <c r="T253" i="18"/>
  <c r="Z202" i="9"/>
  <c r="O130" i="18"/>
  <c r="P130" i="18"/>
  <c r="L130" i="18"/>
  <c r="N130" i="18"/>
  <c r="S130" i="18"/>
  <c r="K130" i="18"/>
  <c r="T130" i="18"/>
  <c r="M130" i="18"/>
  <c r="V130" i="18"/>
  <c r="U130" i="18"/>
  <c r="Q130" i="18"/>
  <c r="R130" i="18"/>
  <c r="M224" i="18"/>
  <c r="R224" i="18"/>
  <c r="O224" i="18"/>
  <c r="V224" i="18"/>
  <c r="S224" i="18"/>
  <c r="P224" i="18"/>
  <c r="K224" i="18"/>
  <c r="T224" i="18"/>
  <c r="L224" i="18"/>
  <c r="U224" i="18"/>
  <c r="N224" i="18"/>
  <c r="Q224" i="18"/>
  <c r="Q294" i="18"/>
  <c r="M294" i="18"/>
  <c r="S294" i="18"/>
  <c r="R294" i="18"/>
  <c r="V294" i="18"/>
  <c r="N294" i="18"/>
  <c r="L294" i="18"/>
  <c r="U294" i="18"/>
  <c r="O294" i="18"/>
  <c r="P294" i="18"/>
  <c r="T294" i="18"/>
  <c r="K294" i="18"/>
  <c r="R69" i="18"/>
  <c r="U69" i="18"/>
  <c r="V69" i="18"/>
  <c r="M69" i="18"/>
  <c r="N69" i="18"/>
  <c r="O69" i="18"/>
  <c r="P69" i="18"/>
  <c r="Q69" i="18"/>
  <c r="S69" i="18"/>
  <c r="L69" i="18"/>
  <c r="T69" i="18"/>
  <c r="K69" i="18"/>
  <c r="J10" i="18"/>
  <c r="L16" i="16" s="1"/>
  <c r="AB16" i="16" s="1"/>
  <c r="S132" i="18"/>
  <c r="V132" i="18"/>
  <c r="R132" i="18"/>
  <c r="K132" i="18"/>
  <c r="L132" i="18"/>
  <c r="P132" i="18"/>
  <c r="O132" i="18"/>
  <c r="Q132" i="18"/>
  <c r="T132" i="18"/>
  <c r="U132" i="18"/>
  <c r="M132" i="18"/>
  <c r="N132" i="18"/>
  <c r="M225" i="18"/>
  <c r="S225" i="18"/>
  <c r="N225" i="18"/>
  <c r="R225" i="18"/>
  <c r="Q225" i="18"/>
  <c r="V225" i="18"/>
  <c r="K225" i="18"/>
  <c r="L225" i="18"/>
  <c r="T225" i="18"/>
  <c r="U225" i="18"/>
  <c r="O225" i="18"/>
  <c r="P225" i="18"/>
  <c r="M303" i="18"/>
  <c r="L303" i="18"/>
  <c r="N303" i="18"/>
  <c r="O303" i="18"/>
  <c r="T303" i="18"/>
  <c r="V303" i="18"/>
  <c r="U303" i="18"/>
  <c r="K303" i="18"/>
  <c r="S303" i="18"/>
  <c r="Q303" i="18"/>
  <c r="P303" i="18"/>
  <c r="R303" i="18"/>
  <c r="P37" i="18"/>
  <c r="T37" i="18"/>
  <c r="R37" i="18"/>
  <c r="L37" i="18"/>
  <c r="M37" i="18"/>
  <c r="N37" i="18"/>
  <c r="U37" i="18"/>
  <c r="K37" i="18"/>
  <c r="O37" i="18"/>
  <c r="V37" i="18"/>
  <c r="S37" i="18"/>
  <c r="Q37" i="18"/>
  <c r="N250" i="18"/>
  <c r="K250" i="18"/>
  <c r="V250" i="18"/>
  <c r="M250" i="18"/>
  <c r="O250" i="18"/>
  <c r="P250" i="18"/>
  <c r="Q250" i="18"/>
  <c r="S250" i="18"/>
  <c r="R250" i="18"/>
  <c r="T250" i="18"/>
  <c r="U250" i="18"/>
  <c r="L250" i="18"/>
  <c r="N124" i="18"/>
  <c r="K124" i="18"/>
  <c r="L124" i="18"/>
  <c r="R124" i="18"/>
  <c r="O124" i="18"/>
  <c r="S124" i="18"/>
  <c r="V124" i="18"/>
  <c r="M124" i="18"/>
  <c r="U124" i="18"/>
  <c r="Q124" i="18"/>
  <c r="T124" i="18"/>
  <c r="P124" i="18"/>
  <c r="Z278" i="9"/>
  <c r="N153" i="18"/>
  <c r="T153" i="18"/>
  <c r="M153" i="18"/>
  <c r="R153" i="18"/>
  <c r="K153" i="18"/>
  <c r="P153" i="18"/>
  <c r="Q153" i="18"/>
  <c r="L153" i="18"/>
  <c r="O153" i="18"/>
  <c r="U153" i="18"/>
  <c r="V153" i="18"/>
  <c r="S153" i="18"/>
  <c r="N231" i="18"/>
  <c r="K231" i="18"/>
  <c r="M231" i="18"/>
  <c r="R231" i="18"/>
  <c r="U231" i="18"/>
  <c r="S231" i="18"/>
  <c r="P231" i="18"/>
  <c r="Q231" i="18"/>
  <c r="L231" i="18"/>
  <c r="O231" i="18"/>
  <c r="T231" i="18"/>
  <c r="V231" i="18"/>
  <c r="M261" i="18"/>
  <c r="R261" i="18"/>
  <c r="S261" i="18"/>
  <c r="P261" i="18"/>
  <c r="K261" i="18"/>
  <c r="Q261" i="18"/>
  <c r="T261" i="18"/>
  <c r="L261" i="18"/>
  <c r="N261" i="18"/>
  <c r="V261" i="18"/>
  <c r="U261" i="18"/>
  <c r="O261" i="18"/>
  <c r="M275" i="18"/>
  <c r="L275" i="18"/>
  <c r="U275" i="18"/>
  <c r="O275" i="18"/>
  <c r="Q275" i="18"/>
  <c r="N275" i="18"/>
  <c r="V275" i="18"/>
  <c r="K275" i="18"/>
  <c r="T275" i="18"/>
  <c r="R275" i="18"/>
  <c r="P275" i="18"/>
  <c r="S275" i="18"/>
  <c r="K304" i="18"/>
  <c r="S304" i="18"/>
  <c r="N304" i="18"/>
  <c r="R304" i="18"/>
  <c r="Q304" i="18"/>
  <c r="T304" i="18"/>
  <c r="P304" i="18"/>
  <c r="V304" i="18"/>
  <c r="L304" i="18"/>
  <c r="M304" i="18"/>
  <c r="O304" i="18"/>
  <c r="U304" i="18"/>
  <c r="M92" i="18"/>
  <c r="L92" i="18"/>
  <c r="O92" i="18"/>
  <c r="P92" i="18"/>
  <c r="R92" i="18"/>
  <c r="S92" i="18"/>
  <c r="T92" i="18"/>
  <c r="V92" i="18"/>
  <c r="K92" i="18"/>
  <c r="Q92" i="18"/>
  <c r="U92" i="18"/>
  <c r="N92" i="18"/>
  <c r="M299" i="18"/>
  <c r="V299" i="18"/>
  <c r="N299" i="18"/>
  <c r="O299" i="18"/>
  <c r="P299" i="18"/>
  <c r="Q299" i="18"/>
  <c r="T299" i="18"/>
  <c r="L299" i="18"/>
  <c r="R299" i="18"/>
  <c r="U299" i="18"/>
  <c r="S299" i="18"/>
  <c r="K299" i="18"/>
  <c r="K79" i="18"/>
  <c r="Q79" i="18"/>
  <c r="R79" i="18"/>
  <c r="S79" i="18"/>
  <c r="U79" i="18"/>
  <c r="L79" i="18"/>
  <c r="M79" i="18"/>
  <c r="P79" i="18"/>
  <c r="T79" i="18"/>
  <c r="N79" i="18"/>
  <c r="O79" i="18"/>
  <c r="V79" i="18"/>
  <c r="L41" i="18"/>
  <c r="T41" i="18"/>
  <c r="U41" i="18"/>
  <c r="M41" i="18"/>
  <c r="N41" i="18"/>
  <c r="P41" i="18"/>
  <c r="K41" i="18"/>
  <c r="R41" i="18"/>
  <c r="S41" i="18"/>
  <c r="V41" i="18"/>
  <c r="Q41" i="18"/>
  <c r="O41" i="18"/>
  <c r="Z108" i="9"/>
  <c r="Z98" i="9"/>
  <c r="Q23" i="18"/>
  <c r="V23" i="18"/>
  <c r="R23" i="18"/>
  <c r="K23" i="18"/>
  <c r="T23" i="18"/>
  <c r="S23" i="18"/>
  <c r="M23" i="18"/>
  <c r="L23" i="18"/>
  <c r="N23" i="18"/>
  <c r="O23" i="18"/>
  <c r="P23" i="18"/>
  <c r="U23" i="18"/>
  <c r="K256" i="18"/>
  <c r="Q256" i="18"/>
  <c r="R256" i="18"/>
  <c r="V256" i="18"/>
  <c r="O256" i="18"/>
  <c r="N256" i="18"/>
  <c r="P256" i="18"/>
  <c r="T256" i="18"/>
  <c r="S256" i="18"/>
  <c r="L256" i="18"/>
  <c r="U256" i="18"/>
  <c r="M256" i="18"/>
  <c r="N76" i="18"/>
  <c r="M76" i="18"/>
  <c r="O76" i="18"/>
  <c r="P76" i="18"/>
  <c r="T76" i="18"/>
  <c r="U76" i="18"/>
  <c r="V76" i="18"/>
  <c r="R76" i="18"/>
  <c r="Q76" i="18"/>
  <c r="K76" i="18"/>
  <c r="S76" i="18"/>
  <c r="L76" i="18"/>
  <c r="T201" i="18"/>
  <c r="K201" i="18"/>
  <c r="V201" i="18"/>
  <c r="L201" i="18"/>
  <c r="N201" i="18"/>
  <c r="O201" i="18"/>
  <c r="P201" i="18"/>
  <c r="R201" i="18"/>
  <c r="S201" i="18"/>
  <c r="Q201" i="18"/>
  <c r="M201" i="18"/>
  <c r="U201" i="18"/>
  <c r="Z40" i="9"/>
  <c r="Q144" i="18"/>
  <c r="L144" i="18"/>
  <c r="M144" i="18"/>
  <c r="O144" i="18"/>
  <c r="P144" i="18"/>
  <c r="R144" i="18"/>
  <c r="S144" i="18"/>
  <c r="T144" i="18"/>
  <c r="K144" i="18"/>
  <c r="U144" i="18"/>
  <c r="N144" i="18"/>
  <c r="V144" i="18"/>
  <c r="Z97" i="9"/>
  <c r="L206" i="18"/>
  <c r="M206" i="18"/>
  <c r="P206" i="18"/>
  <c r="Q206" i="18"/>
  <c r="R206" i="18"/>
  <c r="T206" i="18"/>
  <c r="U206" i="18"/>
  <c r="S206" i="18"/>
  <c r="K206" i="18"/>
  <c r="V206" i="18"/>
  <c r="N206" i="18"/>
  <c r="O206" i="18"/>
  <c r="U34" i="18"/>
  <c r="O34" i="18"/>
  <c r="L34" i="18"/>
  <c r="N34" i="18"/>
  <c r="R34" i="18"/>
  <c r="T34" i="18"/>
  <c r="Q34" i="18"/>
  <c r="V34" i="18"/>
  <c r="K34" i="18"/>
  <c r="M34" i="18"/>
  <c r="S34" i="18"/>
  <c r="P34" i="18"/>
  <c r="Z263" i="9"/>
  <c r="P58" i="18"/>
  <c r="S58" i="18"/>
  <c r="T58" i="18"/>
  <c r="K58" i="18"/>
  <c r="M58" i="18"/>
  <c r="V58" i="18"/>
  <c r="U58" i="18"/>
  <c r="L58" i="18"/>
  <c r="Q58" i="18"/>
  <c r="O58" i="18"/>
  <c r="N58" i="18"/>
  <c r="R58" i="18"/>
  <c r="K193" i="18"/>
  <c r="V193" i="18"/>
  <c r="L193" i="18"/>
  <c r="N193" i="18"/>
  <c r="R193" i="18"/>
  <c r="S193" i="18"/>
  <c r="T193" i="18"/>
  <c r="Q193" i="18"/>
  <c r="P193" i="18"/>
  <c r="U193" i="18"/>
  <c r="O193" i="18"/>
  <c r="M193" i="18"/>
  <c r="Z82" i="9"/>
  <c r="Z136" i="9"/>
  <c r="L48" i="18"/>
  <c r="N48" i="18"/>
  <c r="P48" i="18"/>
  <c r="R48" i="18"/>
  <c r="S48" i="18"/>
  <c r="K48" i="18"/>
  <c r="U48" i="18"/>
  <c r="O48" i="18"/>
  <c r="V48" i="18"/>
  <c r="T48" i="18"/>
  <c r="Q48" i="18"/>
  <c r="M48" i="18"/>
  <c r="Z261" i="9"/>
  <c r="P24" i="18"/>
  <c r="M24" i="18"/>
  <c r="R24" i="18"/>
  <c r="V24" i="18"/>
  <c r="T24" i="18"/>
  <c r="K24" i="18"/>
  <c r="L24" i="18"/>
  <c r="Q24" i="18"/>
  <c r="S24" i="18"/>
  <c r="U24" i="18"/>
  <c r="O24" i="18"/>
  <c r="N24" i="18"/>
  <c r="S227" i="18"/>
  <c r="K227" i="18"/>
  <c r="T227" i="18"/>
  <c r="L227" i="18"/>
  <c r="V227" i="18"/>
  <c r="N227" i="18"/>
  <c r="O227" i="18"/>
  <c r="P227" i="18"/>
  <c r="Q227" i="18"/>
  <c r="R227" i="18"/>
  <c r="M227" i="18"/>
  <c r="U227" i="18"/>
  <c r="Z300" i="9"/>
  <c r="M162" i="18"/>
  <c r="N162" i="18"/>
  <c r="Q162" i="18"/>
  <c r="L162" i="18"/>
  <c r="U162" i="18"/>
  <c r="P162" i="18"/>
  <c r="K162" i="18"/>
  <c r="R162" i="18"/>
  <c r="O162" i="18"/>
  <c r="V162" i="18"/>
  <c r="S162" i="18"/>
  <c r="T162" i="18"/>
  <c r="N185" i="18"/>
  <c r="O185" i="18"/>
  <c r="P185" i="18"/>
  <c r="R185" i="18"/>
  <c r="S185" i="18"/>
  <c r="T185" i="18"/>
  <c r="K185" i="18"/>
  <c r="V185" i="18"/>
  <c r="L185" i="18"/>
  <c r="Q185" i="18"/>
  <c r="U185" i="18"/>
  <c r="M185" i="18"/>
  <c r="Z74" i="9"/>
  <c r="Q263" i="18"/>
  <c r="O263" i="18"/>
  <c r="P263" i="18"/>
  <c r="R263" i="18"/>
  <c r="T263" i="18"/>
  <c r="U263" i="18"/>
  <c r="M263" i="18"/>
  <c r="L263" i="18"/>
  <c r="N263" i="18"/>
  <c r="V263" i="18"/>
  <c r="K263" i="18"/>
  <c r="S263" i="18"/>
  <c r="Z128" i="9"/>
  <c r="K293" i="18"/>
  <c r="R293" i="18"/>
  <c r="S293" i="18"/>
  <c r="M293" i="18"/>
  <c r="P293" i="18"/>
  <c r="N293" i="18"/>
  <c r="Q293" i="18"/>
  <c r="U293" i="18"/>
  <c r="L293" i="18"/>
  <c r="V293" i="18"/>
  <c r="O293" i="18"/>
  <c r="T293" i="18"/>
  <c r="L248" i="18"/>
  <c r="T248" i="18"/>
  <c r="M248" i="18"/>
  <c r="U248" i="18"/>
  <c r="N248" i="18"/>
  <c r="V248" i="18"/>
  <c r="O248" i="18"/>
  <c r="P248" i="18"/>
  <c r="R248" i="18"/>
  <c r="Q248" i="18"/>
  <c r="S248" i="18"/>
  <c r="K248" i="18"/>
  <c r="K209" i="18"/>
  <c r="S209" i="18"/>
  <c r="T209" i="18"/>
  <c r="V209" i="18"/>
  <c r="L209" i="18"/>
  <c r="N209" i="18"/>
  <c r="R209" i="18"/>
  <c r="Q209" i="18"/>
  <c r="M209" i="18"/>
  <c r="P209" i="18"/>
  <c r="U209" i="18"/>
  <c r="O209" i="18"/>
  <c r="M155" i="18"/>
  <c r="L155" i="18"/>
  <c r="O155" i="18"/>
  <c r="P155" i="18"/>
  <c r="R155" i="18"/>
  <c r="S155" i="18"/>
  <c r="T155" i="18"/>
  <c r="V155" i="18"/>
  <c r="K155" i="18"/>
  <c r="N155" i="18"/>
  <c r="Q155" i="18"/>
  <c r="U155" i="18"/>
  <c r="K90" i="18"/>
  <c r="S90" i="18"/>
  <c r="L90" i="18"/>
  <c r="T90" i="18"/>
  <c r="M90" i="18"/>
  <c r="U90" i="18"/>
  <c r="N90" i="18"/>
  <c r="V90" i="18"/>
  <c r="O90" i="18"/>
  <c r="P90" i="18"/>
  <c r="Q90" i="18"/>
  <c r="R90" i="18"/>
  <c r="L184" i="18"/>
  <c r="P184" i="18"/>
  <c r="Q184" i="18"/>
  <c r="U184" i="18"/>
  <c r="T184" i="18"/>
  <c r="N184" i="18"/>
  <c r="R184" i="18"/>
  <c r="O184" i="18"/>
  <c r="K184" i="18"/>
  <c r="S184" i="18"/>
  <c r="V184" i="18"/>
  <c r="M184" i="18"/>
  <c r="N254" i="18"/>
  <c r="U254" i="18"/>
  <c r="R254" i="18"/>
  <c r="L254" i="18"/>
  <c r="S254" i="18"/>
  <c r="V254" i="18"/>
  <c r="M254" i="18"/>
  <c r="T254" i="18"/>
  <c r="O254" i="18"/>
  <c r="Q254" i="18"/>
  <c r="P254" i="18"/>
  <c r="K254" i="18"/>
  <c r="Z167" i="9"/>
  <c r="N210" i="18"/>
  <c r="P210" i="18"/>
  <c r="T210" i="18"/>
  <c r="U210" i="18"/>
  <c r="R210" i="18"/>
  <c r="K210" i="18"/>
  <c r="S210" i="18"/>
  <c r="V210" i="18"/>
  <c r="Q210" i="18"/>
  <c r="O210" i="18"/>
  <c r="L210" i="18"/>
  <c r="M210" i="18"/>
  <c r="L216" i="18"/>
  <c r="Q216" i="18"/>
  <c r="P216" i="18"/>
  <c r="O216" i="18"/>
  <c r="K216" i="18"/>
  <c r="S216" i="18"/>
  <c r="N216" i="18"/>
  <c r="U216" i="18"/>
  <c r="V216" i="18"/>
  <c r="R216" i="18"/>
  <c r="T216" i="18"/>
  <c r="M216" i="18"/>
  <c r="N74" i="18"/>
  <c r="O74" i="18"/>
  <c r="V74" i="18"/>
  <c r="Q74" i="18"/>
  <c r="K74" i="18"/>
  <c r="S74" i="18"/>
  <c r="L74" i="18"/>
  <c r="M74" i="18"/>
  <c r="R74" i="18"/>
  <c r="P74" i="18"/>
  <c r="T74" i="18"/>
  <c r="U74" i="18"/>
  <c r="Z50" i="9"/>
  <c r="L168" i="18"/>
  <c r="U168" i="18"/>
  <c r="N168" i="18"/>
  <c r="S168" i="18"/>
  <c r="K168" i="18"/>
  <c r="R168" i="18"/>
  <c r="M168" i="18"/>
  <c r="Q168" i="18"/>
  <c r="P168" i="18"/>
  <c r="O168" i="18"/>
  <c r="T168" i="18"/>
  <c r="V168" i="18"/>
  <c r="M238" i="18"/>
  <c r="L238" i="18"/>
  <c r="T238" i="18"/>
  <c r="U238" i="18"/>
  <c r="V238" i="18"/>
  <c r="K238" i="18"/>
  <c r="P238" i="18"/>
  <c r="S238" i="18"/>
  <c r="R238" i="18"/>
  <c r="Q238" i="18"/>
  <c r="N238" i="18"/>
  <c r="O238" i="18"/>
  <c r="Z151" i="9"/>
  <c r="R158" i="18"/>
  <c r="M158" i="18"/>
  <c r="N158" i="18"/>
  <c r="Q158" i="18"/>
  <c r="U158" i="18"/>
  <c r="S158" i="18"/>
  <c r="L158" i="18"/>
  <c r="O158" i="18"/>
  <c r="P158" i="18"/>
  <c r="K158" i="18"/>
  <c r="T158" i="18"/>
  <c r="V158" i="18"/>
  <c r="P61" i="18"/>
  <c r="Q61" i="18"/>
  <c r="V61" i="18"/>
  <c r="R61" i="18"/>
  <c r="K61" i="18"/>
  <c r="M61" i="18"/>
  <c r="T61" i="18"/>
  <c r="O61" i="18"/>
  <c r="U61" i="18"/>
  <c r="N61" i="18"/>
  <c r="S61" i="18"/>
  <c r="L61" i="18"/>
  <c r="N67" i="18"/>
  <c r="Q67" i="18"/>
  <c r="R67" i="18"/>
  <c r="S67" i="18"/>
  <c r="T67" i="18"/>
  <c r="K67" i="18"/>
  <c r="U67" i="18"/>
  <c r="L67" i="18"/>
  <c r="M67" i="18"/>
  <c r="V67" i="18"/>
  <c r="P67" i="18"/>
  <c r="O67" i="18"/>
  <c r="Z140" i="9"/>
  <c r="L212" i="18"/>
  <c r="M212" i="18"/>
  <c r="N212" i="18"/>
  <c r="R212" i="18"/>
  <c r="T212" i="18"/>
  <c r="U212" i="18"/>
  <c r="S212" i="18"/>
  <c r="P212" i="18"/>
  <c r="O212" i="18"/>
  <c r="V212" i="18"/>
  <c r="K212" i="18"/>
  <c r="Q212" i="18"/>
  <c r="M96" i="18"/>
  <c r="P96" i="18"/>
  <c r="R96" i="18"/>
  <c r="S96" i="18"/>
  <c r="T96" i="18"/>
  <c r="V96" i="18"/>
  <c r="K96" i="18"/>
  <c r="L96" i="18"/>
  <c r="O96" i="18"/>
  <c r="N96" i="18"/>
  <c r="Q96" i="18"/>
  <c r="U96" i="18"/>
  <c r="Z304" i="9"/>
  <c r="S150" i="18"/>
  <c r="K150" i="18"/>
  <c r="O150" i="18"/>
  <c r="P150" i="18"/>
  <c r="T150" i="18"/>
  <c r="V150" i="18"/>
  <c r="M150" i="18"/>
  <c r="L150" i="18"/>
  <c r="U150" i="18"/>
  <c r="Q150" i="18"/>
  <c r="R150" i="18"/>
  <c r="N150" i="18"/>
  <c r="P14" i="18"/>
  <c r="L14" i="18"/>
  <c r="K14" i="18"/>
  <c r="S14" i="18"/>
  <c r="R14" i="18"/>
  <c r="M14" i="18"/>
  <c r="U14" i="18"/>
  <c r="O14" i="18"/>
  <c r="V14" i="18"/>
  <c r="T14" i="18"/>
  <c r="N14" i="18"/>
  <c r="Q14" i="18"/>
  <c r="K152" i="18"/>
  <c r="S152" i="18"/>
  <c r="N152" i="18"/>
  <c r="L152" i="18"/>
  <c r="O152" i="18"/>
  <c r="U152" i="18"/>
  <c r="T152" i="18"/>
  <c r="P152" i="18"/>
  <c r="V152" i="18"/>
  <c r="Q152" i="18"/>
  <c r="R152" i="18"/>
  <c r="M152" i="18"/>
  <c r="R279" i="18"/>
  <c r="T279" i="18"/>
  <c r="U279" i="18"/>
  <c r="V279" i="18"/>
  <c r="L279" i="18"/>
  <c r="M279" i="18"/>
  <c r="P279" i="18"/>
  <c r="O279" i="18"/>
  <c r="N279" i="18"/>
  <c r="Q279" i="18"/>
  <c r="S279" i="18"/>
  <c r="K279" i="18"/>
  <c r="M100" i="18"/>
  <c r="V100" i="18"/>
  <c r="K100" i="18"/>
  <c r="O100" i="18"/>
  <c r="P100" i="18"/>
  <c r="S100" i="18"/>
  <c r="L100" i="18"/>
  <c r="R100" i="18"/>
  <c r="T100" i="18"/>
  <c r="Q100" i="18"/>
  <c r="U100" i="18"/>
  <c r="N100" i="18"/>
  <c r="M170" i="18"/>
  <c r="P170" i="18"/>
  <c r="Q170" i="18"/>
  <c r="V170" i="18"/>
  <c r="U170" i="18"/>
  <c r="O170" i="18"/>
  <c r="L170" i="18"/>
  <c r="T170" i="18"/>
  <c r="R170" i="18"/>
  <c r="N170" i="18"/>
  <c r="K170" i="18"/>
  <c r="S170" i="18"/>
  <c r="L296" i="18"/>
  <c r="Q296" i="18"/>
  <c r="R296" i="18"/>
  <c r="S296" i="18"/>
  <c r="T296" i="18"/>
  <c r="K296" i="18"/>
  <c r="U296" i="18"/>
  <c r="V296" i="18"/>
  <c r="O296" i="18"/>
  <c r="P296" i="18"/>
  <c r="M296" i="18"/>
  <c r="N296" i="18"/>
  <c r="Q271" i="18"/>
  <c r="L271" i="18"/>
  <c r="V271" i="18"/>
  <c r="M271" i="18"/>
  <c r="N271" i="18"/>
  <c r="O271" i="18"/>
  <c r="P271" i="18"/>
  <c r="T271" i="18"/>
  <c r="R271" i="18"/>
  <c r="U271" i="18"/>
  <c r="S271" i="18"/>
  <c r="K271" i="18"/>
  <c r="Q109" i="18"/>
  <c r="N109" i="18"/>
  <c r="R109" i="18"/>
  <c r="O109" i="18"/>
  <c r="T109" i="18"/>
  <c r="U109" i="18"/>
  <c r="P109" i="18"/>
  <c r="V109" i="18"/>
  <c r="K109" i="18"/>
  <c r="S109" i="18"/>
  <c r="L109" i="18"/>
  <c r="M109" i="18"/>
  <c r="U101" i="18"/>
  <c r="Q101" i="18"/>
  <c r="P101" i="18"/>
  <c r="O101" i="18"/>
  <c r="M101" i="18"/>
  <c r="V101" i="18"/>
  <c r="S101" i="18"/>
  <c r="K101" i="18"/>
  <c r="R101" i="18"/>
  <c r="T101" i="18"/>
  <c r="N101" i="18"/>
  <c r="L101" i="18"/>
  <c r="U53" i="18"/>
  <c r="L53" i="18"/>
  <c r="M53" i="18"/>
  <c r="Q53" i="18"/>
  <c r="R53" i="18"/>
  <c r="K53" i="18"/>
  <c r="S53" i="18"/>
  <c r="P53" i="18"/>
  <c r="V53" i="18"/>
  <c r="T53" i="18"/>
  <c r="N53" i="18"/>
  <c r="O53" i="18"/>
  <c r="O247" i="18"/>
  <c r="R247" i="18"/>
  <c r="S247" i="18"/>
  <c r="T247" i="18"/>
  <c r="K247" i="18"/>
  <c r="U247" i="18"/>
  <c r="M247" i="18"/>
  <c r="L247" i="18"/>
  <c r="N247" i="18"/>
  <c r="V247" i="18"/>
  <c r="P247" i="18"/>
  <c r="Q247" i="18"/>
  <c r="M147" i="18"/>
  <c r="K147" i="18"/>
  <c r="L147" i="18"/>
  <c r="N147" i="18"/>
  <c r="P147" i="18"/>
  <c r="Q147" i="18"/>
  <c r="S147" i="18"/>
  <c r="T147" i="18"/>
  <c r="U147" i="18"/>
  <c r="O147" i="18"/>
  <c r="V147" i="18"/>
  <c r="R147" i="18"/>
  <c r="L139" i="18"/>
  <c r="P139" i="18"/>
  <c r="Q139" i="18"/>
  <c r="U139" i="18"/>
  <c r="K139" i="18"/>
  <c r="T139" i="18"/>
  <c r="V139" i="18"/>
  <c r="O139" i="18"/>
  <c r="M139" i="18"/>
  <c r="N139" i="18"/>
  <c r="R139" i="18"/>
  <c r="S139" i="18"/>
  <c r="K292" i="18"/>
  <c r="N292" i="18"/>
  <c r="S292" i="18"/>
  <c r="V292" i="18"/>
  <c r="Q292" i="18"/>
  <c r="R292" i="18"/>
  <c r="T292" i="18"/>
  <c r="L292" i="18"/>
  <c r="O292" i="18"/>
  <c r="P292" i="18"/>
  <c r="U292" i="18"/>
  <c r="M292" i="18"/>
  <c r="L243" i="18"/>
  <c r="T243" i="18"/>
  <c r="V243" i="18"/>
  <c r="K243" i="18"/>
  <c r="N243" i="18"/>
  <c r="R243" i="18"/>
  <c r="O243" i="18"/>
  <c r="S243" i="18"/>
  <c r="P243" i="18"/>
  <c r="M243" i="18"/>
  <c r="U243" i="18"/>
  <c r="Q243" i="18"/>
  <c r="L38" i="18"/>
  <c r="P38" i="18"/>
  <c r="V38" i="18"/>
  <c r="T38" i="18"/>
  <c r="M38" i="18"/>
  <c r="U38" i="18"/>
  <c r="Q38" i="18"/>
  <c r="K38" i="18"/>
  <c r="N38" i="18"/>
  <c r="O38" i="18"/>
  <c r="R38" i="18"/>
  <c r="S38" i="18"/>
  <c r="K265" i="18"/>
  <c r="Q265" i="18"/>
  <c r="S265" i="18"/>
  <c r="M265" i="18"/>
  <c r="P265" i="18"/>
  <c r="N265" i="18"/>
  <c r="U265" i="18"/>
  <c r="O265" i="18"/>
  <c r="R265" i="18"/>
  <c r="V265" i="18"/>
  <c r="T265" i="18"/>
  <c r="L265" i="18"/>
  <c r="Z26" i="9"/>
  <c r="W16" i="18" s="1"/>
  <c r="I23" i="17" s="1"/>
  <c r="L240" i="18"/>
  <c r="T240" i="18"/>
  <c r="M240" i="18"/>
  <c r="U240" i="18"/>
  <c r="N240" i="18"/>
  <c r="V240" i="18"/>
  <c r="O240" i="18"/>
  <c r="P240" i="18"/>
  <c r="R240" i="18"/>
  <c r="Q240" i="18"/>
  <c r="S240" i="18"/>
  <c r="K240" i="18"/>
  <c r="K151" i="18"/>
  <c r="N151" i="18"/>
  <c r="P151" i="18"/>
  <c r="S151" i="18"/>
  <c r="T151" i="18"/>
  <c r="V151" i="18"/>
  <c r="U151" i="18"/>
  <c r="M151" i="18"/>
  <c r="Q151" i="18"/>
  <c r="R151" i="18"/>
  <c r="L151" i="18"/>
  <c r="O151" i="18"/>
  <c r="O181" i="18"/>
  <c r="U181" i="18"/>
  <c r="N181" i="18"/>
  <c r="P181" i="18"/>
  <c r="Q181" i="18"/>
  <c r="S181" i="18"/>
  <c r="T181" i="18"/>
  <c r="M181" i="18"/>
  <c r="K181" i="18"/>
  <c r="L181" i="18"/>
  <c r="V181" i="18"/>
  <c r="R181" i="18"/>
  <c r="N223" i="18"/>
  <c r="O223" i="18"/>
  <c r="M223" i="18"/>
  <c r="L223" i="18"/>
  <c r="P223" i="18"/>
  <c r="R223" i="18"/>
  <c r="U223" i="18"/>
  <c r="K223" i="18"/>
  <c r="T223" i="18"/>
  <c r="Q223" i="18"/>
  <c r="V223" i="18"/>
  <c r="S223" i="18"/>
  <c r="K171" i="18"/>
  <c r="P171" i="18"/>
  <c r="T171" i="18"/>
  <c r="O171" i="18"/>
  <c r="U171" i="18"/>
  <c r="R171" i="18"/>
  <c r="M171" i="18"/>
  <c r="L171" i="18"/>
  <c r="Q171" i="18"/>
  <c r="S171" i="18"/>
  <c r="V171" i="18"/>
  <c r="N171" i="18"/>
  <c r="Z180" i="9"/>
  <c r="K28" i="18"/>
  <c r="P28" i="18"/>
  <c r="O28" i="18"/>
  <c r="N28" i="18"/>
  <c r="Q28" i="18"/>
  <c r="M28" i="18"/>
  <c r="U28" i="18"/>
  <c r="S28" i="18"/>
  <c r="R28" i="18"/>
  <c r="T28" i="18"/>
  <c r="V28" i="18"/>
  <c r="L28" i="18"/>
  <c r="K136" i="18"/>
  <c r="O136" i="18"/>
  <c r="P136" i="18"/>
  <c r="Q136" i="18"/>
  <c r="N136" i="18"/>
  <c r="R136" i="18"/>
  <c r="T136" i="18"/>
  <c r="M136" i="18"/>
  <c r="L136" i="18"/>
  <c r="V136" i="18"/>
  <c r="U136" i="18"/>
  <c r="S136" i="18"/>
  <c r="P198" i="18"/>
  <c r="Q198" i="18"/>
  <c r="R198" i="18"/>
  <c r="U198" i="18"/>
  <c r="L198" i="18"/>
  <c r="M198" i="18"/>
  <c r="N198" i="18"/>
  <c r="K198" i="18"/>
  <c r="V198" i="18"/>
  <c r="T198" i="18"/>
  <c r="S198" i="18"/>
  <c r="O198" i="18"/>
  <c r="K146" i="18"/>
  <c r="L146" i="18"/>
  <c r="P146" i="18"/>
  <c r="Q146" i="18"/>
  <c r="S146" i="18"/>
  <c r="T146" i="18"/>
  <c r="R146" i="18"/>
  <c r="V146" i="18"/>
  <c r="M146" i="18"/>
  <c r="U146" i="18"/>
  <c r="N146" i="18"/>
  <c r="O146" i="18"/>
  <c r="O213" i="18"/>
  <c r="T213" i="18"/>
  <c r="Q213" i="18"/>
  <c r="V213" i="18"/>
  <c r="N213" i="18"/>
  <c r="K213" i="18"/>
  <c r="S213" i="18"/>
  <c r="M213" i="18"/>
  <c r="U213" i="18"/>
  <c r="R213" i="18"/>
  <c r="P213" i="18"/>
  <c r="L213" i="18"/>
  <c r="Z135" i="9"/>
  <c r="K228" i="18"/>
  <c r="S228" i="18"/>
  <c r="U228" i="18"/>
  <c r="L228" i="18"/>
  <c r="Q228" i="18"/>
  <c r="M228" i="18"/>
  <c r="R228" i="18"/>
  <c r="O228" i="18"/>
  <c r="P228" i="18"/>
  <c r="T228" i="18"/>
  <c r="V228" i="18"/>
  <c r="N228" i="18"/>
  <c r="Z56" i="9"/>
  <c r="M50" i="18"/>
  <c r="N50" i="18"/>
  <c r="U50" i="18"/>
  <c r="O50" i="18"/>
  <c r="K50" i="18"/>
  <c r="V50" i="18"/>
  <c r="L50" i="18"/>
  <c r="P50" i="18"/>
  <c r="S50" i="18"/>
  <c r="R50" i="18"/>
  <c r="Q50" i="18"/>
  <c r="T50" i="18"/>
  <c r="Z298" i="9"/>
  <c r="T128" i="18"/>
  <c r="O128" i="18"/>
  <c r="N128" i="18"/>
  <c r="U128" i="18"/>
  <c r="K128" i="18"/>
  <c r="L128" i="18"/>
  <c r="S128" i="18"/>
  <c r="P128" i="18"/>
  <c r="M128" i="18"/>
  <c r="V128" i="18"/>
  <c r="Q128" i="18"/>
  <c r="R128" i="18"/>
  <c r="Z81" i="9"/>
  <c r="P190" i="18"/>
  <c r="Q190" i="18"/>
  <c r="R190" i="18"/>
  <c r="T190" i="18"/>
  <c r="U190" i="18"/>
  <c r="L190" i="18"/>
  <c r="M190" i="18"/>
  <c r="O190" i="18"/>
  <c r="N190" i="18"/>
  <c r="S190" i="18"/>
  <c r="V190" i="18"/>
  <c r="K190" i="18"/>
  <c r="Z111" i="9"/>
  <c r="T82" i="18"/>
  <c r="K82" i="18"/>
  <c r="L82" i="18"/>
  <c r="P82" i="18"/>
  <c r="Q82" i="18"/>
  <c r="S82" i="18"/>
  <c r="O82" i="18"/>
  <c r="R82" i="18"/>
  <c r="V82" i="18"/>
  <c r="U82" i="18"/>
  <c r="M82" i="18"/>
  <c r="N82" i="18"/>
  <c r="M85" i="18"/>
  <c r="N85" i="18"/>
  <c r="Q85" i="18"/>
  <c r="L85" i="18"/>
  <c r="U85" i="18"/>
  <c r="T85" i="18"/>
  <c r="O85" i="18"/>
  <c r="R85" i="18"/>
  <c r="P85" i="18"/>
  <c r="K85" i="18"/>
  <c r="V85" i="18"/>
  <c r="S85" i="18"/>
  <c r="Z31" i="9"/>
  <c r="L51" i="18"/>
  <c r="N51" i="18"/>
  <c r="P51" i="18"/>
  <c r="T51" i="18"/>
  <c r="M51" i="18"/>
  <c r="U51" i="18"/>
  <c r="Q51" i="18"/>
  <c r="V51" i="18"/>
  <c r="R51" i="18"/>
  <c r="K51" i="18"/>
  <c r="S51" i="18"/>
  <c r="O51" i="18"/>
  <c r="K282" i="18"/>
  <c r="M282" i="18"/>
  <c r="T282" i="18"/>
  <c r="Q282" i="18"/>
  <c r="P282" i="18"/>
  <c r="R282" i="18"/>
  <c r="N282" i="18"/>
  <c r="U282" i="18"/>
  <c r="O282" i="18"/>
  <c r="S282" i="18"/>
  <c r="V282" i="18"/>
  <c r="L282" i="18"/>
  <c r="Z251" i="9"/>
  <c r="L113" i="18"/>
  <c r="Q113" i="18"/>
  <c r="R113" i="18"/>
  <c r="U113" i="18"/>
  <c r="N113" i="18"/>
  <c r="M113" i="18"/>
  <c r="P113" i="18"/>
  <c r="T113" i="18"/>
  <c r="O113" i="18"/>
  <c r="K113" i="18"/>
  <c r="S113" i="18"/>
  <c r="V113" i="18"/>
  <c r="O191" i="18"/>
  <c r="N191" i="18"/>
  <c r="P191" i="18"/>
  <c r="S191" i="18"/>
  <c r="M191" i="18"/>
  <c r="T191" i="18"/>
  <c r="Q191" i="18"/>
  <c r="R191" i="18"/>
  <c r="K191" i="18"/>
  <c r="L191" i="18"/>
  <c r="U191" i="18"/>
  <c r="V191" i="18"/>
  <c r="K221" i="18"/>
  <c r="U221" i="18"/>
  <c r="T221" i="18"/>
  <c r="R221" i="18"/>
  <c r="S221" i="18"/>
  <c r="V221" i="18"/>
  <c r="M221" i="18"/>
  <c r="L221" i="18"/>
  <c r="N221" i="18"/>
  <c r="Q221" i="18"/>
  <c r="P221" i="18"/>
  <c r="O221" i="18"/>
  <c r="L277" i="18"/>
  <c r="R277" i="18"/>
  <c r="S277" i="18"/>
  <c r="T277" i="18"/>
  <c r="K277" i="18"/>
  <c r="P277" i="18"/>
  <c r="N277" i="18"/>
  <c r="Q277" i="18"/>
  <c r="M277" i="18"/>
  <c r="U277" i="18"/>
  <c r="V277" i="18"/>
  <c r="O277" i="18"/>
  <c r="T266" i="18"/>
  <c r="K266" i="18"/>
  <c r="L266" i="18"/>
  <c r="V266" i="18"/>
  <c r="O266" i="18"/>
  <c r="S266" i="18"/>
  <c r="P266" i="18"/>
  <c r="N266" i="18"/>
  <c r="U266" i="18"/>
  <c r="M266" i="18"/>
  <c r="Q266" i="18"/>
  <c r="R266" i="18"/>
  <c r="K289" i="18"/>
  <c r="S289" i="18"/>
  <c r="U289" i="18"/>
  <c r="M289" i="18"/>
  <c r="Q289" i="18"/>
  <c r="N289" i="18"/>
  <c r="R289" i="18"/>
  <c r="P289" i="18"/>
  <c r="O289" i="18"/>
  <c r="V289" i="18"/>
  <c r="T289" i="18"/>
  <c r="L289" i="18"/>
  <c r="N97" i="18"/>
  <c r="U97" i="18"/>
  <c r="M97" i="18"/>
  <c r="R97" i="18"/>
  <c r="S97" i="18"/>
  <c r="V97" i="18"/>
  <c r="P97" i="18"/>
  <c r="K97" i="18"/>
  <c r="L97" i="18"/>
  <c r="Q97" i="18"/>
  <c r="T97" i="18"/>
  <c r="O97" i="18"/>
  <c r="K175" i="18"/>
  <c r="N175" i="18"/>
  <c r="O175" i="18"/>
  <c r="S175" i="18"/>
  <c r="T175" i="18"/>
  <c r="R175" i="18"/>
  <c r="P175" i="18"/>
  <c r="Q175" i="18"/>
  <c r="V175" i="18"/>
  <c r="L175" i="18"/>
  <c r="M175" i="18"/>
  <c r="U175" i="18"/>
  <c r="K205" i="18"/>
  <c r="U205" i="18"/>
  <c r="S205" i="18"/>
  <c r="P205" i="18"/>
  <c r="L205" i="18"/>
  <c r="N205" i="18"/>
  <c r="O205" i="18"/>
  <c r="Q205" i="18"/>
  <c r="R205" i="18"/>
  <c r="V205" i="18"/>
  <c r="T205" i="18"/>
  <c r="M205" i="18"/>
  <c r="Z260" i="9"/>
  <c r="L81" i="18"/>
  <c r="U81" i="18"/>
  <c r="M81" i="18"/>
  <c r="V81" i="18"/>
  <c r="N81" i="18"/>
  <c r="O81" i="18"/>
  <c r="P81" i="18"/>
  <c r="Q81" i="18"/>
  <c r="R81" i="18"/>
  <c r="T81" i="18"/>
  <c r="K81" i="18"/>
  <c r="S81" i="18"/>
  <c r="Q259" i="18"/>
  <c r="P259" i="18"/>
  <c r="R259" i="18"/>
  <c r="T259" i="18"/>
  <c r="U259" i="18"/>
  <c r="L259" i="18"/>
  <c r="V259" i="18"/>
  <c r="N259" i="18"/>
  <c r="M259" i="18"/>
  <c r="O259" i="18"/>
  <c r="S259" i="18"/>
  <c r="K259" i="18"/>
  <c r="S116" i="18"/>
  <c r="N116" i="18"/>
  <c r="O116" i="18"/>
  <c r="Q116" i="18"/>
  <c r="M116" i="18"/>
  <c r="K116" i="18"/>
  <c r="V116" i="18"/>
  <c r="P116" i="18"/>
  <c r="R116" i="18"/>
  <c r="T116" i="18"/>
  <c r="U116" i="18"/>
  <c r="L116" i="18"/>
  <c r="N194" i="18"/>
  <c r="U194" i="18"/>
  <c r="P194" i="18"/>
  <c r="L194" i="18"/>
  <c r="R194" i="18"/>
  <c r="T194" i="18"/>
  <c r="S194" i="18"/>
  <c r="K194" i="18"/>
  <c r="O194" i="18"/>
  <c r="M194" i="18"/>
  <c r="Q194" i="18"/>
  <c r="V194" i="18"/>
  <c r="R32" i="18"/>
  <c r="L32" i="18"/>
  <c r="S32" i="18"/>
  <c r="K32" i="18"/>
  <c r="P32" i="18"/>
  <c r="Q32" i="18"/>
  <c r="U32" i="18"/>
  <c r="O32" i="18"/>
  <c r="N32" i="18"/>
  <c r="T32" i="18"/>
  <c r="M32" i="18"/>
  <c r="V32" i="18"/>
  <c r="P103" i="18"/>
  <c r="K103" i="18"/>
  <c r="R103" i="18"/>
  <c r="U103" i="18"/>
  <c r="S103" i="18"/>
  <c r="T103" i="18"/>
  <c r="L103" i="18"/>
  <c r="Q103" i="18"/>
  <c r="O103" i="18"/>
  <c r="V103" i="18"/>
  <c r="M103" i="18"/>
  <c r="N103" i="18"/>
  <c r="K133" i="18"/>
  <c r="R133" i="18"/>
  <c r="T133" i="18"/>
  <c r="L133" i="18"/>
  <c r="M133" i="18"/>
  <c r="N133" i="18"/>
  <c r="P133" i="18"/>
  <c r="Q133" i="18"/>
  <c r="U133" i="18"/>
  <c r="O133" i="18"/>
  <c r="S133" i="18"/>
  <c r="V133" i="18"/>
  <c r="Q267" i="18"/>
  <c r="T267" i="18"/>
  <c r="U267" i="18"/>
  <c r="L267" i="18"/>
  <c r="V267" i="18"/>
  <c r="M267" i="18"/>
  <c r="N267" i="18"/>
  <c r="P267" i="18"/>
  <c r="O267" i="18"/>
  <c r="R267" i="18"/>
  <c r="K267" i="18"/>
  <c r="S267" i="18"/>
  <c r="Z316" i="9"/>
  <c r="R16" i="18"/>
  <c r="S16" i="18"/>
  <c r="T16" i="18"/>
  <c r="M16" i="18"/>
  <c r="U16" i="18"/>
  <c r="O16" i="18"/>
  <c r="V16" i="18"/>
  <c r="N16" i="18"/>
  <c r="Q16" i="18"/>
  <c r="P16" i="18"/>
  <c r="K16" i="18"/>
  <c r="L16" i="18"/>
  <c r="Z129" i="9"/>
  <c r="Z270" i="9"/>
  <c r="Z217" i="9"/>
  <c r="Z247" i="9"/>
  <c r="K125" i="18"/>
  <c r="M125" i="18"/>
  <c r="N125" i="18"/>
  <c r="Q125" i="18"/>
  <c r="U125" i="18"/>
  <c r="L125" i="18"/>
  <c r="P125" i="18"/>
  <c r="R125" i="18"/>
  <c r="T125" i="18"/>
  <c r="S125" i="18"/>
  <c r="V125" i="18"/>
  <c r="O125" i="18"/>
  <c r="Z131" i="9"/>
  <c r="Z239" i="9"/>
  <c r="Z32" i="9"/>
  <c r="N17" i="18"/>
  <c r="T17" i="18"/>
  <c r="L17" i="18"/>
  <c r="R17" i="18"/>
  <c r="S17" i="18"/>
  <c r="M17" i="18"/>
  <c r="U17" i="18"/>
  <c r="O17" i="18"/>
  <c r="P17" i="18"/>
  <c r="Q17" i="18"/>
  <c r="V17" i="18"/>
  <c r="K17" i="18"/>
  <c r="Q43" i="18"/>
  <c r="L43" i="18"/>
  <c r="U43" i="18"/>
  <c r="K43" i="18"/>
  <c r="S43" i="18"/>
  <c r="M43" i="18"/>
  <c r="N43" i="18"/>
  <c r="T43" i="18"/>
  <c r="R43" i="18"/>
  <c r="O43" i="18"/>
  <c r="P43" i="18"/>
  <c r="V43" i="18"/>
  <c r="P35" i="18"/>
  <c r="R35" i="18"/>
  <c r="T35" i="18"/>
  <c r="L35" i="18"/>
  <c r="N35" i="18"/>
  <c r="Q35" i="18"/>
  <c r="O35" i="18"/>
  <c r="V35" i="18"/>
  <c r="K35" i="18"/>
  <c r="S35" i="18"/>
  <c r="U35" i="18"/>
  <c r="M35" i="18"/>
  <c r="T242" i="18"/>
  <c r="U242" i="18"/>
  <c r="Q242" i="18"/>
  <c r="R242" i="18"/>
  <c r="N242" i="18"/>
  <c r="O242" i="18"/>
  <c r="K242" i="18"/>
  <c r="P242" i="18"/>
  <c r="L242" i="18"/>
  <c r="V242" i="18"/>
  <c r="M242" i="18"/>
  <c r="S242" i="18"/>
  <c r="O73" i="18"/>
  <c r="T73" i="18"/>
  <c r="N73" i="18"/>
  <c r="U73" i="18"/>
  <c r="S73" i="18"/>
  <c r="L73" i="18"/>
  <c r="R73" i="18"/>
  <c r="M73" i="18"/>
  <c r="P73" i="18"/>
  <c r="V73" i="18"/>
  <c r="K73" i="18"/>
  <c r="Q73" i="18"/>
  <c r="L47" i="18"/>
  <c r="N47" i="18"/>
  <c r="P47" i="18"/>
  <c r="Q47" i="18"/>
  <c r="R47" i="18"/>
  <c r="T47" i="18"/>
  <c r="U47" i="18"/>
  <c r="O47" i="18"/>
  <c r="K47" i="18"/>
  <c r="S47" i="18"/>
  <c r="V47" i="18"/>
  <c r="M47" i="18"/>
  <c r="Z216" i="9"/>
  <c r="O62" i="18"/>
  <c r="P62" i="18"/>
  <c r="T62" i="18"/>
  <c r="N62" i="18"/>
  <c r="S62" i="18"/>
  <c r="K62" i="18"/>
  <c r="V62" i="18"/>
  <c r="L62" i="18"/>
  <c r="U62" i="18"/>
  <c r="Q62" i="18"/>
  <c r="M62" i="18"/>
  <c r="R62" i="18"/>
  <c r="O149" i="18"/>
  <c r="L149" i="18"/>
  <c r="U149" i="18"/>
  <c r="N149" i="18"/>
  <c r="T149" i="18"/>
  <c r="P149" i="18"/>
  <c r="S149" i="18"/>
  <c r="R149" i="18"/>
  <c r="M149" i="18"/>
  <c r="V149" i="18"/>
  <c r="K149" i="18"/>
  <c r="Q149" i="18"/>
  <c r="Q68" i="18"/>
  <c r="L68" i="18"/>
  <c r="U68" i="18"/>
  <c r="M68" i="18"/>
  <c r="V68" i="18"/>
  <c r="N68" i="18"/>
  <c r="O68" i="18"/>
  <c r="P68" i="18"/>
  <c r="R68" i="18"/>
  <c r="S68" i="18"/>
  <c r="K68" i="18"/>
  <c r="T68" i="18"/>
  <c r="N234" i="18"/>
  <c r="M234" i="18"/>
  <c r="P234" i="18"/>
  <c r="Q234" i="18"/>
  <c r="R234" i="18"/>
  <c r="T234" i="18"/>
  <c r="U234" i="18"/>
  <c r="L234" i="18"/>
  <c r="O234" i="18"/>
  <c r="K234" i="18"/>
  <c r="S234" i="18"/>
  <c r="V234" i="18"/>
  <c r="M65" i="18"/>
  <c r="N65" i="18"/>
  <c r="O65" i="18"/>
  <c r="R65" i="18"/>
  <c r="U65" i="18"/>
  <c r="V65" i="18"/>
  <c r="L65" i="18"/>
  <c r="S65" i="18"/>
  <c r="T65" i="18"/>
  <c r="P65" i="18"/>
  <c r="Q65" i="18"/>
  <c r="K65" i="18"/>
  <c r="P143" i="18"/>
  <c r="Q143" i="18"/>
  <c r="R143" i="18"/>
  <c r="S143" i="18"/>
  <c r="K143" i="18"/>
  <c r="T143" i="18"/>
  <c r="L143" i="18"/>
  <c r="U143" i="18"/>
  <c r="M143" i="18"/>
  <c r="N143" i="18"/>
  <c r="O143" i="18"/>
  <c r="V143" i="18"/>
  <c r="Z311" i="9"/>
  <c r="Q173" i="18"/>
  <c r="T173" i="18"/>
  <c r="K173" i="18"/>
  <c r="V173" i="18"/>
  <c r="L173" i="18"/>
  <c r="N173" i="18"/>
  <c r="O173" i="18"/>
  <c r="P173" i="18"/>
  <c r="R173" i="18"/>
  <c r="S173" i="18"/>
  <c r="U173" i="18"/>
  <c r="M173" i="18"/>
  <c r="T15" i="18"/>
  <c r="L15" i="18"/>
  <c r="R15" i="18"/>
  <c r="K15" i="18"/>
  <c r="Q15" i="18"/>
  <c r="Z34" i="9"/>
  <c r="R142" i="18"/>
  <c r="T142" i="18"/>
  <c r="V142" i="18"/>
  <c r="K142" i="18"/>
  <c r="L142" i="18"/>
  <c r="P142" i="18"/>
  <c r="O142" i="18"/>
  <c r="M142" i="18"/>
  <c r="N142" i="18"/>
  <c r="U142" i="18"/>
  <c r="Q142" i="18"/>
  <c r="S142" i="18"/>
  <c r="Z237" i="9"/>
  <c r="N99" i="18"/>
  <c r="M99" i="18"/>
  <c r="U99" i="18"/>
  <c r="K99" i="18"/>
  <c r="L99" i="18"/>
  <c r="P99" i="18"/>
  <c r="T99" i="18"/>
  <c r="O99" i="18"/>
  <c r="R99" i="18"/>
  <c r="Q99" i="18"/>
  <c r="S99" i="18"/>
  <c r="V99" i="18"/>
  <c r="Z172" i="9"/>
  <c r="K300" i="18"/>
  <c r="P300" i="18"/>
  <c r="Q300" i="18"/>
  <c r="T300" i="18"/>
  <c r="S300" i="18"/>
  <c r="U300" i="18"/>
  <c r="M300" i="18"/>
  <c r="O300" i="18"/>
  <c r="R300" i="18"/>
  <c r="N300" i="18"/>
  <c r="L300" i="18"/>
  <c r="V300" i="18"/>
  <c r="Z195" i="9"/>
  <c r="V56" i="18"/>
  <c r="K56" i="18"/>
  <c r="L56" i="18"/>
  <c r="N56" i="18"/>
  <c r="R56" i="18"/>
  <c r="S56" i="18"/>
  <c r="T56" i="18"/>
  <c r="U56" i="18"/>
  <c r="P56" i="18"/>
  <c r="M56" i="18"/>
  <c r="O56" i="18"/>
  <c r="Q56" i="18"/>
  <c r="Z273" i="9"/>
  <c r="R135" i="18"/>
  <c r="T135" i="18"/>
  <c r="U135" i="18"/>
  <c r="L135" i="18"/>
  <c r="M135" i="18"/>
  <c r="N135" i="18"/>
  <c r="Q135" i="18"/>
  <c r="V135" i="18"/>
  <c r="K135" i="18"/>
  <c r="O135" i="18"/>
  <c r="S135" i="18"/>
  <c r="P135" i="18"/>
  <c r="Z303" i="9"/>
  <c r="Q165" i="18"/>
  <c r="K165" i="18"/>
  <c r="V165" i="18"/>
  <c r="L165" i="18"/>
  <c r="N165" i="18"/>
  <c r="O165" i="18"/>
  <c r="P165" i="18"/>
  <c r="R165" i="18"/>
  <c r="S165" i="18"/>
  <c r="T165" i="18"/>
  <c r="U165" i="18"/>
  <c r="M165" i="18"/>
  <c r="K183" i="18"/>
  <c r="N183" i="18"/>
  <c r="O183" i="18"/>
  <c r="S183" i="18"/>
  <c r="T183" i="18"/>
  <c r="V183" i="18"/>
  <c r="L183" i="18"/>
  <c r="P183" i="18"/>
  <c r="U183" i="18"/>
  <c r="R183" i="18"/>
  <c r="Q183" i="18"/>
  <c r="M183" i="18"/>
  <c r="U286" i="18"/>
  <c r="R286" i="18"/>
  <c r="T286" i="18"/>
  <c r="K286" i="18"/>
  <c r="O286" i="18"/>
  <c r="V286" i="18"/>
  <c r="L286" i="18"/>
  <c r="S286" i="18"/>
  <c r="N286" i="18"/>
  <c r="P286" i="18"/>
  <c r="Q286" i="18"/>
  <c r="M286" i="18"/>
  <c r="O44" i="18"/>
  <c r="R44" i="18"/>
  <c r="V44" i="18"/>
  <c r="N44" i="18"/>
  <c r="S44" i="18"/>
  <c r="T44" i="18"/>
  <c r="K44" i="18"/>
  <c r="P44" i="18"/>
  <c r="M44" i="18"/>
  <c r="U44" i="18"/>
  <c r="Q44" i="18"/>
  <c r="L44" i="18"/>
  <c r="L305" i="18"/>
  <c r="K305" i="18"/>
  <c r="M305" i="18"/>
  <c r="N305" i="18"/>
  <c r="T305" i="18"/>
  <c r="S305" i="18"/>
  <c r="U305" i="18"/>
  <c r="P305" i="18"/>
  <c r="Q305" i="18"/>
  <c r="O305" i="18"/>
  <c r="V305" i="18"/>
  <c r="R305" i="18"/>
  <c r="P49" i="18"/>
  <c r="L49" i="18"/>
  <c r="R49" i="18"/>
  <c r="U49" i="18"/>
  <c r="O49" i="18"/>
  <c r="V49" i="18"/>
  <c r="Q49" i="18"/>
  <c r="T49" i="18"/>
  <c r="N49" i="18"/>
  <c r="K49" i="18"/>
  <c r="S49" i="18"/>
  <c r="M49" i="18"/>
  <c r="Q110" i="18"/>
  <c r="T110" i="18"/>
  <c r="K110" i="18"/>
  <c r="V110" i="18"/>
  <c r="N110" i="18"/>
  <c r="O110" i="18"/>
  <c r="R110" i="18"/>
  <c r="L110" i="18"/>
  <c r="P110" i="18"/>
  <c r="S110" i="18"/>
  <c r="U110" i="18"/>
  <c r="M110" i="18"/>
  <c r="U176" i="18"/>
  <c r="R176" i="18"/>
  <c r="S176" i="18"/>
  <c r="Q176" i="18"/>
  <c r="P176" i="18"/>
  <c r="L176" i="18"/>
  <c r="M176" i="18"/>
  <c r="N176" i="18"/>
  <c r="V176" i="18"/>
  <c r="K176" i="18"/>
  <c r="O176" i="18"/>
  <c r="T176" i="18"/>
  <c r="Z226" i="9"/>
  <c r="K189" i="18"/>
  <c r="U189" i="18"/>
  <c r="L189" i="18"/>
  <c r="T189" i="18"/>
  <c r="V189" i="18"/>
  <c r="M189" i="18"/>
  <c r="R189" i="18"/>
  <c r="S189" i="18"/>
  <c r="N189" i="18"/>
  <c r="O189" i="18"/>
  <c r="P189" i="18"/>
  <c r="Q189" i="18"/>
  <c r="Z178" i="9"/>
  <c r="P36" i="18"/>
  <c r="S36" i="18"/>
  <c r="T36" i="18"/>
  <c r="K36" i="18"/>
  <c r="L36" i="18"/>
  <c r="N36" i="18"/>
  <c r="R36" i="18"/>
  <c r="Q36" i="18"/>
  <c r="U36" i="18"/>
  <c r="O36" i="18"/>
  <c r="M36" i="18"/>
  <c r="V36" i="18"/>
  <c r="K239" i="18"/>
  <c r="L239" i="18"/>
  <c r="R239" i="18"/>
  <c r="Q239" i="18"/>
  <c r="S239" i="18"/>
  <c r="O239" i="18"/>
  <c r="V239" i="18"/>
  <c r="M239" i="18"/>
  <c r="T239" i="18"/>
  <c r="U239" i="18"/>
  <c r="N239" i="18"/>
  <c r="P239" i="18"/>
  <c r="R86" i="18"/>
  <c r="K86" i="18"/>
  <c r="S86" i="18"/>
  <c r="L86" i="18"/>
  <c r="T86" i="18"/>
  <c r="M86" i="18"/>
  <c r="U86" i="18"/>
  <c r="N86" i="18"/>
  <c r="V86" i="18"/>
  <c r="O86" i="18"/>
  <c r="P86" i="18"/>
  <c r="Q86" i="18"/>
  <c r="P244" i="18"/>
  <c r="Q244" i="18"/>
  <c r="R244" i="18"/>
  <c r="K244" i="18"/>
  <c r="S244" i="18"/>
  <c r="L244" i="18"/>
  <c r="T244" i="18"/>
  <c r="N244" i="18"/>
  <c r="V244" i="18"/>
  <c r="U244" i="18"/>
  <c r="O244" i="18"/>
  <c r="M244" i="18"/>
  <c r="Z71" i="9"/>
  <c r="P217" i="18"/>
  <c r="R217" i="18"/>
  <c r="S217" i="18"/>
  <c r="T217" i="18"/>
  <c r="K217" i="18"/>
  <c r="V217" i="18"/>
  <c r="L217" i="18"/>
  <c r="N217" i="18"/>
  <c r="O217" i="18"/>
  <c r="U217" i="18"/>
  <c r="Q217" i="18"/>
  <c r="M217" i="18"/>
  <c r="L295" i="18"/>
  <c r="O295" i="18"/>
  <c r="P295" i="18"/>
  <c r="Q295" i="18"/>
  <c r="R295" i="18"/>
  <c r="T295" i="18"/>
  <c r="M295" i="18"/>
  <c r="N295" i="18"/>
  <c r="V295" i="18"/>
  <c r="K295" i="18"/>
  <c r="S295" i="18"/>
  <c r="U295" i="18"/>
  <c r="P29" i="18"/>
  <c r="N29" i="18"/>
  <c r="V29" i="18"/>
  <c r="U29" i="18"/>
  <c r="O29" i="18"/>
  <c r="Q29" i="18"/>
  <c r="R29" i="18"/>
  <c r="T29" i="18"/>
  <c r="M29" i="18"/>
  <c r="K29" i="18"/>
  <c r="L29" i="18"/>
  <c r="S29" i="18"/>
  <c r="Z24" i="9"/>
  <c r="W14" i="18" s="1"/>
  <c r="K20" i="16" s="1"/>
  <c r="L59" i="18"/>
  <c r="M59" i="18"/>
  <c r="R59" i="18"/>
  <c r="T59" i="18"/>
  <c r="O59" i="18"/>
  <c r="V59" i="18"/>
  <c r="P59" i="18"/>
  <c r="U59" i="18"/>
  <c r="N59" i="18"/>
  <c r="S59" i="18"/>
  <c r="K59" i="18"/>
  <c r="Q59" i="18"/>
  <c r="Z162" i="9"/>
  <c r="O70" i="18"/>
  <c r="P70" i="18"/>
  <c r="S70" i="18"/>
  <c r="T70" i="18"/>
  <c r="R70" i="18"/>
  <c r="K70" i="18"/>
  <c r="V70" i="18"/>
  <c r="M70" i="18"/>
  <c r="N70" i="18"/>
  <c r="Q70" i="18"/>
  <c r="L70" i="18"/>
  <c r="U70" i="18"/>
  <c r="L178" i="18"/>
  <c r="N178" i="18"/>
  <c r="P178" i="18"/>
  <c r="T178" i="18"/>
  <c r="U178" i="18"/>
  <c r="K178" i="18"/>
  <c r="M178" i="18"/>
  <c r="S178" i="18"/>
  <c r="O178" i="18"/>
  <c r="Q178" i="18"/>
  <c r="V178" i="18"/>
  <c r="R178" i="18"/>
  <c r="P13" i="18"/>
  <c r="N13" i="18"/>
  <c r="U13" i="18"/>
  <c r="O13" i="18"/>
  <c r="R13" i="18"/>
  <c r="V13" i="18"/>
  <c r="K13" i="18"/>
  <c r="Q13" i="18"/>
  <c r="L13" i="18"/>
  <c r="T13" i="18"/>
  <c r="S13" i="18"/>
  <c r="M13" i="18"/>
  <c r="Z297" i="9"/>
  <c r="Z173" i="9"/>
  <c r="L46" i="18"/>
  <c r="N46" i="18"/>
  <c r="O46" i="18"/>
  <c r="P46" i="18"/>
  <c r="R46" i="18"/>
  <c r="T46" i="18"/>
  <c r="V46" i="18"/>
  <c r="M46" i="18"/>
  <c r="Q46" i="18"/>
  <c r="K46" i="18"/>
  <c r="U46" i="18"/>
  <c r="S46" i="18"/>
  <c r="L288" i="18"/>
  <c r="O288" i="18"/>
  <c r="T288" i="18"/>
  <c r="U288" i="18"/>
  <c r="Q288" i="18"/>
  <c r="N288" i="18"/>
  <c r="M288" i="18"/>
  <c r="P288" i="18"/>
  <c r="S288" i="18"/>
  <c r="K288" i="18"/>
  <c r="V288" i="18"/>
  <c r="R288" i="18"/>
  <c r="S71" i="18"/>
  <c r="V71" i="18"/>
  <c r="P71" i="18"/>
  <c r="L71" i="18"/>
  <c r="U71" i="18"/>
  <c r="Q71" i="18"/>
  <c r="O71" i="18"/>
  <c r="M71" i="18"/>
  <c r="R71" i="18"/>
  <c r="N71" i="18"/>
  <c r="T71" i="18"/>
  <c r="K71" i="18"/>
  <c r="L164" i="18"/>
  <c r="M164" i="18"/>
  <c r="Q164" i="18"/>
  <c r="R164" i="18"/>
  <c r="T164" i="18"/>
  <c r="U164" i="18"/>
  <c r="O164" i="18"/>
  <c r="P164" i="18"/>
  <c r="V164" i="18"/>
  <c r="K164" i="18"/>
  <c r="S164" i="18"/>
  <c r="N164" i="18"/>
  <c r="L20" i="18"/>
  <c r="N20" i="18"/>
  <c r="S20" i="18"/>
  <c r="T20" i="18"/>
  <c r="K20" i="18"/>
  <c r="M20" i="18"/>
  <c r="U20" i="18"/>
  <c r="O20" i="18"/>
  <c r="R20" i="18"/>
  <c r="V20" i="18"/>
  <c r="P20" i="18"/>
  <c r="Q20" i="18"/>
  <c r="V284" i="18"/>
  <c r="L284" i="18"/>
  <c r="N284" i="18"/>
  <c r="O284" i="18"/>
  <c r="P284" i="18"/>
  <c r="R284" i="18"/>
  <c r="Q284" i="18"/>
  <c r="T284" i="18"/>
  <c r="M284" i="18"/>
  <c r="S284" i="18"/>
  <c r="U284" i="18"/>
  <c r="K284" i="18"/>
  <c r="M115" i="18"/>
  <c r="Q115" i="18"/>
  <c r="T115" i="18"/>
  <c r="U115" i="18"/>
  <c r="L115" i="18"/>
  <c r="R115" i="18"/>
  <c r="K115" i="18"/>
  <c r="O115" i="18"/>
  <c r="S115" i="18"/>
  <c r="V115" i="18"/>
  <c r="P115" i="18"/>
  <c r="N115" i="18"/>
  <c r="U220" i="18"/>
  <c r="L220" i="18"/>
  <c r="M220" i="18"/>
  <c r="N220" i="18"/>
  <c r="P220" i="18"/>
  <c r="Q220" i="18"/>
  <c r="R220" i="18"/>
  <c r="T220" i="18"/>
  <c r="O220" i="18"/>
  <c r="S220" i="18"/>
  <c r="V220" i="18"/>
  <c r="K220" i="18"/>
  <c r="Q306" i="18"/>
  <c r="S306" i="18"/>
  <c r="K306" i="18"/>
  <c r="U306" i="18"/>
  <c r="M306" i="18"/>
  <c r="L306" i="18"/>
  <c r="N306" i="18"/>
  <c r="T306" i="18"/>
  <c r="P306" i="18"/>
  <c r="O306" i="18"/>
  <c r="V306" i="18"/>
  <c r="R306" i="18"/>
  <c r="Z250" i="9"/>
  <c r="L208" i="18"/>
  <c r="Q208" i="18"/>
  <c r="U208" i="18"/>
  <c r="O208" i="18"/>
  <c r="S208" i="18"/>
  <c r="R208" i="18"/>
  <c r="M208" i="18"/>
  <c r="K208" i="18"/>
  <c r="T208" i="18"/>
  <c r="P208" i="18"/>
  <c r="N208" i="18"/>
  <c r="V208" i="18"/>
  <c r="P278" i="18"/>
  <c r="R278" i="18"/>
  <c r="S278" i="18"/>
  <c r="T278" i="18"/>
  <c r="K278" i="18"/>
  <c r="U278" i="18"/>
  <c r="M278" i="18"/>
  <c r="L278" i="18"/>
  <c r="N278" i="18"/>
  <c r="O278" i="18"/>
  <c r="Q278" i="18"/>
  <c r="V278" i="18"/>
  <c r="Z191" i="9"/>
  <c r="T25" i="18"/>
  <c r="L25" i="18"/>
  <c r="M25" i="18"/>
  <c r="N25" i="18"/>
  <c r="P25" i="18"/>
  <c r="R25" i="18"/>
  <c r="U25" i="18"/>
  <c r="K25" i="18"/>
  <c r="S25" i="18"/>
  <c r="O25" i="18"/>
  <c r="Q25" i="18"/>
  <c r="V25" i="18"/>
  <c r="K260" i="18"/>
  <c r="P260" i="18"/>
  <c r="Q260" i="18"/>
  <c r="R260" i="18"/>
  <c r="V260" i="18"/>
  <c r="N260" i="18"/>
  <c r="O260" i="18"/>
  <c r="U260" i="18"/>
  <c r="M260" i="18"/>
  <c r="T260" i="18"/>
  <c r="L260" i="18"/>
  <c r="S260" i="18"/>
  <c r="L196" i="18"/>
  <c r="U196" i="18"/>
  <c r="M196" i="18"/>
  <c r="N196" i="18"/>
  <c r="R196" i="18"/>
  <c r="T196" i="18"/>
  <c r="O196" i="18"/>
  <c r="Q196" i="18"/>
  <c r="P196" i="18"/>
  <c r="K196" i="18"/>
  <c r="S196" i="18"/>
  <c r="V196" i="18"/>
  <c r="Z38" i="9"/>
  <c r="M257" i="18"/>
  <c r="S257" i="18"/>
  <c r="K257" i="18"/>
  <c r="Q257" i="18"/>
  <c r="P257" i="18"/>
  <c r="R257" i="18"/>
  <c r="T257" i="18"/>
  <c r="V257" i="18"/>
  <c r="U257" i="18"/>
  <c r="O257" i="18"/>
  <c r="N257" i="18"/>
  <c r="L257" i="18"/>
  <c r="P39" i="18"/>
  <c r="S39" i="18"/>
  <c r="U39" i="18"/>
  <c r="R39" i="18"/>
  <c r="T39" i="18"/>
  <c r="L39" i="18"/>
  <c r="V39" i="18"/>
  <c r="K39" i="18"/>
  <c r="O39" i="18"/>
  <c r="M39" i="18"/>
  <c r="N39" i="18"/>
  <c r="Q39" i="18"/>
  <c r="Z208" i="9"/>
  <c r="P33" i="18"/>
  <c r="L33" i="18"/>
  <c r="Q33" i="18"/>
  <c r="O33" i="18"/>
  <c r="V33" i="18"/>
  <c r="M33" i="18"/>
  <c r="N33" i="18"/>
  <c r="U33" i="18"/>
  <c r="K33" i="18"/>
  <c r="S33" i="18"/>
  <c r="T33" i="18"/>
  <c r="R33" i="18"/>
  <c r="Q169" i="18"/>
  <c r="S169" i="18"/>
  <c r="T169" i="18"/>
  <c r="K169" i="18"/>
  <c r="V169" i="18"/>
  <c r="L169" i="18"/>
  <c r="N169" i="18"/>
  <c r="O169" i="18"/>
  <c r="P169" i="18"/>
  <c r="R169" i="18"/>
  <c r="M169" i="18"/>
  <c r="U169" i="18"/>
  <c r="Z223" i="9"/>
  <c r="T186" i="18"/>
  <c r="N186" i="18"/>
  <c r="P186" i="18"/>
  <c r="K186" i="18"/>
  <c r="M186" i="18"/>
  <c r="U186" i="18"/>
  <c r="O186" i="18"/>
  <c r="R186" i="18"/>
  <c r="L186" i="18"/>
  <c r="S186" i="18"/>
  <c r="V186" i="18"/>
  <c r="Q186" i="18"/>
  <c r="Z238" i="9"/>
  <c r="M291" i="18"/>
  <c r="O291" i="18"/>
  <c r="P291" i="18"/>
  <c r="Q291" i="18"/>
  <c r="R291" i="18"/>
  <c r="T291" i="18"/>
  <c r="L291" i="18"/>
  <c r="V291" i="18"/>
  <c r="N291" i="18"/>
  <c r="U291" i="18"/>
  <c r="S291" i="18"/>
  <c r="K291" i="18"/>
  <c r="Z60" i="9"/>
  <c r="L226" i="18"/>
  <c r="M226" i="18"/>
  <c r="N226" i="18"/>
  <c r="R226" i="18"/>
  <c r="T226" i="18"/>
  <c r="Q226" i="18"/>
  <c r="V226" i="18"/>
  <c r="K226" i="18"/>
  <c r="P226" i="18"/>
  <c r="O226" i="18"/>
  <c r="U226" i="18"/>
  <c r="S226" i="18"/>
  <c r="K249" i="18"/>
  <c r="M249" i="18"/>
  <c r="S249" i="18"/>
  <c r="R249" i="18"/>
  <c r="N249" i="18"/>
  <c r="U249" i="18"/>
  <c r="L249" i="18"/>
  <c r="T249" i="18"/>
  <c r="P249" i="18"/>
  <c r="V249" i="18"/>
  <c r="O249" i="18"/>
  <c r="Q249" i="18"/>
  <c r="L192" i="18"/>
  <c r="P192" i="18"/>
  <c r="Q192" i="18"/>
  <c r="N192" i="18"/>
  <c r="R192" i="18"/>
  <c r="T192" i="18"/>
  <c r="V192" i="18"/>
  <c r="K192" i="18"/>
  <c r="S192" i="18"/>
  <c r="U192" i="18"/>
  <c r="M192" i="18"/>
  <c r="O192" i="18"/>
  <c r="Z138" i="9"/>
  <c r="N31" i="18"/>
  <c r="R31" i="18"/>
  <c r="L31" i="18"/>
  <c r="T31" i="18"/>
  <c r="O31" i="18"/>
  <c r="V31" i="18"/>
  <c r="Q31" i="18"/>
  <c r="K31" i="18"/>
  <c r="S31" i="18"/>
  <c r="U31" i="18"/>
  <c r="M31" i="18"/>
  <c r="P31" i="18"/>
  <c r="Z200" i="9"/>
  <c r="N54" i="18"/>
  <c r="O54" i="18"/>
  <c r="S54" i="18"/>
  <c r="T54" i="18"/>
  <c r="L54" i="18"/>
  <c r="V54" i="18"/>
  <c r="P54" i="18"/>
  <c r="R54" i="18"/>
  <c r="U54" i="18"/>
  <c r="Q54" i="18"/>
  <c r="M54" i="18"/>
  <c r="K54" i="18"/>
  <c r="L105" i="18"/>
  <c r="N105" i="18"/>
  <c r="Q105" i="18"/>
  <c r="T105" i="18"/>
  <c r="U105" i="18"/>
  <c r="M105" i="18"/>
  <c r="R105" i="18"/>
  <c r="V105" i="18"/>
  <c r="O105" i="18"/>
  <c r="P105" i="18"/>
  <c r="K105" i="18"/>
  <c r="S105" i="18"/>
  <c r="Z95" i="9"/>
  <c r="K57" i="18"/>
  <c r="R57" i="18"/>
  <c r="S57" i="18"/>
  <c r="L57" i="18"/>
  <c r="T57" i="18"/>
  <c r="M57" i="18"/>
  <c r="U57" i="18"/>
  <c r="N57" i="18"/>
  <c r="V57" i="18"/>
  <c r="O57" i="18"/>
  <c r="P57" i="18"/>
  <c r="Q57" i="18"/>
  <c r="K219" i="18"/>
  <c r="L219" i="18"/>
  <c r="O219" i="18"/>
  <c r="P219" i="18"/>
  <c r="R219" i="18"/>
  <c r="S219" i="18"/>
  <c r="T219" i="18"/>
  <c r="V219" i="18"/>
  <c r="M219" i="18"/>
  <c r="Q219" i="18"/>
  <c r="N219" i="18"/>
  <c r="U219" i="18"/>
  <c r="N154" i="18"/>
  <c r="M154" i="18"/>
  <c r="R154" i="18"/>
  <c r="U154" i="18"/>
  <c r="K154" i="18"/>
  <c r="T154" i="18"/>
  <c r="O154" i="18"/>
  <c r="P154" i="18"/>
  <c r="L154" i="18"/>
  <c r="Q154" i="18"/>
  <c r="V154" i="18"/>
  <c r="S154" i="18"/>
  <c r="N272" i="18"/>
  <c r="P272" i="18"/>
  <c r="Q272" i="18"/>
  <c r="R272" i="18"/>
  <c r="V272" i="18"/>
  <c r="O272" i="18"/>
  <c r="K272" i="18"/>
  <c r="S272" i="18"/>
  <c r="L272" i="18"/>
  <c r="T272" i="18"/>
  <c r="M272" i="18"/>
  <c r="U272" i="18"/>
  <c r="M63" i="18"/>
  <c r="R63" i="18"/>
  <c r="S63" i="18"/>
  <c r="U63" i="18"/>
  <c r="L63" i="18"/>
  <c r="V63" i="18"/>
  <c r="K63" i="18"/>
  <c r="T63" i="18"/>
  <c r="N63" i="18"/>
  <c r="Q63" i="18"/>
  <c r="O63" i="18"/>
  <c r="P63" i="18"/>
  <c r="M93" i="18"/>
  <c r="N93" i="18"/>
  <c r="Q93" i="18"/>
  <c r="R93" i="18"/>
  <c r="L93" i="18"/>
  <c r="T93" i="18"/>
  <c r="O93" i="18"/>
  <c r="U93" i="18"/>
  <c r="P93" i="18"/>
  <c r="K93" i="18"/>
  <c r="V93" i="18"/>
  <c r="S93" i="18"/>
  <c r="Z287" i="9"/>
  <c r="M122" i="18"/>
  <c r="O122" i="18"/>
  <c r="V122" i="18"/>
  <c r="N122" i="18"/>
  <c r="R122" i="18"/>
  <c r="S122" i="18"/>
  <c r="Q122" i="18"/>
  <c r="K122" i="18"/>
  <c r="L122" i="18"/>
  <c r="T122" i="18"/>
  <c r="U122" i="18"/>
  <c r="P122" i="18"/>
  <c r="O138" i="18"/>
  <c r="N138" i="18"/>
  <c r="T138" i="18"/>
  <c r="S138" i="18"/>
  <c r="L138" i="18"/>
  <c r="M138" i="18"/>
  <c r="U138" i="18"/>
  <c r="P138" i="18"/>
  <c r="Q138" i="18"/>
  <c r="K138" i="18"/>
  <c r="V138" i="18"/>
  <c r="R138" i="18"/>
  <c r="O232" i="18"/>
  <c r="P232" i="18"/>
  <c r="Q232" i="18"/>
  <c r="R232" i="18"/>
  <c r="S232" i="18"/>
  <c r="T232" i="18"/>
  <c r="K232" i="18"/>
  <c r="U232" i="18"/>
  <c r="M232" i="18"/>
  <c r="L232" i="18"/>
  <c r="N232" i="18"/>
  <c r="V232" i="18"/>
  <c r="Q302" i="18"/>
  <c r="K302" i="18"/>
  <c r="O302" i="18"/>
  <c r="S302" i="18"/>
  <c r="P302" i="18"/>
  <c r="T302" i="18"/>
  <c r="M302" i="18"/>
  <c r="U302" i="18"/>
  <c r="V302" i="18"/>
  <c r="R302" i="18"/>
  <c r="L302" i="18"/>
  <c r="N302" i="18"/>
  <c r="Z215" i="9"/>
  <c r="L77" i="18"/>
  <c r="T77" i="18"/>
  <c r="V77" i="18"/>
  <c r="M77" i="18"/>
  <c r="N77" i="18"/>
  <c r="P77" i="18"/>
  <c r="Q77" i="18"/>
  <c r="R77" i="18"/>
  <c r="S77" i="18"/>
  <c r="U77" i="18"/>
  <c r="O77" i="18"/>
  <c r="K77" i="18"/>
  <c r="P214" i="18"/>
  <c r="L214" i="18"/>
  <c r="M214" i="18"/>
  <c r="N214" i="18"/>
  <c r="Q214" i="18"/>
  <c r="R214" i="18"/>
  <c r="U214" i="18"/>
  <c r="S214" i="18"/>
  <c r="K214" i="18"/>
  <c r="O214" i="18"/>
  <c r="T214" i="18"/>
  <c r="V214" i="18"/>
  <c r="P131" i="18"/>
  <c r="R131" i="18"/>
  <c r="U131" i="18"/>
  <c r="L131" i="18"/>
  <c r="M131" i="18"/>
  <c r="T131" i="18"/>
  <c r="N131" i="18"/>
  <c r="Q131" i="18"/>
  <c r="O131" i="18"/>
  <c r="V131" i="18"/>
  <c r="S131" i="18"/>
  <c r="K131" i="18"/>
  <c r="K66" i="18"/>
  <c r="P66" i="18"/>
  <c r="Q66" i="18"/>
  <c r="T66" i="18"/>
  <c r="V66" i="18"/>
  <c r="O66" i="18"/>
  <c r="S66" i="18"/>
  <c r="M66" i="18"/>
  <c r="U66" i="18"/>
  <c r="N66" i="18"/>
  <c r="L66" i="18"/>
  <c r="R66" i="18"/>
  <c r="Z42" i="9"/>
  <c r="M160" i="18"/>
  <c r="N160" i="18"/>
  <c r="O160" i="18"/>
  <c r="P160" i="18"/>
  <c r="V160" i="18"/>
  <c r="K160" i="18"/>
  <c r="U160" i="18"/>
  <c r="S160" i="18"/>
  <c r="T160" i="18"/>
  <c r="R160" i="18"/>
  <c r="L160" i="18"/>
  <c r="Q160" i="18"/>
  <c r="K230" i="18"/>
  <c r="M230" i="18"/>
  <c r="V230" i="18"/>
  <c r="O230" i="18"/>
  <c r="P230" i="18"/>
  <c r="Q230" i="18"/>
  <c r="R230" i="18"/>
  <c r="S230" i="18"/>
  <c r="T230" i="18"/>
  <c r="U230" i="18"/>
  <c r="L230" i="18"/>
  <c r="N230" i="18"/>
  <c r="U222" i="18"/>
  <c r="L222" i="18"/>
  <c r="M222" i="18"/>
  <c r="Q222" i="18"/>
  <c r="R222" i="18"/>
  <c r="T222" i="18"/>
  <c r="K222" i="18"/>
  <c r="N222" i="18"/>
  <c r="V222" i="18"/>
  <c r="P222" i="18"/>
  <c r="S222" i="18"/>
  <c r="O222" i="18"/>
  <c r="K273" i="18"/>
  <c r="Q273" i="18"/>
  <c r="R273" i="18"/>
  <c r="S273" i="18"/>
  <c r="T273" i="18"/>
  <c r="P273" i="18"/>
  <c r="N273" i="18"/>
  <c r="O273" i="18"/>
  <c r="L273" i="18"/>
  <c r="M273" i="18"/>
  <c r="U273" i="18"/>
  <c r="V273" i="18"/>
  <c r="T174" i="18"/>
  <c r="U174" i="18"/>
  <c r="L174" i="18"/>
  <c r="M174" i="18"/>
  <c r="P174" i="18"/>
  <c r="Q174" i="18"/>
  <c r="R174" i="18"/>
  <c r="N174" i="18"/>
  <c r="K174" i="18"/>
  <c r="S174" i="18"/>
  <c r="O174" i="18"/>
  <c r="V174" i="18"/>
  <c r="M21" i="18"/>
  <c r="T21" i="18"/>
  <c r="L21" i="18"/>
  <c r="R21" i="18"/>
  <c r="O21" i="18"/>
  <c r="V21" i="18"/>
  <c r="P21" i="18"/>
  <c r="Q21" i="18"/>
  <c r="K21" i="18"/>
  <c r="U21" i="18"/>
  <c r="N21" i="18"/>
  <c r="S21" i="18"/>
  <c r="K241" i="18"/>
  <c r="V241" i="18"/>
  <c r="U241" i="18"/>
  <c r="R241" i="18"/>
  <c r="P241" i="18"/>
  <c r="M241" i="18"/>
  <c r="N241" i="18"/>
  <c r="Q241" i="18"/>
  <c r="O241" i="18"/>
  <c r="S241" i="18"/>
  <c r="L241" i="18"/>
  <c r="T241" i="18"/>
  <c r="K264" i="18"/>
  <c r="O264" i="18"/>
  <c r="P264" i="18"/>
  <c r="Q264" i="18"/>
  <c r="R264" i="18"/>
  <c r="V264" i="18"/>
  <c r="N264" i="18"/>
  <c r="U264" i="18"/>
  <c r="L264" i="18"/>
  <c r="M264" i="18"/>
  <c r="T264" i="18"/>
  <c r="S264" i="18"/>
  <c r="O211" i="18"/>
  <c r="K211" i="18"/>
  <c r="L211" i="18"/>
  <c r="N211" i="18"/>
  <c r="P211" i="18"/>
  <c r="R211" i="18"/>
  <c r="T211" i="18"/>
  <c r="V211" i="18"/>
  <c r="M211" i="18"/>
  <c r="U211" i="18"/>
  <c r="S211" i="18"/>
  <c r="Q211" i="18"/>
  <c r="O203" i="18"/>
  <c r="P203" i="18"/>
  <c r="R203" i="18"/>
  <c r="S203" i="18"/>
  <c r="T203" i="18"/>
  <c r="V203" i="18"/>
  <c r="K203" i="18"/>
  <c r="L203" i="18"/>
  <c r="U203" i="18"/>
  <c r="Q203" i="18"/>
  <c r="M203" i="18"/>
  <c r="N203" i="18"/>
  <c r="L307" i="18"/>
  <c r="N307" i="18"/>
  <c r="T307" i="18"/>
  <c r="V307" i="18"/>
  <c r="S307" i="18"/>
  <c r="Q307" i="18"/>
  <c r="K307" i="18"/>
  <c r="R307" i="18"/>
  <c r="P307" i="18"/>
  <c r="O307" i="18"/>
  <c r="U307" i="18"/>
  <c r="M307" i="18"/>
  <c r="Z252" i="9"/>
  <c r="O114" i="18"/>
  <c r="K114" i="18"/>
  <c r="N114" i="18"/>
  <c r="T114" i="18"/>
  <c r="Q114" i="18"/>
  <c r="U114" i="18"/>
  <c r="S114" i="18"/>
  <c r="P114" i="18"/>
  <c r="L114" i="18"/>
  <c r="V114" i="18"/>
  <c r="M114" i="18"/>
  <c r="R114" i="18"/>
  <c r="L280" i="18"/>
  <c r="R280" i="18"/>
  <c r="T280" i="18"/>
  <c r="P280" i="18"/>
  <c r="Q280" i="18"/>
  <c r="O280" i="18"/>
  <c r="N280" i="18"/>
  <c r="S280" i="18"/>
  <c r="U280" i="18"/>
  <c r="V280" i="18"/>
  <c r="K280" i="18"/>
  <c r="M280" i="18"/>
  <c r="O215" i="18"/>
  <c r="N215" i="18"/>
  <c r="V215" i="18"/>
  <c r="T215" i="18"/>
  <c r="K215" i="18"/>
  <c r="S215" i="18"/>
  <c r="L215" i="18"/>
  <c r="M215" i="18"/>
  <c r="P215" i="18"/>
  <c r="R215" i="18"/>
  <c r="U215" i="18"/>
  <c r="Q215" i="18"/>
  <c r="N245" i="18"/>
  <c r="K245" i="18"/>
  <c r="O245" i="18"/>
  <c r="P245" i="18"/>
  <c r="R245" i="18"/>
  <c r="S245" i="18"/>
  <c r="V245" i="18"/>
  <c r="U245" i="18"/>
  <c r="T245" i="18"/>
  <c r="M245" i="18"/>
  <c r="L245" i="18"/>
  <c r="Q245" i="18"/>
  <c r="Z159" i="9"/>
  <c r="N145" i="18"/>
  <c r="L145" i="18"/>
  <c r="M145" i="18"/>
  <c r="O145" i="18"/>
  <c r="P145" i="18"/>
  <c r="Q145" i="18"/>
  <c r="T145" i="18"/>
  <c r="U145" i="18"/>
  <c r="K145" i="18"/>
  <c r="R145" i="18"/>
  <c r="S145" i="18"/>
  <c r="V145" i="18"/>
  <c r="K235" i="18"/>
  <c r="T235" i="18"/>
  <c r="L235" i="18"/>
  <c r="P235" i="18"/>
  <c r="Q235" i="18"/>
  <c r="S235" i="18"/>
  <c r="V235" i="18"/>
  <c r="U235" i="18"/>
  <c r="O235" i="18"/>
  <c r="N235" i="18"/>
  <c r="M235" i="18"/>
  <c r="R235" i="18"/>
  <c r="Q106" i="18"/>
  <c r="T106" i="18"/>
  <c r="K106" i="18"/>
  <c r="V106" i="18"/>
  <c r="N106" i="18"/>
  <c r="O106" i="18"/>
  <c r="R106" i="18"/>
  <c r="L106" i="18"/>
  <c r="P106" i="18"/>
  <c r="S106" i="18"/>
  <c r="U106" i="18"/>
  <c r="M106" i="18"/>
  <c r="L200" i="18"/>
  <c r="P200" i="18"/>
  <c r="Q200" i="18"/>
  <c r="O200" i="18"/>
  <c r="M200" i="18"/>
  <c r="N200" i="18"/>
  <c r="T200" i="18"/>
  <c r="V200" i="18"/>
  <c r="S200" i="18"/>
  <c r="U200" i="18"/>
  <c r="R200" i="18"/>
  <c r="K200" i="18"/>
  <c r="L270" i="18"/>
  <c r="K270" i="18"/>
  <c r="M270" i="18"/>
  <c r="U270" i="18"/>
  <c r="N270" i="18"/>
  <c r="P270" i="18"/>
  <c r="R270" i="18"/>
  <c r="S270" i="18"/>
  <c r="O270" i="18"/>
  <c r="V270" i="18"/>
  <c r="Q270" i="18"/>
  <c r="T270" i="18"/>
  <c r="Z183" i="9"/>
  <c r="Q148" i="18"/>
  <c r="K148" i="18"/>
  <c r="L148" i="18"/>
  <c r="O148" i="18"/>
  <c r="P148" i="18"/>
  <c r="S148" i="18"/>
  <c r="T148" i="18"/>
  <c r="U148" i="18"/>
  <c r="M148" i="18"/>
  <c r="R148" i="18"/>
  <c r="V148" i="18"/>
  <c r="N148" i="18"/>
  <c r="Q102" i="18"/>
  <c r="O102" i="18"/>
  <c r="P102" i="18"/>
  <c r="S102" i="18"/>
  <c r="T102" i="18"/>
  <c r="L102" i="18"/>
  <c r="K102" i="18"/>
  <c r="N102" i="18"/>
  <c r="R102" i="18"/>
  <c r="V102" i="18"/>
  <c r="M102" i="18"/>
  <c r="U102" i="18"/>
  <c r="Z109" i="9"/>
  <c r="L180" i="18"/>
  <c r="R180" i="18"/>
  <c r="T180" i="18"/>
  <c r="U180" i="18"/>
  <c r="M180" i="18"/>
  <c r="N180" i="18"/>
  <c r="Q180" i="18"/>
  <c r="O180" i="18"/>
  <c r="K180" i="18"/>
  <c r="P180" i="18"/>
  <c r="V180" i="18"/>
  <c r="S180" i="18"/>
  <c r="Z310" i="9"/>
  <c r="Z145" i="9"/>
  <c r="K262" i="18"/>
  <c r="M262" i="18"/>
  <c r="O262" i="18"/>
  <c r="R262" i="18"/>
  <c r="N262" i="18"/>
  <c r="V262" i="18"/>
  <c r="Q262" i="18"/>
  <c r="U262" i="18"/>
  <c r="L262" i="18"/>
  <c r="T262" i="18"/>
  <c r="S262" i="18"/>
  <c r="P262" i="18"/>
  <c r="Z175" i="9"/>
  <c r="K274" i="18"/>
  <c r="R274" i="18"/>
  <c r="S274" i="18"/>
  <c r="U274" i="18"/>
  <c r="M274" i="18"/>
  <c r="L274" i="18"/>
  <c r="N274" i="18"/>
  <c r="Q274" i="18"/>
  <c r="P274" i="18"/>
  <c r="V274" i="18"/>
  <c r="O274" i="18"/>
  <c r="T274" i="18"/>
  <c r="K297" i="18"/>
  <c r="N297" i="18"/>
  <c r="P297" i="18"/>
  <c r="Q297" i="18"/>
  <c r="R297" i="18"/>
  <c r="S297" i="18"/>
  <c r="L297" i="18"/>
  <c r="U297" i="18"/>
  <c r="M297" i="18"/>
  <c r="O297" i="18"/>
  <c r="T297" i="18"/>
  <c r="V297" i="18"/>
  <c r="N45" i="18"/>
  <c r="P45" i="18"/>
  <c r="U45" i="18"/>
  <c r="Q45" i="18"/>
  <c r="L45" i="18"/>
  <c r="M45" i="18"/>
  <c r="R45" i="18"/>
  <c r="T45" i="18"/>
  <c r="S45" i="18"/>
  <c r="O45" i="18"/>
  <c r="V45" i="18"/>
  <c r="K45" i="18"/>
  <c r="Z296" i="9"/>
  <c r="M204" i="18"/>
  <c r="N204" i="18"/>
  <c r="P204" i="18"/>
  <c r="Q204" i="18"/>
  <c r="R204" i="18"/>
  <c r="T204" i="18"/>
  <c r="U204" i="18"/>
  <c r="L204" i="18"/>
  <c r="K204" i="18"/>
  <c r="V204" i="18"/>
  <c r="S204" i="18"/>
  <c r="O204" i="18"/>
  <c r="L42" i="18"/>
  <c r="N42" i="18"/>
  <c r="R42" i="18"/>
  <c r="T42" i="18"/>
  <c r="V42" i="18"/>
  <c r="Q42" i="18"/>
  <c r="O42" i="18"/>
  <c r="K42" i="18"/>
  <c r="P42" i="18"/>
  <c r="S42" i="18"/>
  <c r="M42" i="18"/>
  <c r="U42" i="18"/>
  <c r="L276" i="18"/>
  <c r="R276" i="18"/>
  <c r="V276" i="18"/>
  <c r="M276" i="18"/>
  <c r="N276" i="18"/>
  <c r="U276" i="18"/>
  <c r="T276" i="18"/>
  <c r="K276" i="18"/>
  <c r="S276" i="18"/>
  <c r="P276" i="18"/>
  <c r="O276" i="18"/>
  <c r="Q276" i="18"/>
  <c r="K177" i="18"/>
  <c r="L177" i="18"/>
  <c r="N177" i="18"/>
  <c r="R177" i="18"/>
  <c r="S177" i="18"/>
  <c r="T177" i="18"/>
  <c r="V177" i="18"/>
  <c r="Q177" i="18"/>
  <c r="P177" i="18"/>
  <c r="M177" i="18"/>
  <c r="O177" i="18"/>
  <c r="U177" i="18"/>
  <c r="K255" i="18"/>
  <c r="R255" i="18"/>
  <c r="T255" i="18"/>
  <c r="L255" i="18"/>
  <c r="U255" i="18"/>
  <c r="M255" i="18"/>
  <c r="V255" i="18"/>
  <c r="N255" i="18"/>
  <c r="P255" i="18"/>
  <c r="Q255" i="18"/>
  <c r="O255" i="18"/>
  <c r="S255" i="18"/>
  <c r="K285" i="18"/>
  <c r="N285" i="18"/>
  <c r="T285" i="18"/>
  <c r="M285" i="18"/>
  <c r="L285" i="18"/>
  <c r="O285" i="18"/>
  <c r="U285" i="18"/>
  <c r="Q285" i="18"/>
  <c r="V285" i="18"/>
  <c r="R285" i="18"/>
  <c r="P285" i="18"/>
  <c r="S285" i="18"/>
  <c r="Z186" i="9"/>
  <c r="L246" i="18"/>
  <c r="P246" i="18"/>
  <c r="Q246" i="18"/>
  <c r="R246" i="18"/>
  <c r="M246" i="18"/>
  <c r="S246" i="18"/>
  <c r="V246" i="18"/>
  <c r="K246" i="18"/>
  <c r="N246" i="18"/>
  <c r="T246" i="18"/>
  <c r="O246" i="18"/>
  <c r="U246" i="18"/>
  <c r="Z199" i="9"/>
  <c r="T26" i="18"/>
  <c r="L26" i="18"/>
  <c r="P26" i="18"/>
  <c r="R26" i="18"/>
  <c r="V26" i="18"/>
  <c r="N26" i="18"/>
  <c r="O26" i="18"/>
  <c r="M26" i="18"/>
  <c r="Q26" i="18"/>
  <c r="K26" i="18"/>
  <c r="S26" i="18"/>
  <c r="U26" i="18"/>
  <c r="Q161" i="18"/>
  <c r="R161" i="18"/>
  <c r="S161" i="18"/>
  <c r="T161" i="18"/>
  <c r="K161" i="18"/>
  <c r="V161" i="18"/>
  <c r="L161" i="18"/>
  <c r="N161" i="18"/>
  <c r="O161" i="18"/>
  <c r="P161" i="18"/>
  <c r="U161" i="18"/>
  <c r="M161" i="18"/>
  <c r="Z46" i="9"/>
  <c r="Z96" i="9"/>
  <c r="S269" i="18"/>
  <c r="T269" i="18"/>
  <c r="K269" i="18"/>
  <c r="L269" i="18"/>
  <c r="Q269" i="18"/>
  <c r="P269" i="18"/>
  <c r="R269" i="18"/>
  <c r="M269" i="18"/>
  <c r="U269" i="18"/>
  <c r="O269" i="18"/>
  <c r="N269" i="18"/>
  <c r="V269" i="18"/>
  <c r="Z254" i="9"/>
  <c r="Q188" i="18"/>
  <c r="R188" i="18"/>
  <c r="T188" i="18"/>
  <c r="U188" i="18"/>
  <c r="L188" i="18"/>
  <c r="M188" i="18"/>
  <c r="N188" i="18"/>
  <c r="P188" i="18"/>
  <c r="V188" i="18"/>
  <c r="K188" i="18"/>
  <c r="S188" i="18"/>
  <c r="O188" i="18"/>
  <c r="L27" i="18"/>
  <c r="Q27" i="18"/>
  <c r="R27" i="18"/>
  <c r="K27" i="18"/>
  <c r="S27" i="18"/>
  <c r="M27" i="18"/>
  <c r="U27" i="18"/>
  <c r="N27" i="18"/>
  <c r="O27" i="18"/>
  <c r="P27" i="18"/>
  <c r="T27" i="18"/>
  <c r="V27" i="18"/>
  <c r="M258" i="18"/>
  <c r="O258" i="18"/>
  <c r="N258" i="18"/>
  <c r="P258" i="18"/>
  <c r="Q258" i="18"/>
  <c r="S258" i="18"/>
  <c r="L258" i="18"/>
  <c r="U258" i="18"/>
  <c r="T258" i="18"/>
  <c r="V258" i="18"/>
  <c r="R258" i="18"/>
  <c r="K258" i="18"/>
  <c r="N89" i="18"/>
  <c r="M89" i="18"/>
  <c r="U89" i="18"/>
  <c r="O89" i="18"/>
  <c r="V89" i="18"/>
  <c r="Q89" i="18"/>
  <c r="K89" i="18"/>
  <c r="P89" i="18"/>
  <c r="S89" i="18"/>
  <c r="L89" i="18"/>
  <c r="R89" i="18"/>
  <c r="T89" i="18"/>
  <c r="P167" i="18"/>
  <c r="K167" i="18"/>
  <c r="L167" i="18"/>
  <c r="O167" i="18"/>
  <c r="R167" i="18"/>
  <c r="S167" i="18"/>
  <c r="V167" i="18"/>
  <c r="N167" i="18"/>
  <c r="Q167" i="18"/>
  <c r="T167" i="18"/>
  <c r="U167" i="18"/>
  <c r="M167" i="18"/>
  <c r="O197" i="18"/>
  <c r="T197" i="18"/>
  <c r="R197" i="18"/>
  <c r="L197" i="18"/>
  <c r="V197" i="18"/>
  <c r="S197" i="18"/>
  <c r="M197" i="18"/>
  <c r="P197" i="18"/>
  <c r="U197" i="18"/>
  <c r="N197" i="18"/>
  <c r="K197" i="18"/>
  <c r="Q197" i="18"/>
  <c r="Z80" i="9"/>
  <c r="X18" i="9"/>
  <c r="V8" i="18" s="1"/>
  <c r="J36" i="17" l="1"/>
  <c r="Y200" i="7"/>
  <c r="Y222" i="7"/>
  <c r="N18" i="18"/>
  <c r="J106" i="17"/>
  <c r="J50" i="14"/>
  <c r="R18" i="18"/>
  <c r="Y266" i="7"/>
  <c r="J287" i="17"/>
  <c r="Y153" i="7"/>
  <c r="J125" i="14"/>
  <c r="L125" i="14" s="1"/>
  <c r="N125" i="14" s="1"/>
  <c r="J205" i="17"/>
  <c r="U18" i="18"/>
  <c r="J162" i="14"/>
  <c r="L162" i="14" s="1"/>
  <c r="N162" i="14" s="1"/>
  <c r="V18" i="18"/>
  <c r="L18" i="18"/>
  <c r="Y18" i="18"/>
  <c r="Y132" i="7"/>
  <c r="J106" i="14"/>
  <c r="L106" i="14" s="1"/>
  <c r="N106" i="14" s="1"/>
  <c r="Y112" i="7"/>
  <c r="O18" i="18"/>
  <c r="J130" i="14"/>
  <c r="Y76" i="7"/>
  <c r="J233" i="17"/>
  <c r="M18" i="18"/>
  <c r="Y100" i="7"/>
  <c r="T18" i="18"/>
  <c r="P18" i="18"/>
  <c r="J166" i="17"/>
  <c r="Y126" i="7"/>
  <c r="S18" i="18"/>
  <c r="J229" i="14"/>
  <c r="L229" i="14" s="1"/>
  <c r="N229" i="14" s="1"/>
  <c r="J302" i="14"/>
  <c r="L302" i="14" s="1"/>
  <c r="N302" i="14" s="1"/>
  <c r="J330" i="14"/>
  <c r="L330" i="14" s="1"/>
  <c r="N330" i="14" s="1"/>
  <c r="Q18" i="18"/>
  <c r="K18" i="18"/>
  <c r="J95" i="17"/>
  <c r="J283" i="17"/>
  <c r="Y300" i="7"/>
  <c r="Q19" i="18"/>
  <c r="S12" i="18"/>
  <c r="S19" i="18"/>
  <c r="T19" i="18"/>
  <c r="Y18" i="7"/>
  <c r="Y109" i="7"/>
  <c r="J243" i="14"/>
  <c r="L243" i="14" s="1"/>
  <c r="N243" i="14" s="1"/>
  <c r="O19" i="18"/>
  <c r="N19" i="18"/>
  <c r="J29" i="17"/>
  <c r="V19" i="18"/>
  <c r="P19" i="18"/>
  <c r="Y19" i="18"/>
  <c r="R19" i="18"/>
  <c r="J129" i="14"/>
  <c r="L129" i="14" s="1"/>
  <c r="N129" i="14" s="1"/>
  <c r="U19" i="18"/>
  <c r="O12" i="18"/>
  <c r="I39" i="14"/>
  <c r="K19" i="16"/>
  <c r="K22" i="16"/>
  <c r="O22" i="16" s="1"/>
  <c r="Y22" i="16" s="1"/>
  <c r="I42" i="14"/>
  <c r="X12" i="7"/>
  <c r="B17" i="16"/>
  <c r="Y190" i="7"/>
  <c r="Y213" i="7"/>
  <c r="J211" i="17"/>
  <c r="AE193" i="18"/>
  <c r="AE271" i="18"/>
  <c r="AE32" i="18"/>
  <c r="Y121" i="7"/>
  <c r="AE153" i="18"/>
  <c r="J105" i="14"/>
  <c r="L105" i="14" s="1"/>
  <c r="N105" i="14" s="1"/>
  <c r="Y64" i="7"/>
  <c r="J102" i="14"/>
  <c r="L102" i="14" s="1"/>
  <c r="N102" i="14" s="1"/>
  <c r="Y75" i="7"/>
  <c r="Y74" i="7"/>
  <c r="J202" i="14"/>
  <c r="L202" i="14" s="1"/>
  <c r="N202" i="14" s="1"/>
  <c r="Y160" i="7"/>
  <c r="J315" i="14"/>
  <c r="L315" i="14" s="1"/>
  <c r="N315" i="14" s="1"/>
  <c r="Y285" i="7"/>
  <c r="J180" i="17"/>
  <c r="K12" i="18"/>
  <c r="J252" i="17"/>
  <c r="J61" i="17"/>
  <c r="J164" i="17"/>
  <c r="V12" i="18"/>
  <c r="Y12" i="18"/>
  <c r="Y276" i="7"/>
  <c r="Y194" i="7"/>
  <c r="J296" i="14"/>
  <c r="L296" i="14" s="1"/>
  <c r="N296" i="14" s="1"/>
  <c r="R12" i="18"/>
  <c r="J120" i="14"/>
  <c r="L120" i="14" s="1"/>
  <c r="N120" i="14" s="1"/>
  <c r="J44" i="14"/>
  <c r="L44" i="14" s="1"/>
  <c r="N44" i="14" s="1"/>
  <c r="L12" i="18"/>
  <c r="J101" i="17"/>
  <c r="J141" i="14"/>
  <c r="L141" i="14" s="1"/>
  <c r="N141" i="14" s="1"/>
  <c r="J291" i="17"/>
  <c r="J190" i="14"/>
  <c r="L190" i="14" s="1"/>
  <c r="N190" i="14" s="1"/>
  <c r="J221" i="17"/>
  <c r="J108" i="14"/>
  <c r="L108" i="14" s="1"/>
  <c r="N108" i="14" s="1"/>
  <c r="J93" i="14"/>
  <c r="L93" i="14" s="1"/>
  <c r="N93" i="14" s="1"/>
  <c r="J307" i="14"/>
  <c r="L307" i="14" s="1"/>
  <c r="N307" i="14" s="1"/>
  <c r="J305" i="17"/>
  <c r="AB21" i="16"/>
  <c r="AN15" i="18" s="1"/>
  <c r="J22" i="17" s="1"/>
  <c r="S15" i="18"/>
  <c r="P15" i="18"/>
  <c r="Y223" i="7"/>
  <c r="J225" i="14"/>
  <c r="L225" i="14" s="1"/>
  <c r="N225" i="14" s="1"/>
  <c r="J215" i="17"/>
  <c r="Y118" i="7"/>
  <c r="Y107" i="7"/>
  <c r="V15" i="18"/>
  <c r="Y58" i="7"/>
  <c r="Y135" i="7"/>
  <c r="J206" i="17"/>
  <c r="Y173" i="7"/>
  <c r="J284" i="14"/>
  <c r="L284" i="14" s="1"/>
  <c r="N284" i="14" s="1"/>
  <c r="Y87" i="7"/>
  <c r="O15" i="18"/>
  <c r="J73" i="14"/>
  <c r="L73" i="14" s="1"/>
  <c r="N73" i="14" s="1"/>
  <c r="J264" i="17"/>
  <c r="U15" i="18"/>
  <c r="Y51" i="7"/>
  <c r="Y264" i="7"/>
  <c r="J267" i="17"/>
  <c r="Y22" i="7"/>
  <c r="M15" i="18"/>
  <c r="N15" i="18"/>
  <c r="J99" i="17"/>
  <c r="J238" i="17"/>
  <c r="J122" i="17"/>
  <c r="J127" i="14"/>
  <c r="L127" i="14" s="1"/>
  <c r="N127" i="14" s="1"/>
  <c r="J239" i="17"/>
  <c r="Y163" i="7"/>
  <c r="Y119" i="7"/>
  <c r="Y157" i="7"/>
  <c r="J54" i="17"/>
  <c r="Y137" i="7"/>
  <c r="T12" i="18"/>
  <c r="J168" i="17"/>
  <c r="Y30" i="7"/>
  <c r="J170" i="14"/>
  <c r="L170" i="14" s="1"/>
  <c r="N170" i="14" s="1"/>
  <c r="J85" i="17"/>
  <c r="J151" i="14"/>
  <c r="L151" i="14" s="1"/>
  <c r="N151" i="14" s="1"/>
  <c r="J222" i="14"/>
  <c r="L222" i="14" s="1"/>
  <c r="N222" i="14" s="1"/>
  <c r="J275" i="14"/>
  <c r="L275" i="14" s="1"/>
  <c r="N275" i="14" s="1"/>
  <c r="J148" i="17"/>
  <c r="J219" i="14"/>
  <c r="L219" i="14" s="1"/>
  <c r="N219" i="14" s="1"/>
  <c r="Y161" i="7"/>
  <c r="Y286" i="7"/>
  <c r="J60" i="14"/>
  <c r="L60" i="14" s="1"/>
  <c r="N60" i="14" s="1"/>
  <c r="Y140" i="7"/>
  <c r="J236" i="17"/>
  <c r="Y245" i="7"/>
  <c r="J295" i="14"/>
  <c r="L295" i="14" s="1"/>
  <c r="N295" i="14" s="1"/>
  <c r="Y189" i="7"/>
  <c r="J172" i="17"/>
  <c r="M12" i="18"/>
  <c r="P12" i="18"/>
  <c r="J316" i="14"/>
  <c r="L316" i="14" s="1"/>
  <c r="N316" i="14" s="1"/>
  <c r="J271" i="14"/>
  <c r="L271" i="14" s="1"/>
  <c r="N271" i="14" s="1"/>
  <c r="J310" i="14"/>
  <c r="L310" i="14" s="1"/>
  <c r="N310" i="14" s="1"/>
  <c r="Y99" i="7"/>
  <c r="Y14" i="7"/>
  <c r="Y165" i="7"/>
  <c r="Y199" i="7"/>
  <c r="J114" i="14"/>
  <c r="L114" i="14" s="1"/>
  <c r="N114" i="14" s="1"/>
  <c r="J80" i="14"/>
  <c r="L80" i="14" s="1"/>
  <c r="N80" i="14" s="1"/>
  <c r="J185" i="14"/>
  <c r="L185" i="14" s="1"/>
  <c r="N185" i="14" s="1"/>
  <c r="Y265" i="7"/>
  <c r="Y25" i="7"/>
  <c r="J156" i="14"/>
  <c r="L156" i="14" s="1"/>
  <c r="N156" i="14" s="1"/>
  <c r="J31" i="17"/>
  <c r="J144" i="14"/>
  <c r="L144" i="14" s="1"/>
  <c r="N144" i="14" s="1"/>
  <c r="U12" i="18"/>
  <c r="N12" i="18"/>
  <c r="J176" i="17"/>
  <c r="J199" i="14"/>
  <c r="L199" i="14" s="1"/>
  <c r="N199" i="14" s="1"/>
  <c r="J142" i="14"/>
  <c r="L142" i="14" s="1"/>
  <c r="N142" i="14" s="1"/>
  <c r="Y114" i="7"/>
  <c r="X9" i="7"/>
  <c r="Y248" i="7"/>
  <c r="J253" i="14"/>
  <c r="L253" i="14" s="1"/>
  <c r="N253" i="14" s="1"/>
  <c r="J88" i="14"/>
  <c r="L88" i="14" s="1"/>
  <c r="N88" i="14" s="1"/>
  <c r="J282" i="17"/>
  <c r="Y227" i="7"/>
  <c r="J117" i="14"/>
  <c r="L117" i="14" s="1"/>
  <c r="N117" i="14" s="1"/>
  <c r="Y204" i="7"/>
  <c r="J203" i="14"/>
  <c r="L203" i="14" s="1"/>
  <c r="N203" i="14" s="1"/>
  <c r="Y228" i="7"/>
  <c r="J52" i="14"/>
  <c r="L52" i="14" s="1"/>
  <c r="N52" i="14" s="1"/>
  <c r="J193" i="14"/>
  <c r="L193" i="14" s="1"/>
  <c r="N193" i="14" s="1"/>
  <c r="Y254" i="7"/>
  <c r="J149" i="14"/>
  <c r="L149" i="14" s="1"/>
  <c r="N149" i="14" s="1"/>
  <c r="Y97" i="7"/>
  <c r="J237" i="14"/>
  <c r="L237" i="14" s="1"/>
  <c r="N237" i="14" s="1"/>
  <c r="J311" i="14"/>
  <c r="L311" i="14" s="1"/>
  <c r="N311" i="14" s="1"/>
  <c r="J99" i="14"/>
  <c r="L99" i="14" s="1"/>
  <c r="N99" i="14" s="1"/>
  <c r="Y207" i="7"/>
  <c r="Y46" i="7"/>
  <c r="Y281" i="7"/>
  <c r="Y69" i="7"/>
  <c r="J283" i="14"/>
  <c r="L283" i="14" s="1"/>
  <c r="N283" i="14" s="1"/>
  <c r="J324" i="14"/>
  <c r="L324" i="14" s="1"/>
  <c r="N324" i="14" s="1"/>
  <c r="J286" i="14"/>
  <c r="L286" i="14" s="1"/>
  <c r="N286" i="14" s="1"/>
  <c r="J76" i="14"/>
  <c r="L76" i="14" s="1"/>
  <c r="N76" i="14" s="1"/>
  <c r="J116" i="14"/>
  <c r="L116" i="14" s="1"/>
  <c r="N116" i="14" s="1"/>
  <c r="J81" i="14"/>
  <c r="L81" i="14" s="1"/>
  <c r="N81" i="14" s="1"/>
  <c r="J165" i="14"/>
  <c r="L165" i="14" s="1"/>
  <c r="N165" i="14" s="1"/>
  <c r="J137" i="14"/>
  <c r="L137" i="14" s="1"/>
  <c r="N137" i="14" s="1"/>
  <c r="J148" i="14"/>
  <c r="L148" i="14" s="1"/>
  <c r="N148" i="14" s="1"/>
  <c r="Y86" i="7"/>
  <c r="J140" i="17"/>
  <c r="J278" i="14"/>
  <c r="L278" i="14" s="1"/>
  <c r="N278" i="14" s="1"/>
  <c r="J240" i="17"/>
  <c r="J140" i="14"/>
  <c r="L140" i="14" s="1"/>
  <c r="N140" i="14" s="1"/>
  <c r="J146" i="14"/>
  <c r="L146" i="14" s="1"/>
  <c r="N146" i="14" s="1"/>
  <c r="J61" i="14"/>
  <c r="L61" i="14" s="1"/>
  <c r="N61" i="14" s="1"/>
  <c r="J231" i="14"/>
  <c r="L231" i="14" s="1"/>
  <c r="N231" i="14" s="1"/>
  <c r="Y31" i="7"/>
  <c r="Y183" i="7"/>
  <c r="J244" i="17"/>
  <c r="J212" i="17"/>
  <c r="J194" i="17"/>
  <c r="J141" i="17"/>
  <c r="J66" i="14"/>
  <c r="L66" i="14" s="1"/>
  <c r="N66" i="14" s="1"/>
  <c r="J153" i="14"/>
  <c r="L153" i="14" s="1"/>
  <c r="N153" i="14" s="1"/>
  <c r="J179" i="14"/>
  <c r="L179" i="14" s="1"/>
  <c r="N179" i="14" s="1"/>
  <c r="J65" i="14"/>
  <c r="L65" i="14" s="1"/>
  <c r="N65" i="14" s="1"/>
  <c r="Y116" i="7"/>
  <c r="Y36" i="7"/>
  <c r="Y123" i="7"/>
  <c r="Y149" i="7"/>
  <c r="Y35" i="7"/>
  <c r="Y196" i="7"/>
  <c r="J198" i="14"/>
  <c r="L198" i="14" s="1"/>
  <c r="N198" i="14" s="1"/>
  <c r="J150" i="14"/>
  <c r="L150" i="14" s="1"/>
  <c r="N150" i="14" s="1"/>
  <c r="J317" i="14"/>
  <c r="L317" i="14" s="1"/>
  <c r="N317" i="14" s="1"/>
  <c r="Y168" i="7"/>
  <c r="Y120" i="7"/>
  <c r="J259" i="14"/>
  <c r="L259" i="14" s="1"/>
  <c r="N259" i="14" s="1"/>
  <c r="J160" i="14"/>
  <c r="L160" i="14" s="1"/>
  <c r="N160" i="14" s="1"/>
  <c r="Y287" i="7"/>
  <c r="Y53" i="7"/>
  <c r="J250" i="14"/>
  <c r="L250" i="14" s="1"/>
  <c r="N250" i="14" s="1"/>
  <c r="J94" i="14"/>
  <c r="L94" i="14" s="1"/>
  <c r="N94" i="14" s="1"/>
  <c r="J198" i="17"/>
  <c r="Y277" i="7"/>
  <c r="Y192" i="7"/>
  <c r="Y270" i="7"/>
  <c r="J174" i="14"/>
  <c r="L174" i="14" s="1"/>
  <c r="N174" i="14" s="1"/>
  <c r="Y255" i="7"/>
  <c r="J272" i="14"/>
  <c r="L272" i="14" s="1"/>
  <c r="N272" i="14" s="1"/>
  <c r="J309" i="14"/>
  <c r="L309" i="14" s="1"/>
  <c r="N309" i="14" s="1"/>
  <c r="J300" i="14"/>
  <c r="L300" i="14" s="1"/>
  <c r="N300" i="14" s="1"/>
  <c r="Y144" i="7"/>
  <c r="J118" i="14"/>
  <c r="L118" i="14" s="1"/>
  <c r="N118" i="14" s="1"/>
  <c r="Y177" i="7"/>
  <c r="J255" i="14"/>
  <c r="L255" i="14" s="1"/>
  <c r="N255" i="14" s="1"/>
  <c r="Y242" i="7"/>
  <c r="Y279" i="7"/>
  <c r="J91" i="14"/>
  <c r="L91" i="14" s="1"/>
  <c r="N91" i="14" s="1"/>
  <c r="Y61" i="7"/>
  <c r="J188" i="17"/>
  <c r="J154" i="14"/>
  <c r="L154" i="14" s="1"/>
  <c r="N154" i="14" s="1"/>
  <c r="J266" i="14"/>
  <c r="L266" i="14" s="1"/>
  <c r="N266" i="14" s="1"/>
  <c r="J123" i="14"/>
  <c r="L123" i="14" s="1"/>
  <c r="N123" i="14" s="1"/>
  <c r="Y124" i="7"/>
  <c r="Y236" i="7"/>
  <c r="Y93" i="7"/>
  <c r="J246" i="14"/>
  <c r="L246" i="14" s="1"/>
  <c r="N246" i="14" s="1"/>
  <c r="Y216" i="7"/>
  <c r="J240" i="14"/>
  <c r="L240" i="14" s="1"/>
  <c r="N240" i="14" s="1"/>
  <c r="J217" i="14"/>
  <c r="L217" i="14" s="1"/>
  <c r="N217" i="14" s="1"/>
  <c r="J23" i="17"/>
  <c r="Y12" i="7"/>
  <c r="J42" i="14"/>
  <c r="L42" i="14" s="1"/>
  <c r="N42" i="14" s="1"/>
  <c r="J43" i="14"/>
  <c r="L43" i="14" s="1"/>
  <c r="N43" i="14" s="1"/>
  <c r="J74" i="17"/>
  <c r="Y185" i="7"/>
  <c r="J71" i="14"/>
  <c r="L71" i="14" s="1"/>
  <c r="N71" i="14" s="1"/>
  <c r="J215" i="14"/>
  <c r="L215" i="14" s="1"/>
  <c r="N215" i="14" s="1"/>
  <c r="J52" i="17"/>
  <c r="J214" i="14"/>
  <c r="L214" i="14" s="1"/>
  <c r="N214" i="14" s="1"/>
  <c r="J232" i="14"/>
  <c r="L232" i="14" s="1"/>
  <c r="N232" i="14" s="1"/>
  <c r="J290" i="14"/>
  <c r="L290" i="14" s="1"/>
  <c r="N290" i="14" s="1"/>
  <c r="J321" i="14"/>
  <c r="L321" i="14" s="1"/>
  <c r="N321" i="14" s="1"/>
  <c r="Y184" i="7"/>
  <c r="Y260" i="7"/>
  <c r="Y291" i="7"/>
  <c r="J48" i="17"/>
  <c r="J109" i="17"/>
  <c r="J223" i="17"/>
  <c r="Y212" i="7"/>
  <c r="J242" i="14"/>
  <c r="L242" i="14" s="1"/>
  <c r="N242" i="14" s="1"/>
  <c r="Y202" i="7"/>
  <c r="Y13" i="7"/>
  <c r="J136" i="17"/>
  <c r="J207" i="17"/>
  <c r="J196" i="14"/>
  <c r="L196" i="14" s="1"/>
  <c r="N196" i="14" s="1"/>
  <c r="Y166" i="7"/>
  <c r="J261" i="14"/>
  <c r="L261" i="14" s="1"/>
  <c r="N261" i="14" s="1"/>
  <c r="J45" i="14"/>
  <c r="L45" i="14" s="1"/>
  <c r="N45" i="14" s="1"/>
  <c r="J322" i="14"/>
  <c r="L322" i="14" s="1"/>
  <c r="N322" i="14" s="1"/>
  <c r="Y231" i="7"/>
  <c r="J136" i="14"/>
  <c r="L136" i="14" s="1"/>
  <c r="N136" i="14" s="1"/>
  <c r="J86" i="14"/>
  <c r="L86" i="14" s="1"/>
  <c r="N86" i="14" s="1"/>
  <c r="Y15" i="7"/>
  <c r="Y292" i="7"/>
  <c r="Y106" i="7"/>
  <c r="Y224" i="7"/>
  <c r="J323" i="14"/>
  <c r="L323" i="14" s="1"/>
  <c r="N323" i="14" s="1"/>
  <c r="Y56" i="7"/>
  <c r="J128" i="17"/>
  <c r="J235" i="17"/>
  <c r="Y293" i="7"/>
  <c r="Y27" i="7"/>
  <c r="J57" i="14"/>
  <c r="L57" i="14" s="1"/>
  <c r="N57" i="14" s="1"/>
  <c r="J38" i="17"/>
  <c r="J40" i="17"/>
  <c r="Y29" i="7"/>
  <c r="J59" i="14"/>
  <c r="L59" i="14" s="1"/>
  <c r="N59" i="14" s="1"/>
  <c r="Y179" i="7"/>
  <c r="J190" i="17"/>
  <c r="J209" i="14"/>
  <c r="L209" i="14" s="1"/>
  <c r="N209" i="14" s="1"/>
  <c r="Y250" i="7"/>
  <c r="J280" i="14"/>
  <c r="L280" i="14" s="1"/>
  <c r="N280" i="14" s="1"/>
  <c r="J261" i="17"/>
  <c r="J299" i="17"/>
  <c r="Y288" i="7"/>
  <c r="J318" i="14"/>
  <c r="L318" i="14" s="1"/>
  <c r="N318" i="14" s="1"/>
  <c r="Y110" i="7"/>
  <c r="Y129" i="7"/>
  <c r="J285" i="14"/>
  <c r="L285" i="14" s="1"/>
  <c r="N285" i="14" s="1"/>
  <c r="Y37" i="7"/>
  <c r="J83" i="14"/>
  <c r="L83" i="14" s="1"/>
  <c r="N83" i="14" s="1"/>
  <c r="Y78" i="7"/>
  <c r="J273" i="17"/>
  <c r="J139" i="14"/>
  <c r="L139" i="14" s="1"/>
  <c r="N139" i="14" s="1"/>
  <c r="J204" i="17"/>
  <c r="Y98" i="7"/>
  <c r="Y234" i="7"/>
  <c r="J299" i="14"/>
  <c r="L299" i="14" s="1"/>
  <c r="N299" i="14" s="1"/>
  <c r="J326" i="14"/>
  <c r="L326" i="14" s="1"/>
  <c r="N326" i="14" s="1"/>
  <c r="J241" i="14"/>
  <c r="L241" i="14" s="1"/>
  <c r="N241" i="14" s="1"/>
  <c r="Y72" i="7"/>
  <c r="J39" i="17"/>
  <c r="J325" i="14"/>
  <c r="L325" i="14" s="1"/>
  <c r="N325" i="14" s="1"/>
  <c r="Y172" i="7"/>
  <c r="J47" i="14"/>
  <c r="L47" i="14" s="1"/>
  <c r="N47" i="14" s="1"/>
  <c r="Y89" i="7"/>
  <c r="J249" i="14"/>
  <c r="L249" i="14" s="1"/>
  <c r="N249" i="14" s="1"/>
  <c r="Y220" i="7"/>
  <c r="J221" i="14"/>
  <c r="L221" i="14" s="1"/>
  <c r="N221" i="14" s="1"/>
  <c r="Y269" i="7"/>
  <c r="Y296" i="7"/>
  <c r="Y211" i="7"/>
  <c r="Y295" i="7"/>
  <c r="Y17" i="7"/>
  <c r="J200" i="14"/>
  <c r="L200" i="14" s="1"/>
  <c r="N200" i="14" s="1"/>
  <c r="J164" i="14"/>
  <c r="L164" i="14" s="1"/>
  <c r="N164" i="14" s="1"/>
  <c r="J119" i="14"/>
  <c r="L119" i="14" s="1"/>
  <c r="N119" i="14" s="1"/>
  <c r="Y219" i="7"/>
  <c r="J163" i="14"/>
  <c r="L163" i="14" s="1"/>
  <c r="N163" i="14" s="1"/>
  <c r="Y191" i="7"/>
  <c r="J169" i="14"/>
  <c r="L169" i="14" s="1"/>
  <c r="N169" i="14" s="1"/>
  <c r="J171" i="14"/>
  <c r="L171" i="14" s="1"/>
  <c r="N171" i="14" s="1"/>
  <c r="Y170" i="7"/>
  <c r="J97" i="14"/>
  <c r="L97" i="14" s="1"/>
  <c r="N97" i="14" s="1"/>
  <c r="Y142" i="7"/>
  <c r="J304" i="14"/>
  <c r="L304" i="14" s="1"/>
  <c r="N304" i="14" s="1"/>
  <c r="Y134" i="7"/>
  <c r="J247" i="14"/>
  <c r="L247" i="14" s="1"/>
  <c r="N247" i="14" s="1"/>
  <c r="Y133" i="7"/>
  <c r="J95" i="14"/>
  <c r="L95" i="14" s="1"/>
  <c r="N95" i="14" s="1"/>
  <c r="J115" i="14"/>
  <c r="L115" i="14" s="1"/>
  <c r="N115" i="14" s="1"/>
  <c r="Y258" i="7"/>
  <c r="J150" i="17"/>
  <c r="J327" i="14"/>
  <c r="L327" i="14" s="1"/>
  <c r="N327" i="14" s="1"/>
  <c r="Y57" i="7"/>
  <c r="Y158" i="7"/>
  <c r="Y141" i="7"/>
  <c r="Y67" i="7"/>
  <c r="J314" i="14"/>
  <c r="L314" i="14" s="1"/>
  <c r="N314" i="14" s="1"/>
  <c r="J172" i="14"/>
  <c r="L172" i="14" s="1"/>
  <c r="N172" i="14" s="1"/>
  <c r="Y274" i="7"/>
  <c r="Y217" i="7"/>
  <c r="J298" i="14"/>
  <c r="L298" i="14" s="1"/>
  <c r="N298" i="14" s="1"/>
  <c r="J177" i="14"/>
  <c r="L177" i="14" s="1"/>
  <c r="N177" i="14" s="1"/>
  <c r="Y65" i="7"/>
  <c r="Y85" i="7"/>
  <c r="J53" i="14"/>
  <c r="L53" i="14" s="1"/>
  <c r="N53" i="14" s="1"/>
  <c r="J84" i="14"/>
  <c r="L84" i="14" s="1"/>
  <c r="N84" i="14" s="1"/>
  <c r="Y131" i="7"/>
  <c r="Y297" i="7"/>
  <c r="J87" i="14"/>
  <c r="L87" i="14" s="1"/>
  <c r="N87" i="14" s="1"/>
  <c r="J188" i="14"/>
  <c r="L188" i="14" s="1"/>
  <c r="N188" i="14" s="1"/>
  <c r="Y284" i="7"/>
  <c r="J155" i="14"/>
  <c r="L155" i="14" s="1"/>
  <c r="N155" i="14" s="1"/>
  <c r="J292" i="14"/>
  <c r="L292" i="14" s="1"/>
  <c r="N292" i="14" s="1"/>
  <c r="Y268" i="7"/>
  <c r="Y147" i="7"/>
  <c r="Y23" i="7"/>
  <c r="Y54" i="7"/>
  <c r="J142" i="17"/>
  <c r="Y193" i="7"/>
  <c r="J264" i="14"/>
  <c r="L264" i="14" s="1"/>
  <c r="N264" i="14" s="1"/>
  <c r="J100" i="14"/>
  <c r="L100" i="14" s="1"/>
  <c r="N100" i="14" s="1"/>
  <c r="J81" i="17"/>
  <c r="Y70" i="7"/>
  <c r="Y278" i="7"/>
  <c r="J308" i="14"/>
  <c r="L308" i="14" s="1"/>
  <c r="N308" i="14" s="1"/>
  <c r="J289" i="17"/>
  <c r="J294" i="17"/>
  <c r="Y283" i="7"/>
  <c r="J313" i="14"/>
  <c r="L313" i="14" s="1"/>
  <c r="N313" i="14" s="1"/>
  <c r="J114" i="17"/>
  <c r="Y103" i="7"/>
  <c r="J133" i="14"/>
  <c r="L133" i="14" s="1"/>
  <c r="N133" i="14" s="1"/>
  <c r="J191" i="17"/>
  <c r="Y180" i="7"/>
  <c r="J210" i="14"/>
  <c r="L210" i="14" s="1"/>
  <c r="N210" i="14" s="1"/>
  <c r="J263" i="17"/>
  <c r="Y252" i="7"/>
  <c r="J282" i="14"/>
  <c r="L282" i="14" s="1"/>
  <c r="N282" i="14" s="1"/>
  <c r="J124" i="17"/>
  <c r="Y113" i="7"/>
  <c r="J143" i="14"/>
  <c r="L143" i="14" s="1"/>
  <c r="N143" i="14" s="1"/>
  <c r="J274" i="17"/>
  <c r="Y263" i="7"/>
  <c r="J293" i="14"/>
  <c r="L293" i="14" s="1"/>
  <c r="N293" i="14" s="1"/>
  <c r="J237" i="17"/>
  <c r="Y226" i="7"/>
  <c r="J256" i="14"/>
  <c r="L256" i="14" s="1"/>
  <c r="N256" i="14" s="1"/>
  <c r="J250" i="17"/>
  <c r="Y239" i="7"/>
  <c r="J269" i="14"/>
  <c r="L269" i="14" s="1"/>
  <c r="N269" i="14" s="1"/>
  <c r="J257" i="17"/>
  <c r="Y246" i="7"/>
  <c r="J276" i="14"/>
  <c r="L276" i="14" s="1"/>
  <c r="N276" i="14" s="1"/>
  <c r="J49" i="14"/>
  <c r="L49" i="14" s="1"/>
  <c r="N49" i="14" s="1"/>
  <c r="J30" i="17"/>
  <c r="Y19" i="7"/>
  <c r="Y71" i="7"/>
  <c r="J101" i="14"/>
  <c r="L101" i="14" s="1"/>
  <c r="N101" i="14" s="1"/>
  <c r="J82" i="17"/>
  <c r="J168" i="14"/>
  <c r="L168" i="14" s="1"/>
  <c r="N168" i="14" s="1"/>
  <c r="Y138" i="7"/>
  <c r="J149" i="17"/>
  <c r="J110" i="14"/>
  <c r="L110" i="14" s="1"/>
  <c r="N110" i="14" s="1"/>
  <c r="J91" i="17"/>
  <c r="Y80" i="7"/>
  <c r="J19" i="17"/>
  <c r="Y8" i="7"/>
  <c r="J38" i="14"/>
  <c r="L38" i="14" s="1"/>
  <c r="N38" i="14" s="1"/>
  <c r="J103" i="17"/>
  <c r="Y92" i="7"/>
  <c r="J122" i="14"/>
  <c r="L122" i="14" s="1"/>
  <c r="N122" i="14" s="1"/>
  <c r="J246" i="17"/>
  <c r="Y235" i="7"/>
  <c r="J265" i="14"/>
  <c r="L265" i="14" s="1"/>
  <c r="N265" i="14" s="1"/>
  <c r="J260" i="17"/>
  <c r="Y249" i="7"/>
  <c r="J279" i="14"/>
  <c r="L279" i="14" s="1"/>
  <c r="N279" i="14" s="1"/>
  <c r="I40" i="14"/>
  <c r="X10" i="7"/>
  <c r="I21" i="17"/>
  <c r="Y9" i="7"/>
  <c r="J20" i="17"/>
  <c r="J39" i="14"/>
  <c r="B21" i="9"/>
  <c r="B37" i="14"/>
  <c r="B12" i="18"/>
  <c r="B17" i="4"/>
  <c r="L48" i="14"/>
  <c r="N48" i="14" s="1"/>
  <c r="Y299" i="7"/>
  <c r="J329" i="14"/>
  <c r="L329" i="14" s="1"/>
  <c r="N329" i="14" s="1"/>
  <c r="J310" i="17"/>
  <c r="J170" i="17"/>
  <c r="Y159" i="7"/>
  <c r="J189" i="14"/>
  <c r="L189" i="14" s="1"/>
  <c r="N189" i="14" s="1"/>
  <c r="J116" i="17"/>
  <c r="J135" i="14"/>
  <c r="L135" i="14" s="1"/>
  <c r="N135" i="14" s="1"/>
  <c r="Y105" i="7"/>
  <c r="J157" i="17"/>
  <c r="Y146" i="7"/>
  <c r="J176" i="14"/>
  <c r="L176" i="14" s="1"/>
  <c r="N176" i="14" s="1"/>
  <c r="Y40" i="7"/>
  <c r="J70" i="14"/>
  <c r="L70" i="14" s="1"/>
  <c r="N70" i="14" s="1"/>
  <c r="J51" i="17"/>
  <c r="J152" i="14"/>
  <c r="L152" i="14" s="1"/>
  <c r="N152" i="14" s="1"/>
  <c r="J133" i="17"/>
  <c r="Y122" i="7"/>
  <c r="J254" i="17"/>
  <c r="Y243" i="7"/>
  <c r="J273" i="14"/>
  <c r="L273" i="14" s="1"/>
  <c r="N273" i="14" s="1"/>
  <c r="J154" i="17"/>
  <c r="Y143" i="7"/>
  <c r="J173" i="14"/>
  <c r="L173" i="14" s="1"/>
  <c r="N173" i="14" s="1"/>
  <c r="J157" i="14"/>
  <c r="L157" i="14" s="1"/>
  <c r="N157" i="14" s="1"/>
  <c r="J138" i="17"/>
  <c r="Y127" i="7"/>
  <c r="J139" i="17"/>
  <c r="Y128" i="7"/>
  <c r="J158" i="14"/>
  <c r="L158" i="14" s="1"/>
  <c r="N158" i="14" s="1"/>
  <c r="Y49" i="7"/>
  <c r="J79" i="14"/>
  <c r="L79" i="14" s="1"/>
  <c r="N79" i="14" s="1"/>
  <c r="J60" i="17"/>
  <c r="J219" i="17"/>
  <c r="Y208" i="7"/>
  <c r="J238" i="14"/>
  <c r="L238" i="14" s="1"/>
  <c r="N238" i="14" s="1"/>
  <c r="J175" i="17"/>
  <c r="Y164" i="7"/>
  <c r="J194" i="14"/>
  <c r="L194" i="14" s="1"/>
  <c r="N194" i="14" s="1"/>
  <c r="J138" i="14"/>
  <c r="L138" i="14" s="1"/>
  <c r="N138" i="14" s="1"/>
  <c r="J119" i="17"/>
  <c r="Y108" i="7"/>
  <c r="J286" i="17"/>
  <c r="Y275" i="7"/>
  <c r="J305" i="14"/>
  <c r="L305" i="14" s="1"/>
  <c r="N305" i="14" s="1"/>
  <c r="Y82" i="7"/>
  <c r="J112" i="14"/>
  <c r="L112" i="14" s="1"/>
  <c r="N112" i="14" s="1"/>
  <c r="J93" i="17"/>
  <c r="J248" i="17"/>
  <c r="Y237" i="7"/>
  <c r="J267" i="14"/>
  <c r="L267" i="14" s="1"/>
  <c r="N267" i="14" s="1"/>
  <c r="Y259" i="7"/>
  <c r="J270" i="17"/>
  <c r="J289" i="14"/>
  <c r="L289" i="14" s="1"/>
  <c r="N289" i="14" s="1"/>
  <c r="J92" i="17"/>
  <c r="J111" i="14"/>
  <c r="L111" i="14" s="1"/>
  <c r="N111" i="14" s="1"/>
  <c r="Y81" i="7"/>
  <c r="J268" i="14"/>
  <c r="L268" i="14" s="1"/>
  <c r="N268" i="14" s="1"/>
  <c r="Y238" i="7"/>
  <c r="J249" i="17"/>
  <c r="J217" i="17"/>
  <c r="J236" i="14"/>
  <c r="L236" i="14" s="1"/>
  <c r="N236" i="14" s="1"/>
  <c r="Y206" i="7"/>
  <c r="J56" i="14"/>
  <c r="L56" i="14" s="1"/>
  <c r="N56" i="14" s="1"/>
  <c r="J37" i="17"/>
  <c r="Y26" i="7"/>
  <c r="J161" i="17"/>
  <c r="Y150" i="7"/>
  <c r="J180" i="14"/>
  <c r="L180" i="14" s="1"/>
  <c r="N180" i="14" s="1"/>
  <c r="J163" i="17"/>
  <c r="Y152" i="7"/>
  <c r="J182" i="14"/>
  <c r="L182" i="14" s="1"/>
  <c r="N182" i="14" s="1"/>
  <c r="Y62" i="7"/>
  <c r="J92" i="14"/>
  <c r="L92" i="14" s="1"/>
  <c r="N92" i="14" s="1"/>
  <c r="J73" i="17"/>
  <c r="J248" i="14"/>
  <c r="L248" i="14" s="1"/>
  <c r="N248" i="14" s="1"/>
  <c r="Y218" i="7"/>
  <c r="J229" i="17"/>
  <c r="Y94" i="7"/>
  <c r="J105" i="17"/>
  <c r="J124" i="14"/>
  <c r="L124" i="14" s="1"/>
  <c r="N124" i="14" s="1"/>
  <c r="J126" i="14"/>
  <c r="L126" i="14" s="1"/>
  <c r="N126" i="14" s="1"/>
  <c r="J107" i="17"/>
  <c r="Y96" i="7"/>
  <c r="J21" i="17"/>
  <c r="Y10" i="7"/>
  <c r="J40" i="14"/>
  <c r="J35" i="17"/>
  <c r="Y24" i="7"/>
  <c r="J54" i="14"/>
  <c r="L54" i="14" s="1"/>
  <c r="N54" i="14" s="1"/>
  <c r="Y176" i="7"/>
  <c r="J206" i="14"/>
  <c r="L206" i="14" s="1"/>
  <c r="N206" i="14" s="1"/>
  <c r="J187" i="17"/>
  <c r="Y186" i="7"/>
  <c r="J184" i="14"/>
  <c r="L184" i="14" s="1"/>
  <c r="N184" i="14" s="1"/>
  <c r="Y136" i="7"/>
  <c r="J131" i="14"/>
  <c r="L131" i="14" s="1"/>
  <c r="N131" i="14" s="1"/>
  <c r="Y33" i="7"/>
  <c r="J262" i="14"/>
  <c r="L262" i="14" s="1"/>
  <c r="N262" i="14" s="1"/>
  <c r="Y79" i="7"/>
  <c r="J132" i="14"/>
  <c r="L132" i="14" s="1"/>
  <c r="N132" i="14" s="1"/>
  <c r="L183" i="14"/>
  <c r="N183" i="14" s="1"/>
  <c r="J121" i="14"/>
  <c r="L121" i="14" s="1"/>
  <c r="N121" i="14" s="1"/>
  <c r="Y154" i="7"/>
  <c r="Y101" i="7"/>
  <c r="J51" i="14"/>
  <c r="L51" i="14" s="1"/>
  <c r="N51" i="14" s="1"/>
  <c r="J201" i="14"/>
  <c r="L201" i="14" s="1"/>
  <c r="N201" i="14" s="1"/>
  <c r="Y232" i="7"/>
  <c r="J208" i="14"/>
  <c r="L208" i="14" s="1"/>
  <c r="N208" i="14" s="1"/>
  <c r="J205" i="14"/>
  <c r="L205" i="14" s="1"/>
  <c r="N205" i="14" s="1"/>
  <c r="J211" i="14"/>
  <c r="L211" i="14" s="1"/>
  <c r="N211" i="14" s="1"/>
  <c r="J74" i="14"/>
  <c r="L74" i="14" s="1"/>
  <c r="N74" i="14" s="1"/>
  <c r="Y267" i="7"/>
  <c r="Y91" i="7"/>
  <c r="J69" i="14"/>
  <c r="L69" i="14" s="1"/>
  <c r="N69" i="14" s="1"/>
  <c r="J233" i="14"/>
  <c r="L233" i="14" s="1"/>
  <c r="N233" i="14" s="1"/>
  <c r="Y21" i="7"/>
  <c r="Y171" i="7"/>
  <c r="J284" i="17"/>
  <c r="J89" i="14"/>
  <c r="L89" i="14" s="1"/>
  <c r="N89" i="14" s="1"/>
  <c r="J75" i="14"/>
  <c r="L75" i="14" s="1"/>
  <c r="N75" i="14" s="1"/>
  <c r="J204" i="14"/>
  <c r="L204" i="14" s="1"/>
  <c r="N204" i="14" s="1"/>
  <c r="Y175" i="7"/>
  <c r="Y181" i="7"/>
  <c r="Y44" i="7"/>
  <c r="L226" i="14"/>
  <c r="N226" i="14" s="1"/>
  <c r="J85" i="14"/>
  <c r="L85" i="14" s="1"/>
  <c r="N85" i="14" s="1"/>
  <c r="J62" i="14"/>
  <c r="L62" i="14" s="1"/>
  <c r="N62" i="14" s="1"/>
  <c r="Y39" i="7"/>
  <c r="Y203" i="7"/>
  <c r="Y59" i="7"/>
  <c r="J145" i="14"/>
  <c r="L145" i="14" s="1"/>
  <c r="N145" i="14" s="1"/>
  <c r="Y45" i="7"/>
  <c r="Y174" i="7"/>
  <c r="J82" i="14"/>
  <c r="L82" i="14" s="1"/>
  <c r="N82" i="14" s="1"/>
  <c r="J301" i="14"/>
  <c r="L301" i="14" s="1"/>
  <c r="N301" i="14" s="1"/>
  <c r="J287" i="14"/>
  <c r="L287" i="14" s="1"/>
  <c r="N287" i="14" s="1"/>
  <c r="J58" i="14"/>
  <c r="L58" i="14" s="1"/>
  <c r="N58" i="14" s="1"/>
  <c r="Y182" i="7"/>
  <c r="J147" i="14"/>
  <c r="L147" i="14" s="1"/>
  <c r="N147" i="14" s="1"/>
  <c r="J263" i="14"/>
  <c r="L263" i="14" s="1"/>
  <c r="N263" i="14" s="1"/>
  <c r="Y83" i="7"/>
  <c r="J245" i="14"/>
  <c r="L245" i="14" s="1"/>
  <c r="N245" i="14" s="1"/>
  <c r="Y209" i="7"/>
  <c r="Y251" i="7"/>
  <c r="J235" i="14"/>
  <c r="L235" i="14" s="1"/>
  <c r="N235" i="14" s="1"/>
  <c r="AB17" i="16"/>
  <c r="AN11" i="18" s="1"/>
  <c r="Y32" i="7"/>
  <c r="J94" i="17"/>
  <c r="J147" i="17"/>
  <c r="Y257" i="7"/>
  <c r="J275" i="17"/>
  <c r="J193" i="17"/>
  <c r="Y215" i="7"/>
  <c r="J197" i="17"/>
  <c r="J220" i="17"/>
  <c r="J44" i="17"/>
  <c r="J251" i="14"/>
  <c r="L251" i="14" s="1"/>
  <c r="N251" i="14" s="1"/>
  <c r="Y178" i="7"/>
  <c r="L252" i="14"/>
  <c r="N252" i="14" s="1"/>
  <c r="Y115" i="7"/>
  <c r="J90" i="17"/>
  <c r="Y55" i="7"/>
  <c r="J291" i="14"/>
  <c r="L291" i="14" s="1"/>
  <c r="N291" i="14" s="1"/>
  <c r="J278" i="17"/>
  <c r="Y102" i="7"/>
  <c r="J262" i="17"/>
  <c r="Y205" i="7"/>
  <c r="J288" i="14"/>
  <c r="L288" i="14" s="1"/>
  <c r="N288" i="14" s="1"/>
  <c r="Y52" i="7"/>
  <c r="Y289" i="7"/>
  <c r="J319" i="14"/>
  <c r="L319" i="14" s="1"/>
  <c r="N319" i="14" s="1"/>
  <c r="Y230" i="7"/>
  <c r="J260" i="14"/>
  <c r="L260" i="14" s="1"/>
  <c r="N260" i="14" s="1"/>
  <c r="J270" i="14"/>
  <c r="L270" i="14" s="1"/>
  <c r="N270" i="14" s="1"/>
  <c r="J46" i="14"/>
  <c r="L46" i="14" s="1"/>
  <c r="N46" i="14" s="1"/>
  <c r="J186" i="14"/>
  <c r="L186" i="14" s="1"/>
  <c r="N186" i="14" s="1"/>
  <c r="Y221" i="7"/>
  <c r="J320" i="14"/>
  <c r="L320" i="14" s="1"/>
  <c r="N320" i="14" s="1"/>
  <c r="Y261" i="7"/>
  <c r="J218" i="14"/>
  <c r="L218" i="14" s="1"/>
  <c r="N218" i="14" s="1"/>
  <c r="J79" i="17"/>
  <c r="Y68" i="7"/>
  <c r="Y240" i="7"/>
  <c r="Y16" i="7"/>
  <c r="Y156" i="7"/>
  <c r="J228" i="14"/>
  <c r="L228" i="14" s="1"/>
  <c r="N228" i="14" s="1"/>
  <c r="J77" i="14"/>
  <c r="L77" i="14" s="1"/>
  <c r="N77" i="14" s="1"/>
  <c r="Y290" i="7"/>
  <c r="Y188" i="7"/>
  <c r="J162" i="17"/>
  <c r="Y151" i="7"/>
  <c r="J227" i="14"/>
  <c r="L227" i="14" s="1"/>
  <c r="N227" i="14" s="1"/>
  <c r="J64" i="14"/>
  <c r="L64" i="14" s="1"/>
  <c r="N64" i="14" s="1"/>
  <c r="Y198" i="7"/>
  <c r="Y47" i="7"/>
  <c r="J72" i="14"/>
  <c r="L72" i="14" s="1"/>
  <c r="N72" i="14" s="1"/>
  <c r="J68" i="14"/>
  <c r="L68" i="14" s="1"/>
  <c r="N68" i="14" s="1"/>
  <c r="J59" i="17"/>
  <c r="Y48" i="7"/>
  <c r="J175" i="14"/>
  <c r="L175" i="14" s="1"/>
  <c r="N175" i="14" s="1"/>
  <c r="Y197" i="7"/>
  <c r="Y34" i="7"/>
  <c r="J197" i="14"/>
  <c r="L197" i="14" s="1"/>
  <c r="N197" i="14" s="1"/>
  <c r="Y42" i="7"/>
  <c r="Y38" i="7"/>
  <c r="J255" i="17"/>
  <c r="Y244" i="7"/>
  <c r="Y247" i="7"/>
  <c r="J277" i="14"/>
  <c r="L277" i="14" s="1"/>
  <c r="N277" i="14" s="1"/>
  <c r="AB15" i="16"/>
  <c r="AN9" i="18" s="1"/>
  <c r="Y145" i="7"/>
  <c r="Y167" i="7"/>
  <c r="J303" i="14"/>
  <c r="L303" i="14" s="1"/>
  <c r="N303" i="14" s="1"/>
  <c r="Y282" i="7"/>
  <c r="J312" i="14"/>
  <c r="L312" i="14" s="1"/>
  <c r="N312" i="14" s="1"/>
  <c r="J71" i="17"/>
  <c r="Y60" i="7"/>
  <c r="L216" i="14"/>
  <c r="N216" i="14" s="1"/>
  <c r="Y4" i="7"/>
  <c r="J15" i="17"/>
  <c r="J34" i="14"/>
  <c r="L11" i="18"/>
  <c r="R11" i="18"/>
  <c r="K11" i="18"/>
  <c r="Q11" i="18"/>
  <c r="L67" i="14"/>
  <c r="N67" i="14" s="1"/>
  <c r="L257" i="14"/>
  <c r="N257" i="14" s="1"/>
  <c r="L207" i="14"/>
  <c r="N207" i="14" s="1"/>
  <c r="L213" i="14"/>
  <c r="N213" i="14" s="1"/>
  <c r="L78" i="14"/>
  <c r="N78" i="14" s="1"/>
  <c r="L181" i="14"/>
  <c r="N181" i="14" s="1"/>
  <c r="L274" i="14"/>
  <c r="N274" i="14" s="1"/>
  <c r="L90" i="14"/>
  <c r="N90" i="14" s="1"/>
  <c r="L55" i="14"/>
  <c r="N55" i="14" s="1"/>
  <c r="L50" i="14"/>
  <c r="N50" i="14" s="1"/>
  <c r="L159" i="14"/>
  <c r="N159" i="14" s="1"/>
  <c r="L234" i="14"/>
  <c r="N234" i="14" s="1"/>
  <c r="L294" i="14"/>
  <c r="N294" i="14" s="1"/>
  <c r="L212" i="14"/>
  <c r="N212" i="14" s="1"/>
  <c r="L63" i="14"/>
  <c r="N63" i="14" s="1"/>
  <c r="L109" i="14"/>
  <c r="N109" i="14" s="1"/>
  <c r="L161" i="14"/>
  <c r="N161" i="14" s="1"/>
  <c r="L130" i="14"/>
  <c r="N130" i="14" s="1"/>
  <c r="L223" i="14"/>
  <c r="N223" i="14" s="1"/>
  <c r="L281" i="14"/>
  <c r="N281" i="14" s="1"/>
  <c r="L104" i="14"/>
  <c r="N104" i="14" s="1"/>
  <c r="L167" i="14"/>
  <c r="N167" i="14" s="1"/>
  <c r="L187" i="14"/>
  <c r="N187" i="14" s="1"/>
  <c r="AB268" i="18"/>
  <c r="T274" i="16"/>
  <c r="AG268" i="18" s="1"/>
  <c r="L297" i="14"/>
  <c r="N297" i="14" s="1"/>
  <c r="L128" i="14"/>
  <c r="N128" i="14" s="1"/>
  <c r="R179" i="16"/>
  <c r="T179" i="16"/>
  <c r="AG173" i="18" s="1"/>
  <c r="AB173" i="18"/>
  <c r="Y179" i="16"/>
  <c r="AL173" i="18" s="1"/>
  <c r="AB60" i="18"/>
  <c r="Y105" i="16"/>
  <c r="AL99" i="18" s="1"/>
  <c r="AB99" i="18"/>
  <c r="V166" i="16"/>
  <c r="AI160" i="18" s="1"/>
  <c r="Y166" i="16"/>
  <c r="AL160" i="18" s="1"/>
  <c r="Y139" i="16"/>
  <c r="AL133" i="18" s="1"/>
  <c r="V139" i="16"/>
  <c r="AI133" i="18" s="1"/>
  <c r="T139" i="16"/>
  <c r="AG133" i="18" s="1"/>
  <c r="AB133" i="18"/>
  <c r="R139" i="16"/>
  <c r="AB227" i="18"/>
  <c r="V11" i="18"/>
  <c r="R200" i="16"/>
  <c r="L220" i="14"/>
  <c r="N220" i="14" s="1"/>
  <c r="L254" i="14"/>
  <c r="N254" i="14" s="1"/>
  <c r="O11" i="18"/>
  <c r="R233" i="16"/>
  <c r="L224" i="14"/>
  <c r="N224" i="14" s="1"/>
  <c r="L258" i="14"/>
  <c r="N258" i="14" s="1"/>
  <c r="L230" i="14"/>
  <c r="N230" i="14" s="1"/>
  <c r="L191" i="14"/>
  <c r="N191" i="14" s="1"/>
  <c r="U11" i="18"/>
  <c r="R66" i="16"/>
  <c r="M11" i="18"/>
  <c r="V66" i="16"/>
  <c r="AI60" i="18" s="1"/>
  <c r="L195" i="14"/>
  <c r="N195" i="14" s="1"/>
  <c r="L98" i="14"/>
  <c r="N98" i="14" s="1"/>
  <c r="S11" i="18"/>
  <c r="N11" i="18"/>
  <c r="T66" i="16"/>
  <c r="AG60" i="18" s="1"/>
  <c r="L306" i="14"/>
  <c r="N306" i="14" s="1"/>
  <c r="P11" i="18"/>
  <c r="T11" i="18"/>
  <c r="L113" i="14"/>
  <c r="N113" i="14" s="1"/>
  <c r="L166" i="14"/>
  <c r="N166" i="14" s="1"/>
  <c r="L239" i="14"/>
  <c r="N239" i="14" s="1"/>
  <c r="I16" i="17"/>
  <c r="X5" i="7"/>
  <c r="I35" i="14"/>
  <c r="I17" i="17"/>
  <c r="X6" i="7"/>
  <c r="I36" i="14"/>
  <c r="R137" i="16"/>
  <c r="AB107" i="18"/>
  <c r="V137" i="16"/>
  <c r="AI131" i="18" s="1"/>
  <c r="R109" i="16"/>
  <c r="Y137" i="16"/>
  <c r="AB103" i="18"/>
  <c r="T109" i="16"/>
  <c r="AG103" i="18" s="1"/>
  <c r="V109" i="16"/>
  <c r="AI103" i="18" s="1"/>
  <c r="R265" i="16"/>
  <c r="Y109" i="16"/>
  <c r="AL103" i="18" s="1"/>
  <c r="AB259" i="18"/>
  <c r="Y265" i="16"/>
  <c r="T112" i="16"/>
  <c r="AG106" i="18" s="1"/>
  <c r="V265" i="16"/>
  <c r="AI259" i="18" s="1"/>
  <c r="Y154" i="16"/>
  <c r="AL148" i="18" s="1"/>
  <c r="R236" i="16"/>
  <c r="T236" i="16"/>
  <c r="AG230" i="18" s="1"/>
  <c r="AB230" i="18"/>
  <c r="Y236" i="16"/>
  <c r="V236" i="16"/>
  <c r="AI230" i="18" s="1"/>
  <c r="AB66" i="18"/>
  <c r="J115" i="17"/>
  <c r="Y104" i="7"/>
  <c r="J134" i="14"/>
  <c r="L134" i="14" s="1"/>
  <c r="N134" i="14" s="1"/>
  <c r="J225" i="17"/>
  <c r="Y214" i="7"/>
  <c r="J244" i="14"/>
  <c r="L244" i="14" s="1"/>
  <c r="N244" i="14" s="1"/>
  <c r="J84" i="17"/>
  <c r="J103" i="14"/>
  <c r="L103" i="14" s="1"/>
  <c r="N103" i="14" s="1"/>
  <c r="Y73" i="7"/>
  <c r="J314" i="17"/>
  <c r="Y303" i="7"/>
  <c r="J333" i="14"/>
  <c r="L333" i="14" s="1"/>
  <c r="N333" i="14" s="1"/>
  <c r="J173" i="17"/>
  <c r="Y162" i="7"/>
  <c r="J192" i="14"/>
  <c r="L192" i="14" s="1"/>
  <c r="N192" i="14" s="1"/>
  <c r="J77" i="17"/>
  <c r="Y66" i="7"/>
  <c r="J96" i="14"/>
  <c r="L96" i="14" s="1"/>
  <c r="N96" i="14" s="1"/>
  <c r="J309" i="17"/>
  <c r="Y298" i="7"/>
  <c r="J328" i="14"/>
  <c r="L328" i="14" s="1"/>
  <c r="N328" i="14" s="1"/>
  <c r="J312" i="17"/>
  <c r="Y301" i="7"/>
  <c r="J331" i="14"/>
  <c r="L331" i="14" s="1"/>
  <c r="N331" i="14" s="1"/>
  <c r="J159" i="17"/>
  <c r="Y148" i="7"/>
  <c r="J178" i="14"/>
  <c r="L178" i="14" s="1"/>
  <c r="N178" i="14" s="1"/>
  <c r="J88" i="17"/>
  <c r="Y77" i="7"/>
  <c r="J107" i="14"/>
  <c r="L107" i="14" s="1"/>
  <c r="N107" i="14" s="1"/>
  <c r="J313" i="17"/>
  <c r="Y302" i="7"/>
  <c r="J332" i="14"/>
  <c r="L332" i="14" s="1"/>
  <c r="N332" i="14" s="1"/>
  <c r="T199" i="16"/>
  <c r="AG193" i="18" s="1"/>
  <c r="Y78" i="16"/>
  <c r="AB32" i="18"/>
  <c r="Y38" i="16"/>
  <c r="AL32" i="18" s="1"/>
  <c r="V228" i="16"/>
  <c r="AI222" i="18" s="1"/>
  <c r="R296" i="16"/>
  <c r="AB222" i="18"/>
  <c r="Y228" i="16"/>
  <c r="AL222" i="18" s="1"/>
  <c r="T296" i="16"/>
  <c r="AG290" i="18" s="1"/>
  <c r="Y296" i="16"/>
  <c r="AL290" i="18" s="1"/>
  <c r="T38" i="16"/>
  <c r="AG32" i="18" s="1"/>
  <c r="V38" i="16"/>
  <c r="AI32" i="18" s="1"/>
  <c r="T166" i="16"/>
  <c r="AG160" i="18" s="1"/>
  <c r="AB160" i="18"/>
  <c r="R78" i="16"/>
  <c r="T78" i="16"/>
  <c r="AG72" i="18" s="1"/>
  <c r="R166" i="16"/>
  <c r="AB72" i="18"/>
  <c r="V78" i="16"/>
  <c r="AI72" i="18" s="1"/>
  <c r="V206" i="16"/>
  <c r="AI200" i="18" s="1"/>
  <c r="Y206" i="16"/>
  <c r="AL200" i="18" s="1"/>
  <c r="AB200" i="18"/>
  <c r="T206" i="16"/>
  <c r="AG200" i="18" s="1"/>
  <c r="AB162" i="18"/>
  <c r="Y168" i="16"/>
  <c r="AL162" i="18" s="1"/>
  <c r="V132" i="16"/>
  <c r="AI126" i="18" s="1"/>
  <c r="AB84" i="18"/>
  <c r="Y90" i="16"/>
  <c r="Y237" i="16"/>
  <c r="AL231" i="18" s="1"/>
  <c r="V237" i="16"/>
  <c r="AI231" i="18" s="1"/>
  <c r="T30" i="16"/>
  <c r="AG24" i="18" s="1"/>
  <c r="R30" i="16"/>
  <c r="AB270" i="18"/>
  <c r="Y276" i="16"/>
  <c r="AL270" i="18" s="1"/>
  <c r="T276" i="16"/>
  <c r="AG270" i="18" s="1"/>
  <c r="V276" i="16"/>
  <c r="AI270" i="18" s="1"/>
  <c r="AB234" i="18"/>
  <c r="Y148" i="16"/>
  <c r="AL142" i="18" s="1"/>
  <c r="R148" i="16"/>
  <c r="R240" i="16"/>
  <c r="T148" i="16"/>
  <c r="AG142" i="18" s="1"/>
  <c r="V148" i="16"/>
  <c r="AI142" i="18" s="1"/>
  <c r="V240" i="16"/>
  <c r="AI234" i="18" s="1"/>
  <c r="V30" i="16"/>
  <c r="AI24" i="18" s="1"/>
  <c r="Y130" i="16"/>
  <c r="AL124" i="18" s="1"/>
  <c r="AB24" i="18"/>
  <c r="Y30" i="16"/>
  <c r="R132" i="16"/>
  <c r="AB180" i="18"/>
  <c r="R186" i="16"/>
  <c r="Y186" i="16"/>
  <c r="T186" i="16"/>
  <c r="AG180" i="18" s="1"/>
  <c r="V186" i="16"/>
  <c r="AI180" i="18" s="1"/>
  <c r="T257" i="16"/>
  <c r="AG251" i="18" s="1"/>
  <c r="V257" i="16"/>
  <c r="AI251" i="18" s="1"/>
  <c r="R71" i="16"/>
  <c r="T71" i="16"/>
  <c r="AG65" i="18" s="1"/>
  <c r="AB65" i="18"/>
  <c r="Y71" i="16"/>
  <c r="V71" i="16"/>
  <c r="AI65" i="18" s="1"/>
  <c r="K16" i="16"/>
  <c r="AB271" i="18"/>
  <c r="K15" i="16"/>
  <c r="T277" i="16"/>
  <c r="AG271" i="18" s="1"/>
  <c r="V277" i="16"/>
  <c r="AI271" i="18" s="1"/>
  <c r="T240" i="16"/>
  <c r="AG234" i="18" s="1"/>
  <c r="R84" i="16"/>
  <c r="V84" i="16"/>
  <c r="AI78" i="18" s="1"/>
  <c r="Y84" i="16"/>
  <c r="AL78" i="18" s="1"/>
  <c r="AB78" i="18"/>
  <c r="T54" i="16"/>
  <c r="AG48" i="18" s="1"/>
  <c r="V149" i="16"/>
  <c r="AI143" i="18" s="1"/>
  <c r="T9" i="18"/>
  <c r="Y149" i="16"/>
  <c r="AL143" i="18" s="1"/>
  <c r="R267" i="16"/>
  <c r="V54" i="16"/>
  <c r="AI48" i="18" s="1"/>
  <c r="Y277" i="16"/>
  <c r="T267" i="16"/>
  <c r="AG261" i="18" s="1"/>
  <c r="R306" i="16"/>
  <c r="R54" i="16"/>
  <c r="V267" i="16"/>
  <c r="AI261" i="18" s="1"/>
  <c r="Y54" i="16"/>
  <c r="R149" i="16"/>
  <c r="R64" i="16"/>
  <c r="AB48" i="18"/>
  <c r="T64" i="16"/>
  <c r="AG58" i="18" s="1"/>
  <c r="T149" i="16"/>
  <c r="AG143" i="18" s="1"/>
  <c r="R313" i="16"/>
  <c r="V313" i="16"/>
  <c r="AI307" i="18" s="1"/>
  <c r="T313" i="16"/>
  <c r="AG307" i="18" s="1"/>
  <c r="Y313" i="16"/>
  <c r="AB235" i="18"/>
  <c r="R241" i="16"/>
  <c r="AB68" i="18"/>
  <c r="V241" i="16"/>
  <c r="AI235" i="18" s="1"/>
  <c r="AN10" i="18"/>
  <c r="T241" i="16"/>
  <c r="AG235" i="18" s="1"/>
  <c r="R287" i="16"/>
  <c r="R154" i="16"/>
  <c r="V199" i="16"/>
  <c r="AI193" i="18" s="1"/>
  <c r="R72" i="16"/>
  <c r="Y200" i="16"/>
  <c r="T108" i="16"/>
  <c r="AG102" i="18" s="1"/>
  <c r="R130" i="16"/>
  <c r="T306" i="16"/>
  <c r="AG300" i="18" s="1"/>
  <c r="R112" i="16"/>
  <c r="R108" i="16"/>
  <c r="AB194" i="18"/>
  <c r="T287" i="16"/>
  <c r="AG281" i="18" s="1"/>
  <c r="T72" i="16"/>
  <c r="AG66" i="18" s="1"/>
  <c r="R105" i="16"/>
  <c r="AB131" i="18"/>
  <c r="R237" i="16"/>
  <c r="V287" i="16"/>
  <c r="AI281" i="18" s="1"/>
  <c r="T137" i="16"/>
  <c r="AG131" i="18" s="1"/>
  <c r="V154" i="16"/>
  <c r="AI148" i="18" s="1"/>
  <c r="Y199" i="16"/>
  <c r="AB58" i="18"/>
  <c r="V296" i="16"/>
  <c r="AI290" i="18" s="1"/>
  <c r="R113" i="16"/>
  <c r="R168" i="16"/>
  <c r="T233" i="16"/>
  <c r="AG227" i="18" s="1"/>
  <c r="V108" i="16"/>
  <c r="AI102" i="18" s="1"/>
  <c r="R90" i="16"/>
  <c r="Y241" i="16"/>
  <c r="Y267" i="16"/>
  <c r="T130" i="16"/>
  <c r="AG124" i="18" s="1"/>
  <c r="R206" i="16"/>
  <c r="V112" i="16"/>
  <c r="AI106" i="18" s="1"/>
  <c r="R74" i="16"/>
  <c r="AB148" i="18"/>
  <c r="T237" i="16"/>
  <c r="AG231" i="18" s="1"/>
  <c r="R257" i="16"/>
  <c r="T154" i="16"/>
  <c r="AG148" i="18" s="1"/>
  <c r="AB193" i="18"/>
  <c r="V72" i="16"/>
  <c r="AI66" i="18" s="1"/>
  <c r="V113" i="16"/>
  <c r="AI107" i="18" s="1"/>
  <c r="T168" i="16"/>
  <c r="AG162" i="18" s="1"/>
  <c r="Y108" i="16"/>
  <c r="V90" i="16"/>
  <c r="AI84" i="18" s="1"/>
  <c r="AB261" i="18"/>
  <c r="T159" i="16"/>
  <c r="AG153" i="18" s="1"/>
  <c r="V130" i="16"/>
  <c r="AI124" i="18" s="1"/>
  <c r="Y306" i="16"/>
  <c r="T132" i="16"/>
  <c r="AG126" i="18" s="1"/>
  <c r="Y112" i="16"/>
  <c r="V274" i="16"/>
  <c r="AI268" i="18" s="1"/>
  <c r="V105" i="16"/>
  <c r="AI99" i="18" s="1"/>
  <c r="V74" i="16"/>
  <c r="AI68" i="18" s="1"/>
  <c r="AB251" i="18"/>
  <c r="Y257" i="16"/>
  <c r="Y159" i="16"/>
  <c r="AB153" i="18"/>
  <c r="V306" i="16"/>
  <c r="AI300" i="18" s="1"/>
  <c r="AB126" i="18"/>
  <c r="AB231" i="18"/>
  <c r="AB124" i="18"/>
  <c r="Y11" i="18"/>
  <c r="Y287" i="16"/>
  <c r="V64" i="16"/>
  <c r="AI58" i="18" s="1"/>
  <c r="R228" i="16"/>
  <c r="Y72" i="16"/>
  <c r="R276" i="16"/>
  <c r="Y113" i="16"/>
  <c r="V168" i="16"/>
  <c r="AI162" i="18" s="1"/>
  <c r="Y233" i="16"/>
  <c r="AB102" i="18"/>
  <c r="T90" i="16"/>
  <c r="AG84" i="18" s="1"/>
  <c r="V159" i="16"/>
  <c r="AI153" i="18" s="1"/>
  <c r="R274" i="16"/>
  <c r="T105" i="16"/>
  <c r="AG99" i="18" s="1"/>
  <c r="Y74" i="16"/>
  <c r="T200" i="16"/>
  <c r="AG194" i="18" s="1"/>
  <c r="Y132" i="16"/>
  <c r="Y116" i="16"/>
  <c r="V116" i="16"/>
  <c r="AI110" i="18" s="1"/>
  <c r="T116" i="16"/>
  <c r="AG110" i="18" s="1"/>
  <c r="R116" i="16"/>
  <c r="Y180" i="16"/>
  <c r="V180" i="16"/>
  <c r="AI174" i="18" s="1"/>
  <c r="T180" i="16"/>
  <c r="AG174" i="18" s="1"/>
  <c r="R180" i="16"/>
  <c r="Y29" i="16"/>
  <c r="T29" i="16"/>
  <c r="AG23" i="18" s="1"/>
  <c r="V29" i="16"/>
  <c r="AI23" i="18" s="1"/>
  <c r="R29" i="16"/>
  <c r="Y279" i="16"/>
  <c r="V279" i="16"/>
  <c r="AI273" i="18" s="1"/>
  <c r="R279" i="16"/>
  <c r="T279" i="16"/>
  <c r="AG273" i="18" s="1"/>
  <c r="Y258" i="16"/>
  <c r="V258" i="16"/>
  <c r="AI252" i="18" s="1"/>
  <c r="T258" i="16"/>
  <c r="AG252" i="18" s="1"/>
  <c r="R258" i="16"/>
  <c r="T250" i="16"/>
  <c r="AG244" i="18" s="1"/>
  <c r="Y250" i="16"/>
  <c r="V250" i="16"/>
  <c r="AI244" i="18" s="1"/>
  <c r="R250" i="16"/>
  <c r="Y46" i="16"/>
  <c r="R46" i="16"/>
  <c r="T46" i="16"/>
  <c r="AG40" i="18" s="1"/>
  <c r="V46" i="16"/>
  <c r="AI40" i="18" s="1"/>
  <c r="V193" i="16"/>
  <c r="AI187" i="18" s="1"/>
  <c r="T193" i="16"/>
  <c r="AG187" i="18" s="1"/>
  <c r="Y193" i="16"/>
  <c r="R193" i="16"/>
  <c r="Y133" i="16"/>
  <c r="V133" i="16"/>
  <c r="AI127" i="18" s="1"/>
  <c r="T133" i="16"/>
  <c r="AG127" i="18" s="1"/>
  <c r="R133" i="16"/>
  <c r="V48" i="16"/>
  <c r="AI42" i="18" s="1"/>
  <c r="R48" i="16"/>
  <c r="T48" i="16"/>
  <c r="AG42" i="18" s="1"/>
  <c r="Y48" i="16"/>
  <c r="Y254" i="16"/>
  <c r="T254" i="16"/>
  <c r="AG248" i="18" s="1"/>
  <c r="V254" i="16"/>
  <c r="AI248" i="18" s="1"/>
  <c r="R254" i="16"/>
  <c r="Y70" i="16"/>
  <c r="V70" i="16"/>
  <c r="AI64" i="18" s="1"/>
  <c r="T70" i="16"/>
  <c r="AG64" i="18" s="1"/>
  <c r="R70" i="16"/>
  <c r="V271" i="16"/>
  <c r="AI265" i="18" s="1"/>
  <c r="R271" i="16"/>
  <c r="Y271" i="16"/>
  <c r="T271" i="16"/>
  <c r="AG265" i="18" s="1"/>
  <c r="Y282" i="16"/>
  <c r="V282" i="16"/>
  <c r="AI276" i="18" s="1"/>
  <c r="T282" i="16"/>
  <c r="AG276" i="18" s="1"/>
  <c r="R282" i="16"/>
  <c r="Y111" i="16"/>
  <c r="R111" i="16"/>
  <c r="V111" i="16"/>
  <c r="AI105" i="18" s="1"/>
  <c r="T111" i="16"/>
  <c r="AG105" i="18" s="1"/>
  <c r="Y37" i="16"/>
  <c r="V37" i="16"/>
  <c r="AI31" i="18" s="1"/>
  <c r="R37" i="16"/>
  <c r="T37" i="16"/>
  <c r="AG31" i="18" s="1"/>
  <c r="Y40" i="16"/>
  <c r="V40" i="16"/>
  <c r="AI34" i="18" s="1"/>
  <c r="T40" i="16"/>
  <c r="AG34" i="18" s="1"/>
  <c r="R40" i="16"/>
  <c r="Y150" i="16"/>
  <c r="V150" i="16"/>
  <c r="AI144" i="18" s="1"/>
  <c r="T150" i="16"/>
  <c r="AG144" i="18" s="1"/>
  <c r="R150" i="16"/>
  <c r="Y82" i="16"/>
  <c r="T82" i="16"/>
  <c r="AG76" i="18" s="1"/>
  <c r="V82" i="16"/>
  <c r="AI76" i="18" s="1"/>
  <c r="R82" i="16"/>
  <c r="Y169" i="16"/>
  <c r="T169" i="16"/>
  <c r="AG163" i="18" s="1"/>
  <c r="V169" i="16"/>
  <c r="AI163" i="18" s="1"/>
  <c r="R169" i="16"/>
  <c r="Y118" i="16"/>
  <c r="V118" i="16"/>
  <c r="AI112" i="18" s="1"/>
  <c r="T118" i="16"/>
  <c r="AG112" i="18" s="1"/>
  <c r="R118" i="16"/>
  <c r="Y213" i="16"/>
  <c r="V213" i="16"/>
  <c r="AI207" i="18" s="1"/>
  <c r="T213" i="16"/>
  <c r="AG207" i="18" s="1"/>
  <c r="R213" i="16"/>
  <c r="Y304" i="16"/>
  <c r="V304" i="16"/>
  <c r="AI298" i="18" s="1"/>
  <c r="T304" i="16"/>
  <c r="AG298" i="18" s="1"/>
  <c r="R304" i="16"/>
  <c r="Y290" i="16"/>
  <c r="T290" i="16"/>
  <c r="AG284" i="18" s="1"/>
  <c r="V290" i="16"/>
  <c r="AI284" i="18" s="1"/>
  <c r="R290" i="16"/>
  <c r="Y301" i="16"/>
  <c r="V301" i="16"/>
  <c r="AI295" i="18" s="1"/>
  <c r="T301" i="16"/>
  <c r="AG295" i="18" s="1"/>
  <c r="R301" i="16"/>
  <c r="Y73" i="16"/>
  <c r="V73" i="16"/>
  <c r="AI67" i="18" s="1"/>
  <c r="T73" i="16"/>
  <c r="AG67" i="18" s="1"/>
  <c r="R73" i="16"/>
  <c r="Y143" i="16"/>
  <c r="R143" i="16"/>
  <c r="T143" i="16"/>
  <c r="AG137" i="18" s="1"/>
  <c r="V143" i="16"/>
  <c r="AI137" i="18" s="1"/>
  <c r="Y195" i="16"/>
  <c r="V195" i="16"/>
  <c r="AI189" i="18" s="1"/>
  <c r="T195" i="16"/>
  <c r="AG189" i="18" s="1"/>
  <c r="R195" i="16"/>
  <c r="Y31" i="16"/>
  <c r="V31" i="16"/>
  <c r="AI25" i="18" s="1"/>
  <c r="T31" i="16"/>
  <c r="AG25" i="18" s="1"/>
  <c r="R31" i="16"/>
  <c r="Y197" i="16"/>
  <c r="V197" i="16"/>
  <c r="AI191" i="18" s="1"/>
  <c r="R197" i="16"/>
  <c r="T197" i="16"/>
  <c r="AG191" i="18" s="1"/>
  <c r="Y120" i="16"/>
  <c r="V120" i="16"/>
  <c r="AI114" i="18" s="1"/>
  <c r="R120" i="16"/>
  <c r="T120" i="16"/>
  <c r="AG114" i="18" s="1"/>
  <c r="Y34" i="16"/>
  <c r="V34" i="16"/>
  <c r="AI28" i="18" s="1"/>
  <c r="T34" i="16"/>
  <c r="AG28" i="18" s="1"/>
  <c r="R34" i="16"/>
  <c r="Y298" i="16"/>
  <c r="T298" i="16"/>
  <c r="AG292" i="18" s="1"/>
  <c r="V298" i="16"/>
  <c r="AI292" i="18" s="1"/>
  <c r="R298" i="16"/>
  <c r="Y224" i="16"/>
  <c r="V224" i="16"/>
  <c r="AI218" i="18" s="1"/>
  <c r="R224" i="16"/>
  <c r="T224" i="16"/>
  <c r="AG218" i="18" s="1"/>
  <c r="Y97" i="16"/>
  <c r="T97" i="16"/>
  <c r="AG91" i="18" s="1"/>
  <c r="V97" i="16"/>
  <c r="AI91" i="18" s="1"/>
  <c r="R97" i="16"/>
  <c r="Y52" i="16"/>
  <c r="V52" i="16"/>
  <c r="AI46" i="18" s="1"/>
  <c r="T52" i="16"/>
  <c r="AG46" i="18" s="1"/>
  <c r="R52" i="16"/>
  <c r="Y178" i="16"/>
  <c r="V178" i="16"/>
  <c r="AI172" i="18" s="1"/>
  <c r="T178" i="16"/>
  <c r="AG172" i="18" s="1"/>
  <c r="R178" i="16"/>
  <c r="T225" i="16"/>
  <c r="AG219" i="18" s="1"/>
  <c r="Y225" i="16"/>
  <c r="V225" i="16"/>
  <c r="AI219" i="18" s="1"/>
  <c r="R225" i="16"/>
  <c r="Y245" i="16"/>
  <c r="V245" i="16"/>
  <c r="AI239" i="18" s="1"/>
  <c r="T245" i="16"/>
  <c r="AG239" i="18" s="1"/>
  <c r="R245" i="16"/>
  <c r="V307" i="16"/>
  <c r="AI301" i="18" s="1"/>
  <c r="Y307" i="16"/>
  <c r="T307" i="16"/>
  <c r="AG301" i="18" s="1"/>
  <c r="R307" i="16"/>
  <c r="Y164" i="16"/>
  <c r="V164" i="16"/>
  <c r="AI158" i="18" s="1"/>
  <c r="T164" i="16"/>
  <c r="AG158" i="18" s="1"/>
  <c r="R164" i="16"/>
  <c r="Y167" i="16"/>
  <c r="V167" i="16"/>
  <c r="AI161" i="18" s="1"/>
  <c r="T167" i="16"/>
  <c r="AG161" i="18" s="1"/>
  <c r="R167" i="16"/>
  <c r="Y252" i="16"/>
  <c r="V252" i="16"/>
  <c r="AI246" i="18" s="1"/>
  <c r="R252" i="16"/>
  <c r="T252" i="16"/>
  <c r="AG246" i="18" s="1"/>
  <c r="Y261" i="16"/>
  <c r="V261" i="16"/>
  <c r="AI255" i="18" s="1"/>
  <c r="T261" i="16"/>
  <c r="AG255" i="18" s="1"/>
  <c r="R261" i="16"/>
  <c r="Y50" i="16"/>
  <c r="V50" i="16"/>
  <c r="AI44" i="18" s="1"/>
  <c r="T50" i="16"/>
  <c r="AG44" i="18" s="1"/>
  <c r="R50" i="16"/>
  <c r="Y303" i="16"/>
  <c r="R303" i="16"/>
  <c r="V303" i="16"/>
  <c r="AI297" i="18" s="1"/>
  <c r="T303" i="16"/>
  <c r="AG297" i="18" s="1"/>
  <c r="Y198" i="16"/>
  <c r="V198" i="16"/>
  <c r="AI192" i="18" s="1"/>
  <c r="T198" i="16"/>
  <c r="AG192" i="18" s="1"/>
  <c r="R198" i="16"/>
  <c r="Y140" i="16"/>
  <c r="V140" i="16"/>
  <c r="AI134" i="18" s="1"/>
  <c r="T140" i="16"/>
  <c r="AG134" i="18" s="1"/>
  <c r="R140" i="16"/>
  <c r="Y184" i="16"/>
  <c r="V184" i="16"/>
  <c r="AI178" i="18" s="1"/>
  <c r="R184" i="16"/>
  <c r="T184" i="16"/>
  <c r="AG178" i="18" s="1"/>
  <c r="Y75" i="16"/>
  <c r="V75" i="16"/>
  <c r="AI69" i="18" s="1"/>
  <c r="R75" i="16"/>
  <c r="T75" i="16"/>
  <c r="AG69" i="18" s="1"/>
  <c r="Y220" i="16"/>
  <c r="V220" i="16"/>
  <c r="AI214" i="18" s="1"/>
  <c r="T220" i="16"/>
  <c r="AG214" i="18" s="1"/>
  <c r="R220" i="16"/>
  <c r="Y308" i="16"/>
  <c r="V308" i="16"/>
  <c r="AI302" i="18" s="1"/>
  <c r="T308" i="16"/>
  <c r="AG302" i="18" s="1"/>
  <c r="R308" i="16"/>
  <c r="Y144" i="16"/>
  <c r="R144" i="16"/>
  <c r="T144" i="16"/>
  <c r="AG138" i="18" s="1"/>
  <c r="V144" i="16"/>
  <c r="AI138" i="18" s="1"/>
  <c r="V99" i="16"/>
  <c r="AI93" i="18" s="1"/>
  <c r="Y99" i="16"/>
  <c r="R99" i="16"/>
  <c r="T99" i="16"/>
  <c r="AG93" i="18" s="1"/>
  <c r="Y278" i="16"/>
  <c r="T278" i="16"/>
  <c r="AG272" i="18" s="1"/>
  <c r="R278" i="16"/>
  <c r="V278" i="16"/>
  <c r="AI272" i="18" s="1"/>
  <c r="Y57" i="16"/>
  <c r="V57" i="16"/>
  <c r="AI51" i="18" s="1"/>
  <c r="T57" i="16"/>
  <c r="AG51" i="18" s="1"/>
  <c r="R57" i="16"/>
  <c r="V88" i="16"/>
  <c r="AI82" i="18" s="1"/>
  <c r="Y88" i="16"/>
  <c r="R88" i="16"/>
  <c r="T88" i="16"/>
  <c r="AG82" i="18" s="1"/>
  <c r="Y134" i="16"/>
  <c r="V134" i="16"/>
  <c r="AI128" i="18" s="1"/>
  <c r="T134" i="16"/>
  <c r="AG128" i="18" s="1"/>
  <c r="R134" i="16"/>
  <c r="Y123" i="16"/>
  <c r="V123" i="16"/>
  <c r="AI117" i="18" s="1"/>
  <c r="R123" i="16"/>
  <c r="T123" i="16"/>
  <c r="AG117" i="18" s="1"/>
  <c r="Y36" i="16"/>
  <c r="V36" i="16"/>
  <c r="AI30" i="18" s="1"/>
  <c r="R36" i="16"/>
  <c r="T36" i="16"/>
  <c r="AG30" i="18" s="1"/>
  <c r="Y81" i="16"/>
  <c r="T81" i="16"/>
  <c r="AG75" i="18" s="1"/>
  <c r="V81" i="16"/>
  <c r="AI75" i="18" s="1"/>
  <c r="R81" i="16"/>
  <c r="Y297" i="16"/>
  <c r="T297" i="16"/>
  <c r="AG291" i="18" s="1"/>
  <c r="V297" i="16"/>
  <c r="AI291" i="18" s="1"/>
  <c r="R297" i="16"/>
  <c r="R175" i="16"/>
  <c r="T175" i="16"/>
  <c r="AG169" i="18" s="1"/>
  <c r="Y175" i="16"/>
  <c r="V175" i="16"/>
  <c r="AI169" i="18" s="1"/>
  <c r="Y45" i="16"/>
  <c r="R45" i="16"/>
  <c r="T45" i="16"/>
  <c r="AG39" i="18" s="1"/>
  <c r="V45" i="16"/>
  <c r="AI39" i="18" s="1"/>
  <c r="Y202" i="16"/>
  <c r="T202" i="16"/>
  <c r="AG196" i="18" s="1"/>
  <c r="V202" i="16"/>
  <c r="AI196" i="18" s="1"/>
  <c r="R202" i="16"/>
  <c r="Y145" i="16"/>
  <c r="T145" i="16"/>
  <c r="AG139" i="18" s="1"/>
  <c r="V145" i="16"/>
  <c r="AI139" i="18" s="1"/>
  <c r="R145" i="16"/>
  <c r="AB96" i="18"/>
  <c r="Y102" i="16"/>
  <c r="V102" i="16"/>
  <c r="AI96" i="18" s="1"/>
  <c r="T102" i="16"/>
  <c r="AG96" i="18" s="1"/>
  <c r="R102" i="16"/>
  <c r="Y201" i="16"/>
  <c r="T201" i="16"/>
  <c r="AG195" i="18" s="1"/>
  <c r="V201" i="16"/>
  <c r="AI195" i="18" s="1"/>
  <c r="R201" i="16"/>
  <c r="Y44" i="16"/>
  <c r="V44" i="16"/>
  <c r="AI38" i="18" s="1"/>
  <c r="R44" i="16"/>
  <c r="T44" i="16"/>
  <c r="AG38" i="18" s="1"/>
  <c r="Y141" i="16"/>
  <c r="V141" i="16"/>
  <c r="AI135" i="18" s="1"/>
  <c r="T141" i="16"/>
  <c r="AG135" i="18" s="1"/>
  <c r="R141" i="16"/>
  <c r="Y283" i="16"/>
  <c r="V283" i="16"/>
  <c r="AI277" i="18" s="1"/>
  <c r="R283" i="16"/>
  <c r="T283" i="16"/>
  <c r="AG277" i="18" s="1"/>
  <c r="Y151" i="16"/>
  <c r="V151" i="16"/>
  <c r="AI145" i="18" s="1"/>
  <c r="R151" i="16"/>
  <c r="T151" i="16"/>
  <c r="AG145" i="18" s="1"/>
  <c r="Y204" i="16"/>
  <c r="V204" i="16"/>
  <c r="AI198" i="18" s="1"/>
  <c r="T204" i="16"/>
  <c r="AG198" i="18" s="1"/>
  <c r="R204" i="16"/>
  <c r="Y262" i="16"/>
  <c r="V262" i="16"/>
  <c r="AI256" i="18" s="1"/>
  <c r="R262" i="16"/>
  <c r="T262" i="16"/>
  <c r="AG256" i="18" s="1"/>
  <c r="Y194" i="16"/>
  <c r="V194" i="16"/>
  <c r="AI188" i="18" s="1"/>
  <c r="T194" i="16"/>
  <c r="AG188" i="18" s="1"/>
  <c r="R194" i="16"/>
  <c r="Y260" i="16"/>
  <c r="V260" i="16"/>
  <c r="AI254" i="18" s="1"/>
  <c r="T260" i="16"/>
  <c r="AG254" i="18" s="1"/>
  <c r="R260" i="16"/>
  <c r="V187" i="16"/>
  <c r="AI181" i="18" s="1"/>
  <c r="Y187" i="16"/>
  <c r="R187" i="16"/>
  <c r="T187" i="16"/>
  <c r="AG181" i="18" s="1"/>
  <c r="Y43" i="16"/>
  <c r="V43" i="16"/>
  <c r="AI37" i="18" s="1"/>
  <c r="T43" i="16"/>
  <c r="AG37" i="18" s="1"/>
  <c r="R43" i="16"/>
  <c r="Y28" i="16"/>
  <c r="V28" i="16"/>
  <c r="AI22" i="18" s="1"/>
  <c r="R28" i="16"/>
  <c r="T28" i="16"/>
  <c r="AG22" i="18" s="1"/>
  <c r="Y53" i="16"/>
  <c r="V53" i="16"/>
  <c r="AI47" i="18" s="1"/>
  <c r="R53" i="16"/>
  <c r="T53" i="16"/>
  <c r="AG47" i="18" s="1"/>
  <c r="Y85" i="16"/>
  <c r="V85" i="16"/>
  <c r="AI79" i="18" s="1"/>
  <c r="T85" i="16"/>
  <c r="AG79" i="18" s="1"/>
  <c r="R85" i="16"/>
  <c r="V49" i="16"/>
  <c r="AI43" i="18" s="1"/>
  <c r="T49" i="16"/>
  <c r="AG43" i="18" s="1"/>
  <c r="R49" i="16"/>
  <c r="Y49" i="16"/>
  <c r="Y264" i="16"/>
  <c r="T264" i="16"/>
  <c r="AG258" i="18" s="1"/>
  <c r="V264" i="16"/>
  <c r="AI258" i="18" s="1"/>
  <c r="R264" i="16"/>
  <c r="Y239" i="16"/>
  <c r="R239" i="16"/>
  <c r="V239" i="16"/>
  <c r="AI233" i="18" s="1"/>
  <c r="T239" i="16"/>
  <c r="AG233" i="18" s="1"/>
  <c r="V275" i="16"/>
  <c r="AI269" i="18" s="1"/>
  <c r="T275" i="16"/>
  <c r="AG269" i="18" s="1"/>
  <c r="Y275" i="16"/>
  <c r="R275" i="16"/>
  <c r="Y310" i="16"/>
  <c r="V310" i="16"/>
  <c r="AI304" i="18" s="1"/>
  <c r="T310" i="16"/>
  <c r="AG304" i="18" s="1"/>
  <c r="R310" i="16"/>
  <c r="V147" i="16"/>
  <c r="AI141" i="18" s="1"/>
  <c r="Y147" i="16"/>
  <c r="T147" i="16"/>
  <c r="AG141" i="18" s="1"/>
  <c r="R147" i="16"/>
  <c r="Y295" i="16"/>
  <c r="T295" i="16"/>
  <c r="AG289" i="18" s="1"/>
  <c r="R295" i="16"/>
  <c r="V295" i="16"/>
  <c r="AI289" i="18" s="1"/>
  <c r="Y182" i="16"/>
  <c r="V182" i="16"/>
  <c r="AI176" i="18" s="1"/>
  <c r="T182" i="16"/>
  <c r="AG176" i="18" s="1"/>
  <c r="R182" i="16"/>
  <c r="Y190" i="16"/>
  <c r="T190" i="16"/>
  <c r="AG184" i="18" s="1"/>
  <c r="V190" i="16"/>
  <c r="AI184" i="18" s="1"/>
  <c r="R190" i="16"/>
  <c r="Y161" i="16"/>
  <c r="T161" i="16"/>
  <c r="AG155" i="18" s="1"/>
  <c r="V161" i="16"/>
  <c r="AI155" i="18" s="1"/>
  <c r="R161" i="16"/>
  <c r="Y280" i="16"/>
  <c r="V280" i="16"/>
  <c r="AI274" i="18" s="1"/>
  <c r="T280" i="16"/>
  <c r="AG274" i="18" s="1"/>
  <c r="R280" i="16"/>
  <c r="Y191" i="16"/>
  <c r="R191" i="16"/>
  <c r="T191" i="16"/>
  <c r="AG185" i="18" s="1"/>
  <c r="V191" i="16"/>
  <c r="AI185" i="18" s="1"/>
  <c r="Y284" i="16"/>
  <c r="V284" i="16"/>
  <c r="AI278" i="18" s="1"/>
  <c r="R284" i="16"/>
  <c r="T284" i="16"/>
  <c r="AG278" i="18" s="1"/>
  <c r="Y312" i="16"/>
  <c r="V312" i="16"/>
  <c r="AI306" i="18" s="1"/>
  <c r="T312" i="16"/>
  <c r="AG306" i="18" s="1"/>
  <c r="R312" i="16"/>
  <c r="V87" i="16"/>
  <c r="AI81" i="18" s="1"/>
  <c r="T87" i="16"/>
  <c r="AG81" i="18" s="1"/>
  <c r="Y87" i="16"/>
  <c r="R87" i="16"/>
  <c r="Y181" i="16"/>
  <c r="V181" i="16"/>
  <c r="AI175" i="18" s="1"/>
  <c r="T181" i="16"/>
  <c r="AG175" i="18" s="1"/>
  <c r="R181" i="16"/>
  <c r="Y272" i="16"/>
  <c r="V272" i="16"/>
  <c r="AI266" i="18" s="1"/>
  <c r="T272" i="16"/>
  <c r="AG266" i="18" s="1"/>
  <c r="R272" i="16"/>
  <c r="V227" i="16"/>
  <c r="AI221" i="18" s="1"/>
  <c r="Y227" i="16"/>
  <c r="T227" i="16"/>
  <c r="AG221" i="18" s="1"/>
  <c r="R227" i="16"/>
  <c r="Y119" i="16"/>
  <c r="V119" i="16"/>
  <c r="AI113" i="18" s="1"/>
  <c r="R119" i="16"/>
  <c r="T119" i="16"/>
  <c r="AG113" i="18" s="1"/>
  <c r="Y27" i="16"/>
  <c r="V27" i="16"/>
  <c r="AI21" i="18" s="1"/>
  <c r="R27" i="16"/>
  <c r="T27" i="16"/>
  <c r="AG21" i="18" s="1"/>
  <c r="Y107" i="16"/>
  <c r="V107" i="16"/>
  <c r="AI101" i="18" s="1"/>
  <c r="T107" i="16"/>
  <c r="AG101" i="18" s="1"/>
  <c r="R107" i="16"/>
  <c r="Y294" i="16"/>
  <c r="R294" i="16"/>
  <c r="V294" i="16"/>
  <c r="AI288" i="18" s="1"/>
  <c r="T294" i="16"/>
  <c r="AG288" i="18" s="1"/>
  <c r="Y251" i="16"/>
  <c r="V251" i="16"/>
  <c r="AI245" i="18" s="1"/>
  <c r="R251" i="16"/>
  <c r="T251" i="16"/>
  <c r="AG245" i="18" s="1"/>
  <c r="Y286" i="16"/>
  <c r="V286" i="16"/>
  <c r="AI280" i="18" s="1"/>
  <c r="T286" i="16"/>
  <c r="AG280" i="18" s="1"/>
  <c r="R286" i="16"/>
  <c r="Y217" i="16"/>
  <c r="T217" i="16"/>
  <c r="AG211" i="18" s="1"/>
  <c r="V217" i="16"/>
  <c r="AI211" i="18" s="1"/>
  <c r="R217" i="16"/>
  <c r="Y234" i="16"/>
  <c r="T234" i="16"/>
  <c r="AG228" i="18" s="1"/>
  <c r="V234" i="16"/>
  <c r="AI228" i="18" s="1"/>
  <c r="R234" i="16"/>
  <c r="Y152" i="16"/>
  <c r="V152" i="16"/>
  <c r="AI146" i="18" s="1"/>
  <c r="R152" i="16"/>
  <c r="T152" i="16"/>
  <c r="AG146" i="18" s="1"/>
  <c r="Y142" i="16"/>
  <c r="V142" i="16"/>
  <c r="AI136" i="18" s="1"/>
  <c r="T142" i="16"/>
  <c r="AG136" i="18" s="1"/>
  <c r="R142" i="16"/>
  <c r="Y177" i="16"/>
  <c r="T177" i="16"/>
  <c r="AG171" i="18" s="1"/>
  <c r="V177" i="16"/>
  <c r="AI171" i="18" s="1"/>
  <c r="R177" i="16"/>
  <c r="Y273" i="16"/>
  <c r="T273" i="16"/>
  <c r="AG267" i="18" s="1"/>
  <c r="V273" i="16"/>
  <c r="AI267" i="18" s="1"/>
  <c r="R273" i="16"/>
  <c r="Y41" i="16"/>
  <c r="V41" i="16"/>
  <c r="AI35" i="18" s="1"/>
  <c r="T41" i="16"/>
  <c r="AG35" i="18" s="1"/>
  <c r="R41" i="16"/>
  <c r="Y230" i="16"/>
  <c r="R230" i="16"/>
  <c r="T230" i="16"/>
  <c r="AG224" i="18" s="1"/>
  <c r="V230" i="16"/>
  <c r="AI224" i="18" s="1"/>
  <c r="Y33" i="16"/>
  <c r="V33" i="16"/>
  <c r="AI27" i="18" s="1"/>
  <c r="T33" i="16"/>
  <c r="AG27" i="18" s="1"/>
  <c r="R33" i="16"/>
  <c r="Y42" i="16"/>
  <c r="V42" i="16"/>
  <c r="AI36" i="18" s="1"/>
  <c r="T42" i="16"/>
  <c r="AG36" i="18" s="1"/>
  <c r="R42" i="16"/>
  <c r="Y96" i="16"/>
  <c r="T96" i="16"/>
  <c r="AG90" i="18" s="1"/>
  <c r="R96" i="16"/>
  <c r="V96" i="16"/>
  <c r="AI90" i="18" s="1"/>
  <c r="T122" i="16"/>
  <c r="AG116" i="18" s="1"/>
  <c r="V122" i="16"/>
  <c r="AI116" i="18" s="1"/>
  <c r="Y122" i="16"/>
  <c r="R122" i="16"/>
  <c r="V211" i="16"/>
  <c r="AI205" i="18" s="1"/>
  <c r="Y211" i="16"/>
  <c r="T211" i="16"/>
  <c r="AG205" i="18" s="1"/>
  <c r="R211" i="16"/>
  <c r="Y170" i="16"/>
  <c r="T170" i="16"/>
  <c r="AG164" i="18" s="1"/>
  <c r="R170" i="16"/>
  <c r="V170" i="16"/>
  <c r="AI164" i="18" s="1"/>
  <c r="Y221" i="16"/>
  <c r="V221" i="16"/>
  <c r="AI215" i="18" s="1"/>
  <c r="T221" i="16"/>
  <c r="AG215" i="18" s="1"/>
  <c r="R221" i="16"/>
  <c r="Y219" i="16"/>
  <c r="V219" i="16"/>
  <c r="AI213" i="18" s="1"/>
  <c r="R219" i="16"/>
  <c r="T219" i="16"/>
  <c r="AG213" i="18" s="1"/>
  <c r="Y281" i="16"/>
  <c r="T281" i="16"/>
  <c r="AG275" i="18" s="1"/>
  <c r="V281" i="16"/>
  <c r="AI275" i="18" s="1"/>
  <c r="R281" i="16"/>
  <c r="Y300" i="16"/>
  <c r="V300" i="16"/>
  <c r="AI294" i="18" s="1"/>
  <c r="T300" i="16"/>
  <c r="AG294" i="18" s="1"/>
  <c r="R300" i="16"/>
  <c r="Y174" i="16"/>
  <c r="V174" i="16"/>
  <c r="AI168" i="18" s="1"/>
  <c r="T174" i="16"/>
  <c r="AG168" i="18" s="1"/>
  <c r="R174" i="16"/>
  <c r="Y269" i="16"/>
  <c r="V269" i="16"/>
  <c r="AI263" i="18" s="1"/>
  <c r="T269" i="16"/>
  <c r="AG263" i="18" s="1"/>
  <c r="R269" i="16"/>
  <c r="Y253" i="16"/>
  <c r="V253" i="16"/>
  <c r="AI247" i="18" s="1"/>
  <c r="T253" i="16"/>
  <c r="AG247" i="18" s="1"/>
  <c r="R253" i="16"/>
  <c r="Y155" i="16"/>
  <c r="V155" i="16"/>
  <c r="AI149" i="18" s="1"/>
  <c r="R155" i="16"/>
  <c r="T155" i="16"/>
  <c r="AG149" i="18" s="1"/>
  <c r="Y47" i="16"/>
  <c r="T47" i="16"/>
  <c r="AG41" i="18" s="1"/>
  <c r="R47" i="16"/>
  <c r="V47" i="16"/>
  <c r="AI41" i="18" s="1"/>
  <c r="Y100" i="16"/>
  <c r="V100" i="16"/>
  <c r="AI94" i="18" s="1"/>
  <c r="R100" i="16"/>
  <c r="T100" i="16"/>
  <c r="AG94" i="18" s="1"/>
  <c r="Y242" i="16"/>
  <c r="T242" i="16"/>
  <c r="AG236" i="18" s="1"/>
  <c r="V242" i="16"/>
  <c r="AI236" i="18" s="1"/>
  <c r="R242" i="16"/>
  <c r="Y246" i="16"/>
  <c r="V246" i="16"/>
  <c r="AI240" i="18" s="1"/>
  <c r="T246" i="16"/>
  <c r="AG240" i="18" s="1"/>
  <c r="R246" i="16"/>
  <c r="Y55" i="16"/>
  <c r="V55" i="16"/>
  <c r="AI49" i="18" s="1"/>
  <c r="T55" i="16"/>
  <c r="AG49" i="18" s="1"/>
  <c r="R55" i="16"/>
  <c r="Y76" i="16"/>
  <c r="V76" i="16"/>
  <c r="AI70" i="18" s="1"/>
  <c r="R76" i="16"/>
  <c r="T76" i="16"/>
  <c r="AG70" i="18" s="1"/>
  <c r="Y92" i="16"/>
  <c r="V92" i="16"/>
  <c r="AI86" i="18" s="1"/>
  <c r="T92" i="16"/>
  <c r="AG86" i="18" s="1"/>
  <c r="R92" i="16"/>
  <c r="Y80" i="16"/>
  <c r="T80" i="16"/>
  <c r="AG74" i="18" s="1"/>
  <c r="R80" i="16"/>
  <c r="V80" i="16"/>
  <c r="AI74" i="18" s="1"/>
  <c r="R216" i="16"/>
  <c r="V216" i="16"/>
  <c r="AI210" i="18" s="1"/>
  <c r="Y216" i="16"/>
  <c r="T216" i="16"/>
  <c r="AG210" i="18" s="1"/>
  <c r="T58" i="16"/>
  <c r="AG52" i="18" s="1"/>
  <c r="V58" i="16"/>
  <c r="AI52" i="18" s="1"/>
  <c r="R58" i="16"/>
  <c r="Y58" i="16"/>
  <c r="Y289" i="16"/>
  <c r="T289" i="16"/>
  <c r="AG283" i="18" s="1"/>
  <c r="V289" i="16"/>
  <c r="AI283" i="18" s="1"/>
  <c r="R289" i="16"/>
  <c r="Y171" i="16"/>
  <c r="V171" i="16"/>
  <c r="AI165" i="18" s="1"/>
  <c r="T171" i="16"/>
  <c r="AG165" i="18" s="1"/>
  <c r="R171" i="16"/>
  <c r="Y229" i="16"/>
  <c r="V229" i="16"/>
  <c r="AI223" i="18" s="1"/>
  <c r="R229" i="16"/>
  <c r="T229" i="16"/>
  <c r="AG223" i="18" s="1"/>
  <c r="Y157" i="16"/>
  <c r="V157" i="16"/>
  <c r="AI151" i="18" s="1"/>
  <c r="T157" i="16"/>
  <c r="AG151" i="18" s="1"/>
  <c r="R157" i="16"/>
  <c r="Y226" i="16"/>
  <c r="T226" i="16"/>
  <c r="AG220" i="18" s="1"/>
  <c r="V226" i="16"/>
  <c r="AI220" i="18" s="1"/>
  <c r="R226" i="16"/>
  <c r="Y256" i="16"/>
  <c r="V256" i="16"/>
  <c r="AI250" i="18" s="1"/>
  <c r="T256" i="16"/>
  <c r="AG250" i="18" s="1"/>
  <c r="R256" i="16"/>
  <c r="Y309" i="16"/>
  <c r="V309" i="16"/>
  <c r="AI303" i="18" s="1"/>
  <c r="T309" i="16"/>
  <c r="AG303" i="18" s="1"/>
  <c r="R309" i="16"/>
  <c r="Y138" i="16"/>
  <c r="T138" i="16"/>
  <c r="AG132" i="18" s="1"/>
  <c r="R138" i="16"/>
  <c r="V138" i="16"/>
  <c r="AI132" i="18" s="1"/>
  <c r="Y59" i="16"/>
  <c r="V59" i="16"/>
  <c r="AI53" i="18" s="1"/>
  <c r="T59" i="16"/>
  <c r="AG53" i="18" s="1"/>
  <c r="R59" i="16"/>
  <c r="Y247" i="16"/>
  <c r="V247" i="16"/>
  <c r="AI241" i="18" s="1"/>
  <c r="R247" i="16"/>
  <c r="T247" i="16"/>
  <c r="AG241" i="18" s="1"/>
  <c r="Y94" i="16"/>
  <c r="V94" i="16"/>
  <c r="AI88" i="18" s="1"/>
  <c r="T94" i="16"/>
  <c r="AG88" i="18" s="1"/>
  <c r="R94" i="16"/>
  <c r="Y235" i="16"/>
  <c r="V235" i="16"/>
  <c r="AI229" i="18" s="1"/>
  <c r="T235" i="16"/>
  <c r="AG229" i="18" s="1"/>
  <c r="R235" i="16"/>
  <c r="Y127" i="16"/>
  <c r="R127" i="16"/>
  <c r="V127" i="16"/>
  <c r="AI121" i="18" s="1"/>
  <c r="T127" i="16"/>
  <c r="AG121" i="18" s="1"/>
  <c r="Y68" i="16"/>
  <c r="V68" i="16"/>
  <c r="AI62" i="18" s="1"/>
  <c r="T68" i="16"/>
  <c r="AG62" i="18" s="1"/>
  <c r="R68" i="16"/>
  <c r="Y79" i="16"/>
  <c r="T79" i="16"/>
  <c r="AG73" i="18" s="1"/>
  <c r="R79" i="16"/>
  <c r="V79" i="16"/>
  <c r="AI73" i="18" s="1"/>
  <c r="Y209" i="16"/>
  <c r="T209" i="16"/>
  <c r="AG203" i="18" s="1"/>
  <c r="V209" i="16"/>
  <c r="AI203" i="18" s="1"/>
  <c r="R209" i="16"/>
  <c r="Y131" i="16"/>
  <c r="V131" i="16"/>
  <c r="AI125" i="18" s="1"/>
  <c r="T131" i="16"/>
  <c r="AG125" i="18" s="1"/>
  <c r="R131" i="16"/>
  <c r="V115" i="16"/>
  <c r="AI109" i="18" s="1"/>
  <c r="T115" i="16"/>
  <c r="AG109" i="18" s="1"/>
  <c r="Y115" i="16"/>
  <c r="R115" i="16"/>
  <c r="Y302" i="16"/>
  <c r="V302" i="16"/>
  <c r="AI296" i="18" s="1"/>
  <c r="T302" i="16"/>
  <c r="AG296" i="18" s="1"/>
  <c r="R302" i="16"/>
  <c r="Y305" i="16"/>
  <c r="T305" i="16"/>
  <c r="AG299" i="18" s="1"/>
  <c r="V305" i="16"/>
  <c r="AI299" i="18" s="1"/>
  <c r="R305" i="16"/>
  <c r="Y146" i="16"/>
  <c r="V146" i="16"/>
  <c r="AI140" i="18" s="1"/>
  <c r="T146" i="16"/>
  <c r="AG140" i="18" s="1"/>
  <c r="R146" i="16"/>
  <c r="Y270" i="16"/>
  <c r="V270" i="16"/>
  <c r="AI264" i="18" s="1"/>
  <c r="T270" i="16"/>
  <c r="AG264" i="18" s="1"/>
  <c r="R270" i="16"/>
  <c r="Y203" i="16"/>
  <c r="V203" i="16"/>
  <c r="AI197" i="18" s="1"/>
  <c r="T203" i="16"/>
  <c r="AG197" i="18" s="1"/>
  <c r="R203" i="16"/>
  <c r="Y95" i="16"/>
  <c r="T95" i="16"/>
  <c r="AG89" i="18" s="1"/>
  <c r="R95" i="16"/>
  <c r="V95" i="16"/>
  <c r="AI89" i="18" s="1"/>
  <c r="Y61" i="16"/>
  <c r="V61" i="16"/>
  <c r="AI55" i="18" s="1"/>
  <c r="T61" i="16"/>
  <c r="AG55" i="18" s="1"/>
  <c r="R61" i="16"/>
  <c r="Y51" i="16"/>
  <c r="V51" i="16"/>
  <c r="AI45" i="18" s="1"/>
  <c r="T51" i="16"/>
  <c r="AG45" i="18" s="1"/>
  <c r="R51" i="16"/>
  <c r="Y214" i="16"/>
  <c r="V214" i="16"/>
  <c r="AI208" i="18" s="1"/>
  <c r="T214" i="16"/>
  <c r="AG208" i="18" s="1"/>
  <c r="R214" i="16"/>
  <c r="Y103" i="16"/>
  <c r="V103" i="16"/>
  <c r="AI97" i="18" s="1"/>
  <c r="R103" i="16"/>
  <c r="T103" i="16"/>
  <c r="AG97" i="18" s="1"/>
  <c r="Y77" i="16"/>
  <c r="V77" i="16"/>
  <c r="AI71" i="18" s="1"/>
  <c r="T77" i="16"/>
  <c r="AG71" i="18" s="1"/>
  <c r="R77" i="16"/>
  <c r="Y56" i="16"/>
  <c r="V56" i="16"/>
  <c r="AI50" i="18" s="1"/>
  <c r="T56" i="16"/>
  <c r="AG50" i="18" s="1"/>
  <c r="R56" i="16"/>
  <c r="Y98" i="16"/>
  <c r="T98" i="16"/>
  <c r="AG92" i="18" s="1"/>
  <c r="V98" i="16"/>
  <c r="AI92" i="18" s="1"/>
  <c r="R98" i="16"/>
  <c r="Y136" i="16"/>
  <c r="V136" i="16"/>
  <c r="AI130" i="18" s="1"/>
  <c r="T136" i="16"/>
  <c r="AG130" i="18" s="1"/>
  <c r="R136" i="16"/>
  <c r="Y101" i="16"/>
  <c r="V101" i="16"/>
  <c r="AI95" i="18" s="1"/>
  <c r="T101" i="16"/>
  <c r="AG95" i="18" s="1"/>
  <c r="R101" i="16"/>
  <c r="Y222" i="16"/>
  <c r="V222" i="16"/>
  <c r="AI216" i="18" s="1"/>
  <c r="T222" i="16"/>
  <c r="AG216" i="18" s="1"/>
  <c r="R222" i="16"/>
  <c r="Y189" i="16"/>
  <c r="V189" i="16"/>
  <c r="AI183" i="18" s="1"/>
  <c r="T189" i="16"/>
  <c r="AG183" i="18" s="1"/>
  <c r="R189" i="16"/>
  <c r="T266" i="16"/>
  <c r="AG260" i="18" s="1"/>
  <c r="Y266" i="16"/>
  <c r="V266" i="16"/>
  <c r="AI260" i="18" s="1"/>
  <c r="R266" i="16"/>
  <c r="Y231" i="16"/>
  <c r="V231" i="16"/>
  <c r="AI225" i="18" s="1"/>
  <c r="T231" i="16"/>
  <c r="AG225" i="18" s="1"/>
  <c r="R231" i="16"/>
  <c r="Y205" i="16"/>
  <c r="V205" i="16"/>
  <c r="AI199" i="18" s="1"/>
  <c r="T205" i="16"/>
  <c r="AG199" i="18" s="1"/>
  <c r="R205" i="16"/>
  <c r="Y248" i="16"/>
  <c r="V248" i="16"/>
  <c r="AI242" i="18" s="1"/>
  <c r="T248" i="16"/>
  <c r="AG242" i="18" s="1"/>
  <c r="R248" i="16"/>
  <c r="Y176" i="16"/>
  <c r="R176" i="16"/>
  <c r="V176" i="16"/>
  <c r="AI170" i="18" s="1"/>
  <c r="T176" i="16"/>
  <c r="AG170" i="18" s="1"/>
  <c r="Y173" i="16"/>
  <c r="V173" i="16"/>
  <c r="AI167" i="18" s="1"/>
  <c r="T173" i="16"/>
  <c r="AG167" i="18" s="1"/>
  <c r="R173" i="16"/>
  <c r="Y172" i="16"/>
  <c r="V172" i="16"/>
  <c r="AI166" i="18" s="1"/>
  <c r="T172" i="16"/>
  <c r="AG166" i="18" s="1"/>
  <c r="R172" i="16"/>
  <c r="Y210" i="16"/>
  <c r="T210" i="16"/>
  <c r="AG204" i="18" s="1"/>
  <c r="V210" i="16"/>
  <c r="AI204" i="18" s="1"/>
  <c r="R210" i="16"/>
  <c r="Y268" i="16"/>
  <c r="V268" i="16"/>
  <c r="AI262" i="18" s="1"/>
  <c r="T268" i="16"/>
  <c r="AG262" i="18" s="1"/>
  <c r="R268" i="16"/>
  <c r="Y158" i="16"/>
  <c r="V158" i="16"/>
  <c r="AI152" i="18" s="1"/>
  <c r="T158" i="16"/>
  <c r="AG152" i="18" s="1"/>
  <c r="R158" i="16"/>
  <c r="Y244" i="16"/>
  <c r="V244" i="16"/>
  <c r="AI238" i="18" s="1"/>
  <c r="T244" i="16"/>
  <c r="AG238" i="18" s="1"/>
  <c r="R244" i="16"/>
  <c r="Y208" i="16"/>
  <c r="V208" i="16"/>
  <c r="AI202" i="18" s="1"/>
  <c r="R208" i="16"/>
  <c r="T208" i="16"/>
  <c r="AG202" i="18" s="1"/>
  <c r="V163" i="16"/>
  <c r="AI157" i="18" s="1"/>
  <c r="Y163" i="16"/>
  <c r="T163" i="16"/>
  <c r="AG157" i="18" s="1"/>
  <c r="R163" i="16"/>
  <c r="Y183" i="16"/>
  <c r="V183" i="16"/>
  <c r="AI177" i="18" s="1"/>
  <c r="R183" i="16"/>
  <c r="T183" i="16"/>
  <c r="AG177" i="18" s="1"/>
  <c r="Y292" i="16"/>
  <c r="V292" i="16"/>
  <c r="AI286" i="18" s="1"/>
  <c r="T292" i="16"/>
  <c r="AG286" i="18" s="1"/>
  <c r="R292" i="16"/>
  <c r="Y299" i="16"/>
  <c r="V299" i="16"/>
  <c r="AI293" i="18" s="1"/>
  <c r="R299" i="16"/>
  <c r="T299" i="16"/>
  <c r="AG293" i="18" s="1"/>
  <c r="Y106" i="16"/>
  <c r="T106" i="16"/>
  <c r="AG100" i="18" s="1"/>
  <c r="V106" i="16"/>
  <c r="AI100" i="18" s="1"/>
  <c r="R106" i="16"/>
  <c r="Y285" i="16"/>
  <c r="V285" i="16"/>
  <c r="AI279" i="18" s="1"/>
  <c r="T285" i="16"/>
  <c r="AG279" i="18" s="1"/>
  <c r="R285" i="16"/>
  <c r="Y65" i="16"/>
  <c r="V65" i="16"/>
  <c r="AI59" i="18" s="1"/>
  <c r="T65" i="16"/>
  <c r="AG59" i="18" s="1"/>
  <c r="R65" i="16"/>
  <c r="Y114" i="16"/>
  <c r="V114" i="16"/>
  <c r="AI108" i="18" s="1"/>
  <c r="T114" i="16"/>
  <c r="AG108" i="18" s="1"/>
  <c r="R114" i="16"/>
  <c r="Y110" i="16"/>
  <c r="V110" i="16"/>
  <c r="AI104" i="18" s="1"/>
  <c r="T110" i="16"/>
  <c r="AG104" i="18" s="1"/>
  <c r="R110" i="16"/>
  <c r="Y165" i="16"/>
  <c r="V165" i="16"/>
  <c r="AI159" i="18" s="1"/>
  <c r="R165" i="16"/>
  <c r="T165" i="16"/>
  <c r="AG159" i="18" s="1"/>
  <c r="Y188" i="16"/>
  <c r="V188" i="16"/>
  <c r="AI182" i="18" s="1"/>
  <c r="T188" i="16"/>
  <c r="AG182" i="18" s="1"/>
  <c r="R188" i="16"/>
  <c r="Y160" i="16"/>
  <c r="R160" i="16"/>
  <c r="V160" i="16"/>
  <c r="AI154" i="18" s="1"/>
  <c r="T160" i="16"/>
  <c r="AG154" i="18" s="1"/>
  <c r="Y63" i="16"/>
  <c r="R63" i="16"/>
  <c r="V63" i="16"/>
  <c r="AI57" i="18" s="1"/>
  <c r="T63" i="16"/>
  <c r="AG57" i="18" s="1"/>
  <c r="Y60" i="16"/>
  <c r="V60" i="16"/>
  <c r="AI54" i="18" s="1"/>
  <c r="T60" i="16"/>
  <c r="AG54" i="18" s="1"/>
  <c r="R60" i="16"/>
  <c r="Y255" i="16"/>
  <c r="R255" i="16"/>
  <c r="T255" i="16"/>
  <c r="AG249" i="18" s="1"/>
  <c r="V255" i="16"/>
  <c r="AI249" i="18" s="1"/>
  <c r="Y212" i="16"/>
  <c r="V212" i="16"/>
  <c r="AI206" i="18" s="1"/>
  <c r="T212" i="16"/>
  <c r="AG206" i="18" s="1"/>
  <c r="R212" i="16"/>
  <c r="Y207" i="16"/>
  <c r="V207" i="16"/>
  <c r="AI201" i="18" s="1"/>
  <c r="R207" i="16"/>
  <c r="T207" i="16"/>
  <c r="AG201" i="18" s="1"/>
  <c r="Y104" i="16"/>
  <c r="T104" i="16"/>
  <c r="AG98" i="18" s="1"/>
  <c r="V104" i="16"/>
  <c r="AI98" i="18" s="1"/>
  <c r="R104" i="16"/>
  <c r="Y293" i="16"/>
  <c r="V293" i="16"/>
  <c r="AI287" i="18" s="1"/>
  <c r="T293" i="16"/>
  <c r="AG287" i="18" s="1"/>
  <c r="R293" i="16"/>
  <c r="V243" i="16"/>
  <c r="AI237" i="18" s="1"/>
  <c r="Y243" i="16"/>
  <c r="T243" i="16"/>
  <c r="AG237" i="18" s="1"/>
  <c r="R243" i="16"/>
  <c r="Y135" i="16"/>
  <c r="V135" i="16"/>
  <c r="AI129" i="18" s="1"/>
  <c r="T135" i="16"/>
  <c r="AG129" i="18" s="1"/>
  <c r="R135" i="16"/>
  <c r="Y121" i="16"/>
  <c r="T121" i="16"/>
  <c r="AG115" i="18" s="1"/>
  <c r="V121" i="16"/>
  <c r="AI115" i="18" s="1"/>
  <c r="R121" i="16"/>
  <c r="Y26" i="16"/>
  <c r="T26" i="16"/>
  <c r="AG20" i="18" s="1"/>
  <c r="V26" i="16"/>
  <c r="AI20" i="18" s="1"/>
  <c r="R26" i="16"/>
  <c r="Y185" i="16"/>
  <c r="T185" i="16"/>
  <c r="AG179" i="18" s="1"/>
  <c r="V185" i="16"/>
  <c r="AI179" i="18" s="1"/>
  <c r="R185" i="16"/>
  <c r="AB167" i="18"/>
  <c r="Y35" i="16"/>
  <c r="V35" i="16"/>
  <c r="AI29" i="18" s="1"/>
  <c r="R35" i="16"/>
  <c r="T35" i="16"/>
  <c r="AG29" i="18" s="1"/>
  <c r="Y223" i="16"/>
  <c r="V223" i="16"/>
  <c r="AI217" i="18" s="1"/>
  <c r="R223" i="16"/>
  <c r="T223" i="16"/>
  <c r="AG217" i="18" s="1"/>
  <c r="Y126" i="16"/>
  <c r="V126" i="16"/>
  <c r="AI120" i="18" s="1"/>
  <c r="T126" i="16"/>
  <c r="AG120" i="18" s="1"/>
  <c r="R126" i="16"/>
  <c r="Y129" i="16"/>
  <c r="T129" i="16"/>
  <c r="AG123" i="18" s="1"/>
  <c r="V129" i="16"/>
  <c r="AI123" i="18" s="1"/>
  <c r="R129" i="16"/>
  <c r="Y62" i="16"/>
  <c r="V62" i="16"/>
  <c r="AI56" i="18" s="1"/>
  <c r="R62" i="16"/>
  <c r="T62" i="16"/>
  <c r="AG56" i="18" s="1"/>
  <c r="Y67" i="16"/>
  <c r="V67" i="16"/>
  <c r="AI61" i="18" s="1"/>
  <c r="T67" i="16"/>
  <c r="AG61" i="18" s="1"/>
  <c r="R67" i="16"/>
  <c r="Y117" i="16"/>
  <c r="V117" i="16"/>
  <c r="AI111" i="18" s="1"/>
  <c r="T117" i="16"/>
  <c r="AG111" i="18" s="1"/>
  <c r="R117" i="16"/>
  <c r="V32" i="16"/>
  <c r="AI26" i="18" s="1"/>
  <c r="Y32" i="16"/>
  <c r="T32" i="16"/>
  <c r="AG26" i="18" s="1"/>
  <c r="R32" i="16"/>
  <c r="V291" i="16"/>
  <c r="AI285" i="18" s="1"/>
  <c r="Y291" i="16"/>
  <c r="T291" i="16"/>
  <c r="AG285" i="18" s="1"/>
  <c r="R291" i="16"/>
  <c r="Y311" i="16"/>
  <c r="V311" i="16"/>
  <c r="AI305" i="18" s="1"/>
  <c r="R311" i="16"/>
  <c r="T311" i="16"/>
  <c r="AG305" i="18" s="1"/>
  <c r="Y215" i="16"/>
  <c r="R215" i="16"/>
  <c r="V215" i="16"/>
  <c r="AI209" i="18" s="1"/>
  <c r="T215" i="16"/>
  <c r="AG209" i="18" s="1"/>
  <c r="Y124" i="16"/>
  <c r="V124" i="16"/>
  <c r="AI118" i="18" s="1"/>
  <c r="R124" i="16"/>
  <c r="T124" i="16"/>
  <c r="AG118" i="18" s="1"/>
  <c r="Y125" i="16"/>
  <c r="V125" i="16"/>
  <c r="AI119" i="18" s="1"/>
  <c r="T125" i="16"/>
  <c r="AG119" i="18" s="1"/>
  <c r="R125" i="16"/>
  <c r="Y86" i="16"/>
  <c r="V86" i="16"/>
  <c r="AI80" i="18" s="1"/>
  <c r="T86" i="16"/>
  <c r="AG80" i="18" s="1"/>
  <c r="R86" i="16"/>
  <c r="V83" i="16"/>
  <c r="AI77" i="18" s="1"/>
  <c r="Y83" i="16"/>
  <c r="T83" i="16"/>
  <c r="AG77" i="18" s="1"/>
  <c r="R83" i="16"/>
  <c r="Y238" i="16"/>
  <c r="V238" i="16"/>
  <c r="AI232" i="18" s="1"/>
  <c r="T238" i="16"/>
  <c r="AG232" i="18" s="1"/>
  <c r="R238" i="16"/>
  <c r="Y128" i="16"/>
  <c r="R128" i="16"/>
  <c r="V128" i="16"/>
  <c r="AI122" i="18" s="1"/>
  <c r="T128" i="16"/>
  <c r="AG122" i="18" s="1"/>
  <c r="Y69" i="16"/>
  <c r="V69" i="16"/>
  <c r="AI63" i="18" s="1"/>
  <c r="T69" i="16"/>
  <c r="AG63" i="18" s="1"/>
  <c r="R69" i="16"/>
  <c r="Y288" i="16"/>
  <c r="V288" i="16"/>
  <c r="AI282" i="18" s="1"/>
  <c r="T288" i="16"/>
  <c r="AG282" i="18" s="1"/>
  <c r="R288" i="16"/>
  <c r="Y91" i="16"/>
  <c r="V91" i="16"/>
  <c r="AI85" i="18" s="1"/>
  <c r="T91" i="16"/>
  <c r="AG85" i="18" s="1"/>
  <c r="R91" i="16"/>
  <c r="Y196" i="16"/>
  <c r="V196" i="16"/>
  <c r="AI190" i="18" s="1"/>
  <c r="T196" i="16"/>
  <c r="AG190" i="18" s="1"/>
  <c r="R196" i="16"/>
  <c r="Y259" i="16"/>
  <c r="V259" i="16"/>
  <c r="AI253" i="18" s="1"/>
  <c r="T259" i="16"/>
  <c r="AG253" i="18" s="1"/>
  <c r="R259" i="16"/>
  <c r="Y93" i="16"/>
  <c r="V93" i="16"/>
  <c r="AI87" i="18" s="1"/>
  <c r="T93" i="16"/>
  <c r="AG87" i="18" s="1"/>
  <c r="R93" i="16"/>
  <c r="V162" i="16"/>
  <c r="AI156" i="18" s="1"/>
  <c r="T162" i="16"/>
  <c r="AG156" i="18" s="1"/>
  <c r="Y162" i="16"/>
  <c r="R162" i="16"/>
  <c r="Y232" i="16"/>
  <c r="V232" i="16"/>
  <c r="AI226" i="18" s="1"/>
  <c r="T232" i="16"/>
  <c r="AG226" i="18" s="1"/>
  <c r="R232" i="16"/>
  <c r="Y192" i="16"/>
  <c r="R192" i="16"/>
  <c r="T192" i="16"/>
  <c r="AG186" i="18" s="1"/>
  <c r="V192" i="16"/>
  <c r="AI186" i="18" s="1"/>
  <c r="Y39" i="16"/>
  <c r="V39" i="16"/>
  <c r="AI33" i="18" s="1"/>
  <c r="R39" i="16"/>
  <c r="T39" i="16"/>
  <c r="AG33" i="18" s="1"/>
  <c r="Y263" i="16"/>
  <c r="T263" i="16"/>
  <c r="AG257" i="18" s="1"/>
  <c r="R263" i="16"/>
  <c r="V263" i="16"/>
  <c r="AI257" i="18" s="1"/>
  <c r="Y249" i="16"/>
  <c r="T249" i="16"/>
  <c r="AG243" i="18" s="1"/>
  <c r="V249" i="16"/>
  <c r="AI243" i="18" s="1"/>
  <c r="R249" i="16"/>
  <c r="Y153" i="16"/>
  <c r="T153" i="16"/>
  <c r="AG147" i="18" s="1"/>
  <c r="V153" i="16"/>
  <c r="AI147" i="18" s="1"/>
  <c r="R153" i="16"/>
  <c r="Y89" i="16"/>
  <c r="V89" i="16"/>
  <c r="AI83" i="18" s="1"/>
  <c r="T89" i="16"/>
  <c r="AG83" i="18" s="1"/>
  <c r="R89" i="16"/>
  <c r="AB224" i="18"/>
  <c r="Y156" i="16"/>
  <c r="V156" i="16"/>
  <c r="AI150" i="18" s="1"/>
  <c r="R156" i="16"/>
  <c r="T156" i="16"/>
  <c r="AG150" i="18" s="1"/>
  <c r="V218" i="16"/>
  <c r="AI212" i="18" s="1"/>
  <c r="T218" i="16"/>
  <c r="AG212" i="18" s="1"/>
  <c r="Y218" i="16"/>
  <c r="R218" i="16"/>
  <c r="AB216" i="18"/>
  <c r="AB260" i="18"/>
  <c r="AB150" i="18"/>
  <c r="AB123" i="18"/>
  <c r="AB273" i="18"/>
  <c r="AB244" i="18"/>
  <c r="AB40" i="18"/>
  <c r="AB248" i="18"/>
  <c r="AB265" i="18"/>
  <c r="AB276" i="18"/>
  <c r="AB108" i="18"/>
  <c r="AB104" i="18"/>
  <c r="AB159" i="18"/>
  <c r="AB182" i="18"/>
  <c r="AB154" i="18"/>
  <c r="AB57" i="18"/>
  <c r="AB54" i="18"/>
  <c r="AB249" i="18"/>
  <c r="AB98" i="18"/>
  <c r="AB287" i="18"/>
  <c r="AB20" i="18"/>
  <c r="AB294" i="18"/>
  <c r="AB130" i="18"/>
  <c r="AB218" i="18"/>
  <c r="Y9" i="18"/>
  <c r="AB239" i="18"/>
  <c r="AB301" i="18"/>
  <c r="AB161" i="18"/>
  <c r="AB255" i="18"/>
  <c r="AB192" i="18"/>
  <c r="AB134" i="18"/>
  <c r="AB178" i="18"/>
  <c r="AB69" i="18"/>
  <c r="AB33" i="18"/>
  <c r="AB257" i="18"/>
  <c r="AB243" i="18"/>
  <c r="AB147" i="18"/>
  <c r="AB258" i="18"/>
  <c r="AB95" i="18"/>
  <c r="AB263" i="18"/>
  <c r="AB269" i="18"/>
  <c r="AB304" i="18"/>
  <c r="AB141" i="18"/>
  <c r="AB289" i="18"/>
  <c r="AB176" i="18"/>
  <c r="AB184" i="18"/>
  <c r="AB155" i="18"/>
  <c r="AB274" i="18"/>
  <c r="AB185" i="18"/>
  <c r="AB278" i="18"/>
  <c r="AB277" i="18"/>
  <c r="AB191" i="18"/>
  <c r="AB164" i="18"/>
  <c r="AB71" i="18"/>
  <c r="AB50" i="18"/>
  <c r="AB213" i="18"/>
  <c r="AB198" i="18"/>
  <c r="AB28" i="18"/>
  <c r="AB92" i="18"/>
  <c r="AB275" i="18"/>
  <c r="AB168" i="18"/>
  <c r="AB49" i="18"/>
  <c r="AB70" i="18"/>
  <c r="AB86" i="18"/>
  <c r="AB210" i="18"/>
  <c r="AB52" i="18"/>
  <c r="AB283" i="18"/>
  <c r="AB165" i="18"/>
  <c r="AB223" i="18"/>
  <c r="AB151" i="18"/>
  <c r="AB220" i="18"/>
  <c r="AB37" i="18"/>
  <c r="AB23" i="18"/>
  <c r="AB91" i="18"/>
  <c r="AB22" i="18"/>
  <c r="AB199" i="18"/>
  <c r="AB149" i="18"/>
  <c r="AB46" i="18"/>
  <c r="AB41" i="18"/>
  <c r="AB170" i="18"/>
  <c r="AB94" i="18"/>
  <c r="AB172" i="18"/>
  <c r="AB262" i="18"/>
  <c r="AB238" i="18"/>
  <c r="AB177" i="18"/>
  <c r="AB293" i="18"/>
  <c r="AB279" i="18"/>
  <c r="AB219" i="18"/>
  <c r="AB105" i="18"/>
  <c r="AB144" i="18"/>
  <c r="AB163" i="18"/>
  <c r="AB112" i="18"/>
  <c r="AB207" i="18"/>
  <c r="AB298" i="18"/>
  <c r="AB27" i="18"/>
  <c r="AB73" i="18"/>
  <c r="Y10" i="18"/>
  <c r="AB56" i="18"/>
  <c r="AB61" i="18"/>
  <c r="AB26" i="18"/>
  <c r="AB305" i="18"/>
  <c r="AB118" i="18"/>
  <c r="AB214" i="18"/>
  <c r="AB138" i="18"/>
  <c r="AB93" i="18"/>
  <c r="AB272" i="18"/>
  <c r="AB128" i="18"/>
  <c r="AB117" i="18"/>
  <c r="AB169" i="18"/>
  <c r="AB39" i="18"/>
  <c r="AB139" i="18"/>
  <c r="AB212" i="18"/>
  <c r="AB204" i="18"/>
  <c r="AB183" i="18"/>
  <c r="AB38" i="18"/>
  <c r="AB55" i="18"/>
  <c r="AB36" i="18"/>
  <c r="AB110" i="18"/>
  <c r="AB90" i="18"/>
  <c r="AB25" i="18"/>
  <c r="AB208" i="18"/>
  <c r="AB116" i="18"/>
  <c r="AB221" i="18"/>
  <c r="AB179" i="18"/>
  <c r="AB217" i="18"/>
  <c r="AB295" i="18"/>
  <c r="AB67" i="18"/>
  <c r="AB197" i="18"/>
  <c r="AL268" i="18"/>
  <c r="AL234" i="18"/>
  <c r="AL58" i="18"/>
  <c r="AL60" i="18"/>
  <c r="AB29" i="18"/>
  <c r="AB89" i="18"/>
  <c r="AB215" i="18"/>
  <c r="AB240" i="18"/>
  <c r="AB306" i="18"/>
  <c r="AB166" i="18"/>
  <c r="AB236" i="18"/>
  <c r="AB233" i="18"/>
  <c r="AB120" i="18"/>
  <c r="AB31" i="18"/>
  <c r="AB34" i="18"/>
  <c r="AB76" i="18"/>
  <c r="AB79" i="18"/>
  <c r="AB114" i="18"/>
  <c r="AB246" i="18"/>
  <c r="AB247" i="18"/>
  <c r="AB47" i="18"/>
  <c r="AB74" i="18"/>
  <c r="AB302" i="18"/>
  <c r="AB51" i="18"/>
  <c r="AB82" i="18"/>
  <c r="AB30" i="18"/>
  <c r="AB75" i="18"/>
  <c r="AB284" i="18"/>
  <c r="AB307" i="18"/>
  <c r="AB256" i="18"/>
  <c r="AB137" i="18"/>
  <c r="AB187" i="18"/>
  <c r="AB64" i="18"/>
  <c r="AB205" i="18"/>
  <c r="AB226" i="18"/>
  <c r="AB83" i="18"/>
  <c r="AB152" i="18"/>
  <c r="AB202" i="18"/>
  <c r="AB157" i="18"/>
  <c r="AB286" i="18"/>
  <c r="AB100" i="18"/>
  <c r="AB59" i="18"/>
  <c r="AB81" i="18"/>
  <c r="AB175" i="18"/>
  <c r="AB266" i="18"/>
  <c r="AB113" i="18"/>
  <c r="AB21" i="18"/>
  <c r="AB101" i="18"/>
  <c r="AB288" i="18"/>
  <c r="AB245" i="18"/>
  <c r="AB280" i="18"/>
  <c r="AB211" i="18"/>
  <c r="AB291" i="18"/>
  <c r="AB196" i="18"/>
  <c r="AB35" i="18"/>
  <c r="AB43" i="18"/>
  <c r="AB252" i="18"/>
  <c r="AB174" i="18"/>
  <c r="AB225" i="18"/>
  <c r="AB111" i="18"/>
  <c r="AB285" i="18"/>
  <c r="AB209" i="18"/>
  <c r="AB119" i="18"/>
  <c r="AB80" i="18"/>
  <c r="AB250" i="18"/>
  <c r="AB303" i="18"/>
  <c r="AB132" i="18"/>
  <c r="AB53" i="18"/>
  <c r="AB241" i="18"/>
  <c r="AB88" i="18"/>
  <c r="AB229" i="18"/>
  <c r="AB121" i="18"/>
  <c r="AB62" i="18"/>
  <c r="AB228" i="18"/>
  <c r="AB146" i="18"/>
  <c r="AB136" i="18"/>
  <c r="AB171" i="18"/>
  <c r="AB267" i="18"/>
  <c r="AB264" i="18"/>
  <c r="AB127" i="18"/>
  <c r="AB97" i="18"/>
  <c r="AB145" i="18"/>
  <c r="AB158" i="18"/>
  <c r="AB297" i="18"/>
  <c r="AB189" i="18"/>
  <c r="AB45" i="18"/>
  <c r="AB135" i="18"/>
  <c r="AB206" i="18"/>
  <c r="AB201" i="18"/>
  <c r="AB125" i="18"/>
  <c r="AB109" i="18"/>
  <c r="AB296" i="18"/>
  <c r="AB299" i="18"/>
  <c r="AB140" i="18"/>
  <c r="AB42" i="18"/>
  <c r="AB186" i="18"/>
  <c r="AB44" i="18"/>
  <c r="AB242" i="18"/>
  <c r="AB203" i="18"/>
  <c r="AB292" i="18"/>
  <c r="AB188" i="18"/>
  <c r="AB254" i="18"/>
  <c r="AB181" i="18"/>
  <c r="AB77" i="18"/>
  <c r="AB232" i="18"/>
  <c r="AB122" i="18"/>
  <c r="AB63" i="18"/>
  <c r="AB282" i="18"/>
  <c r="AB85" i="18"/>
  <c r="AB190" i="18"/>
  <c r="AB253" i="18"/>
  <c r="AB87" i="18"/>
  <c r="AB156" i="18"/>
  <c r="AB237" i="18"/>
  <c r="AB129" i="18"/>
  <c r="AB115" i="18"/>
  <c r="AA194" i="18"/>
  <c r="Z194" i="18"/>
  <c r="CB194" i="18" s="1"/>
  <c r="CC194" i="18" s="1"/>
  <c r="AA142" i="18"/>
  <c r="Z142" i="18"/>
  <c r="CB142" i="18" s="1"/>
  <c r="CC142" i="18" s="1"/>
  <c r="AA251" i="18"/>
  <c r="Z251" i="18"/>
  <c r="CB251" i="18" s="1"/>
  <c r="CC251" i="18" s="1"/>
  <c r="AA270" i="18"/>
  <c r="Z270" i="18"/>
  <c r="CB270" i="18" s="1"/>
  <c r="CC270" i="18" s="1"/>
  <c r="AA84" i="18"/>
  <c r="Z84" i="18"/>
  <c r="CB84" i="18" s="1"/>
  <c r="CC84" i="18" s="1"/>
  <c r="AA179" i="18"/>
  <c r="Z179" i="18"/>
  <c r="CB179" i="18" s="1"/>
  <c r="CC179" i="18" s="1"/>
  <c r="AA264" i="18"/>
  <c r="Z264" i="18"/>
  <c r="CB264" i="18" s="1"/>
  <c r="CC264" i="18" s="1"/>
  <c r="AA292" i="18"/>
  <c r="Z292" i="18"/>
  <c r="CB292" i="18" s="1"/>
  <c r="CC292" i="18" s="1"/>
  <c r="AA90" i="18"/>
  <c r="Z90" i="18"/>
  <c r="CB90" i="18" s="1"/>
  <c r="CC90" i="18" s="1"/>
  <c r="AA64" i="18"/>
  <c r="Z64" i="18"/>
  <c r="CB64" i="18" s="1"/>
  <c r="CC64" i="18" s="1"/>
  <c r="AA178" i="18"/>
  <c r="Z178" i="18"/>
  <c r="CB178" i="18" s="1"/>
  <c r="CC178" i="18" s="1"/>
  <c r="AA37" i="18"/>
  <c r="Z37" i="18"/>
  <c r="CB37" i="18" s="1"/>
  <c r="CC37" i="18" s="1"/>
  <c r="AA303" i="18"/>
  <c r="Z303" i="18"/>
  <c r="CB303" i="18" s="1"/>
  <c r="CC303" i="18" s="1"/>
  <c r="AA138" i="18"/>
  <c r="Z138" i="18"/>
  <c r="CB138" i="18" s="1"/>
  <c r="CC138" i="18" s="1"/>
  <c r="AA233" i="18"/>
  <c r="Z233" i="18"/>
  <c r="CB233" i="18" s="1"/>
  <c r="CC233" i="18" s="1"/>
  <c r="AA63" i="18"/>
  <c r="Z63" i="18"/>
  <c r="CB63" i="18" s="1"/>
  <c r="CC63" i="18" s="1"/>
  <c r="AA23" i="18"/>
  <c r="Z23" i="18"/>
  <c r="CB23" i="18" s="1"/>
  <c r="CC23" i="18" s="1"/>
  <c r="AA85" i="18"/>
  <c r="Z85" i="18"/>
  <c r="CB85" i="18" s="1"/>
  <c r="CC85" i="18" s="1"/>
  <c r="AA229" i="18"/>
  <c r="Z229" i="18"/>
  <c r="CB229" i="18" s="1"/>
  <c r="CC229" i="18" s="1"/>
  <c r="AA206" i="18"/>
  <c r="Z206" i="18"/>
  <c r="CB206" i="18" s="1"/>
  <c r="CC206" i="18" s="1"/>
  <c r="AA47" i="18"/>
  <c r="Z47" i="18"/>
  <c r="CB47" i="18" s="1"/>
  <c r="CC47" i="18" s="1"/>
  <c r="AA156" i="18"/>
  <c r="Z156" i="18"/>
  <c r="CB156" i="18" s="1"/>
  <c r="CC156" i="18" s="1"/>
  <c r="AA119" i="18"/>
  <c r="Z119" i="18"/>
  <c r="CB119" i="18" s="1"/>
  <c r="CC119" i="18" s="1"/>
  <c r="AA61" i="18"/>
  <c r="Z61" i="18"/>
  <c r="CB61" i="18" s="1"/>
  <c r="CC61" i="18" s="1"/>
  <c r="AA210" i="18"/>
  <c r="Z210" i="18"/>
  <c r="CB210" i="18" s="1"/>
  <c r="CC210" i="18" s="1"/>
  <c r="AA118" i="18"/>
  <c r="Z118" i="18"/>
  <c r="CB118" i="18" s="1"/>
  <c r="CC118" i="18" s="1"/>
  <c r="AA197" i="18"/>
  <c r="Z197" i="18"/>
  <c r="CB197" i="18" s="1"/>
  <c r="CC197" i="18" s="1"/>
  <c r="AA217" i="18"/>
  <c r="Z217" i="18"/>
  <c r="CB217" i="18" s="1"/>
  <c r="CC217" i="18" s="1"/>
  <c r="AA226" i="18"/>
  <c r="Z226" i="18"/>
  <c r="CB226" i="18" s="1"/>
  <c r="CC226" i="18" s="1"/>
  <c r="AA228" i="18"/>
  <c r="Z228" i="18"/>
  <c r="CB228" i="18" s="1"/>
  <c r="CC228" i="18" s="1"/>
  <c r="AA79" i="18"/>
  <c r="Z79" i="18"/>
  <c r="CB79" i="18" s="1"/>
  <c r="CC79" i="18" s="1"/>
  <c r="AA170" i="18"/>
  <c r="Z170" i="18"/>
  <c r="CB170" i="18" s="1"/>
  <c r="CC170" i="18" s="1"/>
  <c r="AA196" i="18"/>
  <c r="Z196" i="18"/>
  <c r="CB196" i="18" s="1"/>
  <c r="CC196" i="18" s="1"/>
  <c r="AA299" i="18"/>
  <c r="Z299" i="18"/>
  <c r="CB299" i="18" s="1"/>
  <c r="CC299" i="18" s="1"/>
  <c r="AA92" i="18"/>
  <c r="Z92" i="18"/>
  <c r="CB92" i="18" s="1"/>
  <c r="CC92" i="18" s="1"/>
  <c r="AA140" i="18"/>
  <c r="Z140" i="18"/>
  <c r="CB140" i="18" s="1"/>
  <c r="CC140" i="18" s="1"/>
  <c r="AA40" i="18"/>
  <c r="Z40" i="18"/>
  <c r="CB40" i="18" s="1"/>
  <c r="CC40" i="18" s="1"/>
  <c r="AA100" i="18"/>
  <c r="Z100" i="18"/>
  <c r="CB100" i="18" s="1"/>
  <c r="CC100" i="18" s="1"/>
  <c r="AA60" i="18"/>
  <c r="Z60" i="18"/>
  <c r="CB60" i="18" s="1"/>
  <c r="CC60" i="18" s="1"/>
  <c r="AA183" i="18"/>
  <c r="Z183" i="18"/>
  <c r="CB183" i="18" s="1"/>
  <c r="CC183" i="18" s="1"/>
  <c r="AA175" i="18"/>
  <c r="Z175" i="18"/>
  <c r="CB175" i="18" s="1"/>
  <c r="CC175" i="18" s="1"/>
  <c r="AA113" i="18"/>
  <c r="Z113" i="18"/>
  <c r="CB113" i="18" s="1"/>
  <c r="CC113" i="18" s="1"/>
  <c r="AA51" i="18"/>
  <c r="Z51" i="18"/>
  <c r="CB51" i="18" s="1"/>
  <c r="CC51" i="18" s="1"/>
  <c r="AA105" i="18"/>
  <c r="Z105" i="18"/>
  <c r="CB105" i="18" s="1"/>
  <c r="CC105" i="18" s="1"/>
  <c r="AA258" i="18"/>
  <c r="Z258" i="18"/>
  <c r="CB258" i="18" s="1"/>
  <c r="CC258" i="18" s="1"/>
  <c r="AA33" i="18"/>
  <c r="Z33" i="18"/>
  <c r="CB33" i="18" s="1"/>
  <c r="CC33" i="18" s="1"/>
  <c r="AA306" i="18"/>
  <c r="Z306" i="18"/>
  <c r="CB306" i="18" s="1"/>
  <c r="CC306" i="18" s="1"/>
  <c r="AA261" i="18"/>
  <c r="Z261" i="18"/>
  <c r="CB261" i="18" s="1"/>
  <c r="CC261" i="18" s="1"/>
  <c r="AA211" i="18"/>
  <c r="Z211" i="18"/>
  <c r="CB211" i="18" s="1"/>
  <c r="CC211" i="18" s="1"/>
  <c r="AA248" i="18"/>
  <c r="Z248" i="18"/>
  <c r="CB248" i="18" s="1"/>
  <c r="CC248" i="18" s="1"/>
  <c r="AA208" i="18"/>
  <c r="Z208" i="18"/>
  <c r="CB208" i="18" s="1"/>
  <c r="CC208" i="18" s="1"/>
  <c r="AA250" i="18"/>
  <c r="Z250" i="18"/>
  <c r="CB250" i="18" s="1"/>
  <c r="CC250" i="18" s="1"/>
  <c r="AA225" i="18"/>
  <c r="Z225" i="18"/>
  <c r="CB225" i="18" s="1"/>
  <c r="CC225" i="18" s="1"/>
  <c r="AA159" i="18"/>
  <c r="Z159" i="18"/>
  <c r="CB159" i="18" s="1"/>
  <c r="CC159" i="18" s="1"/>
  <c r="AA241" i="18"/>
  <c r="Z241" i="18"/>
  <c r="CB241" i="18" s="1"/>
  <c r="CC241" i="18" s="1"/>
  <c r="AA56" i="18"/>
  <c r="Z56" i="18"/>
  <c r="CB56" i="18" s="1"/>
  <c r="CC56" i="18" s="1"/>
  <c r="AA189" i="18"/>
  <c r="Z189" i="18"/>
  <c r="CB189" i="18" s="1"/>
  <c r="CC189" i="18" s="1"/>
  <c r="AA286" i="18"/>
  <c r="Z286" i="18"/>
  <c r="CB286" i="18" s="1"/>
  <c r="CC286" i="18" s="1"/>
  <c r="AA137" i="18"/>
  <c r="Z137" i="18"/>
  <c r="CB137" i="18" s="1"/>
  <c r="CC137" i="18" s="1"/>
  <c r="AA295" i="18"/>
  <c r="Z295" i="18"/>
  <c r="CB295" i="18" s="1"/>
  <c r="CC295" i="18" s="1"/>
  <c r="AA224" i="18"/>
  <c r="Z224" i="18"/>
  <c r="CB224" i="18" s="1"/>
  <c r="CC224" i="18" s="1"/>
  <c r="AA195" i="18"/>
  <c r="Z195" i="18"/>
  <c r="CB195" i="18" s="1"/>
  <c r="CC195" i="18" s="1"/>
  <c r="AA257" i="18"/>
  <c r="Z257" i="18"/>
  <c r="CB257" i="18" s="1"/>
  <c r="CC257" i="18" s="1"/>
  <c r="AA127" i="18"/>
  <c r="Z127" i="18"/>
  <c r="CB127" i="18" s="1"/>
  <c r="CC127" i="18" s="1"/>
  <c r="AA177" i="18"/>
  <c r="Z177" i="18"/>
  <c r="CB177" i="18" s="1"/>
  <c r="CC177" i="18" s="1"/>
  <c r="AA80" i="18"/>
  <c r="Z80" i="18"/>
  <c r="CB80" i="18" s="1"/>
  <c r="CC80" i="18" s="1"/>
  <c r="AA230" i="18"/>
  <c r="Z230" i="18"/>
  <c r="CB230" i="18" s="1"/>
  <c r="CC230" i="18" s="1"/>
  <c r="AA231" i="18"/>
  <c r="Z231" i="18"/>
  <c r="CB231" i="18" s="1"/>
  <c r="CC231" i="18" s="1"/>
  <c r="AA160" i="18"/>
  <c r="Z160" i="18"/>
  <c r="CB160" i="18" s="1"/>
  <c r="CC160" i="18" s="1"/>
  <c r="AA268" i="18"/>
  <c r="Z268" i="18"/>
  <c r="CB268" i="18" s="1"/>
  <c r="CC268" i="18" s="1"/>
  <c r="AA259" i="18"/>
  <c r="Z259" i="18"/>
  <c r="CB259" i="18" s="1"/>
  <c r="CC259" i="18" s="1"/>
  <c r="AA300" i="18"/>
  <c r="Z300" i="18"/>
  <c r="CB300" i="18" s="1"/>
  <c r="CC300" i="18" s="1"/>
  <c r="AA227" i="18"/>
  <c r="Z227" i="18"/>
  <c r="CB227" i="18" s="1"/>
  <c r="CC227" i="18" s="1"/>
  <c r="AA234" i="18"/>
  <c r="Z234" i="18"/>
  <c r="CB234" i="18" s="1"/>
  <c r="CC234" i="18" s="1"/>
  <c r="AA256" i="18"/>
  <c r="Z256" i="18"/>
  <c r="CB256" i="18" s="1"/>
  <c r="CC256" i="18" s="1"/>
  <c r="AA158" i="18"/>
  <c r="Z158" i="18"/>
  <c r="CB158" i="18" s="1"/>
  <c r="CC158" i="18" s="1"/>
  <c r="AA110" i="18"/>
  <c r="Z110" i="18"/>
  <c r="CB110" i="18" s="1"/>
  <c r="CC110" i="18" s="1"/>
  <c r="AA283" i="18"/>
  <c r="Z283" i="18"/>
  <c r="CB283" i="18" s="1"/>
  <c r="CC283" i="18" s="1"/>
  <c r="AA214" i="18"/>
  <c r="Z214" i="18"/>
  <c r="CB214" i="18" s="1"/>
  <c r="CC214" i="18" s="1"/>
  <c r="AA302" i="18"/>
  <c r="Z302" i="18"/>
  <c r="CB302" i="18" s="1"/>
  <c r="CC302" i="18" s="1"/>
  <c r="AA221" i="18"/>
  <c r="Z221" i="18"/>
  <c r="CB221" i="18" s="1"/>
  <c r="CC221" i="18" s="1"/>
  <c r="AA272" i="18"/>
  <c r="Z272" i="18"/>
  <c r="CB272" i="18" s="1"/>
  <c r="CC272" i="18" s="1"/>
  <c r="AA154" i="18"/>
  <c r="Z154" i="18"/>
  <c r="CB154" i="18" s="1"/>
  <c r="CC154" i="18" s="1"/>
  <c r="AA164" i="18"/>
  <c r="Z164" i="18"/>
  <c r="CB164" i="18" s="1"/>
  <c r="CC164" i="18" s="1"/>
  <c r="AA22" i="18"/>
  <c r="Z22" i="18"/>
  <c r="CB22" i="18" s="1"/>
  <c r="CC22" i="18" s="1"/>
  <c r="AA71" i="18"/>
  <c r="Z71" i="18"/>
  <c r="CB71" i="18" s="1"/>
  <c r="CC71" i="18" s="1"/>
  <c r="AA31" i="18"/>
  <c r="Z31" i="18"/>
  <c r="CB31" i="18" s="1"/>
  <c r="CC31" i="18" s="1"/>
  <c r="AA253" i="18"/>
  <c r="Z253" i="18"/>
  <c r="CB253" i="18" s="1"/>
  <c r="CC253" i="18" s="1"/>
  <c r="AA114" i="18"/>
  <c r="Z114" i="18"/>
  <c r="CB114" i="18" s="1"/>
  <c r="CC114" i="18" s="1"/>
  <c r="AA220" i="18"/>
  <c r="Z220" i="18"/>
  <c r="CB220" i="18" s="1"/>
  <c r="CC220" i="18" s="1"/>
  <c r="AA269" i="18"/>
  <c r="Z269" i="18"/>
  <c r="CB269" i="18" s="1"/>
  <c r="CC269" i="18" s="1"/>
  <c r="AA255" i="18"/>
  <c r="Z255" i="18"/>
  <c r="CB255" i="18" s="1"/>
  <c r="CC255" i="18" s="1"/>
  <c r="AA150" i="18"/>
  <c r="Z150" i="18"/>
  <c r="CB150" i="18" s="1"/>
  <c r="CC150" i="18" s="1"/>
  <c r="AA130" i="18"/>
  <c r="Z130" i="18"/>
  <c r="CB130" i="18" s="1"/>
  <c r="CC130" i="18" s="1"/>
  <c r="AA186" i="18"/>
  <c r="Z186" i="18"/>
  <c r="CB186" i="18" s="1"/>
  <c r="CC186" i="18" s="1"/>
  <c r="AA41" i="18"/>
  <c r="Z41" i="18"/>
  <c r="CB41" i="18" s="1"/>
  <c r="CC41" i="18" s="1"/>
  <c r="AA20" i="18"/>
  <c r="Z20" i="18"/>
  <c r="CB20" i="18" s="1"/>
  <c r="CC20" i="18" s="1"/>
  <c r="AA275" i="18"/>
  <c r="Z275" i="18"/>
  <c r="CB275" i="18" s="1"/>
  <c r="CC275" i="18" s="1"/>
  <c r="AA26" i="18"/>
  <c r="Z26" i="18"/>
  <c r="CB26" i="18" s="1"/>
  <c r="CC26" i="18" s="1"/>
  <c r="AA263" i="18"/>
  <c r="Z263" i="18"/>
  <c r="CB263" i="18" s="1"/>
  <c r="CC263" i="18" s="1"/>
  <c r="AA162" i="18"/>
  <c r="Z162" i="18"/>
  <c r="CB162" i="18" s="1"/>
  <c r="CC162" i="18" s="1"/>
  <c r="AA235" i="18"/>
  <c r="Z235" i="18"/>
  <c r="CB235" i="18" s="1"/>
  <c r="CC235" i="18" s="1"/>
  <c r="AA289" i="18"/>
  <c r="Z289" i="18"/>
  <c r="CB289" i="18" s="1"/>
  <c r="CC289" i="18" s="1"/>
  <c r="AA34" i="18"/>
  <c r="Z34" i="18"/>
  <c r="CB34" i="18" s="1"/>
  <c r="CC34" i="18" s="1"/>
  <c r="AA215" i="18"/>
  <c r="Z215" i="18"/>
  <c r="CB215" i="18" s="1"/>
  <c r="CC215" i="18" s="1"/>
  <c r="AA274" i="18"/>
  <c r="Z274" i="18"/>
  <c r="CB274" i="18" s="1"/>
  <c r="CC274" i="18" s="1"/>
  <c r="AA218" i="18"/>
  <c r="Z218" i="18"/>
  <c r="CB218" i="18" s="1"/>
  <c r="CC218" i="18" s="1"/>
  <c r="AA294" i="18"/>
  <c r="Z294" i="18"/>
  <c r="CB294" i="18" s="1"/>
  <c r="CC294" i="18" s="1"/>
  <c r="AA165" i="18"/>
  <c r="Z165" i="18"/>
  <c r="CB165" i="18" s="1"/>
  <c r="CC165" i="18" s="1"/>
  <c r="AA176" i="18"/>
  <c r="Z176" i="18"/>
  <c r="CB176" i="18" s="1"/>
  <c r="CC176" i="18" s="1"/>
  <c r="AA281" i="18"/>
  <c r="Z281" i="18"/>
  <c r="CB281" i="18" s="1"/>
  <c r="CC281" i="18" s="1"/>
  <c r="AA48" i="18"/>
  <c r="Z48" i="18"/>
  <c r="CB48" i="18" s="1"/>
  <c r="CC48" i="18" s="1"/>
  <c r="AA65" i="18"/>
  <c r="Z65" i="18"/>
  <c r="CB65" i="18" s="1"/>
  <c r="CC65" i="18" s="1"/>
  <c r="AA35" i="18"/>
  <c r="Z35" i="18"/>
  <c r="CB35" i="18" s="1"/>
  <c r="CC35" i="18" s="1"/>
  <c r="AA260" i="18"/>
  <c r="Z260" i="18"/>
  <c r="CB260" i="18" s="1"/>
  <c r="CC260" i="18" s="1"/>
  <c r="AA77" i="18"/>
  <c r="Z77" i="18"/>
  <c r="CB77" i="18" s="1"/>
  <c r="CC77" i="18" s="1"/>
  <c r="AA95" i="18"/>
  <c r="Z95" i="18"/>
  <c r="CB95" i="18" s="1"/>
  <c r="CC95" i="18" s="1"/>
  <c r="AA163" i="18"/>
  <c r="Z163" i="18"/>
  <c r="CB163" i="18" s="1"/>
  <c r="CC163" i="18" s="1"/>
  <c r="AA244" i="18"/>
  <c r="Z244" i="18"/>
  <c r="CB244" i="18" s="1"/>
  <c r="CC244" i="18" s="1"/>
  <c r="AA239" i="18"/>
  <c r="Z239" i="18"/>
  <c r="CB239" i="18" s="1"/>
  <c r="CC239" i="18" s="1"/>
  <c r="AA133" i="18"/>
  <c r="Z133" i="18"/>
  <c r="CB133" i="18" s="1"/>
  <c r="CC133" i="18" s="1"/>
  <c r="AA153" i="18"/>
  <c r="Z153" i="18"/>
  <c r="CB153" i="18" s="1"/>
  <c r="CC153" i="18" s="1"/>
  <c r="AA271" i="18"/>
  <c r="Z271" i="18"/>
  <c r="CB271" i="18" s="1"/>
  <c r="CC271" i="18" s="1"/>
  <c r="AA200" i="18"/>
  <c r="Z200" i="18"/>
  <c r="CB200" i="18" s="1"/>
  <c r="CC200" i="18" s="1"/>
  <c r="AA107" i="18"/>
  <c r="Z107" i="18"/>
  <c r="CB107" i="18" s="1"/>
  <c r="CC107" i="18" s="1"/>
  <c r="AA203" i="18"/>
  <c r="Z203" i="18"/>
  <c r="CB203" i="18" s="1"/>
  <c r="CC203" i="18" s="1"/>
  <c r="AA111" i="18"/>
  <c r="Z111" i="18"/>
  <c r="CB111" i="18" s="1"/>
  <c r="CC111" i="18" s="1"/>
  <c r="AA135" i="18"/>
  <c r="Z135" i="18"/>
  <c r="CB135" i="18" s="1"/>
  <c r="CC135" i="18" s="1"/>
  <c r="AA216" i="18"/>
  <c r="Z216" i="18"/>
  <c r="CB216" i="18" s="1"/>
  <c r="CC216" i="18" s="1"/>
  <c r="AA70" i="18"/>
  <c r="Z70" i="18"/>
  <c r="CB70" i="18" s="1"/>
  <c r="CC70" i="18" s="1"/>
  <c r="AA108" i="18"/>
  <c r="Z108" i="18"/>
  <c r="CB108" i="18" s="1"/>
  <c r="CC108" i="18" s="1"/>
  <c r="AA104" i="18"/>
  <c r="Z104" i="18"/>
  <c r="CB104" i="18" s="1"/>
  <c r="CC104" i="18" s="1"/>
  <c r="AA97" i="18"/>
  <c r="Z97" i="18"/>
  <c r="CB97" i="18" s="1"/>
  <c r="CC97" i="18" s="1"/>
  <c r="AA122" i="18"/>
  <c r="Z122" i="18"/>
  <c r="CB122" i="18" s="1"/>
  <c r="CC122" i="18" s="1"/>
  <c r="AA219" i="18"/>
  <c r="Z219" i="18"/>
  <c r="CB219" i="18" s="1"/>
  <c r="CC219" i="18" s="1"/>
  <c r="AA21" i="18"/>
  <c r="Z21" i="18"/>
  <c r="CB21" i="18" s="1"/>
  <c r="CC21" i="18" s="1"/>
  <c r="AA54" i="18"/>
  <c r="Z54" i="18"/>
  <c r="CB54" i="18" s="1"/>
  <c r="CC54" i="18" s="1"/>
  <c r="AA288" i="18"/>
  <c r="Z288" i="18"/>
  <c r="CB288" i="18" s="1"/>
  <c r="CC288" i="18" s="1"/>
  <c r="AA145" i="18"/>
  <c r="Z145" i="18"/>
  <c r="CB145" i="18" s="1"/>
  <c r="CC145" i="18" s="1"/>
  <c r="AA117" i="18"/>
  <c r="Z117" i="18"/>
  <c r="CB117" i="18" s="1"/>
  <c r="CC117" i="18" s="1"/>
  <c r="AA144" i="18"/>
  <c r="Z144" i="18"/>
  <c r="CB144" i="18" s="1"/>
  <c r="CC144" i="18" s="1"/>
  <c r="AA280" i="18"/>
  <c r="Z280" i="18"/>
  <c r="CB280" i="18" s="1"/>
  <c r="CC280" i="18" s="1"/>
  <c r="AA188" i="18"/>
  <c r="Z188" i="18"/>
  <c r="CB188" i="18" s="1"/>
  <c r="CC188" i="18" s="1"/>
  <c r="AA254" i="18"/>
  <c r="Z254" i="18"/>
  <c r="CB254" i="18" s="1"/>
  <c r="CC254" i="18" s="1"/>
  <c r="AA151" i="18"/>
  <c r="Z151" i="18"/>
  <c r="CB151" i="18" s="1"/>
  <c r="CC151" i="18" s="1"/>
  <c r="AA167" i="18"/>
  <c r="Z167" i="18"/>
  <c r="CB167" i="18" s="1"/>
  <c r="CC167" i="18" s="1"/>
  <c r="AA46" i="18"/>
  <c r="Z46" i="18"/>
  <c r="CB46" i="18" s="1"/>
  <c r="CC46" i="18" s="1"/>
  <c r="AA169" i="18"/>
  <c r="Z169" i="18"/>
  <c r="CB169" i="18" s="1"/>
  <c r="CC169" i="18" s="1"/>
  <c r="AA109" i="18"/>
  <c r="Z109" i="18"/>
  <c r="CB109" i="18" s="1"/>
  <c r="CC109" i="18" s="1"/>
  <c r="AA39" i="18"/>
  <c r="Z39" i="18"/>
  <c r="CB39" i="18" s="1"/>
  <c r="CC39" i="18" s="1"/>
  <c r="AA296" i="18"/>
  <c r="Z296" i="18"/>
  <c r="CB296" i="18" s="1"/>
  <c r="CC296" i="18" s="1"/>
  <c r="AA284" i="18"/>
  <c r="Z284" i="18"/>
  <c r="CB284" i="18" s="1"/>
  <c r="CC284" i="18" s="1"/>
  <c r="AA285" i="18"/>
  <c r="Z285" i="18"/>
  <c r="CB285" i="18" s="1"/>
  <c r="CC285" i="18" s="1"/>
  <c r="AA223" i="18"/>
  <c r="Z223" i="18"/>
  <c r="CB223" i="18" s="1"/>
  <c r="CC223" i="18" s="1"/>
  <c r="AA265" i="18"/>
  <c r="Z265" i="18"/>
  <c r="CB265" i="18" s="1"/>
  <c r="CC265" i="18" s="1"/>
  <c r="AA72" i="18"/>
  <c r="Z72" i="18"/>
  <c r="CB72" i="18" s="1"/>
  <c r="CC72" i="18" s="1"/>
  <c r="AA209" i="18"/>
  <c r="Z209" i="18"/>
  <c r="CB209" i="18" s="1"/>
  <c r="CC209" i="18" s="1"/>
  <c r="AA81" i="18"/>
  <c r="Z81" i="18"/>
  <c r="CB81" i="18" s="1"/>
  <c r="CC81" i="18" s="1"/>
  <c r="AA277" i="18"/>
  <c r="Z277" i="18"/>
  <c r="CB277" i="18" s="1"/>
  <c r="CC277" i="18" s="1"/>
  <c r="AA98" i="18"/>
  <c r="Z98" i="18"/>
  <c r="CB98" i="18" s="1"/>
  <c r="CC98" i="18" s="1"/>
  <c r="AA136" i="18"/>
  <c r="Z136" i="18"/>
  <c r="CB136" i="18" s="1"/>
  <c r="CC136" i="18" s="1"/>
  <c r="AA45" i="18"/>
  <c r="Z45" i="18"/>
  <c r="CB45" i="18" s="1"/>
  <c r="CC45" i="18" s="1"/>
  <c r="AA173" i="18"/>
  <c r="Z173" i="18"/>
  <c r="CB173" i="18" s="1"/>
  <c r="CC173" i="18" s="1"/>
  <c r="AA187" i="18"/>
  <c r="Z187" i="18"/>
  <c r="CB187" i="18" s="1"/>
  <c r="CC187" i="18" s="1"/>
  <c r="AA293" i="18"/>
  <c r="Z293" i="18"/>
  <c r="CB293" i="18" s="1"/>
  <c r="CC293" i="18" s="1"/>
  <c r="AA101" i="18"/>
  <c r="Z101" i="18"/>
  <c r="CB101" i="18" s="1"/>
  <c r="CC101" i="18" s="1"/>
  <c r="AA245" i="18"/>
  <c r="Z245" i="18"/>
  <c r="CB245" i="18" s="1"/>
  <c r="CC245" i="18" s="1"/>
  <c r="AA73" i="18"/>
  <c r="Z73" i="18"/>
  <c r="CB73" i="18" s="1"/>
  <c r="CC73" i="18" s="1"/>
  <c r="AA139" i="18"/>
  <c r="Z139" i="18"/>
  <c r="CB139" i="18" s="1"/>
  <c r="CC139" i="18" s="1"/>
  <c r="AA141" i="18"/>
  <c r="Z141" i="18"/>
  <c r="CB141" i="18" s="1"/>
  <c r="CC141" i="18" s="1"/>
  <c r="AA262" i="18"/>
  <c r="Z262" i="18"/>
  <c r="CB262" i="18" s="1"/>
  <c r="CC262" i="18" s="1"/>
  <c r="AA297" i="18"/>
  <c r="Z297" i="18"/>
  <c r="CB297" i="18" s="1"/>
  <c r="CC297" i="18" s="1"/>
  <c r="AA155" i="18"/>
  <c r="Z155" i="18"/>
  <c r="CB155" i="18" s="1"/>
  <c r="CC155" i="18" s="1"/>
  <c r="AA290" i="18"/>
  <c r="Z290" i="18"/>
  <c r="CB290" i="18" s="1"/>
  <c r="CC290" i="18" s="1"/>
  <c r="AA148" i="18"/>
  <c r="Z148" i="18"/>
  <c r="CB148" i="18" s="1"/>
  <c r="CC148" i="18" s="1"/>
  <c r="AA126" i="18"/>
  <c r="Z126" i="18"/>
  <c r="CB126" i="18" s="1"/>
  <c r="CC126" i="18" s="1"/>
  <c r="AA68" i="18"/>
  <c r="Z68" i="18"/>
  <c r="CB68" i="18" s="1"/>
  <c r="CC68" i="18" s="1"/>
  <c r="AA83" i="18"/>
  <c r="Z83" i="18"/>
  <c r="CB83" i="18" s="1"/>
  <c r="CC83" i="18" s="1"/>
  <c r="AA184" i="18"/>
  <c r="Z184" i="18"/>
  <c r="CB184" i="18" s="1"/>
  <c r="CC184" i="18" s="1"/>
  <c r="AA252" i="18"/>
  <c r="Z252" i="18"/>
  <c r="CB252" i="18" s="1"/>
  <c r="CC252" i="18" s="1"/>
  <c r="AA304" i="18"/>
  <c r="Z304" i="18"/>
  <c r="CB304" i="18" s="1"/>
  <c r="CC304" i="18" s="1"/>
  <c r="AA55" i="18"/>
  <c r="Z55" i="18"/>
  <c r="CB55" i="18" s="1"/>
  <c r="CC55" i="18" s="1"/>
  <c r="AA25" i="18"/>
  <c r="Z25" i="18"/>
  <c r="CB25" i="18" s="1"/>
  <c r="CC25" i="18" s="1"/>
  <c r="AA236" i="18"/>
  <c r="Z236" i="18"/>
  <c r="CB236" i="18" s="1"/>
  <c r="CC236" i="18" s="1"/>
  <c r="AA247" i="18"/>
  <c r="Z247" i="18"/>
  <c r="CB247" i="18" s="1"/>
  <c r="CC247" i="18" s="1"/>
  <c r="AA53" i="18"/>
  <c r="Z53" i="18"/>
  <c r="CB53" i="18" s="1"/>
  <c r="CC53" i="18" s="1"/>
  <c r="AA82" i="18"/>
  <c r="Z82" i="18"/>
  <c r="CB82" i="18" s="1"/>
  <c r="CC82" i="18" s="1"/>
  <c r="AA62" i="18"/>
  <c r="Z62" i="18"/>
  <c r="CB62" i="18" s="1"/>
  <c r="CC62" i="18" s="1"/>
  <c r="AA242" i="18"/>
  <c r="Z242" i="18"/>
  <c r="CB242" i="18" s="1"/>
  <c r="CC242" i="18" s="1"/>
  <c r="AA238" i="18"/>
  <c r="Z238" i="18"/>
  <c r="CB238" i="18" s="1"/>
  <c r="CC238" i="18" s="1"/>
  <c r="AA305" i="18"/>
  <c r="Z305" i="18"/>
  <c r="CB305" i="18" s="1"/>
  <c r="CC305" i="18" s="1"/>
  <c r="AA276" i="18"/>
  <c r="Z276" i="18"/>
  <c r="CB276" i="18" s="1"/>
  <c r="CC276" i="18" s="1"/>
  <c r="AA69" i="18"/>
  <c r="Z69" i="18"/>
  <c r="CB69" i="18" s="1"/>
  <c r="CC69" i="18" s="1"/>
  <c r="AA96" i="18"/>
  <c r="Z96" i="18"/>
  <c r="CB96" i="18" s="1"/>
  <c r="CC96" i="18" s="1"/>
  <c r="AA89" i="18"/>
  <c r="Z89" i="18"/>
  <c r="CB89" i="18" s="1"/>
  <c r="CC89" i="18" s="1"/>
  <c r="AA67" i="18"/>
  <c r="Z67" i="18"/>
  <c r="CB67" i="18" s="1"/>
  <c r="CC67" i="18" s="1"/>
  <c r="AA198" i="18"/>
  <c r="Z198" i="18"/>
  <c r="CB198" i="18" s="1"/>
  <c r="CC198" i="18" s="1"/>
  <c r="AA129" i="18"/>
  <c r="Z129" i="18"/>
  <c r="CB129" i="18" s="1"/>
  <c r="CC129" i="18" s="1"/>
  <c r="AA115" i="18"/>
  <c r="Z115" i="18"/>
  <c r="CB115" i="18" s="1"/>
  <c r="CC115" i="18" s="1"/>
  <c r="AA52" i="18"/>
  <c r="Z52" i="18"/>
  <c r="CB52" i="18" s="1"/>
  <c r="CC52" i="18" s="1"/>
  <c r="AA278" i="18"/>
  <c r="Z278" i="18"/>
  <c r="CB278" i="18" s="1"/>
  <c r="CC278" i="18" s="1"/>
  <c r="AA192" i="18"/>
  <c r="Z192" i="18"/>
  <c r="CB192" i="18" s="1"/>
  <c r="CC192" i="18" s="1"/>
  <c r="AA185" i="18"/>
  <c r="Z185" i="18"/>
  <c r="CB185" i="18" s="1"/>
  <c r="CC185" i="18" s="1"/>
  <c r="AA78" i="18"/>
  <c r="Z78" i="18"/>
  <c r="CB78" i="18" s="1"/>
  <c r="CC78" i="18" s="1"/>
  <c r="AA66" i="18"/>
  <c r="Z66" i="18"/>
  <c r="CB66" i="18" s="1"/>
  <c r="CC66" i="18" s="1"/>
  <c r="AA99" i="18"/>
  <c r="Z99" i="18"/>
  <c r="CB99" i="18" s="1"/>
  <c r="CC99" i="18" s="1"/>
  <c r="AA24" i="18"/>
  <c r="Z24" i="18"/>
  <c r="CB24" i="18" s="1"/>
  <c r="CC24" i="18" s="1"/>
  <c r="AA193" i="18"/>
  <c r="Z193" i="18"/>
  <c r="CB193" i="18" s="1"/>
  <c r="CC193" i="18" s="1"/>
  <c r="AA43" i="18"/>
  <c r="Z43" i="18"/>
  <c r="CB43" i="18" s="1"/>
  <c r="CC43" i="18" s="1"/>
  <c r="AA42" i="18"/>
  <c r="Z42" i="18"/>
  <c r="CB42" i="18" s="1"/>
  <c r="CC42" i="18" s="1"/>
  <c r="AA301" i="18"/>
  <c r="Z301" i="18"/>
  <c r="CB301" i="18" s="1"/>
  <c r="CC301" i="18" s="1"/>
  <c r="AA157" i="18"/>
  <c r="Z157" i="18"/>
  <c r="CB157" i="18" s="1"/>
  <c r="CC157" i="18" s="1"/>
  <c r="AA152" i="18"/>
  <c r="Z152" i="18"/>
  <c r="CB152" i="18" s="1"/>
  <c r="CC152" i="18" s="1"/>
  <c r="AA205" i="18"/>
  <c r="Z205" i="18"/>
  <c r="CB205" i="18" s="1"/>
  <c r="CC205" i="18" s="1"/>
  <c r="AA166" i="18"/>
  <c r="Z166" i="18"/>
  <c r="CB166" i="18" s="1"/>
  <c r="CC166" i="18" s="1"/>
  <c r="AA266" i="18"/>
  <c r="Z266" i="18"/>
  <c r="CB266" i="18" s="1"/>
  <c r="CC266" i="18" s="1"/>
  <c r="AA93" i="18"/>
  <c r="Z93" i="18"/>
  <c r="CB93" i="18" s="1"/>
  <c r="CC93" i="18" s="1"/>
  <c r="AA182" i="18"/>
  <c r="Z182" i="18"/>
  <c r="CB182" i="18" s="1"/>
  <c r="CC182" i="18" s="1"/>
  <c r="AA191" i="18"/>
  <c r="Z191" i="18"/>
  <c r="CB191" i="18" s="1"/>
  <c r="CC191" i="18" s="1"/>
  <c r="AA120" i="18"/>
  <c r="Z120" i="18"/>
  <c r="CB120" i="18" s="1"/>
  <c r="CC120" i="18" s="1"/>
  <c r="AA88" i="18"/>
  <c r="Z88" i="18"/>
  <c r="CB88" i="18" s="1"/>
  <c r="CC88" i="18" s="1"/>
  <c r="AA121" i="18"/>
  <c r="Z121" i="18"/>
  <c r="CB121" i="18" s="1"/>
  <c r="CC121" i="18" s="1"/>
  <c r="AA149" i="18"/>
  <c r="Z149" i="18"/>
  <c r="CB149" i="18" s="1"/>
  <c r="CC149" i="18" s="1"/>
  <c r="AA87" i="18"/>
  <c r="Z87" i="18"/>
  <c r="CB87" i="18" s="1"/>
  <c r="CC87" i="18" s="1"/>
  <c r="AA201" i="18"/>
  <c r="Z201" i="18"/>
  <c r="CB201" i="18" s="1"/>
  <c r="CC201" i="18" s="1"/>
  <c r="AA74" i="18"/>
  <c r="Z74" i="18"/>
  <c r="CB74" i="18" s="1"/>
  <c r="CC74" i="18" s="1"/>
  <c r="AA204" i="18"/>
  <c r="Z204" i="18"/>
  <c r="CB204" i="18" s="1"/>
  <c r="CC204" i="18" s="1"/>
  <c r="AA181" i="18"/>
  <c r="Z181" i="18"/>
  <c r="CB181" i="18" s="1"/>
  <c r="CC181" i="18" s="1"/>
  <c r="AA59" i="18"/>
  <c r="Z59" i="18"/>
  <c r="CB59" i="18" s="1"/>
  <c r="CC59" i="18" s="1"/>
  <c r="AA29" i="18"/>
  <c r="Z29" i="18"/>
  <c r="CB29" i="18" s="1"/>
  <c r="CC29" i="18" s="1"/>
  <c r="AA212" i="18"/>
  <c r="Z212" i="18"/>
  <c r="CB212" i="18" s="1"/>
  <c r="CC212" i="18" s="1"/>
  <c r="AA27" i="18"/>
  <c r="Z27" i="18"/>
  <c r="CB27" i="18" s="1"/>
  <c r="CC27" i="18" s="1"/>
  <c r="AA291" i="18"/>
  <c r="Z291" i="18"/>
  <c r="CB291" i="18" s="1"/>
  <c r="CC291" i="18" s="1"/>
  <c r="AA125" i="18"/>
  <c r="Z125" i="18"/>
  <c r="CB125" i="18" s="1"/>
  <c r="CC125" i="18" s="1"/>
  <c r="AA237" i="18"/>
  <c r="Z237" i="18"/>
  <c r="CB237" i="18" s="1"/>
  <c r="CC237" i="18" s="1"/>
  <c r="AA28" i="18"/>
  <c r="Z28" i="18"/>
  <c r="CB28" i="18" s="1"/>
  <c r="CC28" i="18" s="1"/>
  <c r="AA298" i="18"/>
  <c r="Z298" i="18"/>
  <c r="CB298" i="18" s="1"/>
  <c r="CC298" i="18" s="1"/>
  <c r="AA171" i="18"/>
  <c r="Z171" i="18"/>
  <c r="CB171" i="18" s="1"/>
  <c r="CC171" i="18" s="1"/>
  <c r="AA243" i="18"/>
  <c r="Z243" i="18"/>
  <c r="CB243" i="18" s="1"/>
  <c r="CC243" i="18" s="1"/>
  <c r="AA267" i="18"/>
  <c r="Z267" i="18"/>
  <c r="CB267" i="18" s="1"/>
  <c r="CC267" i="18" s="1"/>
  <c r="AA44" i="18"/>
  <c r="Z44" i="18"/>
  <c r="CB44" i="18" s="1"/>
  <c r="CC44" i="18" s="1"/>
  <c r="AA240" i="18"/>
  <c r="Z240" i="18"/>
  <c r="CB240" i="18" s="1"/>
  <c r="CC240" i="18" s="1"/>
  <c r="AA202" i="18"/>
  <c r="Z202" i="18"/>
  <c r="CB202" i="18" s="1"/>
  <c r="CC202" i="18" s="1"/>
  <c r="AA222" i="18"/>
  <c r="Z222" i="18"/>
  <c r="CB222" i="18" s="1"/>
  <c r="CC222" i="18" s="1"/>
  <c r="AA58" i="18"/>
  <c r="Z58" i="18"/>
  <c r="CB58" i="18" s="1"/>
  <c r="CC58" i="18" s="1"/>
  <c r="AA161" i="18"/>
  <c r="Z161" i="18"/>
  <c r="CB161" i="18" s="1"/>
  <c r="CC161" i="18" s="1"/>
  <c r="AA30" i="18"/>
  <c r="Z30" i="18"/>
  <c r="CB30" i="18" s="1"/>
  <c r="CC30" i="18" s="1"/>
  <c r="AA279" i="18"/>
  <c r="Z279" i="18"/>
  <c r="CB279" i="18" s="1"/>
  <c r="CC279" i="18" s="1"/>
  <c r="AA146" i="18"/>
  <c r="Z146" i="18"/>
  <c r="CB146" i="18" s="1"/>
  <c r="CC146" i="18" s="1"/>
  <c r="AA273" i="18"/>
  <c r="Z273" i="18"/>
  <c r="CB273" i="18" s="1"/>
  <c r="CC273" i="18" s="1"/>
  <c r="AA180" i="18"/>
  <c r="Z180" i="18"/>
  <c r="CB180" i="18" s="1"/>
  <c r="CC180" i="18" s="1"/>
  <c r="AA36" i="18"/>
  <c r="Z36" i="18"/>
  <c r="CB36" i="18" s="1"/>
  <c r="CC36" i="18" s="1"/>
  <c r="AA38" i="18"/>
  <c r="Z38" i="18"/>
  <c r="CB38" i="18" s="1"/>
  <c r="CC38" i="18" s="1"/>
  <c r="AA103" i="18"/>
  <c r="Z103" i="18"/>
  <c r="CB103" i="18" s="1"/>
  <c r="CC103" i="18" s="1"/>
  <c r="AA32" i="18"/>
  <c r="Z32" i="18"/>
  <c r="CB32" i="18" s="1"/>
  <c r="CC32" i="18" s="1"/>
  <c r="AA131" i="18"/>
  <c r="Z131" i="18"/>
  <c r="CB131" i="18" s="1"/>
  <c r="CC131" i="18" s="1"/>
  <c r="AA124" i="18"/>
  <c r="Z124" i="18"/>
  <c r="CB124" i="18" s="1"/>
  <c r="CC124" i="18" s="1"/>
  <c r="AA102" i="18"/>
  <c r="Z102" i="18"/>
  <c r="CB102" i="18" s="1"/>
  <c r="CC102" i="18" s="1"/>
  <c r="AA143" i="18"/>
  <c r="Z143" i="18"/>
  <c r="CB143" i="18" s="1"/>
  <c r="CC143" i="18" s="1"/>
  <c r="AA106" i="18"/>
  <c r="Z106" i="18"/>
  <c r="CB106" i="18" s="1"/>
  <c r="CC106" i="18" s="1"/>
  <c r="AA307" i="18"/>
  <c r="Z307" i="18"/>
  <c r="CB307" i="18" s="1"/>
  <c r="CC307" i="18" s="1"/>
  <c r="AA75" i="18"/>
  <c r="Z75" i="18"/>
  <c r="CB75" i="18" s="1"/>
  <c r="CC75" i="18" s="1"/>
  <c r="AA86" i="18"/>
  <c r="Z86" i="18"/>
  <c r="CB86" i="18" s="1"/>
  <c r="CC86" i="18" s="1"/>
  <c r="AA49" i="18"/>
  <c r="Z49" i="18"/>
  <c r="CB49" i="18" s="1"/>
  <c r="CC49" i="18" s="1"/>
  <c r="AA134" i="18"/>
  <c r="Z134" i="18"/>
  <c r="CB134" i="18" s="1"/>
  <c r="CC134" i="18" s="1"/>
  <c r="AA232" i="18"/>
  <c r="Z232" i="18"/>
  <c r="CB232" i="18" s="1"/>
  <c r="CC232" i="18" s="1"/>
  <c r="AA132" i="18"/>
  <c r="Z132" i="18"/>
  <c r="CB132" i="18" s="1"/>
  <c r="CC132" i="18" s="1"/>
  <c r="AA282" i="18"/>
  <c r="Z282" i="18"/>
  <c r="CB282" i="18" s="1"/>
  <c r="CC282" i="18" s="1"/>
  <c r="AA91" i="18"/>
  <c r="Z91" i="18"/>
  <c r="CB91" i="18" s="1"/>
  <c r="CC91" i="18" s="1"/>
  <c r="AA57" i="18"/>
  <c r="Z57" i="18"/>
  <c r="CB57" i="18" s="1"/>
  <c r="CC57" i="18" s="1"/>
  <c r="AA174" i="18"/>
  <c r="Z174" i="18"/>
  <c r="CB174" i="18" s="1"/>
  <c r="CC174" i="18" s="1"/>
  <c r="AA190" i="18"/>
  <c r="Z190" i="18"/>
  <c r="CB190" i="18" s="1"/>
  <c r="CC190" i="18" s="1"/>
  <c r="AA199" i="18"/>
  <c r="Z199" i="18"/>
  <c r="CB199" i="18" s="1"/>
  <c r="CC199" i="18" s="1"/>
  <c r="AA128" i="18"/>
  <c r="Z128" i="18"/>
  <c r="CB128" i="18" s="1"/>
  <c r="CC128" i="18" s="1"/>
  <c r="AA249" i="18"/>
  <c r="Z249" i="18"/>
  <c r="CB249" i="18" s="1"/>
  <c r="CC249" i="18" s="1"/>
  <c r="AA76" i="18"/>
  <c r="Z76" i="18"/>
  <c r="CB76" i="18" s="1"/>
  <c r="CC76" i="18" s="1"/>
  <c r="AA246" i="18"/>
  <c r="Z246" i="18"/>
  <c r="CB246" i="18" s="1"/>
  <c r="CC246" i="18" s="1"/>
  <c r="AA168" i="18"/>
  <c r="Z168" i="18"/>
  <c r="CB168" i="18" s="1"/>
  <c r="CC168" i="18" s="1"/>
  <c r="AA50" i="18"/>
  <c r="Z50" i="18"/>
  <c r="CB50" i="18" s="1"/>
  <c r="CC50" i="18" s="1"/>
  <c r="AA287" i="18"/>
  <c r="Z287" i="18"/>
  <c r="CB287" i="18" s="1"/>
  <c r="CC287" i="18" s="1"/>
  <c r="AA213" i="18"/>
  <c r="Z213" i="18"/>
  <c r="CB213" i="18" s="1"/>
  <c r="CC213" i="18" s="1"/>
  <c r="AA112" i="18"/>
  <c r="Z112" i="18"/>
  <c r="CB112" i="18" s="1"/>
  <c r="CC112" i="18" s="1"/>
  <c r="AA207" i="18"/>
  <c r="Z207" i="18"/>
  <c r="CB207" i="18" s="1"/>
  <c r="CC207" i="18" s="1"/>
  <c r="AA94" i="18"/>
  <c r="Z94" i="18"/>
  <c r="CB94" i="18" s="1"/>
  <c r="CC94" i="18" s="1"/>
  <c r="AA147" i="18"/>
  <c r="Z147" i="18"/>
  <c r="CB147" i="18" s="1"/>
  <c r="CC147" i="18" s="1"/>
  <c r="AA172" i="18"/>
  <c r="Z172" i="18"/>
  <c r="CB172" i="18" s="1"/>
  <c r="CC172" i="18" s="1"/>
  <c r="AA116" i="18"/>
  <c r="Z116" i="18"/>
  <c r="CB116" i="18" s="1"/>
  <c r="CC116" i="18" s="1"/>
  <c r="AA123" i="18"/>
  <c r="Z123" i="18"/>
  <c r="CB123" i="18" s="1"/>
  <c r="CC123" i="18" s="1"/>
  <c r="L9" i="18"/>
  <c r="P9" i="18"/>
  <c r="Q9" i="18"/>
  <c r="U9" i="18"/>
  <c r="S9" i="18"/>
  <c r="K9" i="18"/>
  <c r="N9" i="18"/>
  <c r="V9" i="18"/>
  <c r="R9" i="18"/>
  <c r="O9" i="18"/>
  <c r="M9" i="18"/>
  <c r="M10" i="18"/>
  <c r="P10" i="18"/>
  <c r="R10" i="18"/>
  <c r="T10" i="18"/>
  <c r="L10" i="18"/>
  <c r="V10" i="18"/>
  <c r="S10" i="18"/>
  <c r="O10" i="18"/>
  <c r="U10" i="18"/>
  <c r="K10" i="18"/>
  <c r="Q10" i="18"/>
  <c r="N10" i="18"/>
  <c r="Z18" i="9"/>
  <c r="W8" i="18" s="1"/>
  <c r="O21" i="16" l="1"/>
  <c r="AB15" i="18" s="1"/>
  <c r="O25" i="16"/>
  <c r="V25" i="16" s="1"/>
  <c r="AI19" i="18" s="1"/>
  <c r="O23" i="16"/>
  <c r="V23" i="16" s="1"/>
  <c r="AI17" i="18" s="1"/>
  <c r="O24" i="16"/>
  <c r="V24" i="16" s="1"/>
  <c r="AI18" i="18" s="1"/>
  <c r="O20" i="16"/>
  <c r="AB14" i="18" s="1"/>
  <c r="L39" i="14"/>
  <c r="N39" i="14" s="1"/>
  <c r="P39" i="14" s="1"/>
  <c r="BZ13" i="18" s="1"/>
  <c r="Z9" i="7" s="1"/>
  <c r="AA9" i="7" s="1"/>
  <c r="AB9" i="7" s="1"/>
  <c r="AB16" i="18"/>
  <c r="T22" i="16"/>
  <c r="AG16" i="18" s="1"/>
  <c r="R22" i="16"/>
  <c r="AE16" i="18" s="1"/>
  <c r="V22" i="16"/>
  <c r="AI16" i="18" s="1"/>
  <c r="BY19" i="18"/>
  <c r="P45" i="14"/>
  <c r="BZ19" i="18" s="1"/>
  <c r="Z15" i="7" s="1"/>
  <c r="AA15" i="7" s="1"/>
  <c r="AB15" i="7" s="1"/>
  <c r="BY18" i="18"/>
  <c r="P44" i="14"/>
  <c r="BZ18" i="18" s="1"/>
  <c r="Z14" i="7" s="1"/>
  <c r="AA14" i="7" s="1"/>
  <c r="AB14" i="7" s="1"/>
  <c r="BY17" i="18"/>
  <c r="P43" i="14"/>
  <c r="BZ17" i="18" s="1"/>
  <c r="Z13" i="7" s="1"/>
  <c r="AA13" i="7" s="1"/>
  <c r="AB13" i="7" s="1"/>
  <c r="BY16" i="18"/>
  <c r="P42" i="14"/>
  <c r="BZ16" i="18" s="1"/>
  <c r="Z12" i="7" s="1"/>
  <c r="AA12" i="7" s="1"/>
  <c r="AB12" i="7" s="1"/>
  <c r="AE145" i="18"/>
  <c r="Z151" i="16"/>
  <c r="AM145" i="18" s="1"/>
  <c r="AE51" i="18"/>
  <c r="Z57" i="16"/>
  <c r="AM51" i="18" s="1"/>
  <c r="AE161" i="18"/>
  <c r="Z167" i="16"/>
  <c r="AM161" i="18" s="1"/>
  <c r="AE25" i="18"/>
  <c r="Z31" i="16"/>
  <c r="AM25" i="18" s="1"/>
  <c r="AE64" i="18"/>
  <c r="Z70" i="16"/>
  <c r="AM64" i="18" s="1"/>
  <c r="AE307" i="18"/>
  <c r="Z313" i="16"/>
  <c r="AM307" i="18" s="1"/>
  <c r="AE154" i="18"/>
  <c r="Z160" i="16"/>
  <c r="AM154" i="18" s="1"/>
  <c r="AE233" i="18"/>
  <c r="Z239" i="16"/>
  <c r="AM233" i="18" s="1"/>
  <c r="AE150" i="18"/>
  <c r="Z156" i="16"/>
  <c r="AM150" i="18" s="1"/>
  <c r="AE147" i="18"/>
  <c r="Z153" i="16"/>
  <c r="AM147" i="18" s="1"/>
  <c r="AE156" i="18"/>
  <c r="Z162" i="16"/>
  <c r="AM156" i="18" s="1"/>
  <c r="AE253" i="18"/>
  <c r="Z259" i="16"/>
  <c r="AM253" i="18" s="1"/>
  <c r="AE85" i="18"/>
  <c r="Z91" i="16"/>
  <c r="AM85" i="18" s="1"/>
  <c r="AE63" i="18"/>
  <c r="Z69" i="16"/>
  <c r="AM63" i="18" s="1"/>
  <c r="AE232" i="18"/>
  <c r="Z238" i="16"/>
  <c r="AM232" i="18" s="1"/>
  <c r="AE119" i="18"/>
  <c r="Z125" i="16"/>
  <c r="AM119" i="18" s="1"/>
  <c r="AE285" i="18"/>
  <c r="Z291" i="16"/>
  <c r="AM285" i="18" s="1"/>
  <c r="AE111" i="18"/>
  <c r="Z117" i="16"/>
  <c r="AM111" i="18" s="1"/>
  <c r="AE120" i="18"/>
  <c r="Z126" i="16"/>
  <c r="AM120" i="18" s="1"/>
  <c r="AE210" i="18"/>
  <c r="Z216" i="16"/>
  <c r="AM210" i="18" s="1"/>
  <c r="AE39" i="18"/>
  <c r="Z45" i="16"/>
  <c r="AM39" i="18" s="1"/>
  <c r="AE297" i="18"/>
  <c r="Z303" i="16"/>
  <c r="AM297" i="18" s="1"/>
  <c r="AE137" i="18"/>
  <c r="Z143" i="16"/>
  <c r="AM137" i="18" s="1"/>
  <c r="AE42" i="18"/>
  <c r="Z48" i="16"/>
  <c r="AM42" i="18" s="1"/>
  <c r="AE103" i="18"/>
  <c r="Z109" i="16"/>
  <c r="AM103" i="18" s="1"/>
  <c r="AE227" i="18"/>
  <c r="Z233" i="16"/>
  <c r="AM227" i="18" s="1"/>
  <c r="Z277" i="16"/>
  <c r="AM271" i="18" s="1"/>
  <c r="AE159" i="18"/>
  <c r="Z165" i="16"/>
  <c r="AM159" i="18" s="1"/>
  <c r="AE41" i="18"/>
  <c r="Z47" i="16"/>
  <c r="AM41" i="18" s="1"/>
  <c r="AE256" i="18"/>
  <c r="Z262" i="16"/>
  <c r="AM256" i="18" s="1"/>
  <c r="AE139" i="18"/>
  <c r="Z145" i="16"/>
  <c r="AM139" i="18" s="1"/>
  <c r="AE301" i="18"/>
  <c r="Z307" i="16"/>
  <c r="AM301" i="18" s="1"/>
  <c r="AE163" i="18"/>
  <c r="Z169" i="16"/>
  <c r="AM163" i="18" s="1"/>
  <c r="AE187" i="18"/>
  <c r="Z193" i="16"/>
  <c r="AM187" i="18" s="1"/>
  <c r="AE107" i="18"/>
  <c r="Z113" i="16"/>
  <c r="AM107" i="18" s="1"/>
  <c r="AE121" i="18"/>
  <c r="Z127" i="16"/>
  <c r="AM121" i="18" s="1"/>
  <c r="AE142" i="18"/>
  <c r="Z148" i="16"/>
  <c r="AM142" i="18" s="1"/>
  <c r="AE133" i="18"/>
  <c r="Z139" i="16"/>
  <c r="AM133" i="18" s="1"/>
  <c r="AE257" i="18"/>
  <c r="Z263" i="16"/>
  <c r="AM257" i="18" s="1"/>
  <c r="AE56" i="18"/>
  <c r="Z62" i="16"/>
  <c r="AM56" i="18" s="1"/>
  <c r="AE29" i="18"/>
  <c r="Z35" i="16"/>
  <c r="AM29" i="18" s="1"/>
  <c r="AE20" i="18"/>
  <c r="Z26" i="16"/>
  <c r="AM20" i="18" s="1"/>
  <c r="AE129" i="18"/>
  <c r="Z135" i="16"/>
  <c r="AM129" i="18" s="1"/>
  <c r="AE287" i="18"/>
  <c r="Z293" i="16"/>
  <c r="AM287" i="18" s="1"/>
  <c r="AE182" i="18"/>
  <c r="Z188" i="16"/>
  <c r="AM182" i="18" s="1"/>
  <c r="AE104" i="18"/>
  <c r="Z110" i="16"/>
  <c r="AM104" i="18" s="1"/>
  <c r="AE59" i="18"/>
  <c r="Z65" i="16"/>
  <c r="AM59" i="18" s="1"/>
  <c r="AE100" i="18"/>
  <c r="Z106" i="16"/>
  <c r="AM100" i="18" s="1"/>
  <c r="AE286" i="18"/>
  <c r="Z292" i="16"/>
  <c r="AM286" i="18" s="1"/>
  <c r="AE157" i="18"/>
  <c r="Z163" i="16"/>
  <c r="AM157" i="18" s="1"/>
  <c r="AE238" i="18"/>
  <c r="Z244" i="16"/>
  <c r="AM238" i="18" s="1"/>
  <c r="AE262" i="18"/>
  <c r="Z268" i="16"/>
  <c r="AM262" i="18" s="1"/>
  <c r="AE166" i="18"/>
  <c r="Z172" i="16"/>
  <c r="AM166" i="18" s="1"/>
  <c r="AE199" i="18"/>
  <c r="Z205" i="16"/>
  <c r="AM199" i="18" s="1"/>
  <c r="AE260" i="18"/>
  <c r="Z266" i="16"/>
  <c r="AM260" i="18" s="1"/>
  <c r="AE216" i="18"/>
  <c r="Z222" i="16"/>
  <c r="AM216" i="18" s="1"/>
  <c r="AE130" i="18"/>
  <c r="Z136" i="16"/>
  <c r="AM130" i="18" s="1"/>
  <c r="AE50" i="18"/>
  <c r="Z56" i="16"/>
  <c r="AM50" i="18" s="1"/>
  <c r="AE45" i="18"/>
  <c r="Z51" i="16"/>
  <c r="AM45" i="18" s="1"/>
  <c r="AE264" i="18"/>
  <c r="Z270" i="16"/>
  <c r="AM264" i="18" s="1"/>
  <c r="AE299" i="18"/>
  <c r="Z305" i="16"/>
  <c r="AM299" i="18" s="1"/>
  <c r="AE109" i="18"/>
  <c r="Z115" i="16"/>
  <c r="AM109" i="18" s="1"/>
  <c r="AE203" i="18"/>
  <c r="Z209" i="16"/>
  <c r="AM203" i="18" s="1"/>
  <c r="AE62" i="18"/>
  <c r="Z68" i="16"/>
  <c r="AM62" i="18" s="1"/>
  <c r="AE229" i="18"/>
  <c r="Z235" i="16"/>
  <c r="AM229" i="18" s="1"/>
  <c r="AE250" i="18"/>
  <c r="Z256" i="16"/>
  <c r="AM250" i="18" s="1"/>
  <c r="AE151" i="18"/>
  <c r="Z157" i="16"/>
  <c r="AM151" i="18" s="1"/>
  <c r="AE165" i="18"/>
  <c r="Z171" i="16"/>
  <c r="AM165" i="18" s="1"/>
  <c r="AE240" i="18"/>
  <c r="Z246" i="16"/>
  <c r="AM240" i="18" s="1"/>
  <c r="AE263" i="18"/>
  <c r="Z269" i="16"/>
  <c r="AM263" i="18" s="1"/>
  <c r="AE294" i="18"/>
  <c r="Z300" i="16"/>
  <c r="AM294" i="18" s="1"/>
  <c r="AE116" i="18"/>
  <c r="Z122" i="16"/>
  <c r="AM116" i="18" s="1"/>
  <c r="AE36" i="18"/>
  <c r="Z42" i="16"/>
  <c r="AM36" i="18" s="1"/>
  <c r="AE267" i="18"/>
  <c r="Z273" i="16"/>
  <c r="AM267" i="18" s="1"/>
  <c r="AE136" i="18"/>
  <c r="Z142" i="16"/>
  <c r="AM136" i="18" s="1"/>
  <c r="AE228" i="18"/>
  <c r="Z234" i="16"/>
  <c r="AM228" i="18" s="1"/>
  <c r="AE280" i="18"/>
  <c r="Z286" i="16"/>
  <c r="AM280" i="18" s="1"/>
  <c r="AE221" i="18"/>
  <c r="Z227" i="16"/>
  <c r="AM221" i="18" s="1"/>
  <c r="AE175" i="18"/>
  <c r="Z181" i="16"/>
  <c r="AM175" i="18" s="1"/>
  <c r="AE306" i="18"/>
  <c r="Z312" i="16"/>
  <c r="AM306" i="18" s="1"/>
  <c r="AE155" i="18"/>
  <c r="Z161" i="16"/>
  <c r="AM155" i="18" s="1"/>
  <c r="AE176" i="18"/>
  <c r="Z182" i="16"/>
  <c r="AM176" i="18" s="1"/>
  <c r="AE141" i="18"/>
  <c r="Z147" i="16"/>
  <c r="AM141" i="18" s="1"/>
  <c r="AE269" i="18"/>
  <c r="Z275" i="16"/>
  <c r="AM269" i="18" s="1"/>
  <c r="AE258" i="18"/>
  <c r="Z264" i="16"/>
  <c r="AM258" i="18" s="1"/>
  <c r="AE79" i="18"/>
  <c r="Z85" i="16"/>
  <c r="AM79" i="18" s="1"/>
  <c r="AE188" i="18"/>
  <c r="Z194" i="16"/>
  <c r="AM188" i="18" s="1"/>
  <c r="AE198" i="18"/>
  <c r="Z204" i="16"/>
  <c r="AM198" i="18" s="1"/>
  <c r="AE96" i="18"/>
  <c r="Z102" i="16"/>
  <c r="AM96" i="18" s="1"/>
  <c r="AE270" i="18"/>
  <c r="Z276" i="16"/>
  <c r="AM270" i="18" s="1"/>
  <c r="AE84" i="18"/>
  <c r="Z90" i="16"/>
  <c r="AM84" i="18" s="1"/>
  <c r="AE66" i="18"/>
  <c r="Z72" i="16"/>
  <c r="AM66" i="18" s="1"/>
  <c r="AE235" i="18"/>
  <c r="Z241" i="16"/>
  <c r="AM235" i="18" s="1"/>
  <c r="AE160" i="18"/>
  <c r="Z166" i="16"/>
  <c r="AM160" i="18" s="1"/>
  <c r="AE177" i="18"/>
  <c r="Z183" i="16"/>
  <c r="AM177" i="18" s="1"/>
  <c r="AE223" i="18"/>
  <c r="Z229" i="16"/>
  <c r="AM223" i="18" s="1"/>
  <c r="AE134" i="18"/>
  <c r="Z140" i="16"/>
  <c r="AM134" i="18" s="1"/>
  <c r="AE276" i="18"/>
  <c r="Z282" i="16"/>
  <c r="AM276" i="18" s="1"/>
  <c r="AE30" i="18"/>
  <c r="Z36" i="16"/>
  <c r="AM30" i="18" s="1"/>
  <c r="AE114" i="18"/>
  <c r="Z120" i="16"/>
  <c r="AM114" i="18" s="1"/>
  <c r="AE186" i="18"/>
  <c r="Z192" i="16"/>
  <c r="AM186" i="18" s="1"/>
  <c r="AE97" i="18"/>
  <c r="Z103" i="16"/>
  <c r="AM97" i="18" s="1"/>
  <c r="AE89" i="18"/>
  <c r="Z95" i="16"/>
  <c r="AM89" i="18" s="1"/>
  <c r="AE241" i="18"/>
  <c r="Z247" i="16"/>
  <c r="AM241" i="18" s="1"/>
  <c r="AE132" i="18"/>
  <c r="Z138" i="16"/>
  <c r="AM132" i="18" s="1"/>
  <c r="AE52" i="18"/>
  <c r="Z58" i="16"/>
  <c r="AM52" i="18" s="1"/>
  <c r="AE74" i="18"/>
  <c r="Z80" i="16"/>
  <c r="AM74" i="18" s="1"/>
  <c r="AE70" i="18"/>
  <c r="Z76" i="16"/>
  <c r="AM70" i="18" s="1"/>
  <c r="AE94" i="18"/>
  <c r="Z100" i="16"/>
  <c r="AM94" i="18" s="1"/>
  <c r="AE149" i="18"/>
  <c r="Z155" i="16"/>
  <c r="AM149" i="18" s="1"/>
  <c r="AE213" i="18"/>
  <c r="Z219" i="16"/>
  <c r="AM213" i="18" s="1"/>
  <c r="AE164" i="18"/>
  <c r="Z170" i="16"/>
  <c r="AM164" i="18" s="1"/>
  <c r="AE21" i="18"/>
  <c r="Z27" i="16"/>
  <c r="AM21" i="18" s="1"/>
  <c r="AE22" i="18"/>
  <c r="Z28" i="16"/>
  <c r="AM22" i="18" s="1"/>
  <c r="AE181" i="18"/>
  <c r="Z187" i="16"/>
  <c r="AM181" i="18" s="1"/>
  <c r="AE277" i="18"/>
  <c r="Z283" i="16"/>
  <c r="AM277" i="18" s="1"/>
  <c r="AE38" i="18"/>
  <c r="Z44" i="16"/>
  <c r="AM38" i="18" s="1"/>
  <c r="AE196" i="18"/>
  <c r="Z202" i="16"/>
  <c r="AM196" i="18" s="1"/>
  <c r="AE75" i="18"/>
  <c r="Z81" i="16"/>
  <c r="AM75" i="18" s="1"/>
  <c r="AE214" i="18"/>
  <c r="Z220" i="16"/>
  <c r="AM214" i="18" s="1"/>
  <c r="AE192" i="18"/>
  <c r="Z198" i="16"/>
  <c r="AM192" i="18" s="1"/>
  <c r="AE44" i="18"/>
  <c r="Z50" i="16"/>
  <c r="AM44" i="18" s="1"/>
  <c r="AE158" i="18"/>
  <c r="Z164" i="16"/>
  <c r="AM158" i="18" s="1"/>
  <c r="AE239" i="18"/>
  <c r="Z245" i="16"/>
  <c r="AM239" i="18" s="1"/>
  <c r="AE172" i="18"/>
  <c r="Z178" i="16"/>
  <c r="AM172" i="18" s="1"/>
  <c r="AE91" i="18"/>
  <c r="Z97" i="16"/>
  <c r="AM91" i="18" s="1"/>
  <c r="AE28" i="18"/>
  <c r="Z34" i="16"/>
  <c r="AM28" i="18" s="1"/>
  <c r="AE189" i="18"/>
  <c r="Z195" i="16"/>
  <c r="AM189" i="18" s="1"/>
  <c r="AE67" i="18"/>
  <c r="Z73" i="16"/>
  <c r="AM67" i="18" s="1"/>
  <c r="AE298" i="18"/>
  <c r="Z304" i="16"/>
  <c r="AM298" i="18" s="1"/>
  <c r="AE112" i="18"/>
  <c r="Z118" i="16"/>
  <c r="AM112" i="18" s="1"/>
  <c r="AE76" i="18"/>
  <c r="Z82" i="16"/>
  <c r="AM76" i="18" s="1"/>
  <c r="AE34" i="18"/>
  <c r="Z40" i="16"/>
  <c r="AM34" i="18" s="1"/>
  <c r="AE248" i="18"/>
  <c r="Z254" i="16"/>
  <c r="AM248" i="18" s="1"/>
  <c r="AE127" i="18"/>
  <c r="Z133" i="16"/>
  <c r="AM127" i="18" s="1"/>
  <c r="AE252" i="18"/>
  <c r="Z258" i="16"/>
  <c r="AM252" i="18" s="1"/>
  <c r="AE23" i="18"/>
  <c r="Z29" i="16"/>
  <c r="AM23" i="18" s="1"/>
  <c r="AE110" i="18"/>
  <c r="Z116" i="16"/>
  <c r="AM110" i="18" s="1"/>
  <c r="AE268" i="18"/>
  <c r="Z274" i="16"/>
  <c r="AM268" i="18" s="1"/>
  <c r="AE68" i="18"/>
  <c r="Z74" i="16"/>
  <c r="AM68" i="18" s="1"/>
  <c r="AE58" i="18"/>
  <c r="Z64" i="16"/>
  <c r="AM58" i="18" s="1"/>
  <c r="AE60" i="18"/>
  <c r="Z66" i="16"/>
  <c r="AM60" i="18" s="1"/>
  <c r="Z199" i="16"/>
  <c r="AM193" i="18" s="1"/>
  <c r="AE293" i="18"/>
  <c r="Z299" i="16"/>
  <c r="AM293" i="18" s="1"/>
  <c r="AE245" i="18"/>
  <c r="Z251" i="16"/>
  <c r="AM245" i="18" s="1"/>
  <c r="AE219" i="18"/>
  <c r="Z225" i="16"/>
  <c r="AM219" i="18" s="1"/>
  <c r="AE46" i="18"/>
  <c r="Z52" i="16"/>
  <c r="AM46" i="18" s="1"/>
  <c r="AE295" i="18"/>
  <c r="Z301" i="16"/>
  <c r="AM295" i="18" s="1"/>
  <c r="AE207" i="18"/>
  <c r="Z213" i="16"/>
  <c r="AM207" i="18" s="1"/>
  <c r="AE174" i="18"/>
  <c r="Z180" i="16"/>
  <c r="AM174" i="18" s="1"/>
  <c r="AE126" i="18"/>
  <c r="Z132" i="16"/>
  <c r="AM126" i="18" s="1"/>
  <c r="Z38" i="16"/>
  <c r="AM32" i="18" s="1"/>
  <c r="AE31" i="18"/>
  <c r="Z37" i="16"/>
  <c r="AM31" i="18" s="1"/>
  <c r="AE273" i="18"/>
  <c r="Z279" i="16"/>
  <c r="AM273" i="18" s="1"/>
  <c r="AE212" i="18"/>
  <c r="Z218" i="16"/>
  <c r="AM212" i="18" s="1"/>
  <c r="AE249" i="18"/>
  <c r="Z255" i="16"/>
  <c r="AM249" i="18" s="1"/>
  <c r="AE57" i="18"/>
  <c r="Z63" i="16"/>
  <c r="AM57" i="18" s="1"/>
  <c r="AE170" i="18"/>
  <c r="Z176" i="16"/>
  <c r="AM170" i="18" s="1"/>
  <c r="AE224" i="18"/>
  <c r="Z230" i="16"/>
  <c r="AM224" i="18" s="1"/>
  <c r="AE288" i="18"/>
  <c r="Z294" i="16"/>
  <c r="AM288" i="18" s="1"/>
  <c r="AE185" i="18"/>
  <c r="Z191" i="16"/>
  <c r="AM185" i="18" s="1"/>
  <c r="AE117" i="18"/>
  <c r="Z123" i="16"/>
  <c r="AM117" i="18" s="1"/>
  <c r="AE82" i="18"/>
  <c r="Z88" i="16"/>
  <c r="AM82" i="18" s="1"/>
  <c r="AE272" i="18"/>
  <c r="Z278" i="16"/>
  <c r="AM272" i="18" s="1"/>
  <c r="AE178" i="18"/>
  <c r="Z184" i="16"/>
  <c r="AM178" i="18" s="1"/>
  <c r="AE246" i="18"/>
  <c r="Z252" i="16"/>
  <c r="AM246" i="18" s="1"/>
  <c r="AE218" i="18"/>
  <c r="Z224" i="16"/>
  <c r="AM218" i="18" s="1"/>
  <c r="AE191" i="18"/>
  <c r="Z197" i="16"/>
  <c r="AM191" i="18" s="1"/>
  <c r="AE222" i="18"/>
  <c r="Z228" i="16"/>
  <c r="AM222" i="18" s="1"/>
  <c r="AE102" i="18"/>
  <c r="Z108" i="16"/>
  <c r="AM102" i="18" s="1"/>
  <c r="AE148" i="18"/>
  <c r="Z154" i="16"/>
  <c r="AM148" i="18" s="1"/>
  <c r="AE143" i="18"/>
  <c r="Z149" i="16"/>
  <c r="AM143" i="18" s="1"/>
  <c r="AE261" i="18"/>
  <c r="Z267" i="16"/>
  <c r="AM261" i="18" s="1"/>
  <c r="AE78" i="18"/>
  <c r="Z84" i="16"/>
  <c r="AM78" i="18" s="1"/>
  <c r="AE72" i="18"/>
  <c r="Z78" i="16"/>
  <c r="AM72" i="18" s="1"/>
  <c r="AE259" i="18"/>
  <c r="Z265" i="16"/>
  <c r="AM259" i="18" s="1"/>
  <c r="AE131" i="18"/>
  <c r="Z137" i="16"/>
  <c r="AM131" i="18" s="1"/>
  <c r="Z159" i="16"/>
  <c r="AM153" i="18" s="1"/>
  <c r="AE122" i="18"/>
  <c r="Z128" i="16"/>
  <c r="AM122" i="18" s="1"/>
  <c r="AE202" i="18"/>
  <c r="Z208" i="16"/>
  <c r="AM202" i="18" s="1"/>
  <c r="AE73" i="18"/>
  <c r="Z79" i="16"/>
  <c r="AM73" i="18" s="1"/>
  <c r="AE90" i="18"/>
  <c r="Z96" i="16"/>
  <c r="AM90" i="18" s="1"/>
  <c r="AE43" i="18"/>
  <c r="Z49" i="16"/>
  <c r="AM43" i="18" s="1"/>
  <c r="AE128" i="18"/>
  <c r="Z134" i="16"/>
  <c r="AM128" i="18" s="1"/>
  <c r="AE284" i="18"/>
  <c r="Z290" i="16"/>
  <c r="AM284" i="18" s="1"/>
  <c r="AE144" i="18"/>
  <c r="Z150" i="16"/>
  <c r="AM144" i="18" s="1"/>
  <c r="AE244" i="18"/>
  <c r="Z250" i="16"/>
  <c r="AM244" i="18" s="1"/>
  <c r="AE234" i="18"/>
  <c r="Z240" i="16"/>
  <c r="AM234" i="18" s="1"/>
  <c r="AE290" i="18"/>
  <c r="Z296" i="16"/>
  <c r="AM290" i="18" s="1"/>
  <c r="AE69" i="18"/>
  <c r="Z75" i="16"/>
  <c r="AM69" i="18" s="1"/>
  <c r="AE209" i="18"/>
  <c r="Z215" i="16"/>
  <c r="AM209" i="18" s="1"/>
  <c r="AE83" i="18"/>
  <c r="Z89" i="16"/>
  <c r="AM83" i="18" s="1"/>
  <c r="AE243" i="18"/>
  <c r="Z249" i="16"/>
  <c r="AM243" i="18" s="1"/>
  <c r="AE226" i="18"/>
  <c r="Z232" i="16"/>
  <c r="AM226" i="18" s="1"/>
  <c r="AE87" i="18"/>
  <c r="Z93" i="16"/>
  <c r="AM87" i="18" s="1"/>
  <c r="AE190" i="18"/>
  <c r="Z196" i="16"/>
  <c r="AM190" i="18" s="1"/>
  <c r="AE282" i="18"/>
  <c r="Z288" i="16"/>
  <c r="AM282" i="18" s="1"/>
  <c r="AE77" i="18"/>
  <c r="Z83" i="16"/>
  <c r="AM77" i="18" s="1"/>
  <c r="AE80" i="18"/>
  <c r="Z86" i="16"/>
  <c r="AM80" i="18" s="1"/>
  <c r="AE26" i="18"/>
  <c r="Z32" i="16"/>
  <c r="AM26" i="18" s="1"/>
  <c r="AE61" i="18"/>
  <c r="Z67" i="16"/>
  <c r="AM61" i="18" s="1"/>
  <c r="AE123" i="18"/>
  <c r="Z129" i="16"/>
  <c r="AM123" i="18" s="1"/>
  <c r="AE138" i="18"/>
  <c r="Z144" i="16"/>
  <c r="AM138" i="18" s="1"/>
  <c r="AE105" i="18"/>
  <c r="Z111" i="16"/>
  <c r="AM105" i="18" s="1"/>
  <c r="AE265" i="18"/>
  <c r="Z271" i="16"/>
  <c r="AM265" i="18" s="1"/>
  <c r="AE40" i="18"/>
  <c r="Z46" i="16"/>
  <c r="AM40" i="18" s="1"/>
  <c r="AE200" i="18"/>
  <c r="Z206" i="16"/>
  <c r="AM200" i="18" s="1"/>
  <c r="AE162" i="18"/>
  <c r="Z168" i="16"/>
  <c r="AM162" i="18" s="1"/>
  <c r="AE106" i="18"/>
  <c r="Z112" i="16"/>
  <c r="AM106" i="18" s="1"/>
  <c r="AE281" i="18"/>
  <c r="Z287" i="16"/>
  <c r="AM281" i="18" s="1"/>
  <c r="AE180" i="18"/>
  <c r="Z186" i="16"/>
  <c r="AM180" i="18" s="1"/>
  <c r="AE230" i="18"/>
  <c r="Z236" i="16"/>
  <c r="AM230" i="18" s="1"/>
  <c r="AE194" i="18"/>
  <c r="Z200" i="16"/>
  <c r="AM194" i="18" s="1"/>
  <c r="AE173" i="18"/>
  <c r="Z179" i="16"/>
  <c r="AM173" i="18" s="1"/>
  <c r="AE146" i="18"/>
  <c r="Z152" i="16"/>
  <c r="AM146" i="18" s="1"/>
  <c r="AE113" i="18"/>
  <c r="Z119" i="16"/>
  <c r="AM113" i="18" s="1"/>
  <c r="AE278" i="18"/>
  <c r="Z284" i="16"/>
  <c r="AM278" i="18" s="1"/>
  <c r="AE289" i="18"/>
  <c r="Z295" i="16"/>
  <c r="AM289" i="18" s="1"/>
  <c r="AE47" i="18"/>
  <c r="Z53" i="16"/>
  <c r="AM47" i="18" s="1"/>
  <c r="AE291" i="18"/>
  <c r="Z297" i="16"/>
  <c r="AM291" i="18" s="1"/>
  <c r="AE302" i="18"/>
  <c r="Z308" i="16"/>
  <c r="AM302" i="18" s="1"/>
  <c r="AE255" i="18"/>
  <c r="Z261" i="16"/>
  <c r="AM255" i="18" s="1"/>
  <c r="AE292" i="18"/>
  <c r="Z298" i="16"/>
  <c r="AM292" i="18" s="1"/>
  <c r="AE124" i="18"/>
  <c r="Z130" i="16"/>
  <c r="AM124" i="18" s="1"/>
  <c r="AE48" i="18"/>
  <c r="Z54" i="16"/>
  <c r="AM48" i="18" s="1"/>
  <c r="AE65" i="18"/>
  <c r="Z71" i="16"/>
  <c r="AM65" i="18" s="1"/>
  <c r="AE24" i="18"/>
  <c r="Z30" i="16"/>
  <c r="AM24" i="18" s="1"/>
  <c r="AE93" i="18"/>
  <c r="Z99" i="16"/>
  <c r="AM93" i="18" s="1"/>
  <c r="AE251" i="18"/>
  <c r="Z257" i="16"/>
  <c r="AM251" i="18" s="1"/>
  <c r="AE99" i="18"/>
  <c r="Z105" i="16"/>
  <c r="AM99" i="18" s="1"/>
  <c r="AE300" i="18"/>
  <c r="Z306" i="16"/>
  <c r="AM300" i="18" s="1"/>
  <c r="AE201" i="18"/>
  <c r="Z207" i="16"/>
  <c r="AM201" i="18" s="1"/>
  <c r="AE33" i="18"/>
  <c r="Z39" i="16"/>
  <c r="AM33" i="18" s="1"/>
  <c r="AE118" i="18"/>
  <c r="Z124" i="16"/>
  <c r="AM118" i="18" s="1"/>
  <c r="AE305" i="18"/>
  <c r="Z311" i="16"/>
  <c r="AM305" i="18" s="1"/>
  <c r="AE217" i="18"/>
  <c r="Z223" i="16"/>
  <c r="AM217" i="18" s="1"/>
  <c r="AE179" i="18"/>
  <c r="Z185" i="16"/>
  <c r="AM179" i="18" s="1"/>
  <c r="AE115" i="18"/>
  <c r="Z121" i="16"/>
  <c r="AM115" i="18" s="1"/>
  <c r="AE237" i="18"/>
  <c r="Z243" i="16"/>
  <c r="AM237" i="18" s="1"/>
  <c r="AE98" i="18"/>
  <c r="Z104" i="16"/>
  <c r="AM98" i="18" s="1"/>
  <c r="AE206" i="18"/>
  <c r="Z212" i="16"/>
  <c r="AM206" i="18" s="1"/>
  <c r="AE54" i="18"/>
  <c r="Z60" i="16"/>
  <c r="AM54" i="18" s="1"/>
  <c r="AE108" i="18"/>
  <c r="Z114" i="16"/>
  <c r="AM108" i="18" s="1"/>
  <c r="AE279" i="18"/>
  <c r="Z285" i="16"/>
  <c r="AM279" i="18" s="1"/>
  <c r="AE152" i="18"/>
  <c r="Z158" i="16"/>
  <c r="AM152" i="18" s="1"/>
  <c r="AE204" i="18"/>
  <c r="Z210" i="16"/>
  <c r="AM204" i="18" s="1"/>
  <c r="AE167" i="18"/>
  <c r="Z173" i="16"/>
  <c r="AM167" i="18" s="1"/>
  <c r="AE242" i="18"/>
  <c r="Z248" i="16"/>
  <c r="AM242" i="18" s="1"/>
  <c r="AE225" i="18"/>
  <c r="Z231" i="16"/>
  <c r="AM225" i="18" s="1"/>
  <c r="AE183" i="18"/>
  <c r="Z189" i="16"/>
  <c r="AM183" i="18" s="1"/>
  <c r="AE95" i="18"/>
  <c r="Z101" i="16"/>
  <c r="AM95" i="18" s="1"/>
  <c r="AE92" i="18"/>
  <c r="Z98" i="16"/>
  <c r="AM92" i="18" s="1"/>
  <c r="AE71" i="18"/>
  <c r="Z77" i="16"/>
  <c r="AM71" i="18" s="1"/>
  <c r="AE208" i="18"/>
  <c r="Z214" i="16"/>
  <c r="AM208" i="18" s="1"/>
  <c r="AE55" i="18"/>
  <c r="Z61" i="16"/>
  <c r="AM55" i="18" s="1"/>
  <c r="AE197" i="18"/>
  <c r="Z203" i="16"/>
  <c r="AM197" i="18" s="1"/>
  <c r="AE140" i="18"/>
  <c r="Z146" i="16"/>
  <c r="AM140" i="18" s="1"/>
  <c r="AE296" i="18"/>
  <c r="Z302" i="16"/>
  <c r="AM296" i="18" s="1"/>
  <c r="AE125" i="18"/>
  <c r="Z131" i="16"/>
  <c r="AM125" i="18" s="1"/>
  <c r="AE88" i="18"/>
  <c r="Z94" i="16"/>
  <c r="AM88" i="18" s="1"/>
  <c r="AE53" i="18"/>
  <c r="Z59" i="16"/>
  <c r="AM53" i="18" s="1"/>
  <c r="AE303" i="18"/>
  <c r="Z309" i="16"/>
  <c r="AM303" i="18" s="1"/>
  <c r="AE220" i="18"/>
  <c r="Z226" i="16"/>
  <c r="AM220" i="18" s="1"/>
  <c r="AE283" i="18"/>
  <c r="Z289" i="16"/>
  <c r="AM283" i="18" s="1"/>
  <c r="AE86" i="18"/>
  <c r="Z92" i="16"/>
  <c r="AM86" i="18" s="1"/>
  <c r="AE49" i="18"/>
  <c r="Z55" i="16"/>
  <c r="AM49" i="18" s="1"/>
  <c r="AE236" i="18"/>
  <c r="Z242" i="16"/>
  <c r="AM236" i="18" s="1"/>
  <c r="AE247" i="18"/>
  <c r="Z253" i="16"/>
  <c r="AM247" i="18" s="1"/>
  <c r="AE168" i="18"/>
  <c r="Z174" i="16"/>
  <c r="AM168" i="18" s="1"/>
  <c r="AE275" i="18"/>
  <c r="Z281" i="16"/>
  <c r="AM275" i="18" s="1"/>
  <c r="AE215" i="18"/>
  <c r="Z221" i="16"/>
  <c r="AM215" i="18" s="1"/>
  <c r="AE205" i="18"/>
  <c r="Z211" i="16"/>
  <c r="AM205" i="18" s="1"/>
  <c r="AE27" i="18"/>
  <c r="Z33" i="16"/>
  <c r="AM27" i="18" s="1"/>
  <c r="AE35" i="18"/>
  <c r="Z41" i="16"/>
  <c r="AM35" i="18" s="1"/>
  <c r="AE171" i="18"/>
  <c r="Z177" i="16"/>
  <c r="AM171" i="18" s="1"/>
  <c r="AE211" i="18"/>
  <c r="Z217" i="16"/>
  <c r="AM211" i="18" s="1"/>
  <c r="AE101" i="18"/>
  <c r="Z107" i="16"/>
  <c r="AM101" i="18" s="1"/>
  <c r="AE266" i="18"/>
  <c r="Z272" i="16"/>
  <c r="AM266" i="18" s="1"/>
  <c r="AE81" i="18"/>
  <c r="Z87" i="16"/>
  <c r="AM81" i="18" s="1"/>
  <c r="AE274" i="18"/>
  <c r="Z280" i="16"/>
  <c r="AM274" i="18" s="1"/>
  <c r="AE184" i="18"/>
  <c r="Z190" i="16"/>
  <c r="AM184" i="18" s="1"/>
  <c r="AE304" i="18"/>
  <c r="Z310" i="16"/>
  <c r="AM304" i="18" s="1"/>
  <c r="AE37" i="18"/>
  <c r="Z43" i="16"/>
  <c r="AM37" i="18" s="1"/>
  <c r="AE254" i="18"/>
  <c r="Z260" i="16"/>
  <c r="AM254" i="18" s="1"/>
  <c r="AE135" i="18"/>
  <c r="Z141" i="16"/>
  <c r="AM135" i="18" s="1"/>
  <c r="AE195" i="18"/>
  <c r="Z201" i="16"/>
  <c r="AM195" i="18" s="1"/>
  <c r="AE169" i="18"/>
  <c r="Z175" i="16"/>
  <c r="AM169" i="18" s="1"/>
  <c r="AE231" i="18"/>
  <c r="Z237" i="16"/>
  <c r="AM231" i="18" s="1"/>
  <c r="Y11" i="7"/>
  <c r="J41" i="14"/>
  <c r="L41" i="14" s="1"/>
  <c r="T21" i="16"/>
  <c r="AG15" i="18" s="1"/>
  <c r="Y21" i="16"/>
  <c r="AL15" i="18" s="1"/>
  <c r="O18" i="16"/>
  <c r="R18" i="16" s="1"/>
  <c r="R21" i="16"/>
  <c r="O19" i="16"/>
  <c r="AB13" i="18" s="1"/>
  <c r="V21" i="16"/>
  <c r="AI15" i="18" s="1"/>
  <c r="L40" i="14"/>
  <c r="BY12" i="18"/>
  <c r="P38" i="14"/>
  <c r="BZ12" i="18" s="1"/>
  <c r="Z8" i="7" s="1"/>
  <c r="AA8" i="7" s="1"/>
  <c r="AB8" i="7" s="1"/>
  <c r="B13" i="18"/>
  <c r="B18" i="4"/>
  <c r="B18" i="16"/>
  <c r="B19" i="17"/>
  <c r="B38" i="14"/>
  <c r="B22" i="9"/>
  <c r="Y5" i="7"/>
  <c r="J16" i="17"/>
  <c r="J35" i="14"/>
  <c r="L35" i="14" s="1"/>
  <c r="J18" i="17"/>
  <c r="Y7" i="7"/>
  <c r="J37" i="14"/>
  <c r="L37" i="14" s="1"/>
  <c r="O16" i="16"/>
  <c r="T16" i="16" s="1"/>
  <c r="AL180" i="18"/>
  <c r="AL48" i="18"/>
  <c r="AL72" i="18"/>
  <c r="AL131" i="18"/>
  <c r="AL259" i="18"/>
  <c r="AL230" i="18"/>
  <c r="AL65" i="18"/>
  <c r="AL102" i="18"/>
  <c r="AL271" i="18"/>
  <c r="AL84" i="18"/>
  <c r="AL181" i="18"/>
  <c r="AL106" i="18"/>
  <c r="AL193" i="18"/>
  <c r="AL68" i="18"/>
  <c r="AL227" i="18"/>
  <c r="AL251" i="18"/>
  <c r="AL261" i="18"/>
  <c r="AL235" i="18"/>
  <c r="I34" i="14"/>
  <c r="L34" i="14" s="1"/>
  <c r="N34" i="14" s="1"/>
  <c r="X4" i="7"/>
  <c r="J17" i="17"/>
  <c r="Y6" i="7"/>
  <c r="J36" i="14"/>
  <c r="AL24" i="18"/>
  <c r="K14" i="16"/>
  <c r="O14" i="16" s="1"/>
  <c r="I15" i="17"/>
  <c r="O15" i="16"/>
  <c r="O17" i="16"/>
  <c r="Y17" i="16" s="1"/>
  <c r="AL66" i="18"/>
  <c r="AL194" i="18"/>
  <c r="AL80" i="18"/>
  <c r="AL258" i="18"/>
  <c r="AL126" i="18"/>
  <c r="AL201" i="18"/>
  <c r="AL63" i="18"/>
  <c r="AL97" i="18"/>
  <c r="AL228" i="18"/>
  <c r="AL59" i="18"/>
  <c r="AL167" i="18"/>
  <c r="AL195" i="18"/>
  <c r="AL286" i="18"/>
  <c r="AL166" i="18"/>
  <c r="AL125" i="18"/>
  <c r="AL107" i="18"/>
  <c r="AL67" i="18"/>
  <c r="AL300" i="18"/>
  <c r="AL153" i="18"/>
  <c r="AL281" i="18"/>
  <c r="AL212" i="18"/>
  <c r="AL96" i="18"/>
  <c r="AL87" i="18"/>
  <c r="AL146" i="18"/>
  <c r="AL150" i="18"/>
  <c r="AL177" i="18"/>
  <c r="AL112" i="18"/>
  <c r="AL171" i="18"/>
  <c r="AL266" i="18"/>
  <c r="AL95" i="18"/>
  <c r="AL82" i="18"/>
  <c r="AL198" i="18"/>
  <c r="AL113" i="18"/>
  <c r="AL283" i="18"/>
  <c r="AL77" i="18"/>
  <c r="AL278" i="18"/>
  <c r="AL44" i="18"/>
  <c r="AL182" i="18"/>
  <c r="AL134" i="18"/>
  <c r="AL239" i="18"/>
  <c r="AL274" i="18"/>
  <c r="AL170" i="18"/>
  <c r="AL27" i="18"/>
  <c r="AL123" i="18"/>
  <c r="AL179" i="18"/>
  <c r="AL217" i="18"/>
  <c r="AL299" i="18"/>
  <c r="AL151" i="18"/>
  <c r="AL35" i="18"/>
  <c r="AL296" i="18"/>
  <c r="AL242" i="18"/>
  <c r="AL37" i="18"/>
  <c r="AL121" i="18"/>
  <c r="AL116" i="18"/>
  <c r="AL110" i="18"/>
  <c r="AL55" i="18"/>
  <c r="AL248" i="18"/>
  <c r="AL298" i="18"/>
  <c r="AL163" i="18"/>
  <c r="AL305" i="18"/>
  <c r="AL293" i="18"/>
  <c r="AL292" i="18"/>
  <c r="AL92" i="18"/>
  <c r="AL191" i="18"/>
  <c r="AL243" i="18"/>
  <c r="AL76" i="18"/>
  <c r="AL176" i="18"/>
  <c r="AL159" i="18"/>
  <c r="AL161" i="18"/>
  <c r="AL186" i="18"/>
  <c r="AL196" i="18"/>
  <c r="AL31" i="18"/>
  <c r="AL117" i="18"/>
  <c r="AL34" i="18"/>
  <c r="AL105" i="18"/>
  <c r="AL136" i="18"/>
  <c r="AL197" i="18"/>
  <c r="AL216" i="18"/>
  <c r="AL25" i="18"/>
  <c r="AL265" i="18"/>
  <c r="AL23" i="18"/>
  <c r="AL81" i="18"/>
  <c r="AL49" i="18"/>
  <c r="AL108" i="18"/>
  <c r="AL140" i="18"/>
  <c r="AL223" i="18"/>
  <c r="AL152" i="18"/>
  <c r="AL168" i="18"/>
  <c r="AL119" i="18"/>
  <c r="AL122" i="18"/>
  <c r="AL246" i="18"/>
  <c r="AL51" i="18"/>
  <c r="AL138" i="18"/>
  <c r="AL255" i="18"/>
  <c r="AL254" i="18"/>
  <c r="AL100" i="18"/>
  <c r="AL187" i="18"/>
  <c r="AL172" i="18"/>
  <c r="AL145" i="18"/>
  <c r="AL280" i="18"/>
  <c r="AL22" i="18"/>
  <c r="AL262" i="18"/>
  <c r="AL213" i="18"/>
  <c r="AL53" i="18"/>
  <c r="AL178" i="18"/>
  <c r="AL47" i="18"/>
  <c r="AL155" i="18"/>
  <c r="AL98" i="18"/>
  <c r="AL69" i="18"/>
  <c r="AL40" i="18"/>
  <c r="AL203" i="18"/>
  <c r="AL245" i="18"/>
  <c r="AL46" i="18"/>
  <c r="AL220" i="18"/>
  <c r="AL295" i="18"/>
  <c r="AL224" i="18"/>
  <c r="AL241" i="18"/>
  <c r="AL88" i="18"/>
  <c r="AL287" i="18"/>
  <c r="AL211" i="18"/>
  <c r="AL29" i="18"/>
  <c r="AL158" i="18"/>
  <c r="AL16" i="18"/>
  <c r="AL183" i="18"/>
  <c r="AL244" i="18"/>
  <c r="AL127" i="18"/>
  <c r="AL137" i="18"/>
  <c r="AL229" i="18"/>
  <c r="AL304" i="18"/>
  <c r="AL111" i="18"/>
  <c r="AL188" i="18"/>
  <c r="AL207" i="18"/>
  <c r="AL233" i="18"/>
  <c r="AL118" i="18"/>
  <c r="AL41" i="18"/>
  <c r="AL307" i="18"/>
  <c r="AL247" i="18"/>
  <c r="AL52" i="18"/>
  <c r="AL190" i="18"/>
  <c r="AL249" i="18"/>
  <c r="AL57" i="18"/>
  <c r="AL192" i="18"/>
  <c r="AL205" i="18"/>
  <c r="AL42" i="18"/>
  <c r="AL272" i="18"/>
  <c r="AL219" i="18"/>
  <c r="AL202" i="18"/>
  <c r="AL56" i="18"/>
  <c r="AL164" i="18"/>
  <c r="AL221" i="18"/>
  <c r="AL93" i="18"/>
  <c r="AL36" i="18"/>
  <c r="AL33" i="18"/>
  <c r="AL74" i="18"/>
  <c r="AL253" i="18"/>
  <c r="AL294" i="18"/>
  <c r="AL218" i="18"/>
  <c r="AL174" i="18"/>
  <c r="AL208" i="18"/>
  <c r="AL285" i="18"/>
  <c r="AL165" i="18"/>
  <c r="AL232" i="18"/>
  <c r="AL279" i="18"/>
  <c r="AL115" i="18"/>
  <c r="AL237" i="18"/>
  <c r="AL257" i="18"/>
  <c r="AL144" i="18"/>
  <c r="AL185" i="18"/>
  <c r="AL20" i="18"/>
  <c r="AL301" i="18"/>
  <c r="AL120" i="18"/>
  <c r="AL288" i="18"/>
  <c r="AL64" i="18"/>
  <c r="AL277" i="18"/>
  <c r="AL139" i="18"/>
  <c r="AL256" i="18"/>
  <c r="AL297" i="18"/>
  <c r="AL210" i="18"/>
  <c r="AL209" i="18"/>
  <c r="AL289" i="18"/>
  <c r="AL260" i="18"/>
  <c r="AL302" i="18"/>
  <c r="AL189" i="18"/>
  <c r="AL62" i="18"/>
  <c r="AL264" i="18"/>
  <c r="AL109" i="18"/>
  <c r="AL79" i="18"/>
  <c r="AL226" i="18"/>
  <c r="AL128" i="18"/>
  <c r="AL90" i="18"/>
  <c r="AL129" i="18"/>
  <c r="AL149" i="18"/>
  <c r="AL73" i="18"/>
  <c r="AL61" i="18"/>
  <c r="AL157" i="18"/>
  <c r="AL85" i="18"/>
  <c r="AL86" i="18"/>
  <c r="AL28" i="18"/>
  <c r="AL50" i="18"/>
  <c r="AL236" i="18"/>
  <c r="AL252" i="18"/>
  <c r="AL240" i="18"/>
  <c r="AL282" i="18"/>
  <c r="AL276" i="18"/>
  <c r="AL303" i="18"/>
  <c r="AL104" i="18"/>
  <c r="AL225" i="18"/>
  <c r="AL169" i="18"/>
  <c r="AL215" i="18"/>
  <c r="AL284" i="18"/>
  <c r="AL156" i="18"/>
  <c r="AL89" i="18"/>
  <c r="AL21" i="18"/>
  <c r="AL26" i="18"/>
  <c r="AL199" i="18"/>
  <c r="AL204" i="18"/>
  <c r="AL54" i="18"/>
  <c r="AL75" i="18"/>
  <c r="AL306" i="18"/>
  <c r="AL45" i="18"/>
  <c r="AL206" i="18"/>
  <c r="AL291" i="18"/>
  <c r="AL263" i="18"/>
  <c r="AL114" i="18"/>
  <c r="AL135" i="18"/>
  <c r="AL30" i="18"/>
  <c r="AL91" i="18"/>
  <c r="AL250" i="18"/>
  <c r="AL214" i="18"/>
  <c r="AL38" i="18"/>
  <c r="AL147" i="18"/>
  <c r="AL94" i="18"/>
  <c r="AL70" i="18"/>
  <c r="AL238" i="18"/>
  <c r="AL273" i="18"/>
  <c r="AL275" i="18"/>
  <c r="AL132" i="18"/>
  <c r="AL184" i="18"/>
  <c r="AL141" i="18"/>
  <c r="AL269" i="18"/>
  <c r="AL154" i="18"/>
  <c r="AL267" i="18"/>
  <c r="AL71" i="18"/>
  <c r="AL101" i="18"/>
  <c r="AL175" i="18"/>
  <c r="AL83" i="18"/>
  <c r="AL39" i="18"/>
  <c r="AL130" i="18"/>
  <c r="AL43" i="18"/>
  <c r="R25" i="16" l="1"/>
  <c r="AE19" i="18" s="1"/>
  <c r="Y25" i="16"/>
  <c r="AL19" i="18" s="1"/>
  <c r="AB19" i="18"/>
  <c r="AB17" i="18"/>
  <c r="T25" i="16"/>
  <c r="AG19" i="18" s="1"/>
  <c r="T23" i="16"/>
  <c r="AG17" i="18" s="1"/>
  <c r="Y23" i="16"/>
  <c r="AL17" i="18" s="1"/>
  <c r="R23" i="16"/>
  <c r="AE17" i="18" s="1"/>
  <c r="T24" i="16"/>
  <c r="AG18" i="18" s="1"/>
  <c r="V20" i="16"/>
  <c r="AI14" i="18" s="1"/>
  <c r="AB18" i="18"/>
  <c r="R20" i="16"/>
  <c r="R24" i="16"/>
  <c r="AE18" i="18" s="1"/>
  <c r="Y24" i="16"/>
  <c r="AL18" i="18" s="1"/>
  <c r="Y20" i="16"/>
  <c r="AL14" i="18" s="1"/>
  <c r="T20" i="16"/>
  <c r="AG14" i="18" s="1"/>
  <c r="N41" i="14"/>
  <c r="BY15" i="18" s="1"/>
  <c r="N40" i="14"/>
  <c r="BY14" i="18" s="1"/>
  <c r="N37" i="14"/>
  <c r="P37" i="14" s="1"/>
  <c r="BZ11" i="18" s="1"/>
  <c r="Z7" i="7" s="1"/>
  <c r="AA7" i="7" s="1"/>
  <c r="AB7" i="7" s="1"/>
  <c r="BY13" i="18"/>
  <c r="N35" i="14"/>
  <c r="P35" i="14" s="1"/>
  <c r="BZ9" i="18" s="1"/>
  <c r="Z5" i="7" s="1"/>
  <c r="AA5" i="7" s="1"/>
  <c r="AB5" i="7" s="1"/>
  <c r="F17" i="14"/>
  <c r="H17" i="14" s="1"/>
  <c r="Z22" i="16"/>
  <c r="AM16" i="18" s="1"/>
  <c r="AE15" i="18"/>
  <c r="Z21" i="16"/>
  <c r="AM15" i="18" s="1"/>
  <c r="AE12" i="18"/>
  <c r="AB12" i="18"/>
  <c r="T19" i="16"/>
  <c r="AG13" i="18" s="1"/>
  <c r="Y18" i="16"/>
  <c r="AL12" i="18" s="1"/>
  <c r="T18" i="16"/>
  <c r="AG12" i="18" s="1"/>
  <c r="V18" i="16"/>
  <c r="AI12" i="18" s="1"/>
  <c r="R19" i="16"/>
  <c r="Y19" i="16"/>
  <c r="AL13" i="18" s="1"/>
  <c r="V19" i="16"/>
  <c r="AI13" i="18" s="1"/>
  <c r="B14" i="18"/>
  <c r="B19" i="4"/>
  <c r="B20" i="17"/>
  <c r="B19" i="16"/>
  <c r="B39" i="14"/>
  <c r="B23" i="9"/>
  <c r="V16" i="16"/>
  <c r="Y16" i="16"/>
  <c r="R16" i="16"/>
  <c r="AB10" i="18"/>
  <c r="L36" i="14"/>
  <c r="N36" i="14" s="1"/>
  <c r="F14" i="14"/>
  <c r="H14" i="14" s="1"/>
  <c r="F13" i="14"/>
  <c r="H13" i="14" s="1"/>
  <c r="F15" i="14"/>
  <c r="F16" i="14"/>
  <c r="P34" i="14"/>
  <c r="BZ8" i="18" s="1"/>
  <c r="BY8" i="18"/>
  <c r="AB11" i="18"/>
  <c r="R17" i="16"/>
  <c r="T17" i="16"/>
  <c r="AG11" i="18" s="1"/>
  <c r="V17" i="16"/>
  <c r="AI11" i="18" s="1"/>
  <c r="AL11" i="18"/>
  <c r="Y15" i="16"/>
  <c r="V15" i="16"/>
  <c r="T15" i="16"/>
  <c r="R15" i="16"/>
  <c r="AB8" i="18"/>
  <c r="Y14" i="16"/>
  <c r="V14" i="16"/>
  <c r="R14" i="16"/>
  <c r="T14" i="16"/>
  <c r="AB9" i="18"/>
  <c r="B9" i="4"/>
  <c r="E11" i="4"/>
  <c r="B40" i="75" l="1"/>
  <c r="B40" i="73"/>
  <c r="BY11" i="18"/>
  <c r="P4" i="7"/>
  <c r="R4" i="7" s="1"/>
  <c r="M4" i="7"/>
  <c r="B19" i="19"/>
  <c r="P7" i="7"/>
  <c r="R7" i="7" s="1"/>
  <c r="Z25" i="16"/>
  <c r="AM19" i="18" s="1"/>
  <c r="Z23" i="16"/>
  <c r="AM17" i="18" s="1"/>
  <c r="AE14" i="18"/>
  <c r="Z20" i="16"/>
  <c r="Z24" i="16"/>
  <c r="AM18" i="18" s="1"/>
  <c r="P40" i="14"/>
  <c r="BZ14" i="18" s="1"/>
  <c r="Z10" i="7" s="1"/>
  <c r="AA10" i="7" s="1"/>
  <c r="AB10" i="7" s="1"/>
  <c r="P41" i="14"/>
  <c r="BZ15" i="18" s="1"/>
  <c r="Z11" i="7" s="1"/>
  <c r="AA11" i="7" s="1"/>
  <c r="AB11" i="7" s="1"/>
  <c r="M24" i="16"/>
  <c r="Z18" i="18" s="1"/>
  <c r="BY9" i="18"/>
  <c r="G18" i="14" s="1"/>
  <c r="G20" i="19" s="1"/>
  <c r="J25" i="19" s="1"/>
  <c r="M7" i="7"/>
  <c r="O7" i="7" s="1"/>
  <c r="G19" i="21"/>
  <c r="H16" i="14"/>
  <c r="G18" i="21"/>
  <c r="H15" i="14"/>
  <c r="M25" i="16"/>
  <c r="Z19" i="18" s="1"/>
  <c r="M22" i="16"/>
  <c r="Z16" i="18" s="1"/>
  <c r="B15" i="18"/>
  <c r="B21" i="16" s="1"/>
  <c r="B20" i="4"/>
  <c r="G17" i="21"/>
  <c r="G18" i="22"/>
  <c r="G34" i="22" s="1"/>
  <c r="Z15" i="16"/>
  <c r="Z18" i="16"/>
  <c r="AM12" i="18" s="1"/>
  <c r="Z16" i="16"/>
  <c r="AM10" i="18" s="1"/>
  <c r="AE13" i="18"/>
  <c r="Z19" i="16"/>
  <c r="AM13" i="18" s="1"/>
  <c r="AE11" i="18"/>
  <c r="Z17" i="16"/>
  <c r="Z14" i="16"/>
  <c r="M14" i="16" s="1"/>
  <c r="M21" i="16"/>
  <c r="Z15" i="18" s="1"/>
  <c r="G17" i="14" s="1"/>
  <c r="B21" i="17"/>
  <c r="B40" i="14"/>
  <c r="B24" i="9"/>
  <c r="B20" i="16"/>
  <c r="P36" i="14"/>
  <c r="BZ10" i="18" s="1"/>
  <c r="Z6" i="7" s="1"/>
  <c r="AA6" i="7" s="1"/>
  <c r="AB6" i="7" s="1"/>
  <c r="BY10" i="18"/>
  <c r="Z4" i="7"/>
  <c r="AA4" i="7" s="1"/>
  <c r="AB4" i="7" s="1"/>
  <c r="AL8" i="18"/>
  <c r="AL9" i="18"/>
  <c r="AL10" i="18"/>
  <c r="D7" i="18"/>
  <c r="G13" i="16"/>
  <c r="B6" i="9"/>
  <c r="E17" i="9"/>
  <c r="G17" i="9"/>
  <c r="B40" i="80" l="1"/>
  <c r="B40" i="76"/>
  <c r="B40" i="52"/>
  <c r="B40" i="43"/>
  <c r="B40" i="44"/>
  <c r="B40" i="47"/>
  <c r="B40" i="42"/>
  <c r="B40" i="41"/>
  <c r="B40" i="48"/>
  <c r="B40" i="49"/>
  <c r="B40" i="46"/>
  <c r="B40" i="28"/>
  <c r="B40" i="27"/>
  <c r="B40" i="45"/>
  <c r="G19" i="19"/>
  <c r="J24" i="19" s="1"/>
  <c r="B18" i="19"/>
  <c r="P6" i="7"/>
  <c r="R6" i="7" s="1"/>
  <c r="B17" i="19"/>
  <c r="P5" i="7"/>
  <c r="R5" i="7" s="1"/>
  <c r="M23" i="16"/>
  <c r="Z17" i="18" s="1"/>
  <c r="AM14" i="18"/>
  <c r="M20" i="16"/>
  <c r="Z14" i="18" s="1"/>
  <c r="G33" i="21"/>
  <c r="F197" i="21" s="1"/>
  <c r="J20" i="19"/>
  <c r="B22" i="17"/>
  <c r="B25" i="9"/>
  <c r="B41" i="14"/>
  <c r="B16" i="18"/>
  <c r="B21" i="4"/>
  <c r="M19" i="16"/>
  <c r="Z13" i="18" s="1"/>
  <c r="M18" i="16"/>
  <c r="Z12" i="18" s="1"/>
  <c r="B40" i="21"/>
  <c r="B41" i="22"/>
  <c r="M16" i="16"/>
  <c r="M6" i="7"/>
  <c r="O6" i="7" s="1"/>
  <c r="M5" i="7"/>
  <c r="O5" i="7" s="1"/>
  <c r="O4" i="7"/>
  <c r="G10" i="19"/>
  <c r="B15" i="22" s="1"/>
  <c r="B16" i="19"/>
  <c r="AC4" i="7" a="1"/>
  <c r="AC4" i="7" s="1"/>
  <c r="AH4" i="7" s="1"/>
  <c r="AJ4" i="7" s="1"/>
  <c r="AK4" i="7" s="1"/>
  <c r="AE8" i="18"/>
  <c r="AE9" i="18"/>
  <c r="AE10" i="18"/>
  <c r="AG8" i="18"/>
  <c r="AG9" i="18"/>
  <c r="AG10" i="18"/>
  <c r="J19" i="19" l="1"/>
  <c r="B26" i="9"/>
  <c r="B22" i="16"/>
  <c r="B42" i="14"/>
  <c r="B23" i="17"/>
  <c r="B17" i="18"/>
  <c r="B22" i="4"/>
  <c r="AC5" i="7" a="1"/>
  <c r="AC5" i="7" s="1"/>
  <c r="AC6" i="7" s="1" a="1"/>
  <c r="AC6" i="7" s="1"/>
  <c r="G11" i="19"/>
  <c r="B14" i="21"/>
  <c r="AE4" i="7"/>
  <c r="B35" i="19"/>
  <c r="G35" i="19" s="1"/>
  <c r="AI10" i="18"/>
  <c r="AI9" i="18"/>
  <c r="AI8" i="18"/>
  <c r="B18" i="18" l="1"/>
  <c r="B23" i="4"/>
  <c r="B19" i="18" s="1"/>
  <c r="B24" i="17"/>
  <c r="B43" i="14"/>
  <c r="B27" i="9"/>
  <c r="B23" i="16"/>
  <c r="AE6" i="7"/>
  <c r="AH6" i="7"/>
  <c r="AJ6" i="7" s="1"/>
  <c r="AE5" i="7"/>
  <c r="AH5" i="7"/>
  <c r="AJ5" i="7" s="1"/>
  <c r="B36" i="19"/>
  <c r="G36" i="19" s="1"/>
  <c r="AC7" i="7" a="1"/>
  <c r="AC7" i="7" s="1"/>
  <c r="B25" i="16" l="1"/>
  <c r="B26" i="17"/>
  <c r="B45" i="14"/>
  <c r="B29" i="9"/>
  <c r="B25" i="17"/>
  <c r="B28" i="9"/>
  <c r="B44" i="14"/>
  <c r="B24" i="16"/>
  <c r="AE7" i="7"/>
  <c r="AH7" i="7"/>
  <c r="AJ7" i="7" s="1"/>
  <c r="AC8" i="7" a="1"/>
  <c r="AC8" i="7" s="1"/>
  <c r="B37" i="19"/>
  <c r="G37" i="19" s="1"/>
  <c r="Z10" i="18"/>
  <c r="AH8" i="7" l="1"/>
  <c r="AJ8" i="7" s="1"/>
  <c r="AC9" i="7" a="1"/>
  <c r="AC9" i="7" s="1"/>
  <c r="B38" i="19"/>
  <c r="AE8" i="7"/>
  <c r="G38" i="19" l="1"/>
  <c r="B39" i="19"/>
  <c r="AE9" i="7"/>
  <c r="AH9" i="7"/>
  <c r="AJ9" i="7" s="1"/>
  <c r="AC10" i="7" a="1"/>
  <c r="AC10" i="7" s="1"/>
  <c r="AH10" i="7" s="1"/>
  <c r="AJ10" i="7" s="1"/>
  <c r="B40" i="19" l="1"/>
  <c r="G39" i="19"/>
  <c r="AE10" i="7"/>
  <c r="AC11" i="7" a="1"/>
  <c r="AC11" i="7" s="1"/>
  <c r="AH11" i="7" s="1"/>
  <c r="AJ11" i="7" s="1"/>
  <c r="B41" i="19" l="1"/>
  <c r="G40" i="19"/>
  <c r="AE11" i="7"/>
  <c r="AC12" i="7" a="1"/>
  <c r="AC12" i="7" s="1"/>
  <c r="AH12" i="7" s="1"/>
  <c r="AJ12" i="7" s="1"/>
  <c r="AM8" i="18"/>
  <c r="AM11" i="18"/>
  <c r="B42" i="19" l="1"/>
  <c r="G41" i="19"/>
  <c r="AE12" i="7"/>
  <c r="AC13" i="7" a="1"/>
  <c r="AC13" i="7" s="1"/>
  <c r="AH13" i="7" s="1"/>
  <c r="AJ13" i="7" s="1"/>
  <c r="Z8" i="18"/>
  <c r="AM9" i="18"/>
  <c r="M17" i="16"/>
  <c r="G42" i="19" l="1"/>
  <c r="B43" i="19"/>
  <c r="N25" i="16"/>
  <c r="AA19" i="18" s="1"/>
  <c r="AC14" i="7" a="1"/>
  <c r="AC14" i="7" s="1"/>
  <c r="AH14" i="7" s="1"/>
  <c r="AJ14" i="7" s="1"/>
  <c r="AE13" i="7"/>
  <c r="M15" i="16"/>
  <c r="Z9" i="18" s="1"/>
  <c r="Z11" i="18"/>
  <c r="CB16" i="18" l="1"/>
  <c r="CC16" i="18" s="1"/>
  <c r="CB19" i="18"/>
  <c r="CC19" i="18" s="1"/>
  <c r="CB17" i="18"/>
  <c r="CC17" i="18" s="1"/>
  <c r="CB18" i="18"/>
  <c r="CC18" i="18" s="1"/>
  <c r="N23" i="16"/>
  <c r="AA17" i="18" s="1"/>
  <c r="N24" i="16"/>
  <c r="AA18" i="18" s="1"/>
  <c r="N21" i="16"/>
  <c r="AA15" i="18" s="1"/>
  <c r="N22" i="16"/>
  <c r="AA16" i="18" s="1"/>
  <c r="CB14" i="18"/>
  <c r="CC14" i="18" s="1"/>
  <c r="G43" i="19"/>
  <c r="B44" i="19"/>
  <c r="CB10" i="18"/>
  <c r="CB15" i="18"/>
  <c r="CC15" i="18" s="1"/>
  <c r="CB13" i="18"/>
  <c r="CC13" i="18" s="1"/>
  <c r="CB12" i="18"/>
  <c r="CC12" i="18" s="1"/>
  <c r="N19" i="16"/>
  <c r="AA13" i="18" s="1"/>
  <c r="N20" i="16"/>
  <c r="AA14" i="18" s="1"/>
  <c r="N18" i="16"/>
  <c r="AA12" i="18" s="1"/>
  <c r="N14" i="16"/>
  <c r="AA8" i="18" s="1"/>
  <c r="CB11" i="18"/>
  <c r="CB8" i="18"/>
  <c r="CB9" i="18"/>
  <c r="N16" i="16"/>
  <c r="AA10" i="18" s="1"/>
  <c r="N17" i="16"/>
  <c r="AA11" i="18" s="1"/>
  <c r="AC15" i="7" a="1"/>
  <c r="AC15" i="7" s="1"/>
  <c r="AH15" i="7" s="1"/>
  <c r="AJ15" i="7" s="1"/>
  <c r="AE14" i="7"/>
  <c r="G13" i="14"/>
  <c r="N15" i="16"/>
  <c r="AA9" i="18" s="1"/>
  <c r="G44" i="19" l="1"/>
  <c r="B45" i="19"/>
  <c r="F10" i="17"/>
  <c r="N15" i="17" s="1"/>
  <c r="AQ8" i="18" s="1"/>
  <c r="G43" i="76" s="1"/>
  <c r="AC16" i="7" a="1"/>
  <c r="AC16" i="7" s="1"/>
  <c r="AH16" i="7" s="1"/>
  <c r="AJ16" i="7" s="1"/>
  <c r="AE15" i="7"/>
  <c r="G14" i="14"/>
  <c r="G16" i="19" s="1"/>
  <c r="G16" i="14"/>
  <c r="G18" i="19" s="1"/>
  <c r="G15" i="14"/>
  <c r="G17" i="19" s="1"/>
  <c r="F29" i="14"/>
  <c r="C17" i="51" l="1"/>
  <c r="G43" i="27"/>
  <c r="C5" i="51" s="1"/>
  <c r="G43" i="75"/>
  <c r="G43" i="80"/>
  <c r="C3" i="51" s="1"/>
  <c r="G43" i="73"/>
  <c r="E4" i="51"/>
  <c r="G43" i="49"/>
  <c r="C6" i="51" s="1"/>
  <c r="G43" i="45"/>
  <c r="C10" i="51" s="1"/>
  <c r="G43" i="21"/>
  <c r="G43" i="48"/>
  <c r="G43" i="42"/>
  <c r="C14" i="51" s="1"/>
  <c r="G43" i="46"/>
  <c r="C9" i="51" s="1"/>
  <c r="G43" i="44"/>
  <c r="C11" i="51" s="1"/>
  <c r="G43" i="28"/>
  <c r="C13" i="51" s="1"/>
  <c r="G43" i="41"/>
  <c r="C16" i="51" s="1"/>
  <c r="G43" i="47"/>
  <c r="C8" i="51" s="1"/>
  <c r="G43" i="43"/>
  <c r="C12" i="51" s="1"/>
  <c r="G43" i="52"/>
  <c r="C19" i="51" s="1"/>
  <c r="G44" i="22"/>
  <c r="G45" i="19"/>
  <c r="B46" i="19"/>
  <c r="J16" i="19"/>
  <c r="J21" i="19"/>
  <c r="N16" i="17"/>
  <c r="AQ9" i="18" s="1"/>
  <c r="G44" i="76" s="1"/>
  <c r="D17" i="51" s="1"/>
  <c r="N17" i="17"/>
  <c r="AQ10" i="18" s="1"/>
  <c r="G46" i="76" s="1"/>
  <c r="E17" i="51" s="1"/>
  <c r="N18" i="17"/>
  <c r="AQ11" i="18" s="1"/>
  <c r="J18" i="19"/>
  <c r="J23" i="19"/>
  <c r="J22" i="19"/>
  <c r="J17" i="19"/>
  <c r="CC8" i="18"/>
  <c r="M18" i="19" s="1"/>
  <c r="I20" i="22" s="1"/>
  <c r="AC17" i="7" a="1"/>
  <c r="AC17" i="7" s="1"/>
  <c r="AH17" i="7" s="1"/>
  <c r="AJ17" i="7" s="1"/>
  <c r="AE16" i="7"/>
  <c r="G31" i="19"/>
  <c r="G29" i="14"/>
  <c r="G45" i="73" l="1"/>
  <c r="F4" i="51" s="1"/>
  <c r="G45" i="76"/>
  <c r="F17" i="51" s="1"/>
  <c r="G45" i="27"/>
  <c r="F5" i="51" s="1"/>
  <c r="G45" i="80"/>
  <c r="F3" i="51" s="1"/>
  <c r="H17" i="51"/>
  <c r="C15" i="51"/>
  <c r="G44" i="27"/>
  <c r="D5" i="51" s="1"/>
  <c r="G44" i="75"/>
  <c r="D15" i="51" s="1"/>
  <c r="G46" i="27"/>
  <c r="E5" i="51" s="1"/>
  <c r="G46" i="80"/>
  <c r="E3" i="51" s="1"/>
  <c r="G44" i="73"/>
  <c r="D4" i="51" s="1"/>
  <c r="G44" i="80"/>
  <c r="D3" i="51" s="1"/>
  <c r="C4" i="51"/>
  <c r="G45" i="28"/>
  <c r="F13" i="51" s="1"/>
  <c r="G44" i="49"/>
  <c r="D6" i="51" s="1"/>
  <c r="G44" i="48"/>
  <c r="G44" i="44"/>
  <c r="G44" i="28"/>
  <c r="G44" i="41"/>
  <c r="G44" i="47"/>
  <c r="G44" i="42"/>
  <c r="D14" i="51" s="1"/>
  <c r="G44" i="52"/>
  <c r="D19" i="51" s="1"/>
  <c r="G44" i="45"/>
  <c r="G44" i="43"/>
  <c r="G44" i="46"/>
  <c r="D9" i="51" s="1"/>
  <c r="G44" i="21"/>
  <c r="D18" i="51" s="1"/>
  <c r="G46" i="49"/>
  <c r="E6" i="51" s="1"/>
  <c r="G46" i="21"/>
  <c r="E18" i="51" s="1"/>
  <c r="G46" i="52"/>
  <c r="E19" i="51" s="1"/>
  <c r="G46" i="45"/>
  <c r="E10" i="51" s="1"/>
  <c r="G46" i="48"/>
  <c r="G46" i="46"/>
  <c r="E9" i="51" s="1"/>
  <c r="G46" i="44"/>
  <c r="E11" i="51" s="1"/>
  <c r="G46" i="43"/>
  <c r="E12" i="51" s="1"/>
  <c r="G46" i="28"/>
  <c r="E13" i="51" s="1"/>
  <c r="G46" i="42"/>
  <c r="E14" i="51" s="1"/>
  <c r="G46" i="47"/>
  <c r="E8" i="51" s="1"/>
  <c r="G46" i="41"/>
  <c r="E16" i="51" s="1"/>
  <c r="G45" i="49"/>
  <c r="F6" i="51" s="1"/>
  <c r="G45" i="46"/>
  <c r="G45" i="44"/>
  <c r="G45" i="47"/>
  <c r="G45" i="52"/>
  <c r="F19" i="51" s="1"/>
  <c r="G45" i="43"/>
  <c r="G45" i="42"/>
  <c r="G45" i="21"/>
  <c r="F18" i="51" s="1"/>
  <c r="F10" i="51"/>
  <c r="F16" i="51"/>
  <c r="C18" i="51"/>
  <c r="I19" i="21"/>
  <c r="CC9" i="18"/>
  <c r="M20" i="19" s="1"/>
  <c r="CC11" i="18"/>
  <c r="CC10" i="18"/>
  <c r="G46" i="19"/>
  <c r="B47" i="19"/>
  <c r="AC18" i="7" a="1"/>
  <c r="AC18" i="7" s="1"/>
  <c r="AH18" i="7" s="1"/>
  <c r="AJ18" i="7" s="1"/>
  <c r="AE17" i="7"/>
  <c r="G193" i="76" l="1"/>
  <c r="F196" i="76" s="1"/>
  <c r="H15" i="51"/>
  <c r="G193" i="75"/>
  <c r="G193" i="80"/>
  <c r="B3" i="51" s="1"/>
  <c r="G193" i="73"/>
  <c r="F196" i="73" s="1"/>
  <c r="H4" i="51"/>
  <c r="F14" i="51"/>
  <c r="F12" i="51"/>
  <c r="F11" i="51"/>
  <c r="F9" i="51"/>
  <c r="D8" i="51"/>
  <c r="G193" i="52"/>
  <c r="B19" i="51" s="1"/>
  <c r="C17" i="71" s="1"/>
  <c r="H19" i="51"/>
  <c r="D10" i="51"/>
  <c r="D16" i="51"/>
  <c r="G193" i="43"/>
  <c r="D12" i="51"/>
  <c r="G193" i="47"/>
  <c r="F8" i="51"/>
  <c r="G193" i="44"/>
  <c r="D11" i="51"/>
  <c r="G193" i="46"/>
  <c r="B9" i="51" s="1"/>
  <c r="C17" i="63" s="1"/>
  <c r="H18" i="51"/>
  <c r="G193" i="28"/>
  <c r="D13" i="51"/>
  <c r="G193" i="27"/>
  <c r="H6" i="51"/>
  <c r="G193" i="49"/>
  <c r="G193" i="41"/>
  <c r="B16" i="51" s="1"/>
  <c r="C17" i="69" s="1"/>
  <c r="G193" i="42"/>
  <c r="G193" i="45"/>
  <c r="B10" i="51" s="1"/>
  <c r="C17" i="64" s="1"/>
  <c r="G193" i="21"/>
  <c r="B18" i="51" s="1"/>
  <c r="C17" i="70" s="1"/>
  <c r="M19" i="19"/>
  <c r="I21" i="22" s="1"/>
  <c r="M17" i="19"/>
  <c r="M16" i="19"/>
  <c r="I18" i="22" s="1"/>
  <c r="G194" i="22"/>
  <c r="B48" i="19"/>
  <c r="G47" i="19"/>
  <c r="AC19" i="7" a="1"/>
  <c r="AC19" i="7" s="1"/>
  <c r="AH19" i="7" s="1"/>
  <c r="AJ19" i="7" s="1"/>
  <c r="AE18" i="7"/>
  <c r="B17" i="51" l="1"/>
  <c r="C17" i="78" s="1"/>
  <c r="B4" i="51"/>
  <c r="C17" i="72" s="1"/>
  <c r="F198" i="76"/>
  <c r="F199" i="76"/>
  <c r="G17" i="51" s="1"/>
  <c r="C18" i="78" s="1"/>
  <c r="B15" i="51"/>
  <c r="C17" i="77" s="1"/>
  <c r="F196" i="75"/>
  <c r="F196" i="80"/>
  <c r="F199" i="80" s="1"/>
  <c r="C17" i="59"/>
  <c r="B5" i="51"/>
  <c r="C17" i="55" s="1"/>
  <c r="F199" i="73"/>
  <c r="G4" i="51" s="1"/>
  <c r="C18" i="72" s="1"/>
  <c r="F198" i="73"/>
  <c r="H3" i="51"/>
  <c r="H14" i="51"/>
  <c r="H9" i="51"/>
  <c r="I9" i="51" s="1"/>
  <c r="H5" i="51"/>
  <c r="F196" i="52"/>
  <c r="I19" i="51"/>
  <c r="H16" i="51"/>
  <c r="I16" i="51" s="1"/>
  <c r="H11" i="51"/>
  <c r="H13" i="51"/>
  <c r="H12" i="51"/>
  <c r="H10" i="51"/>
  <c r="I10" i="51" s="1"/>
  <c r="H8" i="51"/>
  <c r="I18" i="51"/>
  <c r="F196" i="43"/>
  <c r="B12" i="51"/>
  <c r="C17" i="66" s="1"/>
  <c r="F196" i="27"/>
  <c r="F199" i="27" s="1"/>
  <c r="G5" i="51" s="1"/>
  <c r="F196" i="49"/>
  <c r="B6" i="51"/>
  <c r="C17" i="61" s="1"/>
  <c r="F196" i="46"/>
  <c r="F196" i="41"/>
  <c r="F196" i="45"/>
  <c r="F196" i="44"/>
  <c r="B11" i="51"/>
  <c r="C17" i="65" s="1"/>
  <c r="F196" i="42"/>
  <c r="B14" i="51"/>
  <c r="C17" i="68" s="1"/>
  <c r="F196" i="28"/>
  <c r="B13" i="51"/>
  <c r="C17" i="67" s="1"/>
  <c r="F196" i="47"/>
  <c r="B8" i="51"/>
  <c r="C17" i="62" s="1"/>
  <c r="I18" i="21"/>
  <c r="I19" i="22"/>
  <c r="I34" i="22" s="1"/>
  <c r="F197" i="22" s="1"/>
  <c r="I17" i="21"/>
  <c r="J31" i="19"/>
  <c r="F198" i="22"/>
  <c r="G48" i="19"/>
  <c r="B49" i="19"/>
  <c r="G49" i="19" s="1"/>
  <c r="AE19" i="7"/>
  <c r="AC20" i="7" a="1"/>
  <c r="AC20" i="7" s="1"/>
  <c r="AH20" i="7" s="1"/>
  <c r="AJ20" i="7" s="1"/>
  <c r="I17" i="51" l="1"/>
  <c r="I4" i="51"/>
  <c r="I15" i="51"/>
  <c r="F199" i="75"/>
  <c r="G15" i="51" s="1"/>
  <c r="C18" i="77" s="1"/>
  <c r="F198" i="75"/>
  <c r="F198" i="80"/>
  <c r="I5" i="51"/>
  <c r="I12" i="51"/>
  <c r="C18" i="55"/>
  <c r="F198" i="27"/>
  <c r="I13" i="51"/>
  <c r="F198" i="52"/>
  <c r="F199" i="52"/>
  <c r="G19" i="51" s="1"/>
  <c r="C18" i="71" s="1"/>
  <c r="I3" i="51"/>
  <c r="I6" i="51"/>
  <c r="I8" i="51"/>
  <c r="I11" i="51"/>
  <c r="F199" i="47"/>
  <c r="G8" i="51" s="1"/>
  <c r="C18" i="62" s="1"/>
  <c r="F198" i="47"/>
  <c r="F199" i="44"/>
  <c r="G11" i="51" s="1"/>
  <c r="C18" i="65" s="1"/>
  <c r="F198" i="44"/>
  <c r="F199" i="46"/>
  <c r="G9" i="51" s="1"/>
  <c r="C18" i="63" s="1"/>
  <c r="F198" i="46"/>
  <c r="F199" i="45"/>
  <c r="G10" i="51" s="1"/>
  <c r="C18" i="64" s="1"/>
  <c r="F198" i="45"/>
  <c r="I14" i="51"/>
  <c r="F198" i="49"/>
  <c r="F199" i="49"/>
  <c r="G6" i="51" s="1"/>
  <c r="C18" i="61" s="1"/>
  <c r="F198" i="28"/>
  <c r="F199" i="28"/>
  <c r="G13" i="51" s="1"/>
  <c r="C18" i="67" s="1"/>
  <c r="F199" i="43"/>
  <c r="G12" i="51" s="1"/>
  <c r="C18" i="66" s="1"/>
  <c r="F198" i="43"/>
  <c r="F199" i="42"/>
  <c r="G14" i="51" s="1"/>
  <c r="C18" i="68" s="1"/>
  <c r="F198" i="42"/>
  <c r="F198" i="41"/>
  <c r="F199" i="41"/>
  <c r="G16" i="51" s="1"/>
  <c r="C18" i="69" s="1"/>
  <c r="AC21" i="7" a="1"/>
  <c r="AC21" i="7" s="1"/>
  <c r="AH21" i="7" s="1"/>
  <c r="AJ21" i="7" s="1"/>
  <c r="AE20" i="7"/>
  <c r="I33" i="21" l="1"/>
  <c r="F196" i="21" s="1"/>
  <c r="F199" i="21" s="1"/>
  <c r="AE21" i="7"/>
  <c r="AC22" i="7" a="1"/>
  <c r="AC22" i="7" s="1"/>
  <c r="AH22" i="7" s="1"/>
  <c r="AJ22" i="7" s="1"/>
  <c r="G18" i="51" l="1"/>
  <c r="C18" i="70" s="1"/>
  <c r="F198" i="21"/>
  <c r="AE22" i="7"/>
  <c r="AC23" i="7" a="1"/>
  <c r="AC23" i="7" s="1"/>
  <c r="AH23" i="7" s="1"/>
  <c r="AJ23" i="7" s="1"/>
  <c r="AE23" i="7" l="1"/>
  <c r="AC24" i="7" a="1"/>
  <c r="AC24" i="7" s="1"/>
  <c r="AH24" i="7" s="1"/>
  <c r="AJ24" i="7" s="1"/>
  <c r="AC25" i="7" l="1" a="1"/>
  <c r="AC25" i="7" s="1"/>
  <c r="AH25" i="7" s="1"/>
  <c r="AJ25" i="7" s="1"/>
  <c r="AE24" i="7"/>
  <c r="AC26" i="7" l="1" a="1"/>
  <c r="AC26" i="7" s="1"/>
  <c r="AH26" i="7" s="1"/>
  <c r="AJ26" i="7" s="1"/>
  <c r="AE25" i="7"/>
  <c r="AC27" i="7" l="1" a="1"/>
  <c r="AC27" i="7" s="1"/>
  <c r="AH27" i="7" s="1"/>
  <c r="AJ27" i="7" s="1"/>
  <c r="AE26" i="7"/>
  <c r="AC28" i="7" l="1" a="1"/>
  <c r="AC28" i="7" s="1"/>
  <c r="AH28" i="7" s="1"/>
  <c r="AJ28" i="7" s="1"/>
  <c r="AE27" i="7"/>
  <c r="AC29" i="7" l="1" a="1"/>
  <c r="AC29" i="7" s="1"/>
  <c r="AH29" i="7" s="1"/>
  <c r="AJ29" i="7" s="1"/>
  <c r="AE28" i="7"/>
  <c r="AC30" i="7" l="1" a="1"/>
  <c r="AC30" i="7" s="1"/>
  <c r="AH30" i="7" s="1"/>
  <c r="AJ30" i="7" s="1"/>
  <c r="AE29" i="7"/>
  <c r="AC31" i="7" l="1" a="1"/>
  <c r="AC31" i="7" s="1"/>
  <c r="AH31" i="7" s="1"/>
  <c r="AJ31" i="7" s="1"/>
  <c r="AE30" i="7"/>
  <c r="AC32" i="7" l="1" a="1"/>
  <c r="AC32" i="7" s="1"/>
  <c r="AH32" i="7" s="1"/>
  <c r="AJ32" i="7" s="1"/>
  <c r="AE31" i="7"/>
  <c r="AC33" i="7" l="1" a="1"/>
  <c r="AC33" i="7" s="1"/>
  <c r="AH33" i="7" s="1"/>
  <c r="AJ33" i="7" s="1"/>
  <c r="AE32" i="7"/>
  <c r="AC34" i="7" l="1" a="1"/>
  <c r="AC34" i="7" s="1"/>
  <c r="AH34" i="7" s="1"/>
  <c r="AJ34" i="7" s="1"/>
  <c r="AE33" i="7"/>
  <c r="AC35" i="7" l="1" a="1"/>
  <c r="AC35" i="7" s="1"/>
  <c r="AH35" i="7" s="1"/>
  <c r="AJ35" i="7" s="1"/>
  <c r="AE34" i="7"/>
  <c r="AC36" i="7" l="1" a="1"/>
  <c r="AC36" i="7" s="1"/>
  <c r="AH36" i="7" s="1"/>
  <c r="AJ36" i="7" s="1"/>
  <c r="AE35" i="7"/>
  <c r="AC37" i="7" l="1" a="1"/>
  <c r="AC37" i="7" s="1"/>
  <c r="AH37" i="7" s="1"/>
  <c r="AJ37" i="7" s="1"/>
  <c r="AE36" i="7"/>
  <c r="AC38" i="7" l="1" a="1"/>
  <c r="AC38" i="7" s="1"/>
  <c r="AH38" i="7" s="1"/>
  <c r="AJ38" i="7" s="1"/>
  <c r="AE37" i="7"/>
  <c r="AC39" i="7" l="1" a="1"/>
  <c r="AC39" i="7" s="1"/>
  <c r="AH39" i="7" s="1"/>
  <c r="AJ39" i="7" s="1"/>
  <c r="AE38" i="7"/>
  <c r="AC40" i="7" l="1" a="1"/>
  <c r="AC40" i="7" s="1"/>
  <c r="AH40" i="7" s="1"/>
  <c r="AJ40" i="7" s="1"/>
  <c r="AE39" i="7"/>
  <c r="AC41" i="7" l="1" a="1"/>
  <c r="AC41" i="7" s="1"/>
  <c r="AH41" i="7" s="1"/>
  <c r="AJ41" i="7" s="1"/>
  <c r="AE40" i="7"/>
  <c r="AC42" i="7" l="1" a="1"/>
  <c r="AC42" i="7" s="1"/>
  <c r="AH42" i="7" s="1"/>
  <c r="AJ42" i="7" s="1"/>
  <c r="AE41" i="7"/>
  <c r="AC43" i="7" l="1" a="1"/>
  <c r="AC43" i="7" s="1"/>
  <c r="AH43" i="7" s="1"/>
  <c r="AJ43" i="7" s="1"/>
  <c r="AE42" i="7"/>
  <c r="AC44" i="7" l="1" a="1"/>
  <c r="AC44" i="7" s="1"/>
  <c r="AH44" i="7" s="1"/>
  <c r="AJ44" i="7" s="1"/>
  <c r="AE43" i="7"/>
  <c r="AC45" i="7" l="1" a="1"/>
  <c r="AC45" i="7" s="1"/>
  <c r="AH45" i="7" s="1"/>
  <c r="AJ45" i="7" s="1"/>
  <c r="AE44" i="7"/>
  <c r="AC46" i="7" l="1" a="1"/>
  <c r="AC46" i="7" s="1"/>
  <c r="AH46" i="7" s="1"/>
  <c r="AJ46" i="7" s="1"/>
  <c r="AE45" i="7"/>
  <c r="AC47" i="7" l="1" a="1"/>
  <c r="AC47" i="7" s="1"/>
  <c r="AH47" i="7" s="1"/>
  <c r="AJ47" i="7" s="1"/>
  <c r="AE46" i="7"/>
  <c r="AC48" i="7" l="1" a="1"/>
  <c r="AC48" i="7" s="1"/>
  <c r="AH48" i="7" s="1"/>
  <c r="AJ48" i="7" s="1"/>
  <c r="AE47" i="7"/>
  <c r="AC49" i="7" l="1" a="1"/>
  <c r="AC49" i="7" s="1"/>
  <c r="AH49" i="7" s="1"/>
  <c r="AJ49" i="7" s="1"/>
  <c r="AE48" i="7"/>
  <c r="AC50" i="7" l="1" a="1"/>
  <c r="AC50" i="7" s="1"/>
  <c r="AH50" i="7" s="1"/>
  <c r="AJ50" i="7" s="1"/>
  <c r="AE49" i="7"/>
  <c r="AC51" i="7" l="1" a="1"/>
  <c r="AC51" i="7" s="1"/>
  <c r="AH51" i="7" s="1"/>
  <c r="AJ51" i="7" s="1"/>
  <c r="AE50" i="7"/>
  <c r="AC52" i="7" l="1" a="1"/>
  <c r="AC52" i="7" s="1"/>
  <c r="AH52" i="7" s="1"/>
  <c r="AJ52" i="7" s="1"/>
  <c r="AE51" i="7"/>
  <c r="AC53" i="7" l="1" a="1"/>
  <c r="AC53" i="7" s="1"/>
  <c r="AH53" i="7" s="1"/>
  <c r="AJ53" i="7" s="1"/>
  <c r="AE52" i="7"/>
  <c r="AC54" i="7" l="1" a="1"/>
  <c r="AC54" i="7" s="1"/>
  <c r="AH54" i="7" s="1"/>
  <c r="AJ54" i="7" s="1"/>
  <c r="AE53" i="7"/>
  <c r="AC55" i="7" l="1" a="1"/>
  <c r="AC55" i="7" s="1"/>
  <c r="AH55" i="7" s="1"/>
  <c r="AJ55" i="7" s="1"/>
  <c r="AE54" i="7"/>
  <c r="AC56" i="7" l="1" a="1"/>
  <c r="AC56" i="7" s="1"/>
  <c r="AH56" i="7" s="1"/>
  <c r="AJ56" i="7" s="1"/>
  <c r="AE55" i="7"/>
  <c r="AC57" i="7" l="1" a="1"/>
  <c r="AC57" i="7" s="1"/>
  <c r="AH57" i="7" s="1"/>
  <c r="AJ57" i="7" s="1"/>
  <c r="AE56" i="7"/>
  <c r="AC58" i="7" l="1" a="1"/>
  <c r="AC58" i="7" s="1"/>
  <c r="AH58" i="7" s="1"/>
  <c r="AJ58" i="7" s="1"/>
  <c r="AE57" i="7"/>
  <c r="AC59" i="7" l="1" a="1"/>
  <c r="AC59" i="7" s="1"/>
  <c r="AH59" i="7" s="1"/>
  <c r="AJ59" i="7" s="1"/>
  <c r="AE58" i="7"/>
  <c r="AC60" i="7" l="1" a="1"/>
  <c r="AC60" i="7" s="1"/>
  <c r="AH60" i="7" s="1"/>
  <c r="AJ60" i="7" s="1"/>
  <c r="AE59" i="7"/>
  <c r="AC61" i="7" l="1" a="1"/>
  <c r="AC61" i="7" s="1"/>
  <c r="AH61" i="7" s="1"/>
  <c r="AJ61" i="7" s="1"/>
  <c r="AE60" i="7"/>
  <c r="AC62" i="7" l="1" a="1"/>
  <c r="AC62" i="7" s="1"/>
  <c r="AH62" i="7" s="1"/>
  <c r="AJ62" i="7" s="1"/>
  <c r="AE61" i="7"/>
  <c r="AC63" i="7" l="1" a="1"/>
  <c r="AC63" i="7" s="1"/>
  <c r="AH63" i="7" s="1"/>
  <c r="AJ63" i="7" s="1"/>
  <c r="AE62" i="7"/>
  <c r="AC64" i="7" l="1" a="1"/>
  <c r="AC64" i="7" s="1"/>
  <c r="AH64" i="7" s="1"/>
  <c r="AJ64" i="7" s="1"/>
  <c r="AE63" i="7"/>
  <c r="AC65" i="7" l="1" a="1"/>
  <c r="AC65" i="7" s="1"/>
  <c r="AH65" i="7" s="1"/>
  <c r="AJ65" i="7" s="1"/>
  <c r="AE64" i="7"/>
  <c r="AC66" i="7" l="1" a="1"/>
  <c r="AC66" i="7" s="1"/>
  <c r="AH66" i="7" s="1"/>
  <c r="AJ66" i="7" s="1"/>
  <c r="AE65" i="7"/>
  <c r="AC67" i="7" l="1" a="1"/>
  <c r="AC67" i="7" s="1"/>
  <c r="AH67" i="7" s="1"/>
  <c r="AJ67" i="7" s="1"/>
  <c r="AE66" i="7"/>
  <c r="AC68" i="7" l="1" a="1"/>
  <c r="AC68" i="7" s="1"/>
  <c r="AH68" i="7" s="1"/>
  <c r="AJ68" i="7" s="1"/>
  <c r="AE67" i="7"/>
  <c r="AC69" i="7" l="1" a="1"/>
  <c r="AC69" i="7" s="1"/>
  <c r="AH69" i="7" s="1"/>
  <c r="AJ69" i="7" s="1"/>
  <c r="AE68" i="7"/>
  <c r="AC70" i="7" l="1" a="1"/>
  <c r="AC70" i="7" s="1"/>
  <c r="AH70" i="7" s="1"/>
  <c r="AJ70" i="7" s="1"/>
  <c r="AE69" i="7"/>
  <c r="AC71" i="7" l="1" a="1"/>
  <c r="AC71" i="7" s="1"/>
  <c r="AH71" i="7" s="1"/>
  <c r="AJ71" i="7" s="1"/>
  <c r="AE70" i="7"/>
  <c r="AC72" i="7" l="1" a="1"/>
  <c r="AC72" i="7" s="1"/>
  <c r="AH72" i="7" s="1"/>
  <c r="AJ72" i="7" s="1"/>
  <c r="AE71" i="7"/>
  <c r="AC73" i="7" l="1" a="1"/>
  <c r="AC73" i="7" s="1"/>
  <c r="AH73" i="7" s="1"/>
  <c r="AJ73" i="7" s="1"/>
  <c r="AE72" i="7"/>
  <c r="AC74" i="7" l="1" a="1"/>
  <c r="AC74" i="7" s="1"/>
  <c r="AH74" i="7" s="1"/>
  <c r="AJ74" i="7" s="1"/>
  <c r="AE73" i="7"/>
  <c r="AC75" i="7" l="1" a="1"/>
  <c r="AC75" i="7" s="1"/>
  <c r="AH75" i="7" s="1"/>
  <c r="AJ75" i="7" s="1"/>
  <c r="AE74" i="7"/>
  <c r="AC76" i="7" l="1" a="1"/>
  <c r="AC76" i="7" s="1"/>
  <c r="AH76" i="7" s="1"/>
  <c r="AJ76" i="7" s="1"/>
  <c r="AE75" i="7"/>
  <c r="AC77" i="7" l="1" a="1"/>
  <c r="AC77" i="7" s="1"/>
  <c r="AH77" i="7" s="1"/>
  <c r="AJ77" i="7" s="1"/>
  <c r="AE76" i="7"/>
  <c r="AC78" i="7" l="1" a="1"/>
  <c r="AC78" i="7" s="1"/>
  <c r="AH78" i="7" s="1"/>
  <c r="AJ78" i="7" s="1"/>
  <c r="AE77" i="7"/>
  <c r="AC79" i="7" l="1" a="1"/>
  <c r="AC79" i="7" s="1"/>
  <c r="AH79" i="7" s="1"/>
  <c r="AJ79" i="7" s="1"/>
  <c r="AE78" i="7"/>
  <c r="AC80" i="7" l="1" a="1"/>
  <c r="AC80" i="7" s="1"/>
  <c r="AH80" i="7" s="1"/>
  <c r="AJ80" i="7" s="1"/>
  <c r="AE79" i="7"/>
  <c r="AC81" i="7" l="1" a="1"/>
  <c r="AC81" i="7" s="1"/>
  <c r="AH81" i="7" s="1"/>
  <c r="AJ81" i="7" s="1"/>
  <c r="AE80" i="7"/>
  <c r="AC82" i="7" l="1" a="1"/>
  <c r="AC82" i="7" s="1"/>
  <c r="AH82" i="7" s="1"/>
  <c r="AJ82" i="7" s="1"/>
  <c r="AE81" i="7"/>
  <c r="AC83" i="7" l="1" a="1"/>
  <c r="AC83" i="7" s="1"/>
  <c r="AH83" i="7" s="1"/>
  <c r="AJ83" i="7" s="1"/>
  <c r="AE82" i="7"/>
  <c r="AC84" i="7" l="1" a="1"/>
  <c r="AC84" i="7" s="1"/>
  <c r="AH84" i="7" s="1"/>
  <c r="AJ84" i="7" s="1"/>
  <c r="AE83" i="7"/>
  <c r="AC85" i="7" l="1" a="1"/>
  <c r="AC85" i="7" s="1"/>
  <c r="AH85" i="7" s="1"/>
  <c r="AJ85" i="7" s="1"/>
  <c r="AE84" i="7"/>
  <c r="AC86" i="7" l="1" a="1"/>
  <c r="AC86" i="7" s="1"/>
  <c r="AH86" i="7" s="1"/>
  <c r="AJ86" i="7" s="1"/>
  <c r="AE85" i="7"/>
  <c r="AC87" i="7" l="1" a="1"/>
  <c r="AC87" i="7" s="1"/>
  <c r="AH87" i="7" s="1"/>
  <c r="AJ87" i="7" s="1"/>
  <c r="AE86" i="7"/>
  <c r="AC88" i="7" l="1" a="1"/>
  <c r="AC88" i="7" s="1"/>
  <c r="AH88" i="7" s="1"/>
  <c r="AJ88" i="7" s="1"/>
  <c r="AE87" i="7"/>
  <c r="AC89" i="7" l="1" a="1"/>
  <c r="AC89" i="7" s="1"/>
  <c r="AH89" i="7" s="1"/>
  <c r="AJ89" i="7" s="1"/>
  <c r="AE88" i="7"/>
  <c r="AC90" i="7" l="1" a="1"/>
  <c r="AC90" i="7" s="1"/>
  <c r="AH90" i="7" s="1"/>
  <c r="AJ90" i="7" s="1"/>
  <c r="AE89" i="7"/>
  <c r="AC91" i="7" l="1" a="1"/>
  <c r="AC91" i="7" s="1"/>
  <c r="AH91" i="7" s="1"/>
  <c r="AJ91" i="7" s="1"/>
  <c r="AE90" i="7"/>
  <c r="AC92" i="7" l="1" a="1"/>
  <c r="AC92" i="7" s="1"/>
  <c r="AH92" i="7" s="1"/>
  <c r="AJ92" i="7" s="1"/>
  <c r="AE91" i="7"/>
  <c r="AC93" i="7" l="1" a="1"/>
  <c r="AC93" i="7" s="1"/>
  <c r="AH93" i="7" s="1"/>
  <c r="AJ93" i="7" s="1"/>
  <c r="AE92" i="7"/>
  <c r="AC94" i="7" l="1" a="1"/>
  <c r="AC94" i="7" s="1"/>
  <c r="AH94" i="7" s="1"/>
  <c r="AJ94" i="7" s="1"/>
  <c r="AE93" i="7"/>
  <c r="AC95" i="7" l="1" a="1"/>
  <c r="AC95" i="7" s="1"/>
  <c r="AH95" i="7" s="1"/>
  <c r="AJ95" i="7" s="1"/>
  <c r="AE94" i="7"/>
  <c r="AC96" i="7" l="1" a="1"/>
  <c r="AC96" i="7" s="1"/>
  <c r="AH96" i="7" s="1"/>
  <c r="AJ96" i="7" s="1"/>
  <c r="AE95" i="7"/>
  <c r="AC97" i="7" l="1" a="1"/>
  <c r="AC97" i="7" s="1"/>
  <c r="AH97" i="7" s="1"/>
  <c r="AJ97" i="7" s="1"/>
  <c r="AE96" i="7"/>
  <c r="AC98" i="7" l="1" a="1"/>
  <c r="AC98" i="7" s="1"/>
  <c r="AH98" i="7" s="1"/>
  <c r="AJ98" i="7" s="1"/>
  <c r="AE97" i="7"/>
  <c r="AC99" i="7" l="1" a="1"/>
  <c r="AC99" i="7" s="1"/>
  <c r="AH99" i="7" s="1"/>
  <c r="AJ99" i="7" s="1"/>
  <c r="AE98" i="7"/>
  <c r="AC100" i="7" l="1" a="1"/>
  <c r="AC100" i="7" s="1"/>
  <c r="AH100" i="7" s="1"/>
  <c r="AJ100" i="7" s="1"/>
  <c r="AE99" i="7"/>
  <c r="AC101" i="7" l="1" a="1"/>
  <c r="AC101" i="7" s="1"/>
  <c r="AH101" i="7" s="1"/>
  <c r="AJ101" i="7" s="1"/>
  <c r="AE100" i="7"/>
  <c r="AC102" i="7" l="1" a="1"/>
  <c r="AC102" i="7" s="1"/>
  <c r="AH102" i="7" s="1"/>
  <c r="AJ102" i="7" s="1"/>
  <c r="AE101" i="7"/>
  <c r="AC103" i="7" l="1" a="1"/>
  <c r="AC103" i="7" s="1"/>
  <c r="AH103" i="7" s="1"/>
  <c r="AJ103" i="7" s="1"/>
  <c r="AE102" i="7"/>
  <c r="AC104" i="7" l="1" a="1"/>
  <c r="AC104" i="7" s="1"/>
  <c r="AH104" i="7" s="1"/>
  <c r="AJ104" i="7" s="1"/>
  <c r="AE103" i="7"/>
  <c r="AC105" i="7" l="1" a="1"/>
  <c r="AC105" i="7" s="1"/>
  <c r="AH105" i="7" s="1"/>
  <c r="AJ105" i="7" s="1"/>
  <c r="AE104" i="7"/>
  <c r="AC106" i="7" l="1" a="1"/>
  <c r="AC106" i="7" s="1"/>
  <c r="AH106" i="7" s="1"/>
  <c r="AJ106" i="7" s="1"/>
  <c r="AE105" i="7"/>
  <c r="AC107" i="7" l="1" a="1"/>
  <c r="AC107" i="7" s="1"/>
  <c r="AH107" i="7" s="1"/>
  <c r="AJ107" i="7" s="1"/>
  <c r="AE106" i="7"/>
  <c r="AC108" i="7" l="1" a="1"/>
  <c r="AC108" i="7" s="1"/>
  <c r="AH108" i="7" s="1"/>
  <c r="AJ108" i="7" s="1"/>
  <c r="AE107" i="7"/>
  <c r="AC109" i="7" l="1" a="1"/>
  <c r="AC109" i="7" s="1"/>
  <c r="AH109" i="7" s="1"/>
  <c r="AJ109" i="7" s="1"/>
  <c r="AE108" i="7"/>
  <c r="AC110" i="7" l="1" a="1"/>
  <c r="AC110" i="7" s="1"/>
  <c r="AH110" i="7" s="1"/>
  <c r="AJ110" i="7" s="1"/>
  <c r="AE109" i="7"/>
  <c r="AC111" i="7" l="1" a="1"/>
  <c r="AC111" i="7" s="1"/>
  <c r="AH111" i="7" s="1"/>
  <c r="AJ111" i="7" s="1"/>
  <c r="AE110" i="7"/>
  <c r="AC112" i="7" l="1" a="1"/>
  <c r="AC112" i="7" s="1"/>
  <c r="AH112" i="7" s="1"/>
  <c r="AJ112" i="7" s="1"/>
  <c r="AE111" i="7"/>
  <c r="AC113" i="7" l="1" a="1"/>
  <c r="AC113" i="7" s="1"/>
  <c r="AH113" i="7" s="1"/>
  <c r="AJ113" i="7" s="1"/>
  <c r="AE112" i="7"/>
  <c r="AC114" i="7" l="1" a="1"/>
  <c r="AC114" i="7" s="1"/>
  <c r="AH114" i="7" s="1"/>
  <c r="AJ114" i="7" s="1"/>
  <c r="AE113" i="7"/>
  <c r="AC115" i="7" l="1" a="1"/>
  <c r="AC115" i="7" s="1"/>
  <c r="AH115" i="7" s="1"/>
  <c r="AJ115" i="7" s="1"/>
  <c r="AE114" i="7"/>
  <c r="AC116" i="7" l="1" a="1"/>
  <c r="AC116" i="7" s="1"/>
  <c r="AH116" i="7" s="1"/>
  <c r="AJ116" i="7" s="1"/>
  <c r="AE115" i="7"/>
  <c r="AC117" i="7" l="1" a="1"/>
  <c r="AC117" i="7" s="1"/>
  <c r="AH117" i="7" s="1"/>
  <c r="AJ117" i="7" s="1"/>
  <c r="AE116" i="7"/>
  <c r="AC118" i="7" l="1" a="1"/>
  <c r="AC118" i="7" s="1"/>
  <c r="AH118" i="7" s="1"/>
  <c r="AJ118" i="7" s="1"/>
  <c r="AE117" i="7"/>
  <c r="AC119" i="7" l="1" a="1"/>
  <c r="AC119" i="7" s="1"/>
  <c r="AH119" i="7" s="1"/>
  <c r="AJ119" i="7" s="1"/>
  <c r="AE118" i="7"/>
  <c r="AC120" i="7" l="1" a="1"/>
  <c r="AC120" i="7" s="1"/>
  <c r="AH120" i="7" s="1"/>
  <c r="AJ120" i="7" s="1"/>
  <c r="AE119" i="7"/>
  <c r="AC121" i="7" l="1" a="1"/>
  <c r="AC121" i="7" s="1"/>
  <c r="AH121" i="7" s="1"/>
  <c r="AJ121" i="7" s="1"/>
  <c r="AE120" i="7"/>
  <c r="AC122" i="7" l="1" a="1"/>
  <c r="AC122" i="7" s="1"/>
  <c r="AH122" i="7" s="1"/>
  <c r="AJ122" i="7" s="1"/>
  <c r="AE121" i="7"/>
  <c r="AC123" i="7" l="1" a="1"/>
  <c r="AC123" i="7" s="1"/>
  <c r="AH123" i="7" s="1"/>
  <c r="AJ123" i="7" s="1"/>
  <c r="AE122" i="7"/>
  <c r="AC124" i="7" l="1" a="1"/>
  <c r="AC124" i="7" s="1"/>
  <c r="AH124" i="7" s="1"/>
  <c r="AJ124" i="7" s="1"/>
  <c r="AE123" i="7"/>
  <c r="AC125" i="7" l="1" a="1"/>
  <c r="AC125" i="7" s="1"/>
  <c r="AH125" i="7" s="1"/>
  <c r="AJ125" i="7" s="1"/>
  <c r="AE124" i="7"/>
  <c r="AC126" i="7" l="1" a="1"/>
  <c r="AC126" i="7" s="1"/>
  <c r="AH126" i="7" s="1"/>
  <c r="AJ126" i="7" s="1"/>
  <c r="AE125" i="7"/>
  <c r="AC127" i="7" l="1" a="1"/>
  <c r="AC127" i="7" s="1"/>
  <c r="AH127" i="7" s="1"/>
  <c r="AJ127" i="7" s="1"/>
  <c r="AE126" i="7"/>
  <c r="AC128" i="7" l="1" a="1"/>
  <c r="AC128" i="7" s="1"/>
  <c r="AH128" i="7" s="1"/>
  <c r="AJ128" i="7" s="1"/>
  <c r="AE127" i="7"/>
  <c r="AC129" i="7" l="1" a="1"/>
  <c r="AC129" i="7" s="1"/>
  <c r="AH129" i="7" s="1"/>
  <c r="AJ129" i="7" s="1"/>
  <c r="AE128" i="7"/>
  <c r="AC130" i="7" l="1" a="1"/>
  <c r="AC130" i="7" s="1"/>
  <c r="AH130" i="7" s="1"/>
  <c r="AJ130" i="7" s="1"/>
  <c r="AE129" i="7"/>
  <c r="AC131" i="7" l="1" a="1"/>
  <c r="AC131" i="7" s="1"/>
  <c r="AH131" i="7" s="1"/>
  <c r="AJ131" i="7" s="1"/>
  <c r="AE130" i="7"/>
  <c r="AC132" i="7" l="1" a="1"/>
  <c r="AC132" i="7" s="1"/>
  <c r="AH132" i="7" s="1"/>
  <c r="AJ132" i="7" s="1"/>
  <c r="AE131" i="7"/>
  <c r="AC133" i="7" l="1" a="1"/>
  <c r="AC133" i="7" s="1"/>
  <c r="AH133" i="7" s="1"/>
  <c r="AJ133" i="7" s="1"/>
  <c r="AE132" i="7"/>
  <c r="AC134" i="7" l="1" a="1"/>
  <c r="AC134" i="7" s="1"/>
  <c r="AH134" i="7" s="1"/>
  <c r="AJ134" i="7" s="1"/>
  <c r="AE133" i="7"/>
  <c r="AC135" i="7" l="1" a="1"/>
  <c r="AC135" i="7" s="1"/>
  <c r="AH135" i="7" s="1"/>
  <c r="AJ135" i="7" s="1"/>
  <c r="AE134" i="7"/>
  <c r="AC136" i="7" l="1" a="1"/>
  <c r="AC136" i="7" s="1"/>
  <c r="AH136" i="7" s="1"/>
  <c r="AJ136" i="7" s="1"/>
  <c r="AE135" i="7"/>
  <c r="AC137" i="7" l="1" a="1"/>
  <c r="AC137" i="7" s="1"/>
  <c r="AH137" i="7" s="1"/>
  <c r="AJ137" i="7" s="1"/>
  <c r="AE136" i="7"/>
  <c r="AC138" i="7" l="1" a="1"/>
  <c r="AC138" i="7" s="1"/>
  <c r="AH138" i="7" s="1"/>
  <c r="AJ138" i="7" s="1"/>
  <c r="AE137" i="7"/>
  <c r="AC139" i="7" l="1" a="1"/>
  <c r="AC139" i="7" s="1"/>
  <c r="AH139" i="7" s="1"/>
  <c r="AJ139" i="7" s="1"/>
  <c r="AE138" i="7"/>
  <c r="AC140" i="7" l="1" a="1"/>
  <c r="AC140" i="7" s="1"/>
  <c r="AH140" i="7" s="1"/>
  <c r="AJ140" i="7" s="1"/>
  <c r="AE139" i="7"/>
  <c r="AC141" i="7" l="1" a="1"/>
  <c r="AC141" i="7" s="1"/>
  <c r="AH141" i="7" s="1"/>
  <c r="AJ141" i="7" s="1"/>
  <c r="AE140" i="7"/>
  <c r="AC142" i="7" l="1" a="1"/>
  <c r="AC142" i="7" s="1"/>
  <c r="AH142" i="7" s="1"/>
  <c r="AJ142" i="7" s="1"/>
  <c r="AE141" i="7"/>
  <c r="AC143" i="7" l="1" a="1"/>
  <c r="AC143" i="7" s="1"/>
  <c r="AH143" i="7" s="1"/>
  <c r="AJ143" i="7" s="1"/>
  <c r="AE142" i="7"/>
  <c r="AC144" i="7" l="1" a="1"/>
  <c r="AC144" i="7" s="1"/>
  <c r="AH144" i="7" s="1"/>
  <c r="AJ144" i="7" s="1"/>
  <c r="AE143" i="7"/>
  <c r="AC145" i="7" l="1" a="1"/>
  <c r="AC145" i="7" s="1"/>
  <c r="AH145" i="7" s="1"/>
  <c r="AJ145" i="7" s="1"/>
  <c r="AE144" i="7"/>
  <c r="AC146" i="7" l="1" a="1"/>
  <c r="AC146" i="7" s="1"/>
  <c r="AH146" i="7" s="1"/>
  <c r="AJ146" i="7" s="1"/>
  <c r="AE145" i="7"/>
  <c r="AC147" i="7" l="1" a="1"/>
  <c r="AC147" i="7" s="1"/>
  <c r="AH147" i="7" s="1"/>
  <c r="AJ147" i="7" s="1"/>
  <c r="AE146" i="7"/>
  <c r="AC148" i="7" l="1" a="1"/>
  <c r="AC148" i="7" s="1"/>
  <c r="AH148" i="7" s="1"/>
  <c r="AJ148" i="7" s="1"/>
  <c r="AE147" i="7"/>
  <c r="AC149" i="7" l="1" a="1"/>
  <c r="AC149" i="7" s="1"/>
  <c r="AH149" i="7" s="1"/>
  <c r="AJ149" i="7" s="1"/>
  <c r="AE148" i="7"/>
  <c r="AC150" i="7" l="1" a="1"/>
  <c r="AC150" i="7" s="1"/>
  <c r="AH150" i="7" s="1"/>
  <c r="AJ150" i="7" s="1"/>
  <c r="AE149" i="7"/>
  <c r="AC151" i="7" l="1" a="1"/>
  <c r="AC151" i="7" s="1"/>
  <c r="AH151" i="7" s="1"/>
  <c r="AJ151" i="7" s="1"/>
  <c r="AE150" i="7"/>
  <c r="AC152" i="7" l="1" a="1"/>
  <c r="AC152" i="7" s="1"/>
  <c r="AH152" i="7" s="1"/>
  <c r="AJ152" i="7" s="1"/>
  <c r="AE151" i="7"/>
  <c r="AC153" i="7" l="1" a="1"/>
  <c r="AC153" i="7" s="1"/>
  <c r="AH153" i="7" s="1"/>
  <c r="AJ153" i="7" s="1"/>
  <c r="AE152" i="7"/>
  <c r="AC154" i="7" l="1" a="1"/>
  <c r="AC154" i="7" s="1"/>
  <c r="AH154" i="7" s="1"/>
  <c r="AJ154" i="7" s="1"/>
  <c r="AE153" i="7"/>
  <c r="AC155" i="7" l="1" a="1"/>
  <c r="AC155" i="7" s="1"/>
  <c r="AH155" i="7" s="1"/>
  <c r="AJ155" i="7" s="1"/>
  <c r="AE154" i="7"/>
  <c r="AC156" i="7" l="1" a="1"/>
  <c r="AC156" i="7" s="1"/>
  <c r="AH156" i="7" s="1"/>
  <c r="AJ156" i="7" s="1"/>
  <c r="AE155" i="7"/>
  <c r="AC157" i="7" l="1" a="1"/>
  <c r="AC157" i="7" s="1"/>
  <c r="AH157" i="7" s="1"/>
  <c r="AJ157" i="7" s="1"/>
  <c r="AE156" i="7"/>
  <c r="AC158" i="7" l="1" a="1"/>
  <c r="AC158" i="7" s="1"/>
  <c r="AH158" i="7" s="1"/>
  <c r="AJ158" i="7" s="1"/>
  <c r="AE157" i="7"/>
  <c r="AC159" i="7" l="1" a="1"/>
  <c r="AC159" i="7" s="1"/>
  <c r="AH159" i="7" s="1"/>
  <c r="AJ159" i="7" s="1"/>
  <c r="AE158" i="7"/>
  <c r="AC160" i="7" l="1" a="1"/>
  <c r="AC160" i="7" s="1"/>
  <c r="AH160" i="7" s="1"/>
  <c r="AJ160" i="7" s="1"/>
  <c r="AE159" i="7"/>
  <c r="AC161" i="7" l="1" a="1"/>
  <c r="AC161" i="7" s="1"/>
  <c r="AH161" i="7" s="1"/>
  <c r="AJ161" i="7" s="1"/>
  <c r="AE160" i="7"/>
  <c r="AC162" i="7" l="1" a="1"/>
  <c r="AC162" i="7" s="1"/>
  <c r="AH162" i="7" s="1"/>
  <c r="AJ162" i="7" s="1"/>
  <c r="AE161" i="7"/>
  <c r="AC163" i="7" l="1" a="1"/>
  <c r="AC163" i="7" s="1"/>
  <c r="AH163" i="7" s="1"/>
  <c r="AJ163" i="7" s="1"/>
  <c r="AE162" i="7"/>
  <c r="AC164" i="7" l="1" a="1"/>
  <c r="AC164" i="7" s="1"/>
  <c r="AH164" i="7" s="1"/>
  <c r="AJ164" i="7" s="1"/>
  <c r="AE163" i="7"/>
  <c r="AC165" i="7" l="1" a="1"/>
  <c r="AC165" i="7" s="1"/>
  <c r="AH165" i="7" s="1"/>
  <c r="AJ165" i="7" s="1"/>
  <c r="AE164" i="7"/>
  <c r="AC166" i="7" l="1" a="1"/>
  <c r="AC166" i="7" s="1"/>
  <c r="AH166" i="7" s="1"/>
  <c r="AJ166" i="7" s="1"/>
  <c r="AE165" i="7"/>
  <c r="AC167" i="7" l="1" a="1"/>
  <c r="AC167" i="7" s="1"/>
  <c r="AH167" i="7" s="1"/>
  <c r="AJ167" i="7" s="1"/>
  <c r="AE166" i="7"/>
  <c r="AC168" i="7" l="1" a="1"/>
  <c r="AC168" i="7" s="1"/>
  <c r="AH168" i="7" s="1"/>
  <c r="AJ168" i="7" s="1"/>
  <c r="AE167" i="7"/>
  <c r="AC169" i="7" l="1" a="1"/>
  <c r="AC169" i="7" s="1"/>
  <c r="AH169" i="7" s="1"/>
  <c r="AJ169" i="7" s="1"/>
  <c r="AE168" i="7"/>
  <c r="AC170" i="7" l="1" a="1"/>
  <c r="AC170" i="7" s="1"/>
  <c r="AH170" i="7" s="1"/>
  <c r="AJ170" i="7" s="1"/>
  <c r="AE169" i="7"/>
  <c r="AC171" i="7" l="1" a="1"/>
  <c r="AC171" i="7" s="1"/>
  <c r="AH171" i="7" s="1"/>
  <c r="AJ171" i="7" s="1"/>
  <c r="AE170" i="7"/>
  <c r="AC172" i="7" l="1" a="1"/>
  <c r="AC172" i="7" s="1"/>
  <c r="AH172" i="7" s="1"/>
  <c r="AJ172" i="7" s="1"/>
  <c r="AE171" i="7"/>
  <c r="AC173" i="7" l="1" a="1"/>
  <c r="AC173" i="7" s="1"/>
  <c r="AH173" i="7" s="1"/>
  <c r="AJ173" i="7" s="1"/>
  <c r="AE172" i="7"/>
  <c r="AC174" i="7" l="1" a="1"/>
  <c r="AC174" i="7" s="1"/>
  <c r="AH174" i="7" s="1"/>
  <c r="AJ174" i="7" s="1"/>
  <c r="AE173" i="7"/>
  <c r="AC175" i="7" l="1" a="1"/>
  <c r="AC175" i="7" s="1"/>
  <c r="AH175" i="7" s="1"/>
  <c r="AJ175" i="7" s="1"/>
  <c r="AE174" i="7"/>
  <c r="AC176" i="7" l="1" a="1"/>
  <c r="AC176" i="7" s="1"/>
  <c r="AH176" i="7" s="1"/>
  <c r="AJ176" i="7" s="1"/>
  <c r="AE175" i="7"/>
  <c r="AC177" i="7" l="1" a="1"/>
  <c r="AC177" i="7" s="1"/>
  <c r="AH177" i="7" s="1"/>
  <c r="AJ177" i="7" s="1"/>
  <c r="AE176" i="7"/>
  <c r="AC178" i="7" l="1" a="1"/>
  <c r="AC178" i="7" s="1"/>
  <c r="AH178" i="7" s="1"/>
  <c r="AJ178" i="7" s="1"/>
  <c r="AE177" i="7"/>
  <c r="AC179" i="7" l="1" a="1"/>
  <c r="AC179" i="7" s="1"/>
  <c r="AH179" i="7" s="1"/>
  <c r="AJ179" i="7" s="1"/>
  <c r="AE178" i="7"/>
  <c r="AC180" i="7" l="1" a="1"/>
  <c r="AC180" i="7" s="1"/>
  <c r="AH180" i="7" s="1"/>
  <c r="AJ180" i="7" s="1"/>
  <c r="AE179" i="7"/>
  <c r="AC181" i="7" l="1" a="1"/>
  <c r="AC181" i="7" s="1"/>
  <c r="AH181" i="7" s="1"/>
  <c r="AJ181" i="7" s="1"/>
  <c r="AE180" i="7"/>
  <c r="AC182" i="7" l="1" a="1"/>
  <c r="AC182" i="7" s="1"/>
  <c r="AH182" i="7" s="1"/>
  <c r="AJ182" i="7" s="1"/>
  <c r="AE181" i="7"/>
  <c r="AC183" i="7" l="1" a="1"/>
  <c r="AC183" i="7" s="1"/>
  <c r="AH183" i="7" s="1"/>
  <c r="AJ183" i="7" s="1"/>
  <c r="AE182" i="7"/>
  <c r="AC184" i="7" l="1" a="1"/>
  <c r="AC184" i="7" s="1"/>
  <c r="AH184" i="7" s="1"/>
  <c r="AJ184" i="7" s="1"/>
  <c r="AE183" i="7"/>
  <c r="AC185" i="7" l="1" a="1"/>
  <c r="AC185" i="7" s="1"/>
  <c r="AH185" i="7" s="1"/>
  <c r="AJ185" i="7" s="1"/>
  <c r="AE184" i="7"/>
  <c r="AC186" i="7" l="1" a="1"/>
  <c r="AC186" i="7" s="1"/>
  <c r="AH186" i="7" s="1"/>
  <c r="AJ186" i="7" s="1"/>
  <c r="AE185" i="7"/>
  <c r="AC187" i="7" l="1" a="1"/>
  <c r="AC187" i="7" s="1"/>
  <c r="AH187" i="7" s="1"/>
  <c r="AJ187" i="7" s="1"/>
  <c r="AE186" i="7"/>
  <c r="AC188" i="7" l="1" a="1"/>
  <c r="AC188" i="7" s="1"/>
  <c r="AH188" i="7" s="1"/>
  <c r="AJ188" i="7" s="1"/>
  <c r="AE187" i="7"/>
  <c r="AC189" i="7" l="1" a="1"/>
  <c r="AC189" i="7" s="1"/>
  <c r="AH189" i="7" s="1"/>
  <c r="AJ189" i="7" s="1"/>
  <c r="AE188" i="7"/>
  <c r="AC190" i="7" l="1" a="1"/>
  <c r="AC190" i="7" s="1"/>
  <c r="AH190" i="7" s="1"/>
  <c r="AJ190" i="7" s="1"/>
  <c r="AE189" i="7"/>
  <c r="AC191" i="7" l="1" a="1"/>
  <c r="AC191" i="7" s="1"/>
  <c r="AH191" i="7" s="1"/>
  <c r="AJ191" i="7" s="1"/>
  <c r="AE190" i="7"/>
  <c r="AC192" i="7" l="1" a="1"/>
  <c r="AC192" i="7" s="1"/>
  <c r="AH192" i="7" s="1"/>
  <c r="AJ192" i="7" s="1"/>
  <c r="AE191" i="7"/>
  <c r="AC193" i="7" l="1" a="1"/>
  <c r="AC193" i="7" s="1"/>
  <c r="AH193" i="7" s="1"/>
  <c r="AJ193" i="7" s="1"/>
  <c r="AE192" i="7"/>
  <c r="AC194" i="7" l="1" a="1"/>
  <c r="AC194" i="7" s="1"/>
  <c r="AH194" i="7" s="1"/>
  <c r="AJ194" i="7" s="1"/>
  <c r="AE193" i="7"/>
  <c r="AC195" i="7" l="1" a="1"/>
  <c r="AC195" i="7" s="1"/>
  <c r="AH195" i="7" s="1"/>
  <c r="AJ195" i="7" s="1"/>
  <c r="AE194" i="7"/>
  <c r="AC196" i="7" l="1" a="1"/>
  <c r="AC196" i="7" s="1"/>
  <c r="AH196" i="7" s="1"/>
  <c r="AJ196" i="7" s="1"/>
  <c r="AE195" i="7"/>
  <c r="AC197" i="7" l="1" a="1"/>
  <c r="AC197" i="7" s="1"/>
  <c r="AH197" i="7" s="1"/>
  <c r="AJ197" i="7" s="1"/>
  <c r="AE196" i="7"/>
  <c r="AC198" i="7" l="1" a="1"/>
  <c r="AC198" i="7" s="1"/>
  <c r="AH198" i="7" s="1"/>
  <c r="AJ198" i="7" s="1"/>
  <c r="AE197" i="7"/>
  <c r="AC199" i="7" l="1" a="1"/>
  <c r="AC199" i="7" s="1"/>
  <c r="AH199" i="7" s="1"/>
  <c r="AJ199" i="7" s="1"/>
  <c r="AE198" i="7"/>
  <c r="AC200" i="7" l="1" a="1"/>
  <c r="AC200" i="7" s="1"/>
  <c r="AH200" i="7" s="1"/>
  <c r="AJ200" i="7" s="1"/>
  <c r="AE199" i="7"/>
  <c r="AC201" i="7" l="1" a="1"/>
  <c r="AC201" i="7" s="1"/>
  <c r="AH201" i="7" s="1"/>
  <c r="AJ201" i="7" s="1"/>
  <c r="AE200" i="7"/>
  <c r="AC202" i="7" l="1" a="1"/>
  <c r="AC202" i="7" s="1"/>
  <c r="AH202" i="7" s="1"/>
  <c r="AJ202" i="7" s="1"/>
  <c r="AE201" i="7"/>
  <c r="AC203" i="7" l="1" a="1"/>
  <c r="AC203" i="7" s="1"/>
  <c r="AH203" i="7" s="1"/>
  <c r="AJ203" i="7" s="1"/>
  <c r="AE202" i="7"/>
  <c r="AC204" i="7" l="1" a="1"/>
  <c r="AC204" i="7" s="1"/>
  <c r="AH204" i="7" s="1"/>
  <c r="AJ204" i="7" s="1"/>
  <c r="AE203" i="7"/>
  <c r="AC205" i="7" l="1" a="1"/>
  <c r="AC205" i="7" s="1"/>
  <c r="AH205" i="7" s="1"/>
  <c r="AJ205" i="7" s="1"/>
  <c r="AE204" i="7"/>
  <c r="AC206" i="7" l="1" a="1"/>
  <c r="AC206" i="7" s="1"/>
  <c r="AH206" i="7" s="1"/>
  <c r="AJ206" i="7" s="1"/>
  <c r="AE205" i="7"/>
  <c r="AC207" i="7" l="1" a="1"/>
  <c r="AC207" i="7" s="1"/>
  <c r="AH207" i="7" s="1"/>
  <c r="AJ207" i="7" s="1"/>
  <c r="AE206" i="7"/>
  <c r="AC208" i="7" l="1" a="1"/>
  <c r="AC208" i="7" s="1"/>
  <c r="AH208" i="7" s="1"/>
  <c r="AJ208" i="7" s="1"/>
  <c r="AE207" i="7"/>
  <c r="AC209" i="7" l="1" a="1"/>
  <c r="AC209" i="7" s="1"/>
  <c r="AH209" i="7" s="1"/>
  <c r="AJ209" i="7" s="1"/>
  <c r="AE208" i="7"/>
  <c r="AC210" i="7" l="1" a="1"/>
  <c r="AC210" i="7" s="1"/>
  <c r="AH210" i="7" s="1"/>
  <c r="AJ210" i="7" s="1"/>
  <c r="AE209" i="7"/>
  <c r="AC211" i="7" l="1" a="1"/>
  <c r="AC211" i="7" s="1"/>
  <c r="AH211" i="7" s="1"/>
  <c r="AJ211" i="7" s="1"/>
  <c r="AE210" i="7"/>
  <c r="AC212" i="7" l="1" a="1"/>
  <c r="AC212" i="7" s="1"/>
  <c r="AH212" i="7" s="1"/>
  <c r="AJ212" i="7" s="1"/>
  <c r="AE211" i="7"/>
  <c r="AC213" i="7" l="1" a="1"/>
  <c r="AC213" i="7" s="1"/>
  <c r="AH213" i="7" s="1"/>
  <c r="AJ213" i="7" s="1"/>
  <c r="AE212" i="7"/>
  <c r="AC214" i="7" l="1" a="1"/>
  <c r="AC214" i="7" s="1"/>
  <c r="AH214" i="7" s="1"/>
  <c r="AJ214" i="7" s="1"/>
  <c r="AE213" i="7"/>
  <c r="AC215" i="7" l="1" a="1"/>
  <c r="AC215" i="7" s="1"/>
  <c r="AH215" i="7" s="1"/>
  <c r="AJ215" i="7" s="1"/>
  <c r="AE214" i="7"/>
  <c r="AC216" i="7" l="1" a="1"/>
  <c r="AC216" i="7" s="1"/>
  <c r="AH216" i="7" s="1"/>
  <c r="AJ216" i="7" s="1"/>
  <c r="AE215" i="7"/>
  <c r="AC217" i="7" l="1" a="1"/>
  <c r="AC217" i="7" s="1"/>
  <c r="AH217" i="7" s="1"/>
  <c r="AJ217" i="7" s="1"/>
  <c r="AE216" i="7"/>
  <c r="AC218" i="7" l="1" a="1"/>
  <c r="AC218" i="7" s="1"/>
  <c r="AH218" i="7" s="1"/>
  <c r="AJ218" i="7" s="1"/>
  <c r="AE217" i="7"/>
  <c r="AC219" i="7" l="1" a="1"/>
  <c r="AC219" i="7" s="1"/>
  <c r="AH219" i="7" s="1"/>
  <c r="AJ219" i="7" s="1"/>
  <c r="AE218" i="7"/>
  <c r="AC220" i="7" l="1" a="1"/>
  <c r="AC220" i="7" s="1"/>
  <c r="AH220" i="7" s="1"/>
  <c r="AJ220" i="7" s="1"/>
  <c r="AE219" i="7"/>
  <c r="AC221" i="7" l="1" a="1"/>
  <c r="AC221" i="7" s="1"/>
  <c r="AH221" i="7" s="1"/>
  <c r="AJ221" i="7" s="1"/>
  <c r="AE220" i="7"/>
  <c r="AC222" i="7" l="1" a="1"/>
  <c r="AC222" i="7" s="1"/>
  <c r="AH222" i="7" s="1"/>
  <c r="AJ222" i="7" s="1"/>
  <c r="AE221" i="7"/>
  <c r="AC223" i="7" l="1" a="1"/>
  <c r="AC223" i="7" s="1"/>
  <c r="AH223" i="7" s="1"/>
  <c r="AJ223" i="7" s="1"/>
  <c r="AE222" i="7"/>
  <c r="AC224" i="7" l="1" a="1"/>
  <c r="AC224" i="7" s="1"/>
  <c r="AH224" i="7" s="1"/>
  <c r="AJ224" i="7" s="1"/>
  <c r="AE223" i="7"/>
  <c r="AC225" i="7" l="1" a="1"/>
  <c r="AC225" i="7" s="1"/>
  <c r="AH225" i="7" s="1"/>
  <c r="AJ225" i="7" s="1"/>
  <c r="AE224" i="7"/>
  <c r="AC226" i="7" l="1" a="1"/>
  <c r="AC226" i="7" s="1"/>
  <c r="AH226" i="7" s="1"/>
  <c r="AJ226" i="7" s="1"/>
  <c r="AE225" i="7"/>
  <c r="AC227" i="7" l="1" a="1"/>
  <c r="AC227" i="7" s="1"/>
  <c r="AH227" i="7" s="1"/>
  <c r="AJ227" i="7" s="1"/>
  <c r="AE226" i="7"/>
  <c r="AC228" i="7" l="1" a="1"/>
  <c r="AC228" i="7" s="1"/>
  <c r="AH228" i="7" s="1"/>
  <c r="AJ228" i="7" s="1"/>
  <c r="AE227" i="7"/>
  <c r="AC229" i="7" l="1" a="1"/>
  <c r="AC229" i="7" s="1"/>
  <c r="AH229" i="7" s="1"/>
  <c r="AJ229" i="7" s="1"/>
  <c r="AE228" i="7"/>
  <c r="AC230" i="7" l="1" a="1"/>
  <c r="AC230" i="7" s="1"/>
  <c r="AH230" i="7" s="1"/>
  <c r="AJ230" i="7" s="1"/>
  <c r="AE229" i="7"/>
  <c r="AC231" i="7" l="1" a="1"/>
  <c r="AC231" i="7" s="1"/>
  <c r="AH231" i="7" s="1"/>
  <c r="AJ231" i="7" s="1"/>
  <c r="AE230" i="7"/>
  <c r="AC232" i="7" l="1" a="1"/>
  <c r="AC232" i="7" s="1"/>
  <c r="AH232" i="7" s="1"/>
  <c r="AJ232" i="7" s="1"/>
  <c r="AE231" i="7"/>
  <c r="AC233" i="7" l="1" a="1"/>
  <c r="AC233" i="7" s="1"/>
  <c r="AH233" i="7" s="1"/>
  <c r="AJ233" i="7" s="1"/>
  <c r="AE232" i="7"/>
  <c r="AC234" i="7" l="1" a="1"/>
  <c r="AC234" i="7" s="1"/>
  <c r="AH234" i="7" s="1"/>
  <c r="AJ234" i="7" s="1"/>
  <c r="AE233" i="7"/>
  <c r="AC235" i="7" l="1" a="1"/>
  <c r="AC235" i="7" s="1"/>
  <c r="AH235" i="7" s="1"/>
  <c r="AJ235" i="7" s="1"/>
  <c r="AE234" i="7"/>
  <c r="AC236" i="7" l="1" a="1"/>
  <c r="AC236" i="7" s="1"/>
  <c r="AH236" i="7" s="1"/>
  <c r="AJ236" i="7" s="1"/>
  <c r="AE235" i="7"/>
  <c r="AC237" i="7" l="1" a="1"/>
  <c r="AC237" i="7" s="1"/>
  <c r="AH237" i="7" s="1"/>
  <c r="AJ237" i="7" s="1"/>
  <c r="AE236" i="7"/>
  <c r="AC238" i="7" l="1" a="1"/>
  <c r="AC238" i="7" s="1"/>
  <c r="AH238" i="7" s="1"/>
  <c r="AJ238" i="7" s="1"/>
  <c r="AE237" i="7"/>
  <c r="AC239" i="7" l="1" a="1"/>
  <c r="AC239" i="7" s="1"/>
  <c r="AH239" i="7" s="1"/>
  <c r="AJ239" i="7" s="1"/>
  <c r="AE238" i="7"/>
  <c r="AC240" i="7" l="1" a="1"/>
  <c r="AC240" i="7" s="1"/>
  <c r="AH240" i="7" s="1"/>
  <c r="AJ240" i="7" s="1"/>
  <c r="AE239" i="7"/>
  <c r="AC241" i="7" l="1" a="1"/>
  <c r="AC241" i="7" s="1"/>
  <c r="AH241" i="7" s="1"/>
  <c r="AJ241" i="7" s="1"/>
  <c r="AE240" i="7"/>
  <c r="AC242" i="7" l="1" a="1"/>
  <c r="AC242" i="7" s="1"/>
  <c r="AH242" i="7" s="1"/>
  <c r="AJ242" i="7" s="1"/>
  <c r="AE241" i="7"/>
  <c r="AC243" i="7" l="1" a="1"/>
  <c r="AC243" i="7" s="1"/>
  <c r="AH243" i="7" s="1"/>
  <c r="AJ243" i="7" s="1"/>
  <c r="AE242" i="7"/>
  <c r="AC244" i="7" l="1" a="1"/>
  <c r="AC244" i="7" s="1"/>
  <c r="AH244" i="7" s="1"/>
  <c r="AJ244" i="7" s="1"/>
  <c r="AE243" i="7"/>
  <c r="AC245" i="7" l="1" a="1"/>
  <c r="AC245" i="7" s="1"/>
  <c r="AH245" i="7" s="1"/>
  <c r="AJ245" i="7" s="1"/>
  <c r="AE244" i="7"/>
  <c r="AC246" i="7" l="1" a="1"/>
  <c r="AC246" i="7" s="1"/>
  <c r="AH246" i="7" s="1"/>
  <c r="AJ246" i="7" s="1"/>
  <c r="AE245" i="7"/>
  <c r="AC247" i="7" l="1" a="1"/>
  <c r="AC247" i="7" s="1"/>
  <c r="AH247" i="7" s="1"/>
  <c r="AJ247" i="7" s="1"/>
  <c r="AE246" i="7"/>
  <c r="AC248" i="7" l="1" a="1"/>
  <c r="AC248" i="7" s="1"/>
  <c r="AH248" i="7" s="1"/>
  <c r="AJ248" i="7" s="1"/>
  <c r="AE247" i="7"/>
  <c r="AC249" i="7" l="1" a="1"/>
  <c r="AC249" i="7" s="1"/>
  <c r="AH249" i="7" s="1"/>
  <c r="AJ249" i="7" s="1"/>
  <c r="AE248" i="7"/>
  <c r="AC250" i="7" l="1" a="1"/>
  <c r="AC250" i="7" s="1"/>
  <c r="AH250" i="7" s="1"/>
  <c r="AJ250" i="7" s="1"/>
  <c r="AE249" i="7"/>
  <c r="AC251" i="7" l="1" a="1"/>
  <c r="AC251" i="7" s="1"/>
  <c r="AH251" i="7" s="1"/>
  <c r="AJ251" i="7" s="1"/>
  <c r="AE250" i="7"/>
  <c r="AC252" i="7" l="1" a="1"/>
  <c r="AC252" i="7" s="1"/>
  <c r="AH252" i="7" s="1"/>
  <c r="AJ252" i="7" s="1"/>
  <c r="AE251" i="7"/>
  <c r="AC253" i="7" l="1" a="1"/>
  <c r="AC253" i="7" s="1"/>
  <c r="AH253" i="7" s="1"/>
  <c r="AJ253" i="7" s="1"/>
  <c r="AE252" i="7"/>
  <c r="AC254" i="7" l="1" a="1"/>
  <c r="AC254" i="7" s="1"/>
  <c r="AH254" i="7" s="1"/>
  <c r="AJ254" i="7" s="1"/>
  <c r="AE253" i="7"/>
  <c r="AC255" i="7" l="1" a="1"/>
  <c r="AC255" i="7" s="1"/>
  <c r="AH255" i="7" s="1"/>
  <c r="AJ255" i="7" s="1"/>
  <c r="AE254" i="7"/>
  <c r="AC256" i="7" l="1" a="1"/>
  <c r="AC256" i="7" s="1"/>
  <c r="AH256" i="7" s="1"/>
  <c r="AJ256" i="7" s="1"/>
  <c r="AE255" i="7"/>
  <c r="AC257" i="7" l="1" a="1"/>
  <c r="AC257" i="7" s="1"/>
  <c r="AH257" i="7" s="1"/>
  <c r="AJ257" i="7" s="1"/>
  <c r="AE256" i="7"/>
  <c r="AC258" i="7" l="1" a="1"/>
  <c r="AC258" i="7" s="1"/>
  <c r="AH258" i="7" s="1"/>
  <c r="AJ258" i="7" s="1"/>
  <c r="AE257" i="7"/>
  <c r="AC259" i="7" l="1" a="1"/>
  <c r="AC259" i="7" s="1"/>
  <c r="AH259" i="7" s="1"/>
  <c r="AJ259" i="7" s="1"/>
  <c r="AE258" i="7"/>
  <c r="AC260" i="7" l="1" a="1"/>
  <c r="AC260" i="7" s="1"/>
  <c r="AH260" i="7" s="1"/>
  <c r="AJ260" i="7" s="1"/>
  <c r="AE259" i="7"/>
  <c r="AC261" i="7" l="1" a="1"/>
  <c r="AC261" i="7" s="1"/>
  <c r="AH261" i="7" s="1"/>
  <c r="AJ261" i="7" s="1"/>
  <c r="AE260" i="7"/>
  <c r="AC262" i="7" l="1" a="1"/>
  <c r="AC262" i="7" s="1"/>
  <c r="AH262" i="7" s="1"/>
  <c r="AJ262" i="7" s="1"/>
  <c r="AE261" i="7"/>
  <c r="AC263" i="7" l="1" a="1"/>
  <c r="AC263" i="7" s="1"/>
  <c r="AH263" i="7" s="1"/>
  <c r="AJ263" i="7" s="1"/>
  <c r="AE262" i="7"/>
  <c r="AC264" i="7" l="1" a="1"/>
  <c r="AC264" i="7" s="1"/>
  <c r="AH264" i="7" s="1"/>
  <c r="AJ264" i="7" s="1"/>
  <c r="AE263" i="7"/>
  <c r="AC265" i="7" l="1" a="1"/>
  <c r="AC265" i="7" s="1"/>
  <c r="AH265" i="7" s="1"/>
  <c r="AJ265" i="7" s="1"/>
  <c r="AE264" i="7"/>
  <c r="AC266" i="7" l="1" a="1"/>
  <c r="AC266" i="7" s="1"/>
  <c r="AH266" i="7" s="1"/>
  <c r="AJ266" i="7" s="1"/>
  <c r="AE265" i="7"/>
  <c r="AC267" i="7" l="1" a="1"/>
  <c r="AC267" i="7" s="1"/>
  <c r="AH267" i="7" s="1"/>
  <c r="AJ267" i="7" s="1"/>
  <c r="AE266" i="7"/>
  <c r="AC268" i="7" l="1" a="1"/>
  <c r="AC268" i="7" s="1"/>
  <c r="AH268" i="7" s="1"/>
  <c r="AJ268" i="7" s="1"/>
  <c r="AE267" i="7"/>
  <c r="AC269" i="7" l="1" a="1"/>
  <c r="AC269" i="7" s="1"/>
  <c r="AH269" i="7" s="1"/>
  <c r="AJ269" i="7" s="1"/>
  <c r="AE268" i="7"/>
  <c r="AC270" i="7" l="1" a="1"/>
  <c r="AC270" i="7" s="1"/>
  <c r="AH270" i="7" s="1"/>
  <c r="AJ270" i="7" s="1"/>
  <c r="AE269" i="7"/>
  <c r="AC271" i="7" l="1" a="1"/>
  <c r="AC271" i="7" s="1"/>
  <c r="AH271" i="7" s="1"/>
  <c r="AJ271" i="7" s="1"/>
  <c r="AE270" i="7"/>
  <c r="AC272" i="7" l="1" a="1"/>
  <c r="AC272" i="7" s="1"/>
  <c r="AH272" i="7" s="1"/>
  <c r="AJ272" i="7" s="1"/>
  <c r="AE271" i="7"/>
  <c r="AC273" i="7" l="1" a="1"/>
  <c r="AC273" i="7" s="1"/>
  <c r="AH273" i="7" s="1"/>
  <c r="AJ273" i="7" s="1"/>
  <c r="AE272" i="7"/>
  <c r="AC274" i="7" l="1" a="1"/>
  <c r="AC274" i="7" s="1"/>
  <c r="AH274" i="7" s="1"/>
  <c r="AJ274" i="7" s="1"/>
  <c r="AE273" i="7"/>
  <c r="AC275" i="7" l="1" a="1"/>
  <c r="AC275" i="7" s="1"/>
  <c r="AH275" i="7" s="1"/>
  <c r="AJ275" i="7" s="1"/>
  <c r="AE274" i="7"/>
  <c r="AC276" i="7" l="1" a="1"/>
  <c r="AC276" i="7" s="1"/>
  <c r="AH276" i="7" s="1"/>
  <c r="AJ276" i="7" s="1"/>
  <c r="AE275" i="7"/>
  <c r="AC277" i="7" l="1" a="1"/>
  <c r="AC277" i="7" s="1"/>
  <c r="AH277" i="7" s="1"/>
  <c r="AJ277" i="7" s="1"/>
  <c r="AE276" i="7"/>
  <c r="AC278" i="7" l="1" a="1"/>
  <c r="AC278" i="7" s="1"/>
  <c r="AH278" i="7" s="1"/>
  <c r="AJ278" i="7" s="1"/>
  <c r="AE277" i="7"/>
  <c r="AC279" i="7" l="1" a="1"/>
  <c r="AC279" i="7" s="1"/>
  <c r="AH279" i="7" s="1"/>
  <c r="AJ279" i="7" s="1"/>
  <c r="AE278" i="7"/>
  <c r="AC280" i="7" l="1" a="1"/>
  <c r="AC280" i="7" s="1"/>
  <c r="AH280" i="7" s="1"/>
  <c r="AJ280" i="7" s="1"/>
  <c r="AE279" i="7"/>
  <c r="AC281" i="7" l="1" a="1"/>
  <c r="AC281" i="7" s="1"/>
  <c r="AH281" i="7" s="1"/>
  <c r="AJ281" i="7" s="1"/>
  <c r="AE280" i="7"/>
  <c r="AC282" i="7" l="1" a="1"/>
  <c r="AC282" i="7" s="1"/>
  <c r="AH282" i="7" s="1"/>
  <c r="AJ282" i="7" s="1"/>
  <c r="AE281" i="7"/>
  <c r="AC283" i="7" l="1" a="1"/>
  <c r="AC283" i="7" s="1"/>
  <c r="AH283" i="7" s="1"/>
  <c r="AJ283" i="7" s="1"/>
  <c r="AE282" i="7"/>
  <c r="AC284" i="7" l="1" a="1"/>
  <c r="AC284" i="7" s="1"/>
  <c r="AH284" i="7" s="1"/>
  <c r="AJ284" i="7" s="1"/>
  <c r="AE283" i="7"/>
  <c r="AC285" i="7" l="1" a="1"/>
  <c r="AC285" i="7" s="1"/>
  <c r="AH285" i="7" s="1"/>
  <c r="AJ285" i="7" s="1"/>
  <c r="AE284" i="7"/>
  <c r="AC286" i="7" l="1" a="1"/>
  <c r="AC286" i="7" s="1"/>
  <c r="AH286" i="7" s="1"/>
  <c r="AJ286" i="7" s="1"/>
  <c r="AE285" i="7"/>
  <c r="AC287" i="7" l="1" a="1"/>
  <c r="AC287" i="7" s="1"/>
  <c r="AH287" i="7" s="1"/>
  <c r="AJ287" i="7" s="1"/>
  <c r="AE286" i="7"/>
  <c r="AC288" i="7" l="1" a="1"/>
  <c r="AC288" i="7" s="1"/>
  <c r="AH288" i="7" s="1"/>
  <c r="AJ288" i="7" s="1"/>
  <c r="AE287" i="7"/>
  <c r="AC289" i="7" l="1" a="1"/>
  <c r="AC289" i="7" s="1"/>
  <c r="AH289" i="7" s="1"/>
  <c r="AJ289" i="7" s="1"/>
  <c r="AE288" i="7"/>
  <c r="AC290" i="7" l="1" a="1"/>
  <c r="AC290" i="7" s="1"/>
  <c r="AH290" i="7" s="1"/>
  <c r="AJ290" i="7" s="1"/>
  <c r="AE289" i="7"/>
  <c r="AC291" i="7" l="1" a="1"/>
  <c r="AC291" i="7" s="1"/>
  <c r="AH291" i="7" s="1"/>
  <c r="AJ291" i="7" s="1"/>
  <c r="AE290" i="7"/>
  <c r="AC292" i="7" l="1" a="1"/>
  <c r="AC292" i="7" s="1"/>
  <c r="AH292" i="7" s="1"/>
  <c r="AJ292" i="7" s="1"/>
  <c r="AE291" i="7"/>
  <c r="AC293" i="7" l="1" a="1"/>
  <c r="AC293" i="7" s="1"/>
  <c r="AH293" i="7" s="1"/>
  <c r="AJ293" i="7" s="1"/>
  <c r="AE292" i="7"/>
  <c r="AC294" i="7" l="1" a="1"/>
  <c r="AC294" i="7" s="1"/>
  <c r="AH294" i="7" s="1"/>
  <c r="AJ294" i="7" s="1"/>
  <c r="AE293" i="7"/>
  <c r="AC295" i="7" l="1" a="1"/>
  <c r="AC295" i="7" s="1"/>
  <c r="AH295" i="7" s="1"/>
  <c r="AJ295" i="7" s="1"/>
  <c r="AE294" i="7"/>
  <c r="AC296" i="7" l="1" a="1"/>
  <c r="AC296" i="7" s="1"/>
  <c r="AH296" i="7" s="1"/>
  <c r="AJ296" i="7" s="1"/>
  <c r="AE295" i="7"/>
  <c r="AC297" i="7" l="1" a="1"/>
  <c r="AC297" i="7" s="1"/>
  <c r="AH297" i="7" s="1"/>
  <c r="AJ297" i="7" s="1"/>
  <c r="AE296" i="7"/>
  <c r="AC298" i="7" l="1" a="1"/>
  <c r="AC298" i="7" s="1"/>
  <c r="AH298" i="7" s="1"/>
  <c r="AJ298" i="7" s="1"/>
  <c r="AE297" i="7"/>
  <c r="AC299" i="7" l="1" a="1"/>
  <c r="AC299" i="7" s="1"/>
  <c r="AH299" i="7" s="1"/>
  <c r="AJ299" i="7" s="1"/>
  <c r="AE298" i="7"/>
  <c r="AC300" i="7" l="1" a="1"/>
  <c r="AC300" i="7" s="1"/>
  <c r="AH300" i="7" s="1"/>
  <c r="AJ300" i="7" s="1"/>
  <c r="AE299" i="7"/>
  <c r="AC301" i="7" l="1" a="1"/>
  <c r="AC301" i="7" s="1"/>
  <c r="AH301" i="7" s="1"/>
  <c r="AJ301" i="7" s="1"/>
  <c r="AE300" i="7"/>
  <c r="AC302" i="7" l="1" a="1"/>
  <c r="AC302" i="7" s="1"/>
  <c r="AH302" i="7" s="1"/>
  <c r="AJ302" i="7" s="1"/>
  <c r="AE301" i="7"/>
  <c r="AC303" i="7" l="1" a="1"/>
  <c r="AC303" i="7" s="1"/>
  <c r="AH303" i="7" s="1"/>
  <c r="AJ303" i="7" s="1"/>
  <c r="AE302" i="7"/>
  <c r="AK5" i="7" l="1" a="1"/>
  <c r="AK5" i="7" s="1"/>
  <c r="AK6" i="7" s="1" a="1"/>
  <c r="AK6" i="7" s="1"/>
  <c r="AC304" i="7" a="1"/>
  <c r="AC304" i="7" s="1"/>
  <c r="AE304" i="7" s="1"/>
  <c r="AE303" i="7"/>
  <c r="AK7" i="7" l="1" a="1"/>
  <c r="AK7" i="7" s="1"/>
  <c r="AK8" i="7" s="1" a="1"/>
  <c r="AK8" i="7" s="1"/>
  <c r="AF4" i="7" a="1"/>
  <c r="AF4" i="7" s="1"/>
  <c r="AF5" i="7" s="1" a="1"/>
  <c r="AF5" i="7" s="1"/>
  <c r="AK9" i="7" l="1" a="1"/>
  <c r="AK9" i="7" s="1"/>
  <c r="AK10" i="7" s="1" a="1"/>
  <c r="AK10" i="7" s="1"/>
  <c r="AF6" i="7" a="1"/>
  <c r="AF6" i="7" s="1"/>
  <c r="AF7" i="7" s="1" a="1"/>
  <c r="AF7" i="7" s="1"/>
  <c r="AK11" i="7" l="1" a="1"/>
  <c r="AK11" i="7" s="1"/>
  <c r="AK12" i="7" s="1" a="1"/>
  <c r="AK12" i="7" s="1"/>
  <c r="AK13" i="7" s="1" a="1"/>
  <c r="AK13" i="7" s="1"/>
  <c r="AK14" i="7" s="1" a="1"/>
  <c r="AK14" i="7" s="1"/>
  <c r="AK15" i="7" s="1" a="1"/>
  <c r="AK15" i="7" s="1"/>
  <c r="AK16" i="7" s="1" a="1"/>
  <c r="AK16" i="7" s="1"/>
  <c r="AK17" i="7" s="1" a="1"/>
  <c r="AK17" i="7" s="1"/>
  <c r="AK18" i="7" s="1" a="1"/>
  <c r="AK18" i="7" s="1"/>
  <c r="AK19" i="7" s="1" a="1"/>
  <c r="AK19" i="7" s="1"/>
  <c r="AK20" i="7" s="1" a="1"/>
  <c r="AK20" i="7" s="1"/>
  <c r="AK21" i="7" s="1" a="1"/>
  <c r="AK21" i="7" s="1"/>
  <c r="AK22" i="7" s="1" a="1"/>
  <c r="AK22" i="7" s="1"/>
  <c r="AK23" i="7" s="1" a="1"/>
  <c r="AK23" i="7" s="1"/>
  <c r="AK24" i="7" s="1" a="1"/>
  <c r="AK24" i="7" s="1"/>
  <c r="AK25" i="7" s="1" a="1"/>
  <c r="AK25" i="7" s="1"/>
  <c r="AK26" i="7" s="1" a="1"/>
  <c r="AK26" i="7" s="1"/>
  <c r="AK27" i="7" s="1" a="1"/>
  <c r="AK27" i="7" s="1"/>
  <c r="AK28" i="7" s="1" a="1"/>
  <c r="AK28" i="7" s="1"/>
  <c r="AK29" i="7" s="1" a="1"/>
  <c r="AK29" i="7" s="1"/>
  <c r="AK30" i="7" s="1" a="1"/>
  <c r="AK30" i="7" s="1"/>
  <c r="AK31" i="7" s="1" a="1"/>
  <c r="AK31" i="7" s="1"/>
  <c r="AK32" i="7" s="1" a="1"/>
  <c r="AK32" i="7" s="1"/>
  <c r="AK33" i="7" s="1" a="1"/>
  <c r="AK33" i="7" s="1"/>
  <c r="AK34" i="7" s="1" a="1"/>
  <c r="AK34" i="7" s="1"/>
  <c r="AK35" i="7" s="1" a="1"/>
  <c r="AK35" i="7" s="1"/>
  <c r="AK36" i="7" s="1" a="1"/>
  <c r="AK36" i="7" s="1"/>
  <c r="AK37" i="7" s="1" a="1"/>
  <c r="AK37" i="7" s="1"/>
  <c r="AK38" i="7" s="1" a="1"/>
  <c r="AK38" i="7" s="1"/>
  <c r="AK39" i="7" s="1" a="1"/>
  <c r="AK39" i="7" s="1"/>
  <c r="AK40" i="7" s="1" a="1"/>
  <c r="AK40" i="7" s="1"/>
  <c r="AK41" i="7" s="1" a="1"/>
  <c r="AK41" i="7" s="1"/>
  <c r="AK42" i="7" s="1" a="1"/>
  <c r="AK42" i="7" s="1"/>
  <c r="AK43" i="7" s="1" a="1"/>
  <c r="AK43" i="7" s="1"/>
  <c r="AK44" i="7" s="1" a="1"/>
  <c r="AK44" i="7" s="1"/>
  <c r="AK45" i="7" s="1" a="1"/>
  <c r="AK45" i="7" s="1"/>
  <c r="AK46" i="7" s="1" a="1"/>
  <c r="AK46" i="7" s="1"/>
  <c r="AK47" i="7" s="1" a="1"/>
  <c r="AK47" i="7" s="1"/>
  <c r="AK48" i="7" s="1" a="1"/>
  <c r="AK48" i="7" s="1"/>
  <c r="AK49" i="7" s="1" a="1"/>
  <c r="AK49" i="7" s="1"/>
  <c r="AK50" i="7" s="1" a="1"/>
  <c r="AK50" i="7" s="1"/>
  <c r="AK51" i="7" s="1" a="1"/>
  <c r="AK51" i="7" s="1"/>
  <c r="AK52" i="7" s="1" a="1"/>
  <c r="AK52" i="7" s="1"/>
  <c r="AK53" i="7" s="1" a="1"/>
  <c r="AK53" i="7" s="1"/>
  <c r="AK54" i="7" s="1" a="1"/>
  <c r="AK54" i="7" s="1"/>
  <c r="AK55" i="7" s="1" a="1"/>
  <c r="AK55" i="7" s="1"/>
  <c r="AK56" i="7" s="1" a="1"/>
  <c r="AK56" i="7" s="1"/>
  <c r="AK57" i="7" s="1" a="1"/>
  <c r="AK57" i="7" s="1"/>
  <c r="AK58" i="7" s="1" a="1"/>
  <c r="AK58" i="7" s="1"/>
  <c r="AK59" i="7" s="1" a="1"/>
  <c r="AK59" i="7" s="1"/>
  <c r="AK60" i="7" s="1" a="1"/>
  <c r="AK60" i="7" s="1"/>
  <c r="AK61" i="7" s="1" a="1"/>
  <c r="AK61" i="7" s="1"/>
  <c r="AK62" i="7" s="1" a="1"/>
  <c r="AK62" i="7" s="1"/>
  <c r="AK63" i="7" s="1" a="1"/>
  <c r="AK63" i="7" s="1"/>
  <c r="AK64" i="7" s="1" a="1"/>
  <c r="AK64" i="7" s="1"/>
  <c r="AK65" i="7" s="1" a="1"/>
  <c r="AK65" i="7" s="1"/>
  <c r="AK66" i="7" s="1" a="1"/>
  <c r="AK66" i="7" s="1"/>
  <c r="AK67" i="7" s="1" a="1"/>
  <c r="AK67" i="7" s="1"/>
  <c r="AK68" i="7" s="1" a="1"/>
  <c r="AK68" i="7" s="1"/>
  <c r="AK69" i="7" s="1" a="1"/>
  <c r="AK69" i="7" s="1"/>
  <c r="AK70" i="7" s="1" a="1"/>
  <c r="AK70" i="7" s="1"/>
  <c r="AK71" i="7" s="1" a="1"/>
  <c r="AK71" i="7" s="1"/>
  <c r="AK72" i="7" s="1" a="1"/>
  <c r="AK72" i="7" s="1"/>
  <c r="AK73" i="7" s="1" a="1"/>
  <c r="AK73" i="7" s="1"/>
  <c r="AK74" i="7" s="1" a="1"/>
  <c r="AK74" i="7" s="1"/>
  <c r="AK75" i="7" s="1" a="1"/>
  <c r="AK75" i="7" s="1"/>
  <c r="AK76" i="7" s="1" a="1"/>
  <c r="AK76" i="7" s="1"/>
  <c r="AK77" i="7" s="1" a="1"/>
  <c r="AK77" i="7" s="1"/>
  <c r="AK78" i="7" s="1" a="1"/>
  <c r="AK78" i="7" s="1"/>
  <c r="AK79" i="7" s="1" a="1"/>
  <c r="AK79" i="7" s="1"/>
  <c r="AK80" i="7" s="1" a="1"/>
  <c r="AK80" i="7" s="1"/>
  <c r="AK81" i="7" s="1" a="1"/>
  <c r="AK81" i="7" s="1"/>
  <c r="AK82" i="7" s="1" a="1"/>
  <c r="AK82" i="7" s="1"/>
  <c r="AK83" i="7" s="1" a="1"/>
  <c r="AK83" i="7" s="1"/>
  <c r="AK84" i="7" s="1" a="1"/>
  <c r="AK84" i="7" s="1"/>
  <c r="AK85" i="7" s="1" a="1"/>
  <c r="AK85" i="7" s="1"/>
  <c r="AK86" i="7" s="1" a="1"/>
  <c r="AK86" i="7" s="1"/>
  <c r="AK87" i="7" s="1" a="1"/>
  <c r="AK87" i="7" s="1"/>
  <c r="AK88" i="7" s="1" a="1"/>
  <c r="AK88" i="7" s="1"/>
  <c r="AK89" i="7" s="1" a="1"/>
  <c r="AK89" i="7" s="1"/>
  <c r="AK90" i="7" s="1" a="1"/>
  <c r="AK90" i="7" s="1"/>
  <c r="AK91" i="7" s="1" a="1"/>
  <c r="AK91" i="7" s="1"/>
  <c r="AK92" i="7" s="1" a="1"/>
  <c r="AK92" i="7" s="1"/>
  <c r="AK93" i="7" s="1" a="1"/>
  <c r="AK93" i="7" s="1"/>
  <c r="AK94" i="7" s="1" a="1"/>
  <c r="AK94" i="7" s="1"/>
  <c r="AK95" i="7" s="1" a="1"/>
  <c r="AK95" i="7" s="1"/>
  <c r="AK96" i="7" s="1" a="1"/>
  <c r="AK96" i="7" s="1"/>
  <c r="AK97" i="7" s="1" a="1"/>
  <c r="AK97" i="7" s="1"/>
  <c r="AK98" i="7" s="1" a="1"/>
  <c r="AK98" i="7" s="1"/>
  <c r="AK99" i="7" s="1" a="1"/>
  <c r="AK99" i="7" s="1"/>
  <c r="AK100" i="7" s="1" a="1"/>
  <c r="AK100" i="7" s="1"/>
  <c r="AK101" i="7" s="1" a="1"/>
  <c r="AK101" i="7" s="1"/>
  <c r="AK102" i="7" s="1" a="1"/>
  <c r="AK102" i="7" s="1"/>
  <c r="AK103" i="7" s="1" a="1"/>
  <c r="AK103" i="7" s="1"/>
  <c r="AK104" i="7" s="1" a="1"/>
  <c r="AK104" i="7" s="1"/>
  <c r="AK105" i="7" s="1" a="1"/>
  <c r="AK105" i="7" s="1"/>
  <c r="AK106" i="7" s="1" a="1"/>
  <c r="AK106" i="7" s="1"/>
  <c r="AK107" i="7" s="1" a="1"/>
  <c r="AK107" i="7" s="1"/>
  <c r="AK108" i="7" s="1" a="1"/>
  <c r="AK108" i="7" s="1"/>
  <c r="AK109" i="7" s="1" a="1"/>
  <c r="AK109" i="7" s="1"/>
  <c r="AK110" i="7" s="1" a="1"/>
  <c r="AK110" i="7" s="1"/>
  <c r="AK111" i="7" s="1" a="1"/>
  <c r="AK111" i="7" s="1"/>
  <c r="AK112" i="7" s="1" a="1"/>
  <c r="AK112" i="7" s="1"/>
  <c r="AK113" i="7" s="1" a="1"/>
  <c r="AK113" i="7" s="1"/>
  <c r="AK114" i="7" s="1" a="1"/>
  <c r="AK114" i="7" s="1"/>
  <c r="AK115" i="7" s="1" a="1"/>
  <c r="AK115" i="7" s="1"/>
  <c r="AK116" i="7" s="1" a="1"/>
  <c r="AK116" i="7" s="1"/>
  <c r="AK117" i="7" s="1" a="1"/>
  <c r="AK117" i="7" s="1"/>
  <c r="AK118" i="7" s="1" a="1"/>
  <c r="AK118" i="7" s="1"/>
  <c r="AK119" i="7" s="1" a="1"/>
  <c r="AK119" i="7" s="1"/>
  <c r="AK120" i="7" s="1" a="1"/>
  <c r="AK120" i="7" s="1"/>
  <c r="AK121" i="7" s="1" a="1"/>
  <c r="AK121" i="7" s="1"/>
  <c r="AK122" i="7" s="1" a="1"/>
  <c r="AK122" i="7" s="1"/>
  <c r="AK123" i="7" s="1" a="1"/>
  <c r="AK123" i="7" s="1"/>
  <c r="AK124" i="7" s="1" a="1"/>
  <c r="AK124" i="7" s="1"/>
  <c r="AK125" i="7" s="1" a="1"/>
  <c r="AK125" i="7" s="1"/>
  <c r="AK126" i="7" s="1" a="1"/>
  <c r="AK126" i="7" s="1"/>
  <c r="AK127" i="7" s="1" a="1"/>
  <c r="AK127" i="7" s="1"/>
  <c r="AK128" i="7" s="1" a="1"/>
  <c r="AK128" i="7" s="1"/>
  <c r="AK129" i="7" s="1" a="1"/>
  <c r="AK129" i="7" s="1"/>
  <c r="AK130" i="7" s="1" a="1"/>
  <c r="AK130" i="7" s="1"/>
  <c r="AK131" i="7" s="1" a="1"/>
  <c r="AK131" i="7" s="1"/>
  <c r="AK132" i="7" s="1" a="1"/>
  <c r="AK132" i="7" s="1"/>
  <c r="AK133" i="7" s="1" a="1"/>
  <c r="AK133" i="7" s="1"/>
  <c r="AK134" i="7" s="1" a="1"/>
  <c r="AK134" i="7" s="1"/>
  <c r="AK135" i="7" s="1" a="1"/>
  <c r="AK135" i="7" s="1"/>
  <c r="AK136" i="7" s="1" a="1"/>
  <c r="AK136" i="7" s="1"/>
  <c r="AK137" i="7" s="1" a="1"/>
  <c r="AK137" i="7" s="1"/>
  <c r="AK138" i="7" s="1" a="1"/>
  <c r="AK138" i="7" s="1"/>
  <c r="AK139" i="7" s="1" a="1"/>
  <c r="AK139" i="7" s="1"/>
  <c r="AK140" i="7" s="1" a="1"/>
  <c r="AK140" i="7" s="1"/>
  <c r="AK141" i="7" s="1" a="1"/>
  <c r="AK141" i="7" s="1"/>
  <c r="AK142" i="7" s="1" a="1"/>
  <c r="AK142" i="7" s="1"/>
  <c r="AK143" i="7" s="1" a="1"/>
  <c r="AK143" i="7" s="1"/>
  <c r="AK144" i="7" s="1" a="1"/>
  <c r="AK144" i="7" s="1"/>
  <c r="AK145" i="7" s="1" a="1"/>
  <c r="AK145" i="7" s="1"/>
  <c r="AK146" i="7" s="1" a="1"/>
  <c r="AK146" i="7" s="1"/>
  <c r="AK147" i="7" s="1" a="1"/>
  <c r="AK147" i="7" s="1"/>
  <c r="AK148" i="7" s="1" a="1"/>
  <c r="AK148" i="7" s="1"/>
  <c r="AK149" i="7" s="1" a="1"/>
  <c r="AK149" i="7" s="1"/>
  <c r="AK150" i="7" s="1" a="1"/>
  <c r="AK150" i="7" s="1"/>
  <c r="AK151" i="7" s="1" a="1"/>
  <c r="AK151" i="7" s="1"/>
  <c r="AK152" i="7" s="1" a="1"/>
  <c r="AK152" i="7" s="1"/>
  <c r="AK153" i="7" s="1" a="1"/>
  <c r="AK153" i="7" s="1"/>
  <c r="AK154" i="7" s="1" a="1"/>
  <c r="AK154" i="7" s="1"/>
  <c r="AK155" i="7" s="1" a="1"/>
  <c r="AK155" i="7" s="1"/>
  <c r="AK156" i="7" s="1" a="1"/>
  <c r="AK156" i="7" s="1"/>
  <c r="AK157" i="7" s="1" a="1"/>
  <c r="AK157" i="7" s="1"/>
  <c r="AK158" i="7" s="1" a="1"/>
  <c r="AK158" i="7" s="1"/>
  <c r="AK159" i="7" s="1" a="1"/>
  <c r="AK159" i="7" s="1"/>
  <c r="AK160" i="7" s="1" a="1"/>
  <c r="AK160" i="7" s="1"/>
  <c r="AK161" i="7" s="1" a="1"/>
  <c r="AK161" i="7" s="1"/>
  <c r="AK162" i="7" s="1" a="1"/>
  <c r="AK162" i="7" s="1"/>
  <c r="AK163" i="7" s="1" a="1"/>
  <c r="AK163" i="7" s="1"/>
  <c r="AK164" i="7" s="1" a="1"/>
  <c r="AK164" i="7" s="1"/>
  <c r="AK165" i="7" s="1" a="1"/>
  <c r="AK165" i="7" s="1"/>
  <c r="AK166" i="7" s="1" a="1"/>
  <c r="AK166" i="7" s="1"/>
  <c r="AK167" i="7" s="1" a="1"/>
  <c r="AK167" i="7" s="1"/>
  <c r="AK168" i="7" s="1" a="1"/>
  <c r="AK168" i="7" s="1"/>
  <c r="AK169" i="7" s="1" a="1"/>
  <c r="AK169" i="7" s="1"/>
  <c r="AK170" i="7" s="1" a="1"/>
  <c r="AK170" i="7" s="1"/>
  <c r="AK171" i="7" s="1" a="1"/>
  <c r="AK171" i="7" s="1"/>
  <c r="AK172" i="7" s="1" a="1"/>
  <c r="AK172" i="7" s="1"/>
  <c r="AK173" i="7" s="1" a="1"/>
  <c r="AK173" i="7" s="1"/>
  <c r="AK174" i="7" s="1" a="1"/>
  <c r="AK174" i="7" s="1"/>
  <c r="AK175" i="7" s="1" a="1"/>
  <c r="AK175" i="7" s="1"/>
  <c r="AK176" i="7" s="1" a="1"/>
  <c r="AK176" i="7" s="1"/>
  <c r="AK177" i="7" s="1" a="1"/>
  <c r="AK177" i="7" s="1"/>
  <c r="AK178" i="7" s="1" a="1"/>
  <c r="AK178" i="7" s="1"/>
  <c r="AK179" i="7" s="1" a="1"/>
  <c r="AK179" i="7" s="1"/>
  <c r="AK180" i="7" s="1" a="1"/>
  <c r="AK180" i="7" s="1"/>
  <c r="AK181" i="7" s="1" a="1"/>
  <c r="AK181" i="7" s="1"/>
  <c r="AK182" i="7" s="1" a="1"/>
  <c r="AK182" i="7" s="1"/>
  <c r="AK183" i="7" s="1" a="1"/>
  <c r="AK183" i="7" s="1"/>
  <c r="AK184" i="7" s="1" a="1"/>
  <c r="AK184" i="7" s="1"/>
  <c r="AK185" i="7" s="1" a="1"/>
  <c r="AK185" i="7" s="1"/>
  <c r="AK186" i="7" s="1" a="1"/>
  <c r="AK186" i="7" s="1"/>
  <c r="AK187" i="7" s="1" a="1"/>
  <c r="AK187" i="7" s="1"/>
  <c r="AK188" i="7" s="1" a="1"/>
  <c r="AK188" i="7" s="1"/>
  <c r="AK189" i="7" s="1" a="1"/>
  <c r="AK189" i="7" s="1"/>
  <c r="AK190" i="7" s="1" a="1"/>
  <c r="AK190" i="7" s="1"/>
  <c r="AK191" i="7" s="1" a="1"/>
  <c r="AK191" i="7" s="1"/>
  <c r="AK192" i="7" s="1" a="1"/>
  <c r="AK192" i="7" s="1"/>
  <c r="AK193" i="7" s="1" a="1"/>
  <c r="AK193" i="7" s="1"/>
  <c r="AK194" i="7" s="1" a="1"/>
  <c r="AK194" i="7" s="1"/>
  <c r="AK195" i="7" s="1" a="1"/>
  <c r="AK195" i="7" s="1"/>
  <c r="AK196" i="7" s="1" a="1"/>
  <c r="AK196" i="7" s="1"/>
  <c r="AK197" i="7" s="1" a="1"/>
  <c r="AK197" i="7" s="1"/>
  <c r="AK198" i="7" s="1" a="1"/>
  <c r="AK198" i="7" s="1"/>
  <c r="AK199" i="7" s="1" a="1"/>
  <c r="AK199" i="7" s="1"/>
  <c r="AK200" i="7" s="1" a="1"/>
  <c r="AK200" i="7" s="1"/>
  <c r="AK201" i="7" s="1" a="1"/>
  <c r="AK201" i="7" s="1"/>
  <c r="AK202" i="7" s="1" a="1"/>
  <c r="AK202" i="7" s="1"/>
  <c r="AK203" i="7" s="1" a="1"/>
  <c r="AK203" i="7" s="1"/>
  <c r="AK204" i="7" s="1" a="1"/>
  <c r="AK204" i="7" s="1"/>
  <c r="AK205" i="7" s="1" a="1"/>
  <c r="AK205" i="7" s="1"/>
  <c r="AK206" i="7" s="1" a="1"/>
  <c r="AK206" i="7" s="1"/>
  <c r="AK207" i="7" s="1" a="1"/>
  <c r="AK207" i="7" s="1"/>
  <c r="AK208" i="7" s="1" a="1"/>
  <c r="AK208" i="7" s="1"/>
  <c r="AK209" i="7" s="1" a="1"/>
  <c r="AK209" i="7" s="1"/>
  <c r="AK210" i="7" s="1" a="1"/>
  <c r="AK210" i="7" s="1"/>
  <c r="AK211" i="7" s="1" a="1"/>
  <c r="AK211" i="7" s="1"/>
  <c r="AK212" i="7" s="1" a="1"/>
  <c r="AK212" i="7" s="1"/>
  <c r="AK213" i="7" s="1" a="1"/>
  <c r="AK213" i="7" s="1"/>
  <c r="AK214" i="7" s="1" a="1"/>
  <c r="AK214" i="7" s="1"/>
  <c r="AK215" i="7" s="1" a="1"/>
  <c r="AK215" i="7" s="1"/>
  <c r="AK216" i="7" s="1" a="1"/>
  <c r="AK216" i="7" s="1"/>
  <c r="AK217" i="7" s="1" a="1"/>
  <c r="AK217" i="7" s="1"/>
  <c r="AK218" i="7" s="1" a="1"/>
  <c r="AK218" i="7" s="1"/>
  <c r="AK219" i="7" s="1" a="1"/>
  <c r="AK219" i="7" s="1"/>
  <c r="AK220" i="7" s="1" a="1"/>
  <c r="AK220" i="7" s="1"/>
  <c r="AK221" i="7" s="1" a="1"/>
  <c r="AK221" i="7" s="1"/>
  <c r="AK222" i="7" s="1" a="1"/>
  <c r="AK222" i="7" s="1"/>
  <c r="AK223" i="7" s="1" a="1"/>
  <c r="AK223" i="7" s="1"/>
  <c r="AK224" i="7" s="1" a="1"/>
  <c r="AK224" i="7" s="1"/>
  <c r="AK225" i="7" s="1" a="1"/>
  <c r="AK225" i="7" s="1"/>
  <c r="AK226" i="7" s="1" a="1"/>
  <c r="AK226" i="7" s="1"/>
  <c r="AK227" i="7" s="1" a="1"/>
  <c r="AK227" i="7" s="1"/>
  <c r="AK228" i="7" s="1" a="1"/>
  <c r="AK228" i="7" s="1"/>
  <c r="AK229" i="7" s="1" a="1"/>
  <c r="AK229" i="7" s="1"/>
  <c r="AK230" i="7" s="1" a="1"/>
  <c r="AK230" i="7" s="1"/>
  <c r="AK231" i="7" s="1" a="1"/>
  <c r="AK231" i="7" s="1"/>
  <c r="AK232" i="7" s="1" a="1"/>
  <c r="AK232" i="7" s="1"/>
  <c r="AK233" i="7" s="1" a="1"/>
  <c r="AK233" i="7" s="1"/>
  <c r="AK234" i="7" s="1" a="1"/>
  <c r="AK234" i="7" s="1"/>
  <c r="AK235" i="7" s="1" a="1"/>
  <c r="AK235" i="7" s="1"/>
  <c r="AK236" i="7" s="1" a="1"/>
  <c r="AK236" i="7" s="1"/>
  <c r="AK237" i="7" s="1" a="1"/>
  <c r="AK237" i="7" s="1"/>
  <c r="AK238" i="7" s="1" a="1"/>
  <c r="AK238" i="7" s="1"/>
  <c r="AK239" i="7" s="1" a="1"/>
  <c r="AK239" i="7" s="1"/>
  <c r="AK240" i="7" s="1" a="1"/>
  <c r="AK240" i="7" s="1"/>
  <c r="AK241" i="7" s="1" a="1"/>
  <c r="AK241" i="7" s="1"/>
  <c r="AK242" i="7" s="1" a="1"/>
  <c r="AK242" i="7" s="1"/>
  <c r="AK243" i="7" s="1" a="1"/>
  <c r="AK243" i="7" s="1"/>
  <c r="AK244" i="7" s="1" a="1"/>
  <c r="AK244" i="7" s="1"/>
  <c r="AK245" i="7" s="1" a="1"/>
  <c r="AK245" i="7" s="1"/>
  <c r="AK246" i="7" s="1" a="1"/>
  <c r="AK246" i="7" s="1"/>
  <c r="AK247" i="7" s="1" a="1"/>
  <c r="AK247" i="7" s="1"/>
  <c r="AK248" i="7" s="1" a="1"/>
  <c r="AK248" i="7" s="1"/>
  <c r="AK249" i="7" s="1" a="1"/>
  <c r="AK249" i="7" s="1"/>
  <c r="AK250" i="7" s="1" a="1"/>
  <c r="AK250" i="7" s="1"/>
  <c r="AK251" i="7" s="1" a="1"/>
  <c r="AK251" i="7" s="1"/>
  <c r="AK252" i="7" s="1" a="1"/>
  <c r="AK252" i="7" s="1"/>
  <c r="AK253" i="7" s="1" a="1"/>
  <c r="AK253" i="7" s="1"/>
  <c r="AK254" i="7" s="1" a="1"/>
  <c r="AK254" i="7" s="1"/>
  <c r="AK255" i="7" s="1" a="1"/>
  <c r="AK255" i="7" s="1"/>
  <c r="AK256" i="7" s="1" a="1"/>
  <c r="AK256" i="7" s="1"/>
  <c r="AK257" i="7" s="1" a="1"/>
  <c r="AK257" i="7" s="1"/>
  <c r="AK258" i="7" s="1" a="1"/>
  <c r="AK258" i="7" s="1"/>
  <c r="AK259" i="7" s="1" a="1"/>
  <c r="AK259" i="7" s="1"/>
  <c r="AK260" i="7" s="1" a="1"/>
  <c r="AK260" i="7" s="1"/>
  <c r="AK261" i="7" s="1" a="1"/>
  <c r="AK261" i="7" s="1"/>
  <c r="AK262" i="7" s="1" a="1"/>
  <c r="AK262" i="7" s="1"/>
  <c r="AK263" i="7" s="1" a="1"/>
  <c r="AK263" i="7" s="1"/>
  <c r="AK264" i="7" s="1" a="1"/>
  <c r="AK264" i="7" s="1"/>
  <c r="AK265" i="7" s="1" a="1"/>
  <c r="AK265" i="7" s="1"/>
  <c r="AK266" i="7" s="1" a="1"/>
  <c r="AK266" i="7" s="1"/>
  <c r="AK267" i="7" s="1" a="1"/>
  <c r="AK267" i="7" s="1"/>
  <c r="AK268" i="7" s="1" a="1"/>
  <c r="AK268" i="7" s="1"/>
  <c r="AK269" i="7" s="1" a="1"/>
  <c r="AK269" i="7" s="1"/>
  <c r="AK270" i="7" s="1" a="1"/>
  <c r="AK270" i="7" s="1"/>
  <c r="AK271" i="7" s="1" a="1"/>
  <c r="AK271" i="7" s="1"/>
  <c r="AK272" i="7" s="1" a="1"/>
  <c r="AK272" i="7" s="1"/>
  <c r="AK273" i="7" s="1" a="1"/>
  <c r="AK273" i="7" s="1"/>
  <c r="AK274" i="7" s="1" a="1"/>
  <c r="AK274" i="7" s="1"/>
  <c r="AK275" i="7" s="1" a="1"/>
  <c r="AK275" i="7" s="1"/>
  <c r="AK276" i="7" s="1" a="1"/>
  <c r="AK276" i="7" s="1"/>
  <c r="AK277" i="7" s="1" a="1"/>
  <c r="AK277" i="7" s="1"/>
  <c r="AK278" i="7" s="1" a="1"/>
  <c r="AK278" i="7" s="1"/>
  <c r="AK279" i="7" s="1" a="1"/>
  <c r="AK279" i="7" s="1"/>
  <c r="AK280" i="7" s="1" a="1"/>
  <c r="AK280" i="7" s="1"/>
  <c r="AK281" i="7" s="1" a="1"/>
  <c r="AK281" i="7" s="1"/>
  <c r="AK282" i="7" s="1" a="1"/>
  <c r="AK282" i="7" s="1"/>
  <c r="AK283" i="7" s="1" a="1"/>
  <c r="AK283" i="7" s="1"/>
  <c r="AK284" i="7" s="1" a="1"/>
  <c r="AK284" i="7" s="1"/>
  <c r="AK285" i="7" s="1" a="1"/>
  <c r="AK285" i="7" s="1"/>
  <c r="AK286" i="7" s="1" a="1"/>
  <c r="AK286" i="7" s="1"/>
  <c r="AK287" i="7" s="1" a="1"/>
  <c r="AK287" i="7" s="1"/>
  <c r="AK288" i="7" s="1" a="1"/>
  <c r="AK288" i="7" s="1"/>
  <c r="AK289" i="7" s="1" a="1"/>
  <c r="AK289" i="7" s="1"/>
  <c r="AK290" i="7" s="1" a="1"/>
  <c r="AK290" i="7" s="1"/>
  <c r="AK291" i="7" s="1" a="1"/>
  <c r="AK291" i="7" s="1"/>
  <c r="AK292" i="7" s="1" a="1"/>
  <c r="AK292" i="7" s="1"/>
  <c r="AK293" i="7" s="1" a="1"/>
  <c r="AK293" i="7" s="1"/>
  <c r="AK294" i="7" s="1" a="1"/>
  <c r="AK294" i="7" s="1"/>
  <c r="AK295" i="7" s="1" a="1"/>
  <c r="AK295" i="7" s="1"/>
  <c r="AK296" i="7" s="1" a="1"/>
  <c r="AK296" i="7" s="1"/>
  <c r="AK297" i="7" s="1" a="1"/>
  <c r="AK297" i="7" s="1"/>
  <c r="AK298" i="7" s="1" a="1"/>
  <c r="AK298" i="7" s="1"/>
  <c r="AK299" i="7" s="1" a="1"/>
  <c r="AK299" i="7" s="1"/>
  <c r="AK300" i="7" s="1" a="1"/>
  <c r="AK300" i="7" s="1"/>
  <c r="AK301" i="7" s="1" a="1"/>
  <c r="AK301" i="7" s="1"/>
  <c r="AK302" i="7" s="1" a="1"/>
  <c r="AK302" i="7" s="1"/>
  <c r="AK303" i="7" s="1" a="1"/>
  <c r="AK303" i="7" s="1"/>
  <c r="AF8" i="7" a="1"/>
  <c r="AF8" i="7" s="1"/>
  <c r="AF9" i="7" s="1" a="1"/>
  <c r="AF9" i="7" s="1"/>
  <c r="AF10" i="7" l="1" a="1"/>
  <c r="AF10" i="7" s="1"/>
  <c r="AF11" i="7" s="1" a="1"/>
  <c r="AF11" i="7" s="1"/>
  <c r="AF12" i="7" s="1" a="1"/>
  <c r="AF12" i="7" s="1"/>
  <c r="AF13" i="7" s="1" a="1"/>
  <c r="AF13" i="7" s="1"/>
  <c r="AF14" i="7" s="1" a="1"/>
  <c r="AF14" i="7" s="1"/>
  <c r="AF15" i="7" l="1" a="1"/>
  <c r="AF15" i="7" s="1"/>
  <c r="AF16" i="7" s="1" a="1"/>
  <c r="AF16" i="7" s="1"/>
  <c r="AF17" i="7" s="1" a="1"/>
  <c r="AF17" i="7" s="1"/>
  <c r="AF18" i="7" s="1" a="1"/>
  <c r="AF18" i="7" s="1"/>
  <c r="AF19" i="7" s="1" a="1"/>
  <c r="AF19" i="7" s="1"/>
  <c r="AF20" i="7" s="1" a="1"/>
  <c r="AF20" i="7" s="1"/>
  <c r="AF21" i="7" s="1" a="1"/>
  <c r="AF21" i="7" s="1"/>
  <c r="AF22" i="7" s="1" a="1"/>
  <c r="AF22" i="7" s="1"/>
  <c r="AF23" i="7" s="1" a="1"/>
  <c r="AF23" i="7" s="1"/>
  <c r="AF24" i="7" s="1" a="1"/>
  <c r="AF24" i="7" s="1"/>
  <c r="AF25" i="7" s="1" a="1"/>
  <c r="AF25" i="7" s="1"/>
  <c r="AF26" i="7" s="1" a="1"/>
  <c r="AF26" i="7" s="1"/>
  <c r="AF27" i="7" s="1" a="1"/>
  <c r="AF27" i="7" s="1"/>
  <c r="AF28" i="7" s="1" a="1"/>
  <c r="AF28" i="7" s="1"/>
  <c r="AF29" i="7" s="1" a="1"/>
  <c r="AF29" i="7" s="1"/>
  <c r="AF30" i="7" s="1" a="1"/>
  <c r="AF30" i="7" s="1"/>
  <c r="AF31" i="7" s="1" a="1"/>
  <c r="AF31" i="7" s="1"/>
  <c r="AF32" i="7" s="1" a="1"/>
  <c r="AF32" i="7" s="1"/>
  <c r="AF33" i="7" s="1" a="1"/>
  <c r="AF33" i="7" s="1"/>
  <c r="AF34" i="7" s="1" a="1"/>
  <c r="AF34" i="7" s="1"/>
  <c r="AF35" i="7" s="1" a="1"/>
  <c r="AF35" i="7" s="1"/>
  <c r="AF36" i="7" s="1" a="1"/>
  <c r="AF36" i="7" s="1"/>
  <c r="AF37" i="7" s="1" a="1"/>
  <c r="AF37" i="7" s="1"/>
  <c r="AF38" i="7" s="1" a="1"/>
  <c r="AF38" i="7" s="1"/>
  <c r="AF39" i="7" s="1" a="1"/>
  <c r="AF39" i="7" s="1"/>
  <c r="AF40" i="7" s="1" a="1"/>
  <c r="AF40" i="7" s="1"/>
  <c r="AF41" i="7" s="1" a="1"/>
  <c r="AF41" i="7" s="1"/>
  <c r="AF42" i="7" s="1" a="1"/>
  <c r="AF42" i="7" s="1"/>
  <c r="AF43" i="7" s="1" a="1"/>
  <c r="AF43" i="7" s="1"/>
  <c r="AF44" i="7" s="1" a="1"/>
  <c r="AF44" i="7" s="1"/>
  <c r="AF45" i="7" s="1" a="1"/>
  <c r="AF45" i="7" s="1"/>
  <c r="AF46" i="7" s="1" a="1"/>
  <c r="AF46" i="7" s="1"/>
  <c r="AF47" i="7" s="1" a="1"/>
  <c r="AF47" i="7" s="1"/>
  <c r="AF48" i="7" s="1" a="1"/>
  <c r="AF48" i="7" s="1"/>
  <c r="AF49" i="7" s="1" a="1"/>
  <c r="AF49" i="7" s="1"/>
  <c r="AF50" i="7" s="1" a="1"/>
  <c r="AF50" i="7" s="1"/>
  <c r="AF51" i="7" s="1" a="1"/>
  <c r="AF51" i="7" s="1"/>
  <c r="AF52" i="7" s="1" a="1"/>
  <c r="AF52" i="7" s="1"/>
  <c r="AF53" i="7" s="1" a="1"/>
  <c r="AF53" i="7" s="1"/>
  <c r="AF54" i="7" s="1" a="1"/>
  <c r="AF54" i="7" s="1"/>
  <c r="AF55" i="7" s="1" a="1"/>
  <c r="AF55" i="7" s="1"/>
  <c r="AF56" i="7" s="1" a="1"/>
  <c r="AF56" i="7" s="1"/>
  <c r="AF57" i="7" s="1" a="1"/>
  <c r="AF57" i="7" s="1"/>
  <c r="AF58" i="7" s="1" a="1"/>
  <c r="AF58" i="7" s="1"/>
  <c r="AF59" i="7" s="1" a="1"/>
  <c r="AF59" i="7" s="1"/>
  <c r="AF60" i="7" s="1" a="1"/>
  <c r="AF60" i="7" s="1"/>
  <c r="AF61" i="7" s="1" a="1"/>
  <c r="AF61" i="7" s="1"/>
  <c r="AF62" i="7" s="1" a="1"/>
  <c r="AF62" i="7" s="1"/>
  <c r="AF63" i="7" s="1" a="1"/>
  <c r="AF63" i="7" s="1"/>
  <c r="AF64" i="7" s="1" a="1"/>
  <c r="AF64" i="7" s="1"/>
  <c r="AF65" i="7" s="1" a="1"/>
  <c r="AF65" i="7" s="1"/>
  <c r="AF66" i="7" s="1" a="1"/>
  <c r="AF66" i="7" s="1"/>
  <c r="AF67" i="7" s="1" a="1"/>
  <c r="AF67" i="7" s="1"/>
  <c r="AF68" i="7" s="1" a="1"/>
  <c r="AF68" i="7" s="1"/>
  <c r="AF69" i="7" s="1" a="1"/>
  <c r="AF69" i="7" s="1"/>
  <c r="AF70" i="7" s="1" a="1"/>
  <c r="AF70" i="7" s="1"/>
  <c r="AF71" i="7" s="1" a="1"/>
  <c r="AF71" i="7" s="1"/>
  <c r="AF72" i="7" s="1" a="1"/>
  <c r="AF72" i="7" s="1"/>
  <c r="AF73" i="7" s="1" a="1"/>
  <c r="AF73" i="7" s="1"/>
  <c r="AF74" i="7" s="1" a="1"/>
  <c r="AF74" i="7" s="1"/>
  <c r="AF75" i="7" s="1" a="1"/>
  <c r="AF75" i="7" s="1"/>
  <c r="AF76" i="7" s="1" a="1"/>
  <c r="AF76" i="7" s="1"/>
  <c r="AF77" i="7" s="1" a="1"/>
  <c r="AF77" i="7" s="1"/>
  <c r="AF78" i="7" s="1" a="1"/>
  <c r="AF78" i="7" s="1"/>
  <c r="AF79" i="7" s="1" a="1"/>
  <c r="AF79" i="7" s="1"/>
  <c r="AF80" i="7" s="1" a="1"/>
  <c r="AF80" i="7" s="1"/>
  <c r="AF81" i="7" s="1" a="1"/>
  <c r="AF81" i="7" s="1"/>
  <c r="AF82" i="7" s="1" a="1"/>
  <c r="AF82" i="7" s="1"/>
  <c r="AF83" i="7" s="1" a="1"/>
  <c r="AF83" i="7" s="1"/>
  <c r="AF84" i="7" s="1" a="1"/>
  <c r="AF84" i="7" s="1"/>
  <c r="AF85" i="7" s="1" a="1"/>
  <c r="AF85" i="7" s="1"/>
  <c r="AF86" i="7" s="1" a="1"/>
  <c r="AF86" i="7" s="1"/>
  <c r="AF87" i="7" s="1" a="1"/>
  <c r="AF87" i="7" s="1"/>
  <c r="AF88" i="7" s="1" a="1"/>
  <c r="AF88" i="7" s="1"/>
  <c r="AF89" i="7" s="1" a="1"/>
  <c r="AF89" i="7" s="1"/>
  <c r="AF90" i="7" s="1" a="1"/>
  <c r="AF90" i="7" s="1"/>
  <c r="AF91" i="7" s="1" a="1"/>
  <c r="AF91" i="7" s="1"/>
  <c r="AF92" i="7" s="1" a="1"/>
  <c r="AF92" i="7" s="1"/>
  <c r="AF93" i="7" s="1" a="1"/>
  <c r="AF93" i="7" s="1"/>
  <c r="AF94" i="7" s="1" a="1"/>
  <c r="AF94" i="7" s="1"/>
  <c r="AF95" i="7" s="1" a="1"/>
  <c r="AF95" i="7" s="1"/>
  <c r="AF96" i="7" s="1" a="1"/>
  <c r="AF96" i="7" s="1"/>
  <c r="AF97" i="7" s="1" a="1"/>
  <c r="AF97" i="7" s="1"/>
  <c r="AF98" i="7" s="1" a="1"/>
  <c r="AF98" i="7" s="1"/>
  <c r="AF99" i="7" s="1" a="1"/>
  <c r="AF99" i="7" s="1"/>
  <c r="AF100" i="7" s="1" a="1"/>
  <c r="AF100" i="7" s="1"/>
  <c r="AF101" i="7" s="1" a="1"/>
  <c r="AF101" i="7" s="1"/>
  <c r="AF102" i="7" s="1" a="1"/>
  <c r="AF102" i="7" s="1"/>
  <c r="AF103" i="7" s="1" a="1"/>
  <c r="AF103" i="7" s="1"/>
  <c r="AF104" i="7" s="1" a="1"/>
  <c r="AF104" i="7" s="1"/>
  <c r="AF105" i="7" s="1" a="1"/>
  <c r="AF105" i="7" s="1"/>
  <c r="AF106" i="7" s="1" a="1"/>
  <c r="AF106" i="7" s="1"/>
  <c r="AF107" i="7" s="1" a="1"/>
  <c r="AF107" i="7" s="1"/>
  <c r="AF108" i="7" s="1" a="1"/>
  <c r="AF108" i="7" s="1"/>
  <c r="AF109" i="7" s="1" a="1"/>
  <c r="AF109" i="7" s="1"/>
  <c r="AF110" i="7" s="1" a="1"/>
  <c r="AF110" i="7" s="1"/>
  <c r="AF111" i="7" s="1" a="1"/>
  <c r="AF111" i="7" s="1"/>
  <c r="AF112" i="7" s="1" a="1"/>
  <c r="AF112" i="7" s="1"/>
  <c r="AF113" i="7" s="1" a="1"/>
  <c r="AF113" i="7" s="1"/>
  <c r="AF114" i="7" s="1" a="1"/>
  <c r="AF114" i="7" s="1"/>
  <c r="AF115" i="7" s="1" a="1"/>
  <c r="AF115" i="7" s="1"/>
  <c r="AF116" i="7" s="1" a="1"/>
  <c r="AF116" i="7" s="1"/>
  <c r="AF117" i="7" s="1" a="1"/>
  <c r="AF117" i="7" s="1"/>
  <c r="AF118" i="7" s="1" a="1"/>
  <c r="AF118" i="7" s="1"/>
  <c r="AF119" i="7" s="1" a="1"/>
  <c r="AF119" i="7" s="1"/>
  <c r="AF120" i="7" s="1" a="1"/>
  <c r="AF120" i="7" s="1"/>
  <c r="AF121" i="7" s="1" a="1"/>
  <c r="AF121" i="7" s="1"/>
  <c r="AF122" i="7" s="1" a="1"/>
  <c r="AF122" i="7" s="1"/>
  <c r="AF123" i="7" s="1" a="1"/>
  <c r="AF123" i="7" s="1"/>
  <c r="AF124" i="7" s="1" a="1"/>
  <c r="AF124" i="7" s="1"/>
  <c r="AF125" i="7" s="1" a="1"/>
  <c r="AF125" i="7" s="1"/>
  <c r="AF126" i="7" s="1" a="1"/>
  <c r="AF126" i="7" s="1"/>
  <c r="AF127" i="7" s="1" a="1"/>
  <c r="AF127" i="7" s="1"/>
  <c r="AF128" i="7" s="1" a="1"/>
  <c r="AF128" i="7" s="1"/>
  <c r="AF129" i="7" s="1" a="1"/>
  <c r="AF129" i="7" s="1"/>
  <c r="AF130" i="7" s="1" a="1"/>
  <c r="AF130" i="7" s="1"/>
  <c r="AF131" i="7" s="1" a="1"/>
  <c r="AF131" i="7" s="1"/>
  <c r="AF132" i="7" s="1" a="1"/>
  <c r="AF132" i="7" s="1"/>
  <c r="AF133" i="7" s="1" a="1"/>
  <c r="AF133" i="7" s="1"/>
  <c r="AF134" i="7" s="1" a="1"/>
  <c r="AF134" i="7" s="1"/>
  <c r="AF135" i="7" s="1" a="1"/>
  <c r="AF135" i="7" s="1"/>
  <c r="AF136" i="7" s="1" a="1"/>
  <c r="AF136" i="7" s="1"/>
  <c r="AF137" i="7" s="1" a="1"/>
  <c r="AF137" i="7" s="1"/>
  <c r="AF138" i="7" s="1" a="1"/>
  <c r="AF138" i="7" s="1"/>
  <c r="AF139" i="7" s="1" a="1"/>
  <c r="AF139" i="7" s="1"/>
  <c r="AF140" i="7" s="1" a="1"/>
  <c r="AF140" i="7" s="1"/>
  <c r="AF141" i="7" s="1" a="1"/>
  <c r="AF141" i="7" s="1"/>
  <c r="AF142" i="7" s="1" a="1"/>
  <c r="AF142" i="7" s="1"/>
  <c r="AF143" i="7" s="1" a="1"/>
  <c r="AF143" i="7" s="1"/>
  <c r="AF144" i="7" s="1" a="1"/>
  <c r="AF144" i="7" s="1"/>
  <c r="AF145" i="7" s="1" a="1"/>
  <c r="AF145" i="7" s="1"/>
  <c r="AF146" i="7" s="1" a="1"/>
  <c r="AF146" i="7" s="1"/>
  <c r="AF147" i="7" s="1" a="1"/>
  <c r="AF147" i="7" s="1"/>
  <c r="AF148" i="7" s="1" a="1"/>
  <c r="AF148" i="7" s="1"/>
  <c r="AF149" i="7" s="1" a="1"/>
  <c r="AF149" i="7" s="1"/>
  <c r="AF150" i="7" s="1" a="1"/>
  <c r="AF150" i="7" s="1"/>
  <c r="AF151" i="7" s="1" a="1"/>
  <c r="AF151" i="7" s="1"/>
  <c r="AF152" i="7" s="1" a="1"/>
  <c r="AF152" i="7" s="1"/>
  <c r="AF153" i="7" s="1" a="1"/>
  <c r="AF153" i="7" s="1"/>
  <c r="AF154" i="7" s="1" a="1"/>
  <c r="AF154" i="7" s="1"/>
  <c r="AF155" i="7" s="1" a="1"/>
  <c r="AF155" i="7" s="1"/>
  <c r="AF156" i="7" s="1" a="1"/>
  <c r="AF156" i="7" s="1"/>
  <c r="AF157" i="7" s="1" a="1"/>
  <c r="AF157" i="7" s="1"/>
  <c r="AF158" i="7" s="1" a="1"/>
  <c r="AF158" i="7" s="1"/>
  <c r="AF159" i="7" s="1" a="1"/>
  <c r="AF159" i="7" s="1"/>
  <c r="AF160" i="7" s="1" a="1"/>
  <c r="AF160" i="7" s="1"/>
  <c r="AF161" i="7" s="1" a="1"/>
  <c r="AF161" i="7" s="1"/>
  <c r="AF162" i="7" s="1" a="1"/>
  <c r="AF162" i="7" s="1"/>
  <c r="AF163" i="7" s="1" a="1"/>
  <c r="AF163" i="7" s="1"/>
  <c r="AF164" i="7" s="1" a="1"/>
  <c r="AF164" i="7" s="1"/>
  <c r="AF165" i="7" s="1" a="1"/>
  <c r="AF165" i="7" s="1"/>
  <c r="AF166" i="7" s="1" a="1"/>
  <c r="AF166" i="7" s="1"/>
  <c r="AF167" i="7" s="1" a="1"/>
  <c r="AF167" i="7" s="1"/>
  <c r="AF168" i="7" s="1" a="1"/>
  <c r="AF168" i="7" s="1"/>
  <c r="AF169" i="7" s="1" a="1"/>
  <c r="AF169" i="7" s="1"/>
  <c r="AF170" i="7" s="1" a="1"/>
  <c r="AF170" i="7" s="1"/>
  <c r="AF171" i="7" s="1" a="1"/>
  <c r="AF171" i="7" s="1"/>
  <c r="AF172" i="7" s="1" a="1"/>
  <c r="AF172" i="7" s="1"/>
  <c r="AF173" i="7" s="1" a="1"/>
  <c r="AF173" i="7" s="1"/>
  <c r="AF174" i="7" s="1" a="1"/>
  <c r="AF174" i="7" s="1"/>
  <c r="AF175" i="7" s="1" a="1"/>
  <c r="AF175" i="7" s="1"/>
  <c r="AF176" i="7" s="1" a="1"/>
  <c r="AF176" i="7" s="1"/>
  <c r="AF177" i="7" s="1" a="1"/>
  <c r="AF177" i="7" s="1"/>
  <c r="AF178" i="7" s="1" a="1"/>
  <c r="AF178" i="7" s="1"/>
  <c r="AF179" i="7" s="1" a="1"/>
  <c r="AF179" i="7" s="1"/>
  <c r="AF180" i="7" s="1" a="1"/>
  <c r="AF180" i="7" s="1"/>
  <c r="AF181" i="7" s="1" a="1"/>
  <c r="AF181" i="7" s="1"/>
  <c r="AF182" i="7" s="1" a="1"/>
  <c r="AF182" i="7" s="1"/>
  <c r="AF183" i="7" s="1" a="1"/>
  <c r="AF183" i="7" s="1"/>
  <c r="AF184" i="7" s="1" a="1"/>
  <c r="AF184" i="7" s="1"/>
  <c r="AF185" i="7" s="1" a="1"/>
  <c r="AF185" i="7" s="1"/>
  <c r="AF186" i="7" s="1" a="1"/>
  <c r="AF186" i="7" s="1"/>
  <c r="AF187" i="7" s="1" a="1"/>
  <c r="AF187" i="7" s="1"/>
  <c r="AF188" i="7" s="1" a="1"/>
  <c r="AF188" i="7" s="1"/>
  <c r="AF189" i="7" s="1" a="1"/>
  <c r="AF189" i="7" s="1"/>
  <c r="AF190" i="7" s="1" a="1"/>
  <c r="AF190" i="7" s="1"/>
  <c r="AF191" i="7" s="1" a="1"/>
  <c r="AF191" i="7" s="1"/>
  <c r="AF192" i="7" s="1" a="1"/>
  <c r="AF192" i="7" s="1"/>
  <c r="AF193" i="7" s="1" a="1"/>
  <c r="AF193" i="7" s="1"/>
  <c r="AF194" i="7" s="1" a="1"/>
  <c r="AF194" i="7" s="1"/>
  <c r="AF195" i="7" s="1" a="1"/>
  <c r="AF195" i="7" s="1"/>
  <c r="AF196" i="7" s="1" a="1"/>
  <c r="AF196" i="7" s="1"/>
  <c r="AF197" i="7" s="1" a="1"/>
  <c r="AF197" i="7" s="1"/>
  <c r="AF198" i="7" s="1" a="1"/>
  <c r="AF198" i="7" s="1"/>
  <c r="AF199" i="7" s="1" a="1"/>
  <c r="AF199" i="7" s="1"/>
  <c r="AF200" i="7" s="1" a="1"/>
  <c r="AF200" i="7" s="1"/>
  <c r="AF201" i="7" s="1" a="1"/>
  <c r="AF201" i="7" s="1"/>
  <c r="AF202" i="7" s="1" a="1"/>
  <c r="AF202" i="7" s="1"/>
  <c r="AF203" i="7" s="1" a="1"/>
  <c r="AF203" i="7" s="1"/>
  <c r="AF204" i="7" s="1" a="1"/>
  <c r="AF204" i="7" s="1"/>
  <c r="AF205" i="7" s="1" a="1"/>
  <c r="AF205" i="7" s="1"/>
  <c r="AF206" i="7" s="1" a="1"/>
  <c r="AF206" i="7" s="1"/>
  <c r="AF207" i="7" s="1" a="1"/>
  <c r="AF207" i="7" s="1"/>
  <c r="AF208" i="7" s="1" a="1"/>
  <c r="AF208" i="7" s="1"/>
  <c r="AF209" i="7" s="1" a="1"/>
  <c r="AF209" i="7" s="1"/>
  <c r="AF210" i="7" s="1" a="1"/>
  <c r="AF210" i="7" s="1"/>
  <c r="AF211" i="7" s="1" a="1"/>
  <c r="AF211" i="7" s="1"/>
  <c r="AF212" i="7" s="1" a="1"/>
  <c r="AF212" i="7" s="1"/>
  <c r="AF213" i="7" s="1" a="1"/>
  <c r="AF213" i="7" s="1"/>
  <c r="AF214" i="7" s="1" a="1"/>
  <c r="AF214" i="7" s="1"/>
  <c r="AF215" i="7" s="1" a="1"/>
  <c r="AF215" i="7" s="1"/>
  <c r="AF216" i="7" s="1" a="1"/>
  <c r="AF216" i="7" s="1"/>
  <c r="AF217" i="7" s="1" a="1"/>
  <c r="AF217" i="7" s="1"/>
  <c r="AF218" i="7" s="1" a="1"/>
  <c r="AF218" i="7" s="1"/>
  <c r="AF219" i="7" s="1" a="1"/>
  <c r="AF219" i="7" s="1"/>
  <c r="AF220" i="7" s="1" a="1"/>
  <c r="AF220" i="7" s="1"/>
  <c r="AF221" i="7" s="1" a="1"/>
  <c r="AF221" i="7" s="1"/>
  <c r="AF222" i="7" s="1" a="1"/>
  <c r="AF222" i="7" s="1"/>
  <c r="AF223" i="7" s="1" a="1"/>
  <c r="AF223" i="7" s="1"/>
  <c r="AF224" i="7" s="1" a="1"/>
  <c r="AF224" i="7" s="1"/>
  <c r="AF225" i="7" s="1" a="1"/>
  <c r="AF225" i="7" s="1"/>
  <c r="AF226" i="7" s="1" a="1"/>
  <c r="AF226" i="7" s="1"/>
  <c r="AF227" i="7" s="1" a="1"/>
  <c r="AF227" i="7" s="1"/>
  <c r="AF228" i="7" s="1" a="1"/>
  <c r="AF228" i="7" s="1"/>
  <c r="AF229" i="7" s="1" a="1"/>
  <c r="AF229" i="7" s="1"/>
  <c r="AF230" i="7" s="1" a="1"/>
  <c r="AF230" i="7" s="1"/>
  <c r="AF231" i="7" s="1" a="1"/>
  <c r="AF231" i="7" s="1"/>
  <c r="AF232" i="7" s="1" a="1"/>
  <c r="AF232" i="7" s="1"/>
  <c r="AF233" i="7" s="1" a="1"/>
  <c r="AF233" i="7" s="1"/>
  <c r="AF234" i="7" s="1" a="1"/>
  <c r="AF234" i="7" s="1"/>
  <c r="AF235" i="7" s="1" a="1"/>
  <c r="AF235" i="7" s="1"/>
  <c r="AF236" i="7" s="1" a="1"/>
  <c r="AF236" i="7" s="1"/>
  <c r="AF237" i="7" s="1" a="1"/>
  <c r="AF237" i="7" s="1"/>
  <c r="AF238" i="7" s="1" a="1"/>
  <c r="AF238" i="7" s="1"/>
  <c r="AF239" i="7" s="1" a="1"/>
  <c r="AF239" i="7" s="1"/>
  <c r="AF240" i="7" s="1" a="1"/>
  <c r="AF240" i="7" s="1"/>
  <c r="AF241" i="7" s="1" a="1"/>
  <c r="AF241" i="7" s="1"/>
  <c r="AF242" i="7" s="1" a="1"/>
  <c r="AF242" i="7" s="1"/>
  <c r="AF243" i="7" s="1" a="1"/>
  <c r="AF243" i="7" s="1"/>
  <c r="AF244" i="7" s="1" a="1"/>
  <c r="AF244" i="7" s="1"/>
  <c r="AF245" i="7" s="1" a="1"/>
  <c r="AF245" i="7" s="1"/>
  <c r="AF246" i="7" s="1" a="1"/>
  <c r="AF246" i="7" s="1"/>
  <c r="AF247" i="7" s="1" a="1"/>
  <c r="AF247" i="7" s="1"/>
  <c r="AF248" i="7" s="1" a="1"/>
  <c r="AF248" i="7" s="1"/>
  <c r="AF249" i="7" s="1" a="1"/>
  <c r="AF249" i="7" s="1"/>
  <c r="AF250" i="7" s="1" a="1"/>
  <c r="AF250" i="7" s="1"/>
  <c r="AF251" i="7" s="1" a="1"/>
  <c r="AF251" i="7" s="1"/>
  <c r="AF252" i="7" s="1" a="1"/>
  <c r="AF252" i="7" s="1"/>
  <c r="AF253" i="7" s="1" a="1"/>
  <c r="AF253" i="7" s="1"/>
  <c r="AF254" i="7" s="1" a="1"/>
  <c r="AF254" i="7" s="1"/>
  <c r="AF255" i="7" s="1" a="1"/>
  <c r="AF255" i="7" s="1"/>
  <c r="AF256" i="7" s="1" a="1"/>
  <c r="AF256" i="7" s="1"/>
  <c r="AF257" i="7" s="1" a="1"/>
  <c r="AF257" i="7" s="1"/>
  <c r="AF258" i="7" s="1" a="1"/>
  <c r="AF258" i="7" s="1"/>
  <c r="AF259" i="7" s="1" a="1"/>
  <c r="AF259" i="7" s="1"/>
  <c r="AF260" i="7" s="1" a="1"/>
  <c r="AF260" i="7" s="1"/>
  <c r="AF261" i="7" s="1" a="1"/>
  <c r="AF261" i="7" s="1"/>
  <c r="AF262" i="7" s="1" a="1"/>
  <c r="AF262" i="7" s="1"/>
  <c r="AF263" i="7" s="1" a="1"/>
  <c r="AF263" i="7" s="1"/>
  <c r="AF264" i="7" s="1" a="1"/>
  <c r="AF264" i="7" s="1"/>
  <c r="AF265" i="7" s="1" a="1"/>
  <c r="AF265" i="7" s="1"/>
  <c r="AF266" i="7" s="1" a="1"/>
  <c r="AF266" i="7" s="1"/>
  <c r="AF267" i="7" s="1" a="1"/>
  <c r="AF267" i="7" s="1"/>
  <c r="AF268" i="7" s="1" a="1"/>
  <c r="AF268" i="7" s="1"/>
  <c r="AF269" i="7" s="1" a="1"/>
  <c r="AF269" i="7" s="1"/>
  <c r="AF270" i="7" s="1" a="1"/>
  <c r="AF270" i="7" s="1"/>
  <c r="AF271" i="7" s="1" a="1"/>
  <c r="AF271" i="7" s="1"/>
  <c r="AF272" i="7" s="1" a="1"/>
  <c r="AF272" i="7" s="1"/>
  <c r="AF273" i="7" s="1" a="1"/>
  <c r="AF273" i="7" s="1"/>
  <c r="AF274" i="7" s="1" a="1"/>
  <c r="AF274" i="7" s="1"/>
  <c r="AF275" i="7" s="1" a="1"/>
  <c r="AF275" i="7" s="1"/>
  <c r="AF276" i="7" s="1" a="1"/>
  <c r="AF276" i="7" s="1"/>
  <c r="AF277" i="7" s="1" a="1"/>
  <c r="AF277" i="7" s="1"/>
  <c r="AF278" i="7" s="1" a="1"/>
  <c r="AF278" i="7" s="1"/>
  <c r="AF279" i="7" s="1" a="1"/>
  <c r="AF279" i="7" s="1"/>
  <c r="AF280" i="7" s="1" a="1"/>
  <c r="AF280" i="7" s="1"/>
  <c r="AF281" i="7" s="1" a="1"/>
  <c r="AF281" i="7" s="1"/>
  <c r="AF282" i="7" s="1" a="1"/>
  <c r="AF282" i="7" s="1"/>
  <c r="AF283" i="7" s="1" a="1"/>
  <c r="AF283" i="7" s="1"/>
  <c r="AF284" i="7" s="1" a="1"/>
  <c r="AF284" i="7" s="1"/>
  <c r="AF285" i="7" s="1" a="1"/>
  <c r="AF285" i="7" s="1"/>
  <c r="AF286" i="7" s="1" a="1"/>
  <c r="AF286" i="7" s="1"/>
  <c r="AF287" i="7" s="1" a="1"/>
  <c r="AF287" i="7" s="1"/>
  <c r="AF288" i="7" s="1" a="1"/>
  <c r="AF288" i="7" s="1"/>
  <c r="AF289" i="7" s="1" a="1"/>
  <c r="AF289" i="7" s="1"/>
  <c r="AF290" i="7" s="1" a="1"/>
  <c r="AF290" i="7" s="1"/>
  <c r="AF291" i="7" s="1" a="1"/>
  <c r="AF291" i="7" s="1"/>
  <c r="AF292" i="7" s="1" a="1"/>
  <c r="AF292" i="7" s="1"/>
  <c r="AF293" i="7" s="1" a="1"/>
  <c r="AF293" i="7" s="1"/>
  <c r="AF294" i="7" s="1" a="1"/>
  <c r="AF294" i="7" s="1"/>
  <c r="AF295" i="7" s="1" a="1"/>
  <c r="AF295" i="7" s="1"/>
  <c r="AF296" i="7" s="1" a="1"/>
  <c r="AF296" i="7" s="1"/>
  <c r="AF297" i="7" s="1" a="1"/>
  <c r="AF297" i="7" s="1"/>
  <c r="AF298" i="7" s="1" a="1"/>
  <c r="AF298" i="7" s="1"/>
  <c r="AF299" i="7" s="1" a="1"/>
  <c r="AF299" i="7" s="1"/>
  <c r="AF300" i="7" s="1" a="1"/>
  <c r="AF300" i="7" s="1"/>
  <c r="AF301" i="7" s="1" a="1"/>
  <c r="AF301" i="7" s="1"/>
  <c r="AF302" i="7" s="1" a="1"/>
  <c r="AF302" i="7" s="1"/>
  <c r="AF303" i="7" s="1" a="1"/>
  <c r="AF303" i="7" s="1"/>
  <c r="AF304" i="7" s="1" a="1"/>
  <c r="AF304" i="7" s="1"/>
  <c r="G193" i="48"/>
  <c r="D7" i="51"/>
  <c r="D21" i="51" s="1"/>
  <c r="F7" i="51"/>
  <c r="F21" i="51" s="1"/>
  <c r="E7" i="51"/>
  <c r="E21" i="51" s="1"/>
  <c r="D193" i="48"/>
  <c r="F197" i="48" s="1"/>
  <c r="I43" i="48"/>
  <c r="B43" i="48"/>
  <c r="B44" i="48" s="1"/>
  <c r="B45" i="48" s="1"/>
  <c r="B46" i="48" s="1"/>
  <c r="F196" i="48" l="1"/>
  <c r="B7" i="51"/>
  <c r="C7" i="51"/>
  <c r="C21" i="51" s="1"/>
  <c r="B21" i="51" l="1"/>
  <c r="C17" i="60"/>
  <c r="H7" i="51"/>
  <c r="H21" i="51" s="1"/>
  <c r="F199" i="48"/>
  <c r="G7" i="51" s="1"/>
  <c r="C18" i="60" s="1"/>
  <c r="F198" i="48"/>
  <c r="I21" i="51" l="1"/>
  <c r="I7" i="5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 Torben Thesing</author>
    <author>Thesing, Carl Torben</author>
  </authors>
  <commentList>
    <comment ref="E11" authorId="0" shapeId="0" xr:uid="{00000000-0006-0000-0100-000001000000}">
      <text>
        <r>
          <rPr>
            <sz val="9"/>
            <color indexed="81"/>
            <rFont val="Tahoma"/>
            <family val="2"/>
          </rPr>
          <t>Errechnet sich eigenständig aus Eingaben im Tabellenblatt 3b.</t>
        </r>
      </text>
    </comment>
    <comment ref="E18" authorId="0" shapeId="0" xr:uid="{00000000-0006-0000-0100-000002000000}">
      <text>
        <r>
          <rPr>
            <sz val="9"/>
            <color indexed="81"/>
            <rFont val="Tahoma"/>
            <family val="2"/>
          </rPr>
          <t>Errechnet sich eigenständig aus Eingaben im Tabellenblatt 3b.</t>
        </r>
      </text>
    </comment>
    <comment ref="E25" authorId="0" shapeId="0" xr:uid="{00000000-0006-0000-0100-000003000000}">
      <text>
        <r>
          <rPr>
            <sz val="9"/>
            <color indexed="81"/>
            <rFont val="Tahoma"/>
            <family val="2"/>
          </rPr>
          <t>Errechnet sich eigenständig aus Eingaben im Tabellenblatt 3b.</t>
        </r>
      </text>
    </comment>
    <comment ref="D26" authorId="0" shapeId="0" xr:uid="{00000000-0006-0000-0100-000004000000}">
      <text>
        <r>
          <rPr>
            <sz val="9"/>
            <color indexed="81"/>
            <rFont val="Tahoma"/>
            <family val="2"/>
          </rPr>
          <t>Kosten für First-Level Support werden hier nicht berücksichtigt</t>
        </r>
      </text>
    </comment>
    <comment ref="E34" authorId="0" shapeId="0" xr:uid="{00000000-0006-0000-0100-000005000000}">
      <text>
        <r>
          <rPr>
            <sz val="9"/>
            <color indexed="81"/>
            <rFont val="Tahoma"/>
            <family val="2"/>
          </rPr>
          <t>Errechnet sich eigenständig aus Eingaben im Tabellenblatt 3b.</t>
        </r>
      </text>
    </comment>
    <comment ref="E35" authorId="0" shapeId="0" xr:uid="{00000000-0006-0000-0100-000006000000}">
      <text>
        <r>
          <rPr>
            <sz val="9"/>
            <color indexed="81"/>
            <rFont val="Tahoma"/>
            <family val="2"/>
          </rPr>
          <t>Errechnet sich eigenständig aus Eingaben im Tabellenblatt 3b.</t>
        </r>
      </text>
    </comment>
    <comment ref="F35" authorId="1" shapeId="0" xr:uid="{00000000-0006-0000-0100-000007000000}">
      <text>
        <r>
          <rPr>
            <sz val="9"/>
            <color indexed="81"/>
            <rFont val="Segoe UI"/>
            <family val="2"/>
          </rPr>
          <t xml:space="preserve">Konkretisierung kann dem IT-PLR Beschluss zugehörigen Dokument  entnommen werden (Seite 11 Fußnote 8)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 Torben Thesing</author>
  </authors>
  <commentList>
    <comment ref="I11" authorId="0" shapeId="0" xr:uid="{00000000-0006-0000-0200-000001000000}">
      <text>
        <r>
          <rPr>
            <sz val="9"/>
            <color indexed="81"/>
            <rFont val="Tahoma"/>
            <family val="2"/>
          </rPr>
          <t>Produkte, die nicht im Modell berücksichtigt werden sollen, können über diese Option für weitere Berechnungen ausgeklammert werden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 Torben Thesing</author>
  </authors>
  <commentList>
    <comment ref="L1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'Ersetzende Kosten': 
</t>
        </r>
        <r>
          <rPr>
            <sz val="9"/>
            <color indexed="81"/>
            <rFont val="Tahoma"/>
            <family val="2"/>
          </rPr>
          <t xml:space="preserve">Sollten 'Ersetzende Kosten' erforderlich sein, müssen für die Kostenpostionen 1a)-e) individuelle Eintragungen vorgenommen werden
</t>
        </r>
        <r>
          <rPr>
            <b/>
            <sz val="9"/>
            <color indexed="81"/>
            <rFont val="Tahoma"/>
            <family val="2"/>
          </rPr>
          <t xml:space="preserve">'Zusatzkosten':
</t>
        </r>
        <r>
          <rPr>
            <sz val="9"/>
            <color indexed="81"/>
            <rFont val="Tahoma"/>
            <family val="2"/>
          </rPr>
          <t>Es können neben anteiligen übergreifenden Kosten zusätzliche Eintragungen produktspezfisch  vorgenommen werden</t>
        </r>
      </text>
    </comment>
    <comment ref="P1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'Ersetzende Kosten': </t>
        </r>
        <r>
          <rPr>
            <sz val="9"/>
            <color indexed="81"/>
            <rFont val="Tahoma"/>
            <family val="2"/>
          </rPr>
          <t xml:space="preserve">
Sollten 'Ersetzende Kosten' erforderlich sein, müssen für die Kostenpostionen 1a)-e) individuelle Eintragungen vorgenommen werden
</t>
        </r>
        <r>
          <rPr>
            <b/>
            <sz val="9"/>
            <color indexed="81"/>
            <rFont val="Tahoma"/>
            <family val="2"/>
          </rPr>
          <t>'Zusatzkosten':</t>
        </r>
        <r>
          <rPr>
            <sz val="9"/>
            <color indexed="81"/>
            <rFont val="Tahoma"/>
            <family val="2"/>
          </rPr>
          <t xml:space="preserve">
Es können neben anteiligen übergreifenden Kosten zusätzliche Eintragungen produktspezfisch  vorgenommen werden</t>
        </r>
      </text>
    </comment>
    <comment ref="Z13" authorId="0" shapeId="0" xr:uid="{00000000-0006-0000-0400-000003000000}">
      <text>
        <r>
          <rPr>
            <sz val="9"/>
            <color indexed="81"/>
            <rFont val="Tahoma"/>
            <family val="2"/>
          </rPr>
          <t>Basis für die Verrechnung sind die anteiligen 'übergreifenden Kosten' je Produkt aus den Kostenpositionen 1b)-d)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 Torben Thesing</author>
  </authors>
  <commentList>
    <comment ref="C12" authorId="0" shapeId="0" xr:uid="{00000000-0006-0000-0600-000001000000}">
      <text>
        <r>
          <rPr>
            <sz val="9"/>
            <color indexed="81"/>
            <rFont val="Tahoma"/>
            <family val="2"/>
          </rPr>
          <t>Neue Pakete können durch die Eintragung eines Paketnamens (Freitextfeld) in den Zeilen 14 bis 28 angelegt werden
Die Zuordnung von Produkten zu angelegten Paketen erfolgt ab Zeile 31|Spalte M</t>
        </r>
      </text>
    </comment>
  </commentList>
</comments>
</file>

<file path=xl/sharedStrings.xml><?xml version="1.0" encoding="utf-8"?>
<sst xmlns="http://schemas.openxmlformats.org/spreadsheetml/2006/main" count="4025" uniqueCount="332">
  <si>
    <t>Ebene</t>
  </si>
  <si>
    <t>EfA-Leistung</t>
  </si>
  <si>
    <t>Konfigurationsoptionen</t>
  </si>
  <si>
    <t>Position</t>
  </si>
  <si>
    <t>Kostenpositionen (nach IT-PLR Beschluss)</t>
  </si>
  <si>
    <t>Zuordnung entsprechend des IT-PLR Beschlusses (Link)</t>
  </si>
  <si>
    <t>Aufschlüsselung der Kosten</t>
  </si>
  <si>
    <t>1 a)</t>
  </si>
  <si>
    <t>1 b)</t>
  </si>
  <si>
    <t>Fachliche Weiterentwicklung der Software und Change Management</t>
  </si>
  <si>
    <t>ba)</t>
  </si>
  <si>
    <t>bb)</t>
  </si>
  <si>
    <t>bc)</t>
  </si>
  <si>
    <t>bd)</t>
  </si>
  <si>
    <t>be)</t>
  </si>
  <si>
    <t>1 c)</t>
  </si>
  <si>
    <t>Nutzungsentgelte für die vom EfA-Dienst genutzte Plattform</t>
  </si>
  <si>
    <t>ca)</t>
  </si>
  <si>
    <t>cb)</t>
  </si>
  <si>
    <t>cc)</t>
  </si>
  <si>
    <t>cd)</t>
  </si>
  <si>
    <t>ce)</t>
  </si>
  <si>
    <t>1 d)</t>
  </si>
  <si>
    <t>Kosten, die unmittelbar dem Betrieb aller OD zuzurechnen sind</t>
  </si>
  <si>
    <t>da)</t>
  </si>
  <si>
    <t>db)</t>
  </si>
  <si>
    <t>dc)</t>
  </si>
  <si>
    <t>dd)</t>
  </si>
  <si>
    <t>de)</t>
  </si>
  <si>
    <t>1 e)</t>
  </si>
  <si>
    <t>Gesamt</t>
  </si>
  <si>
    <t>1)</t>
  </si>
  <si>
    <t>Kostenpositionen</t>
  </si>
  <si>
    <t>Mehr- oder Mindereinnahmen</t>
  </si>
  <si>
    <t>3)</t>
  </si>
  <si>
    <t>Anmerkung</t>
  </si>
  <si>
    <t>#</t>
  </si>
  <si>
    <t>Themenfeld</t>
  </si>
  <si>
    <t>Umsetzungsprojekt</t>
  </si>
  <si>
    <t>Vollständig</t>
  </si>
  <si>
    <t>Info</t>
  </si>
  <si>
    <t>Ja/Nein</t>
  </si>
  <si>
    <t>Ja</t>
  </si>
  <si>
    <t>Nein</t>
  </si>
  <si>
    <t>(Bitte Wählen)</t>
  </si>
  <si>
    <t>Kostenerfassung</t>
  </si>
  <si>
    <t>Bewertung: Preisbildungsparameter</t>
  </si>
  <si>
    <t>Konkrete Fallzahlen vorhanden? [Ja/Nein]</t>
  </si>
  <si>
    <t>Konkrete Fallzahlen pro Land</t>
  </si>
  <si>
    <t>Land</t>
  </si>
  <si>
    <t>BW</t>
  </si>
  <si>
    <t>BY</t>
  </si>
  <si>
    <t>BE</t>
  </si>
  <si>
    <t>BB</t>
  </si>
  <si>
    <t>HB</t>
  </si>
  <si>
    <t>HH</t>
  </si>
  <si>
    <t>HE</t>
  </si>
  <si>
    <t>MV</t>
  </si>
  <si>
    <t>NI</t>
  </si>
  <si>
    <t>NW</t>
  </si>
  <si>
    <t>RP</t>
  </si>
  <si>
    <t>SL</t>
  </si>
  <si>
    <t>SN</t>
  </si>
  <si>
    <t>ST</t>
  </si>
  <si>
    <t>SH</t>
  </si>
  <si>
    <t>TH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</si>
  <si>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</si>
  <si>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</si>
  <si>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</si>
  <si>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</si>
  <si>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</si>
  <si>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</si>
  <si>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</si>
  <si>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</si>
  <si>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</si>
  <si>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</si>
  <si>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</si>
  <si>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</si>
  <si>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</si>
  <si>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</si>
  <si>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</si>
  <si>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</si>
  <si>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Entsprechendes Land</t>
  </si>
  <si>
    <t>Größenordnung (Hochrechnung/Schätzung)</t>
  </si>
  <si>
    <t>Bevölkerungsdaten</t>
  </si>
  <si>
    <t>Bevölkerung: Bundesländer, Stichtag</t>
  </si>
  <si>
    <t>Fortschreibung des Bevölkerungsstandes</t>
  </si>
  <si>
    <t>Bevölkerungsstand (Anzahl)</t>
  </si>
  <si>
    <t>Bundesländer</t>
  </si>
  <si>
    <t>Kürzel</t>
  </si>
  <si>
    <t>Anteil an 
Gesamtbevölkerung</t>
  </si>
  <si>
    <t>Anzahl Kommunen</t>
  </si>
  <si>
    <t>Gemeinden nach Statista Stichtag 31.12.2020</t>
  </si>
  <si>
    <t>Ab 2011: Ergebnisse auf Grundlage des Zensus 2011.</t>
  </si>
  <si>
    <t xml:space="preserve">© Statistisches Bundesamt (Destatis), 2021 | Stand: 21.06.2021 </t>
  </si>
  <si>
    <t xml:space="preserve">Quelle Bevölkerungsstand: </t>
  </si>
  <si>
    <t>https://www.destatis.de/DE/Themen/Gesellschaft-Umwelt/Bevoelkerung/Bevoelkerungsstand/Tabellen/bevoelkerung-nichtdeutsch-laender.html</t>
  </si>
  <si>
    <t>Quelle Königsteiner Schlüssel:</t>
  </si>
  <si>
    <t>Bekanntmachung des Königsteiner Schlüssels für das Jahr 2019</t>
  </si>
  <si>
    <t>vom: 21.04.2021</t>
  </si>
  <si>
    <t>Gemeinsame Wissenschaftskonferenz – Büro –</t>
  </si>
  <si>
    <t>BAnz AT 06.05.2021 B8</t>
  </si>
  <si>
    <t>3 Preismodelloptionen</t>
  </si>
  <si>
    <t>1. Option</t>
  </si>
  <si>
    <t>2. Option</t>
  </si>
  <si>
    <t>Größenordnung</t>
  </si>
  <si>
    <t>Range 1</t>
  </si>
  <si>
    <t>Range 2</t>
  </si>
  <si>
    <t>Bereich</t>
  </si>
  <si>
    <t>Gewichtung</t>
  </si>
  <si>
    <t>Fallzahlen Gewicht</t>
  </si>
  <si>
    <t>Formularkomplexität/Nutzerheterogenität</t>
  </si>
  <si>
    <t>Komplexität Behörden &amp; Stakeholderlandschaft</t>
  </si>
  <si>
    <t>Heterogenität LeiKa-Leistungen</t>
  </si>
  <si>
    <t>Gewichteter Wert</t>
  </si>
  <si>
    <t>Komplexität</t>
  </si>
  <si>
    <t>Ergebnis</t>
  </si>
  <si>
    <t>Gewicht</t>
  </si>
  <si>
    <t>Check</t>
  </si>
  <si>
    <t>Bewertung mit Preisbildungsparametern</t>
  </si>
  <si>
    <t>2)</t>
  </si>
  <si>
    <t>Nr.</t>
  </si>
  <si>
    <t>Erfassung der Leistungen</t>
  </si>
  <si>
    <t>Bewertung der Leistungen</t>
  </si>
  <si>
    <t>3a</t>
  </si>
  <si>
    <t>Online-Dienst</t>
  </si>
  <si>
    <t>3b</t>
  </si>
  <si>
    <t>Basisdaten zu Leistungen</t>
  </si>
  <si>
    <t>Kosten je Leistung</t>
  </si>
  <si>
    <t>Anteil an Gesamt Kosten</t>
  </si>
  <si>
    <t>Fallzahlen (bundesweite Schätzung)</t>
  </si>
  <si>
    <t>Kosten für Service-Owner/Fachliche Leistellen</t>
  </si>
  <si>
    <t>Berücksichtigen</t>
  </si>
  <si>
    <t>Vollständige Übersicht zu allen Leistungen</t>
  </si>
  <si>
    <t>Basisdaten vollständig</t>
  </si>
  <si>
    <t>Wollen Sie eine Bewertung mit Preisbildungsparametern durchführen?</t>
  </si>
  <si>
    <t>Anmerkungen</t>
  </si>
  <si>
    <t>Individuelle Kosten erforderlich</t>
  </si>
  <si>
    <t>1e)</t>
  </si>
  <si>
    <t>1a)</t>
  </si>
  <si>
    <t>1b)</t>
  </si>
  <si>
    <t>1c)</t>
  </si>
  <si>
    <t>1d)</t>
  </si>
  <si>
    <t>Anteil Übergreifende Kosten</t>
  </si>
  <si>
    <t>Individualkosten</t>
  </si>
  <si>
    <t>Anteil an übergreifenden Kosten</t>
  </si>
  <si>
    <t>Kosten für Service-Owner/Fachliche Leitstellen</t>
  </si>
  <si>
    <t>Kosten je Online-Dienst</t>
  </si>
  <si>
    <t>Erfassung von Individualkosten</t>
  </si>
  <si>
    <t>Pauschale für Service-Owner und Fachliche Leitstellen</t>
  </si>
  <si>
    <t>Pauschalrate</t>
  </si>
  <si>
    <t>Zusätzliche Kostenfaktoren</t>
  </si>
  <si>
    <t>Die Pauschale wird in der letzten Spalte der Tabelle verrechnet</t>
  </si>
  <si>
    <t>Kosten vollständig</t>
  </si>
  <si>
    <t>Mitnutzungsquote</t>
  </si>
  <si>
    <t>Optionen</t>
  </si>
  <si>
    <t>Zentral</t>
  </si>
  <si>
    <t>Gewichtung vollständig</t>
  </si>
  <si>
    <t xml:space="preserve">Individuelle Mitnutzungsquote </t>
  </si>
  <si>
    <t>Nutzungsquote</t>
  </si>
  <si>
    <t>Gültige Mitnutzungsquote</t>
  </si>
  <si>
    <t>Es kann gewählt werden, ob eine zentrale Mitnutzungsquote angegeben oder eine individuelle Bewertung durchgeführt wird</t>
  </si>
  <si>
    <t>Option: Pakete bündeln</t>
  </si>
  <si>
    <t>Bündelung zu Paketen</t>
  </si>
  <si>
    <t>Paketdaten</t>
  </si>
  <si>
    <t>Name</t>
  </si>
  <si>
    <t>Ohne Paket</t>
  </si>
  <si>
    <t>Kosten je Paket in EUR</t>
  </si>
  <si>
    <t>Paketzuordnung</t>
  </si>
  <si>
    <t>Status</t>
  </si>
  <si>
    <t>Zuordnung zu Paketen</t>
  </si>
  <si>
    <t>Fixer Anteil der Betriebs- und Supportkosten</t>
  </si>
  <si>
    <t>Variabler Anteil der Betriebs- und Supportkosten</t>
  </si>
  <si>
    <t>(Zentrale/Aggregierte) Mitnutzungsquote der Länder in %</t>
  </si>
  <si>
    <t>Support</t>
  </si>
  <si>
    <t>Input für Mulitpliaktor</t>
  </si>
  <si>
    <t>Anzahl der Pakete</t>
  </si>
  <si>
    <t>Mulitplikator Differenz pro Paket</t>
  </si>
  <si>
    <t/>
  </si>
  <si>
    <t>Index für Paketpreis</t>
  </si>
  <si>
    <t>Paketname</t>
  </si>
  <si>
    <t>Anzahl gekaufter Pakete</t>
  </si>
  <si>
    <t>Multiplikator</t>
  </si>
  <si>
    <t>Allgemeine Angaben</t>
  </si>
  <si>
    <t>Angebotene Pakete</t>
  </si>
  <si>
    <t>Pakete</t>
  </si>
  <si>
    <t>Ausgewählt</t>
  </si>
  <si>
    <t>Angebotene Einzelleistungen</t>
  </si>
  <si>
    <t>Preis pro Paket</t>
  </si>
  <si>
    <t>Basisdaten</t>
  </si>
  <si>
    <t>Kosten</t>
  </si>
  <si>
    <t>Vollständige Liste</t>
  </si>
  <si>
    <t>Ohne Leerzeilen</t>
  </si>
  <si>
    <t>Ersetzende Kosten erforderlich</t>
  </si>
  <si>
    <t>Ersetzende Kosten/ Zusatzkosten</t>
  </si>
  <si>
    <t>Auswahl</t>
  </si>
  <si>
    <t>Ohne Auswahl</t>
  </si>
  <si>
    <t>Betrieb dedizierter technischer Infrastruktur</t>
  </si>
  <si>
    <t>Zusatzkosten</t>
  </si>
  <si>
    <t>Betrieb Onlinedienste Plattform</t>
  </si>
  <si>
    <t>Wartung</t>
  </si>
  <si>
    <t>Übergreifende Mehr- oder Mindereinnahmen</t>
  </si>
  <si>
    <t>a)</t>
  </si>
  <si>
    <t>b)</t>
  </si>
  <si>
    <t>Mehr- oder Mindereinnahmen für einzelne Leistungen</t>
  </si>
  <si>
    <t>Auswahl aktuell</t>
  </si>
  <si>
    <t>Hinweis</t>
  </si>
  <si>
    <t>Gesamt (ohne Ersetzende Kosten/Zusatzkosten für einzelne Leistungen)</t>
  </si>
  <si>
    <t>Ersetzende Kosten/Zusatzkosten für einzelne Leistungen</t>
  </si>
  <si>
    <t>Inanspruchnahme des EfA-Dienstes direkt zuordenbare Kosten</t>
  </si>
  <si>
    <t>Aggregierter Beteiligungsgrad</t>
  </si>
  <si>
    <t>Anteil an Paketkosten</t>
  </si>
  <si>
    <t>Nutzungsquotegwichtet für paket</t>
  </si>
  <si>
    <t>Königssteiner-Schlüssel</t>
  </si>
  <si>
    <t>Kostenübersicht</t>
  </si>
  <si>
    <t>Gesamtkosten</t>
  </si>
  <si>
    <t>Summe für Pakete und Einzeleistungen</t>
  </si>
  <si>
    <t>Kosten je 1000 Einwohner*Innen</t>
  </si>
  <si>
    <t>Summe der einzelnen Leistungen und aus Paketen</t>
  </si>
  <si>
    <t>Aufschlüsselung berücksichtigungsfähiger Kosten</t>
  </si>
  <si>
    <t>In diesem Tabellenblatt werden die berücksichtigungsfähigen Kosten erfasst</t>
  </si>
  <si>
    <t>Spiegelt die Struktur der Kostenpositionen des IT-PLR wider</t>
  </si>
  <si>
    <t>Die Anpassung des fixen Anteils beeinflusst automatisch den variablen Anteil</t>
  </si>
  <si>
    <t>Es muss gewählt werden, ob auf Ebene der Online-Dienste/EfA-Leistungen gearbeitet werden soll</t>
  </si>
  <si>
    <t>In diesem Tabellenblatt werden alle Produkte (EfA-Leistungen/Online-Dienste) eingepflegt, ungeachtet ob sie im Paket oder Einzeln angeboten werden sollen</t>
  </si>
  <si>
    <t>Mit Auswahl 'Nein' wird die Pflege der 'Ersetzenden Kosten' je Produkt im Tabellenblatt 3b. zwingend notwendig</t>
  </si>
  <si>
    <t>Dienstspezifischer Parameter 1: Fallzahlen</t>
  </si>
  <si>
    <t>Dienstspezifischer Parameter 2: Komplexität</t>
  </si>
  <si>
    <t>Diese Kostenrechnung berücksichtigt weder Lizenzgebühren (z.B. FIT-Store) noch Anbindungskosten</t>
  </si>
  <si>
    <t>In diesem Tabellenblatt muss die für die Preisbildung erforderliche Mitnutzungsquote definiert werden</t>
  </si>
  <si>
    <t>Aggregierte Mitnutzungsquote</t>
  </si>
  <si>
    <t>Eine aggregierte Mitutzungsquote definiert eine durchschnittliche, gewichtete Mitnutzungsquote anhand der individuellen Eingaben</t>
  </si>
  <si>
    <t>Bei Verwendung von Paketen, kann der Multiplikator zur Bestimmung der Höhe von Preisreduktionen konfiguriert werden</t>
  </si>
  <si>
    <t>Preisbildung (Land)</t>
  </si>
  <si>
    <t>In diesem Tabellenblatt können die Preise für ein einzelnes, bestimmtes Land unter Berücksichtigung der Mitnutzungsquote gebildet werden</t>
  </si>
  <si>
    <t>Preisbildung (Kommune)</t>
  </si>
  <si>
    <t>In diesem Tabellenblatt können die Preise für eine einzelne Kommune unter Berücksichtigung der Mitnutzungsquote gebildet werden</t>
  </si>
  <si>
    <t>Anzahl Einwohner*Innen</t>
  </si>
  <si>
    <t>Zur Errechnung der Preise muss die Bevölkerungsgröße erfasst werden</t>
  </si>
  <si>
    <t>Kommentar</t>
  </si>
  <si>
    <t>Möchten Sie Pakete bündeln?</t>
  </si>
  <si>
    <t>Preisbildung Land</t>
  </si>
  <si>
    <t>Preisbildung Kommune</t>
  </si>
  <si>
    <t>Mulitplikator (wenn nur ein Paket gekauft wird)</t>
  </si>
  <si>
    <t>Schlüssel</t>
  </si>
  <si>
    <t>Anteil an Gesamtbevölkerung</t>
  </si>
  <si>
    <t>Verteilungsschlüssel für Pakete</t>
  </si>
  <si>
    <t>Aufschlagsfaktor für einzeln erworbene Produkte</t>
  </si>
  <si>
    <t>Königsteiner Schlüssel</t>
  </si>
  <si>
    <t>Mehr- oder Mindereinnahmen (Umlage auf Jahrespreis)</t>
  </si>
  <si>
    <t>Wert ist nach Befüllung des Tabellenblatts 4. händisch anzugleichen</t>
  </si>
  <si>
    <t>Die Zeile errechnet sich automatisch aus 1 ba)-bf)</t>
  </si>
  <si>
    <t>Diese Kostenposition wird anhand eines fixen und eines variablen Anteils bestimmt - Eintragung in Zeile 44</t>
  </si>
  <si>
    <t>Ohne "direkt zuzuordnenden Personal- und Sachaufwänden von fachlichen Leitstellen" (s. Zeile 35) - diese Zeile errechnet sich automatisch aus 1 da)-df)</t>
  </si>
  <si>
    <t>cf)</t>
  </si>
  <si>
    <t>df)</t>
  </si>
  <si>
    <t>bf)</t>
  </si>
  <si>
    <t>Die Zeile errechnet sich automatisch aus 2 a) und b)</t>
  </si>
  <si>
    <t>Diese Kostenposition wird anhand eines fixen und eines variablen Anteils bestimmt - Eintragung in Zeile 45</t>
  </si>
  <si>
    <t>Gesamtkosten inkl. Reduktion 
(ein Paket wird gekauft)</t>
  </si>
  <si>
    <t>Diese Kostenart berücksichtigt individuelle, über das Tabellenblatt 3b. erfasste 'Zusatzkosten'</t>
  </si>
  <si>
    <t>Angaben für Einzelleistungen</t>
  </si>
  <si>
    <t>Verteilungsschlüssel für Einzelleistungen</t>
  </si>
  <si>
    <t>Angaben für Pakete</t>
  </si>
  <si>
    <t>Land in dem die Kommune(n) liegt</t>
  </si>
  <si>
    <t>Gesamtkosten inkl. Reduktion 
(alle Pakete werden gekauft)</t>
  </si>
  <si>
    <t>Die Zeile errechnet sich automatisch aus 1 ca)-cf)</t>
  </si>
  <si>
    <t>Veränderungshistorie</t>
  </si>
  <si>
    <t>Version</t>
  </si>
  <si>
    <t>Neue Features</t>
  </si>
  <si>
    <t>Redaktionelle Verbesserung</t>
  </si>
  <si>
    <t>Datum</t>
  </si>
  <si>
    <t>1.0.1</t>
  </si>
  <si>
    <t>+ Paketsystematik für Kommunen</t>
  </si>
  <si>
    <t>+ Präzisierung der Tabellenbezeichnung im Tabellenblatt 'Multiplikator'</t>
  </si>
  <si>
    <t>+  Wahloptionen für Königsteiner Schlüssel bei Paketen und Einzelleistungen für Kommunen</t>
  </si>
  <si>
    <t>+ Erweiterung der korrekten Berechnung für Preise der Einzelleistungen für Länder</t>
  </si>
  <si>
    <t>+ Wahloption für Königsteiner Schlüssel für Kauf durch Länder</t>
  </si>
  <si>
    <t>In diesem Tabellenblatt wird die Änderungshistorie des Modells abgebildet</t>
  </si>
  <si>
    <t>1.0.2</t>
  </si>
  <si>
    <t>+ Optimierung der Erläuterung im Tabellenblatt 'Kostenerfassung'</t>
  </si>
  <si>
    <t>Betriebskosten (gesamt) - verrechnet unter 1 cb)</t>
  </si>
  <si>
    <t>Supportkosten (gesamt) - verrechnet unter 1 db)</t>
  </si>
  <si>
    <t>Hier bitte die Kosten für 1cb) eingeben</t>
  </si>
  <si>
    <t>Hier bitte die Kosten für 1db) eingeben</t>
  </si>
  <si>
    <t>Fixer und variabler Anteil zu Kosten 1 cb) und 1 db)</t>
  </si>
  <si>
    <t>1.0.3</t>
  </si>
  <si>
    <t>+ Stabilisierung der Funktionsfähigkeit der Selektion von Einzelleistungen für Länder</t>
  </si>
  <si>
    <t>Der Multiplikator muss zwischen 1 und 1,1 gewählt werden</t>
  </si>
  <si>
    <t>Zwischen Multiplikator und Aufschlagsfaktor muss eine ausreichend hohe Differenz gewählt werden, damit Pakete auch für Stadtstaaten günstiger als einzelne Produkte sind</t>
  </si>
  <si>
    <t>Wenn kein variabler Anteil gewünscht ist, den fixen Anteil auf "0%" setzen; der variable Anteil steht in Abhängigkeit zur Mitnutzungsquote in Zeile 46</t>
  </si>
  <si>
    <t>Die Zeile errechnet sich automatisch durch die Eingaben bei den Buchstaben 1b) - 1d): 10% der übergreifenden Kosten</t>
  </si>
  <si>
    <t>Die Anpassung des Parameters 1 (Fallzahlen) beeinflusst automatisch den Parameter 2 (Komplexität)</t>
  </si>
  <si>
    <t>Berechnung der minimalen und maximalen Preise je Paket, basierend auf Kosten und Multiplikatoren</t>
  </si>
  <si>
    <t>Zur Verwendung des Königsteiner Schlüssels muss das Land ausgewählt werden</t>
  </si>
  <si>
    <t>1.0.4</t>
  </si>
  <si>
    <t>+ Ergänzung und Konkretisierung von Anmerkungen sowie Korrektur von Tippfehlern</t>
  </si>
  <si>
    <t>Entwicklungsstrukturen</t>
  </si>
  <si>
    <t>Managementaufwände</t>
  </si>
  <si>
    <t>Betriebsaufwände</t>
  </si>
  <si>
    <t>Bauen und Wohnen</t>
  </si>
  <si>
    <t>Bürgerbeteiligung und Information</t>
  </si>
  <si>
    <t>DiPlanPortal</t>
  </si>
  <si>
    <t>DiPlanCockpit Basis</t>
  </si>
  <si>
    <t>DiPlanBeteiligung</t>
  </si>
  <si>
    <t>DiPlanCockpit Pro</t>
  </si>
  <si>
    <t>je Online-Dienst</t>
  </si>
  <si>
    <t>Gesamtpaket</t>
  </si>
  <si>
    <t>Übersicht</t>
  </si>
  <si>
    <t>Gesamtkosten Szenario</t>
  </si>
  <si>
    <t>Kontrollsumme</t>
  </si>
  <si>
    <t xml:space="preserve">Korrekt? </t>
  </si>
  <si>
    <t>Kontrolle</t>
  </si>
  <si>
    <t>Kosten pro 1000 EW</t>
  </si>
  <si>
    <t>Kgst Schlüssel</t>
  </si>
  <si>
    <t>x</t>
  </si>
  <si>
    <t>Anzahl</t>
  </si>
  <si>
    <t>Nachnutzungskosten OZG-Umsetzungsprojekt Bürgerbeteiligung und Information</t>
  </si>
  <si>
    <t>Bundesland</t>
  </si>
  <si>
    <t>Verteilschlüssel</t>
  </si>
  <si>
    <t xml:space="preserve">Königsteiner Schlüssel </t>
  </si>
  <si>
    <t>Module</t>
  </si>
  <si>
    <t xml:space="preserve">Hinweis: </t>
  </si>
  <si>
    <t xml:space="preserve">Das DiPlanPortal wird bundesweit zentral zur Verfügung gestellt und ist nachfolgend nicht aufgelistet. </t>
  </si>
  <si>
    <t>Gesamtkosten der Nachnutzung p.a.</t>
  </si>
  <si>
    <t>Kosten pro 1000 Einwohner</t>
  </si>
  <si>
    <t>Bund</t>
  </si>
  <si>
    <t>Stichtag 31.12.2019</t>
  </si>
  <si>
    <t>BU</t>
  </si>
  <si>
    <t>Nachnutzungsmöglichkeiten</t>
  </si>
  <si>
    <t>Nachnutzungsquote</t>
  </si>
  <si>
    <t xml:space="preserve">Dieses Preisblatt stellt die Nachnutzungskosten für das jeweilige Bundesland bzw. den Bund dar. Hieraus geht hervor, welche Module der DiPlanung nachgenutzt werden und welcher Verteilschlüssel gewählt wurde.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</si>
</sst>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-* #,##0\ &quot;€&quot;_-;\-* #,##0\ &quot;€&quot;_-;_-* &quot;-&quot;??\ &quot;€&quot;_-;_-@_-"/>
    <numFmt numFmtId="166" formatCode="_-* #,##0\ [$€-407]_-;\-* #,##0\ [$€-407]_-;_-* &quot;-&quot;??\ [$€-407]_-;_-@_-"/>
    <numFmt numFmtId="167" formatCode="0.000"/>
    <numFmt numFmtId="168" formatCode="#,##0.00000"/>
    <numFmt numFmtId="169" formatCode="0.00000%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color rgb="FF003366"/>
      <name val="Calibri"/>
      <family val="2"/>
      <scheme val="minor"/>
    </font>
    <font>
      <i/>
      <sz val="11"/>
      <color rgb="FF003366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color rgb="FF003366"/>
      <name val="Arial"/>
      <family val="2"/>
    </font>
    <font>
      <sz val="10"/>
      <color rgb="FF003366"/>
      <name val="Calibri"/>
      <family val="2"/>
      <scheme val="minor"/>
    </font>
    <font>
      <b/>
      <sz val="10"/>
      <color rgb="FF003366"/>
      <name val="Arial"/>
      <family val="2"/>
    </font>
    <font>
      <b/>
      <i/>
      <sz val="11"/>
      <color rgb="FF003366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8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Segoe UI"/>
      <family val="2"/>
    </font>
    <font>
      <b/>
      <u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CF0AA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CF2F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7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</cellStyleXfs>
  <cellXfs count="238">
    <xf numFmtId="0" fontId="0" fillId="0" borderId="0" xfId="0"/>
    <xf numFmtId="0" fontId="0" fillId="0" borderId="2" xfId="0" applyBorder="1"/>
    <xf numFmtId="0" fontId="3" fillId="0" borderId="2" xfId="0" applyFont="1" applyBorder="1"/>
    <xf numFmtId="0" fontId="6" fillId="4" borderId="1" xfId="0" applyFont="1" applyFill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7" fillId="6" borderId="0" xfId="0" applyFont="1" applyFill="1" applyAlignment="1" applyProtection="1">
      <alignment wrapText="1"/>
      <protection locked="0"/>
    </xf>
    <xf numFmtId="0" fontId="7" fillId="6" borderId="1" xfId="0" applyFont="1" applyFill="1" applyBorder="1" applyAlignment="1" applyProtection="1">
      <alignment wrapText="1"/>
      <protection locked="0"/>
    </xf>
    <xf numFmtId="0" fontId="6" fillId="4" borderId="1" xfId="0" applyFont="1" applyFill="1" applyBorder="1" applyProtection="1">
      <protection locked="0"/>
    </xf>
    <xf numFmtId="0" fontId="7" fillId="6" borderId="1" xfId="0" applyFont="1" applyFill="1" applyBorder="1" applyAlignment="1" applyProtection="1">
      <alignment horizontal="left" wrapText="1"/>
      <protection locked="0"/>
    </xf>
    <xf numFmtId="0" fontId="0" fillId="0" borderId="0" xfId="0" quotePrefix="1"/>
    <xf numFmtId="49" fontId="13" fillId="0" borderId="1" xfId="3" applyNumberFormat="1" applyFont="1" applyBorder="1" applyAlignment="1">
      <alignment horizontal="left"/>
    </xf>
    <xf numFmtId="49" fontId="13" fillId="0" borderId="0" xfId="3" applyNumberFormat="1" applyFont="1" applyAlignment="1">
      <alignment horizontal="left"/>
    </xf>
    <xf numFmtId="0" fontId="14" fillId="2" borderId="1" xfId="0" applyFont="1" applyFill="1" applyBorder="1" applyAlignment="1">
      <alignment vertical="center" wrapText="1"/>
    </xf>
    <xf numFmtId="0" fontId="2" fillId="2" borderId="1" xfId="0" applyFont="1" applyFill="1" applyBorder="1"/>
    <xf numFmtId="0" fontId="17" fillId="4" borderId="1" xfId="3" applyFont="1" applyFill="1" applyBorder="1" applyAlignment="1">
      <alignment horizontal="center" wrapText="1"/>
    </xf>
    <xf numFmtId="0" fontId="18" fillId="4" borderId="1" xfId="0" applyFont="1" applyFill="1" applyBorder="1" applyAlignment="1">
      <alignment wrapText="1"/>
    </xf>
    <xf numFmtId="0" fontId="6" fillId="4" borderId="1" xfId="0" applyFont="1" applyFill="1" applyBorder="1"/>
    <xf numFmtId="3" fontId="13" fillId="0" borderId="1" xfId="3" applyNumberFormat="1" applyFont="1" applyBorder="1" applyAlignment="1">
      <alignment horizontal="right"/>
    </xf>
    <xf numFmtId="10" fontId="9" fillId="0" borderId="1" xfId="2" applyNumberFormat="1" applyFont="1" applyBorder="1"/>
    <xf numFmtId="3" fontId="1" fillId="0" borderId="1" xfId="0" applyNumberFormat="1" applyFont="1" applyBorder="1"/>
    <xf numFmtId="49" fontId="19" fillId="0" borderId="1" xfId="3" applyNumberFormat="1" applyFont="1" applyBorder="1" applyAlignment="1">
      <alignment horizontal="left"/>
    </xf>
    <xf numFmtId="3" fontId="20" fillId="0" borderId="1" xfId="3" applyNumberFormat="1" applyFont="1" applyBorder="1"/>
    <xf numFmtId="10" fontId="21" fillId="0" borderId="1" xfId="0" applyNumberFormat="1" applyFont="1" applyBorder="1"/>
    <xf numFmtId="3" fontId="3" fillId="0" borderId="1" xfId="0" applyNumberFormat="1" applyFont="1" applyBorder="1"/>
    <xf numFmtId="0" fontId="3" fillId="0" borderId="0" xfId="0" applyFont="1"/>
    <xf numFmtId="3" fontId="12" fillId="0" borderId="1" xfId="3" applyNumberFormat="1" applyBorder="1"/>
    <xf numFmtId="0" fontId="1" fillId="0" borderId="1" xfId="0" applyFont="1" applyBorder="1"/>
    <xf numFmtId="0" fontId="1" fillId="0" borderId="0" xfId="0" applyFont="1"/>
    <xf numFmtId="0" fontId="12" fillId="0" borderId="0" xfId="3"/>
    <xf numFmtId="49" fontId="22" fillId="0" borderId="0" xfId="3" applyNumberFormat="1" applyFont="1" applyAlignment="1">
      <alignment horizontal="left"/>
    </xf>
    <xf numFmtId="0" fontId="7" fillId="6" borderId="1" xfId="0" applyFont="1" applyFill="1" applyBorder="1" applyAlignment="1">
      <alignment wrapText="1"/>
    </xf>
    <xf numFmtId="0" fontId="7" fillId="6" borderId="0" xfId="0" applyFont="1" applyFill="1" applyAlignment="1">
      <alignment wrapText="1"/>
    </xf>
    <xf numFmtId="44" fontId="0" fillId="0" borderId="0" xfId="1" applyFont="1"/>
    <xf numFmtId="10" fontId="0" fillId="0" borderId="0" xfId="2" applyNumberFormat="1" applyFont="1"/>
    <xf numFmtId="9" fontId="0" fillId="0" borderId="0" xfId="2" applyFont="1"/>
    <xf numFmtId="49" fontId="7" fillId="6" borderId="0" xfId="0" applyNumberFormat="1" applyFont="1" applyFill="1" applyAlignment="1" applyProtection="1">
      <alignment wrapText="1"/>
      <protection locked="0"/>
    </xf>
    <xf numFmtId="9" fontId="7" fillId="6" borderId="0" xfId="2" applyFont="1" applyFill="1" applyBorder="1" applyAlignment="1" applyProtection="1">
      <alignment wrapText="1"/>
      <protection locked="0"/>
    </xf>
    <xf numFmtId="164" fontId="0" fillId="7" borderId="1" xfId="0" applyNumberFormat="1" applyFill="1" applyBorder="1" applyProtection="1">
      <protection locked="0"/>
    </xf>
    <xf numFmtId="9" fontId="0" fillId="0" borderId="0" xfId="0" applyNumberFormat="1"/>
    <xf numFmtId="0" fontId="7" fillId="7" borderId="1" xfId="0" applyFont="1" applyFill="1" applyBorder="1" applyAlignment="1" applyProtection="1">
      <alignment wrapText="1"/>
      <protection locked="0"/>
    </xf>
    <xf numFmtId="0" fontId="7" fillId="7" borderId="1" xfId="0" applyFont="1" applyFill="1" applyBorder="1" applyAlignment="1" applyProtection="1">
      <alignment horizontal="left" wrapText="1"/>
      <protection locked="0"/>
    </xf>
    <xf numFmtId="0" fontId="0" fillId="0" borderId="1" xfId="0" applyBorder="1" applyProtection="1">
      <protection locked="0"/>
    </xf>
    <xf numFmtId="0" fontId="5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indent="1"/>
    </xf>
    <xf numFmtId="0" fontId="0" fillId="0" borderId="1" xfId="0" applyBorder="1"/>
    <xf numFmtId="0" fontId="2" fillId="2" borderId="1" xfId="0" applyFont="1" applyFill="1" applyBorder="1" applyAlignment="1">
      <alignment horizontal="left" vertical="center"/>
    </xf>
    <xf numFmtId="0" fontId="9" fillId="0" borderId="1" xfId="0" applyFont="1" applyBorder="1"/>
    <xf numFmtId="0" fontId="3" fillId="0" borderId="1" xfId="0" applyFont="1" applyBorder="1"/>
    <xf numFmtId="0" fontId="3" fillId="5" borderId="1" xfId="0" applyFont="1" applyFill="1" applyBorder="1"/>
    <xf numFmtId="0" fontId="0" fillId="0" borderId="3" xfId="0" applyBorder="1"/>
    <xf numFmtId="0" fontId="4" fillId="0" borderId="0" xfId="0" applyFont="1"/>
    <xf numFmtId="0" fontId="5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1" xfId="0" applyFont="1" applyBorder="1" applyAlignment="1">
      <alignment wrapText="1"/>
    </xf>
    <xf numFmtId="9" fontId="9" fillId="0" borderId="1" xfId="0" applyNumberFormat="1" applyFont="1" applyBorder="1" applyAlignment="1">
      <alignment horizontal="left" indent="1"/>
    </xf>
    <xf numFmtId="0" fontId="7" fillId="6" borderId="1" xfId="0" applyFont="1" applyFill="1" applyBorder="1"/>
    <xf numFmtId="0" fontId="6" fillId="0" borderId="0" xfId="0" applyFont="1"/>
    <xf numFmtId="0" fontId="7" fillId="0" borderId="0" xfId="0" applyFont="1"/>
    <xf numFmtId="0" fontId="3" fillId="0" borderId="3" xfId="0" applyFont="1" applyBorder="1"/>
    <xf numFmtId="0" fontId="0" fillId="0" borderId="0" xfId="0" applyAlignment="1">
      <alignment horizontal="right" wrapText="1"/>
    </xf>
    <xf numFmtId="164" fontId="0" fillId="0" borderId="0" xfId="0" applyNumberFormat="1" applyAlignment="1">
      <alignment horizontal="right" wrapText="1"/>
    </xf>
    <xf numFmtId="44" fontId="0" fillId="0" borderId="1" xfId="0" applyNumberFormat="1" applyBorder="1"/>
    <xf numFmtId="0" fontId="7" fillId="6" borderId="4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9" fontId="24" fillId="3" borderId="1" xfId="2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6" fillId="4" borderId="1" xfId="0" applyFont="1" applyFill="1" applyBorder="1" applyAlignment="1">
      <alignment wrapText="1"/>
    </xf>
    <xf numFmtId="9" fontId="10" fillId="0" borderId="1" xfId="2" applyFont="1" applyFill="1" applyBorder="1" applyAlignment="1" applyProtection="1">
      <alignment horizontal="center" vertical="center"/>
    </xf>
    <xf numFmtId="9" fontId="0" fillId="0" borderId="0" xfId="2" applyFont="1" applyProtection="1"/>
    <xf numFmtId="10" fontId="0" fillId="0" borderId="0" xfId="2" applyNumberFormat="1" applyFont="1" applyProtection="1"/>
    <xf numFmtId="9" fontId="0" fillId="3" borderId="1" xfId="2" applyFont="1" applyFill="1" applyBorder="1" applyAlignment="1" applyProtection="1">
      <alignment horizontal="center" vertical="center"/>
      <protection locked="0"/>
    </xf>
    <xf numFmtId="9" fontId="10" fillId="8" borderId="1" xfId="2" applyFont="1" applyFill="1" applyBorder="1" applyAlignment="1" applyProtection="1">
      <alignment horizontal="center" vertical="center"/>
      <protection locked="0"/>
    </xf>
    <xf numFmtId="9" fontId="0" fillId="0" borderId="0" xfId="2" applyFont="1" applyProtection="1">
      <protection locked="0"/>
    </xf>
    <xf numFmtId="44" fontId="0" fillId="0" borderId="0" xfId="1" applyFont="1" applyAlignment="1" applyProtection="1">
      <alignment horizontal="left"/>
    </xf>
    <xf numFmtId="10" fontId="0" fillId="0" borderId="0" xfId="2" applyNumberFormat="1" applyFont="1" applyAlignment="1" applyProtection="1">
      <alignment horizontal="right"/>
    </xf>
    <xf numFmtId="164" fontId="0" fillId="0" borderId="0" xfId="2" applyNumberFormat="1" applyFont="1" applyProtection="1"/>
    <xf numFmtId="164" fontId="0" fillId="0" borderId="0" xfId="1" applyNumberFormat="1" applyFont="1" applyProtection="1"/>
    <xf numFmtId="44" fontId="0" fillId="0" borderId="0" xfId="1" applyFont="1" applyProtection="1"/>
    <xf numFmtId="164" fontId="0" fillId="0" borderId="0" xfId="2" applyNumberFormat="1" applyFont="1" applyProtection="1">
      <protection locked="0"/>
    </xf>
    <xf numFmtId="0" fontId="8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9" fontId="9" fillId="5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9" fontId="9" fillId="0" borderId="0" xfId="0" applyNumberFormat="1" applyFont="1" applyAlignment="1">
      <alignment horizontal="center"/>
    </xf>
    <xf numFmtId="0" fontId="2" fillId="0" borderId="0" xfId="0" applyFont="1"/>
    <xf numFmtId="0" fontId="7" fillId="6" borderId="3" xfId="0" applyFont="1" applyFill="1" applyBorder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11" fillId="0" borderId="0" xfId="0" applyFont="1"/>
    <xf numFmtId="1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9" fontId="9" fillId="7" borderId="1" xfId="0" applyNumberFormat="1" applyFont="1" applyFill="1" applyBorder="1" applyAlignment="1" applyProtection="1">
      <alignment horizontal="center"/>
      <protection locked="0"/>
    </xf>
    <xf numFmtId="0" fontId="0" fillId="7" borderId="1" xfId="0" applyFill="1" applyBorder="1" applyProtection="1">
      <protection locked="0"/>
    </xf>
    <xf numFmtId="0" fontId="4" fillId="0" borderId="1" xfId="0" applyFont="1" applyBorder="1" applyAlignment="1" applyProtection="1">
      <alignment horizontal="left"/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left" indent="1"/>
    </xf>
    <xf numFmtId="0" fontId="9" fillId="0" borderId="0" xfId="0" applyFont="1"/>
    <xf numFmtId="0" fontId="0" fillId="5" borderId="1" xfId="0" applyFill="1" applyBorder="1"/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left" wrapText="1"/>
    </xf>
    <xf numFmtId="164" fontId="3" fillId="5" borderId="1" xfId="0" applyNumberFormat="1" applyFont="1" applyFill="1" applyBorder="1"/>
    <xf numFmtId="164" fontId="0" fillId="5" borderId="1" xfId="0" applyNumberFormat="1" applyFill="1" applyBorder="1"/>
    <xf numFmtId="164" fontId="0" fillId="0" borderId="1" xfId="0" applyNumberFormat="1" applyBorder="1"/>
    <xf numFmtId="0" fontId="3" fillId="0" borderId="1" xfId="0" applyFont="1" applyBorder="1" applyAlignment="1">
      <alignment horizontal="left" indent="1"/>
    </xf>
    <xf numFmtId="9" fontId="0" fillId="5" borderId="1" xfId="2" applyFont="1" applyFill="1" applyBorder="1" applyProtection="1"/>
    <xf numFmtId="9" fontId="0" fillId="3" borderId="1" xfId="2" applyFont="1" applyFill="1" applyBorder="1" applyProtection="1">
      <protection locked="0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9" fontId="9" fillId="0" borderId="1" xfId="0" applyNumberFormat="1" applyFont="1" applyBorder="1" applyAlignment="1">
      <alignment horizontal="left" vertical="center"/>
    </xf>
    <xf numFmtId="0" fontId="0" fillId="0" borderId="1" xfId="0" applyBorder="1" applyAlignment="1" applyProtection="1">
      <alignment horizontal="left"/>
      <protection locked="0"/>
    </xf>
    <xf numFmtId="0" fontId="7" fillId="6" borderId="1" xfId="0" applyFont="1" applyFill="1" applyBorder="1" applyAlignment="1">
      <alignment horizontal="left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6" fillId="4" borderId="1" xfId="0" applyFont="1" applyFill="1" applyBorder="1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quotePrefix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14" fontId="0" fillId="0" borderId="1" xfId="0" applyNumberFormat="1" applyBorder="1" applyAlignment="1">
      <alignment horizontal="center" vertical="center"/>
    </xf>
    <xf numFmtId="0" fontId="0" fillId="0" borderId="5" xfId="0" applyBorder="1"/>
    <xf numFmtId="44" fontId="3" fillId="0" borderId="0" xfId="1" applyFont="1"/>
    <xf numFmtId="0" fontId="3" fillId="10" borderId="0" xfId="0" applyFont="1" applyFill="1"/>
    <xf numFmtId="44" fontId="3" fillId="10" borderId="0" xfId="1" applyFont="1" applyFill="1"/>
    <xf numFmtId="0" fontId="0" fillId="10" borderId="0" xfId="0" applyFill="1"/>
    <xf numFmtId="44" fontId="0" fillId="10" borderId="0" xfId="0" applyNumberFormat="1" applyFill="1"/>
    <xf numFmtId="0" fontId="3" fillId="10" borderId="0" xfId="0" applyFont="1" applyFill="1" applyAlignment="1">
      <alignment horizontal="center"/>
    </xf>
    <xf numFmtId="165" fontId="0" fillId="0" borderId="0" xfId="1" applyNumberFormat="1" applyFont="1" applyAlignment="1">
      <alignment horizontal="left" indent="1"/>
    </xf>
    <xf numFmtId="9" fontId="3" fillId="0" borderId="0" xfId="2" applyFont="1" applyBorder="1"/>
    <xf numFmtId="10" fontId="3" fillId="0" borderId="0" xfId="0" applyNumberFormat="1" applyFont="1"/>
    <xf numFmtId="0" fontId="29" fillId="0" borderId="0" xfId="0" applyFont="1"/>
    <xf numFmtId="0" fontId="29" fillId="0" borderId="13" xfId="0" applyFont="1" applyBorder="1"/>
    <xf numFmtId="0" fontId="29" fillId="0" borderId="14" xfId="0" applyFont="1" applyBorder="1"/>
    <xf numFmtId="0" fontId="30" fillId="0" borderId="13" xfId="0" applyFont="1" applyBorder="1"/>
    <xf numFmtId="0" fontId="29" fillId="0" borderId="17" xfId="0" applyFont="1" applyBorder="1"/>
    <xf numFmtId="0" fontId="29" fillId="0" borderId="9" xfId="0" applyFont="1" applyBorder="1" applyAlignment="1">
      <alignment horizontal="center"/>
    </xf>
    <xf numFmtId="0" fontId="29" fillId="0" borderId="18" xfId="0" applyFont="1" applyBorder="1"/>
    <xf numFmtId="0" fontId="29" fillId="0" borderId="2" xfId="0" applyFont="1" applyBorder="1"/>
    <xf numFmtId="0" fontId="29" fillId="0" borderId="19" xfId="0" applyFont="1" applyBorder="1"/>
    <xf numFmtId="0" fontId="30" fillId="0" borderId="20" xfId="0" applyFont="1" applyBorder="1"/>
    <xf numFmtId="0" fontId="29" fillId="0" borderId="21" xfId="0" applyFont="1" applyBorder="1" applyAlignment="1">
      <alignment horizontal="right"/>
    </xf>
    <xf numFmtId="0" fontId="29" fillId="0" borderId="22" xfId="0" applyFont="1" applyBorder="1" applyAlignment="1">
      <alignment horizontal="right"/>
    </xf>
    <xf numFmtId="0" fontId="29" fillId="0" borderId="23" xfId="0" applyFont="1" applyBorder="1"/>
    <xf numFmtId="0" fontId="29" fillId="0" borderId="24" xfId="0" applyFont="1" applyBorder="1"/>
    <xf numFmtId="0" fontId="29" fillId="0" borderId="25" xfId="0" applyFont="1" applyBorder="1"/>
    <xf numFmtId="10" fontId="0" fillId="0" borderId="26" xfId="2" applyNumberFormat="1" applyFont="1" applyBorder="1"/>
    <xf numFmtId="10" fontId="3" fillId="0" borderId="26" xfId="2" applyNumberFormat="1" applyFont="1" applyBorder="1"/>
    <xf numFmtId="168" fontId="13" fillId="0" borderId="1" xfId="3" applyNumberFormat="1" applyFont="1" applyBorder="1" applyAlignment="1">
      <alignment horizontal="right"/>
    </xf>
    <xf numFmtId="169" fontId="13" fillId="0" borderId="1" xfId="2" applyNumberFormat="1" applyFont="1" applyBorder="1" applyAlignment="1">
      <alignment horizontal="right"/>
    </xf>
    <xf numFmtId="0" fontId="31" fillId="0" borderId="0" xfId="0" applyFont="1" applyAlignment="1">
      <alignment horizontal="left" vertical="center"/>
    </xf>
    <xf numFmtId="0" fontId="32" fillId="0" borderId="0" xfId="0" applyFont="1"/>
    <xf numFmtId="0" fontId="6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" fillId="6" borderId="1" xfId="0" applyFont="1" applyFill="1" applyBorder="1" applyAlignment="1">
      <alignment horizontal="left" wrapText="1"/>
    </xf>
    <xf numFmtId="0" fontId="0" fillId="0" borderId="1" xfId="0" applyBorder="1" applyAlignment="1" applyProtection="1">
      <alignment horizontal="left"/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7" fillId="6" borderId="0" xfId="0" applyFont="1" applyFill="1" applyAlignment="1">
      <alignment horizontal="left" wrapText="1"/>
    </xf>
    <xf numFmtId="0" fontId="7" fillId="6" borderId="3" xfId="0" applyFont="1" applyFill="1" applyBorder="1" applyAlignment="1">
      <alignment horizontal="left" wrapText="1"/>
    </xf>
    <xf numFmtId="0" fontId="7" fillId="6" borderId="4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10" fillId="0" borderId="0" xfId="0" applyFont="1" applyAlignment="1">
      <alignment horizontal="left" indent="12"/>
    </xf>
    <xf numFmtId="0" fontId="7" fillId="9" borderId="1" xfId="0" applyFont="1" applyFill="1" applyBorder="1" applyAlignment="1">
      <alignment horizontal="left" wrapText="1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left"/>
    </xf>
    <xf numFmtId="167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>
      <alignment horizontal="center" vertical="center" wrapText="1"/>
    </xf>
    <xf numFmtId="167" fontId="7" fillId="5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7" fillId="6" borderId="1" xfId="0" applyFont="1" applyFill="1" applyBorder="1" applyAlignment="1">
      <alignment horizontal="left"/>
    </xf>
    <xf numFmtId="9" fontId="0" fillId="0" borderId="0" xfId="2" applyFont="1" applyFill="1" applyBorder="1" applyAlignment="1" applyProtection="1">
      <alignment horizontal="center"/>
    </xf>
    <xf numFmtId="9" fontId="9" fillId="0" borderId="1" xfId="0" applyNumberFormat="1" applyFont="1" applyBorder="1" applyAlignment="1">
      <alignment horizontal="left" vertical="center" wrapText="1"/>
    </xf>
    <xf numFmtId="0" fontId="3" fillId="10" borderId="0" xfId="0" applyFont="1" applyFill="1" applyAlignment="1">
      <alignment horizontal="center"/>
    </xf>
    <xf numFmtId="0" fontId="29" fillId="0" borderId="13" xfId="0" applyFont="1" applyBorder="1" applyAlignment="1">
      <alignment horizontal="left" wrapText="1"/>
    </xf>
    <xf numFmtId="0" fontId="29" fillId="0" borderId="0" xfId="0" applyFont="1" applyAlignment="1">
      <alignment horizontal="left" wrapText="1"/>
    </xf>
    <xf numFmtId="0" fontId="29" fillId="0" borderId="14" xfId="0" applyFont="1" applyBorder="1" applyAlignment="1">
      <alignment horizontal="left" wrapText="1"/>
    </xf>
    <xf numFmtId="165" fontId="30" fillId="0" borderId="21" xfId="1" applyNumberFormat="1" applyFont="1" applyBorder="1" applyAlignment="1">
      <alignment horizontal="right"/>
    </xf>
    <xf numFmtId="0" fontId="30" fillId="11" borderId="10" xfId="0" applyFont="1" applyFill="1" applyBorder="1" applyAlignment="1">
      <alignment horizontal="center"/>
    </xf>
    <xf numFmtId="0" fontId="30" fillId="11" borderId="11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12" borderId="15" xfId="0" applyFont="1" applyFill="1" applyBorder="1" applyAlignment="1">
      <alignment horizontal="left"/>
    </xf>
    <xf numFmtId="0" fontId="30" fillId="12" borderId="7" xfId="0" applyFont="1" applyFill="1" applyBorder="1" applyAlignment="1">
      <alignment horizontal="left"/>
    </xf>
    <xf numFmtId="0" fontId="30" fillId="12" borderId="16" xfId="0" applyFont="1" applyFill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29" fillId="0" borderId="0" xfId="0" applyFont="1" applyAlignment="1">
      <alignment horizontal="left"/>
    </xf>
    <xf numFmtId="0" fontId="29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165" fontId="3" fillId="5" borderId="1" xfId="1" applyNumberFormat="1" applyFont="1" applyFill="1" applyBorder="1" applyAlignment="1" applyProtection="1">
      <alignment horizontal="right"/>
    </xf>
    <xf numFmtId="0" fontId="3" fillId="0" borderId="1" xfId="0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66" fontId="3" fillId="5" borderId="1" xfId="0" applyNumberFormat="1" applyFont="1" applyFill="1" applyBorder="1" applyAlignment="1">
      <alignment horizontal="center"/>
    </xf>
    <xf numFmtId="1" fontId="3" fillId="5" borderId="1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0" fillId="0" borderId="3" xfId="0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right"/>
    </xf>
    <xf numFmtId="0" fontId="0" fillId="3" borderId="1" xfId="0" applyFill="1" applyBorder="1" applyAlignment="1" applyProtection="1">
      <alignment horizontal="center"/>
      <protection locked="0"/>
    </xf>
    <xf numFmtId="0" fontId="6" fillId="4" borderId="1" xfId="0" applyFont="1" applyFill="1" applyBorder="1" applyAlignment="1">
      <alignment horizontal="left"/>
    </xf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44" fontId="0" fillId="0" borderId="0" xfId="1" applyFont="1" applyAlignment="1" applyProtection="1">
      <alignment horizontal="right"/>
    </xf>
    <xf numFmtId="0" fontId="4" fillId="0" borderId="0" xfId="0" applyFont="1" applyAlignment="1">
      <alignment horizontal="center"/>
    </xf>
    <xf numFmtId="0" fontId="6" fillId="4" borderId="3" xfId="0" applyFont="1" applyFill="1" applyBorder="1" applyAlignment="1">
      <alignment horizontal="left"/>
    </xf>
    <xf numFmtId="0" fontId="0" fillId="0" borderId="3" xfId="0" applyBorder="1" applyProtection="1">
      <protection locked="0"/>
    </xf>
    <xf numFmtId="166" fontId="0" fillId="0" borderId="3" xfId="0" applyNumberFormat="1" applyBorder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6" fontId="0" fillId="0" borderId="4" xfId="0" applyNumberFormat="1" applyBorder="1" applyAlignment="1">
      <alignment horizontal="center" vertical="center"/>
    </xf>
    <xf numFmtId="0" fontId="7" fillId="6" borderId="1" xfId="0" applyFont="1" applyFill="1" applyBorder="1" applyAlignment="1" applyProtection="1">
      <alignment horizontal="left" wrapText="1"/>
      <protection locked="0"/>
    </xf>
    <xf numFmtId="0" fontId="15" fillId="6" borderId="1" xfId="3" applyFont="1" applyFill="1" applyBorder="1" applyAlignment="1">
      <alignment horizontal="left" vertical="top" wrapText="1"/>
    </xf>
    <xf numFmtId="0" fontId="16" fillId="6" borderId="1" xfId="3" applyFont="1" applyFill="1" applyBorder="1" applyAlignment="1">
      <alignment wrapText="1"/>
    </xf>
  </cellXfs>
  <cellStyles count="4">
    <cellStyle name="Normal 2" xfId="3" xr:uid="{00000000-0005-0000-0000-000000000000}"/>
    <cellStyle name="Prozent" xfId="2" builtinId="5"/>
    <cellStyle name="Standard" xfId="0" builtinId="0"/>
    <cellStyle name="Währung" xfId="1" builtinId="4"/>
  </cellStyles>
  <dxfs count="680"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0"/>
      </font>
      <fill>
        <patternFill>
          <bgColor theme="0"/>
        </patternFill>
      </fill>
      <border>
        <bottom/>
      </border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/>
      </font>
      <fill>
        <patternFill>
          <bgColor theme="9" tint="0.79998168889431442"/>
        </patternFill>
      </fill>
      <border>
        <top style="hair">
          <color auto="1"/>
        </top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CF0AA"/>
        </patternFill>
      </fill>
      <border>
        <top style="hair">
          <color auto="1"/>
        </top>
        <bottom style="hair">
          <color auto="1"/>
        </bottom>
      </border>
    </dxf>
    <dxf>
      <border>
        <top style="hair">
          <color auto="1"/>
        </top>
        <bottom style="hair">
          <color auto="1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/>
      </font>
      <fill>
        <patternFill>
          <bgColor theme="9" tint="0.79998168889431442"/>
        </patternFill>
      </fill>
      <border>
        <left/>
        <right/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left/>
        <right/>
        <top style="hair">
          <color auto="1"/>
        </top>
        <bottom style="hair">
          <color auto="1"/>
        </bottom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left/>
        <right/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9"/>
      </font>
      <fill>
        <patternFill>
          <bgColor theme="9" tint="0.7999816888943144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1"/>
      </font>
      <fill>
        <patternFill>
          <bgColor rgb="FFFCF0AA"/>
        </patternFill>
      </fill>
      <border>
        <top style="hair">
          <color auto="1"/>
        </top>
        <bottom style="hair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/>
        <right/>
        <top style="hair">
          <color auto="1"/>
        </top>
        <bottom style="hair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/>
      </font>
      <fill>
        <patternFill>
          <bgColor theme="9" tint="0.79998168889431442"/>
        </patternFill>
      </fill>
      <border>
        <top style="hair">
          <color auto="1"/>
        </top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</font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top style="hair">
          <color auto="1"/>
        </top>
        <vertical/>
        <horizontal/>
      </border>
    </dxf>
    <dxf>
      <font>
        <color theme="9"/>
      </font>
      <fill>
        <patternFill>
          <bgColor theme="9" tint="0.79998168889431442"/>
        </patternFill>
      </fill>
      <border>
        <top style="hair">
          <color auto="1"/>
        </top>
        <bottom/>
        <vertical/>
        <horizontal/>
      </border>
    </dxf>
    <dxf>
      <font>
        <color theme="5"/>
      </font>
      <fill>
        <patternFill>
          <bgColor theme="5" tint="0.79998168889431442"/>
        </patternFill>
      </fill>
      <border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4" tint="0.79998168889431442"/>
        </patternFill>
      </fill>
      <border>
        <top style="hair">
          <color auto="1"/>
        </top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top style="hair">
          <color auto="1"/>
        </top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/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 val="0"/>
        <i val="0"/>
        <strike/>
        <color theme="1"/>
      </font>
    </dxf>
    <dxf>
      <font>
        <strike/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 val="0"/>
        <i val="0"/>
        <strike/>
        <color theme="1"/>
      </font>
    </dxf>
    <dxf>
      <font>
        <strike/>
        <color theme="0" tint="-0.49998474074526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 val="0"/>
        <i val="0"/>
        <strike/>
        <color theme="1"/>
      </font>
    </dxf>
    <dxf>
      <font>
        <b val="0"/>
        <i val="0"/>
        <strike/>
        <color theme="1"/>
      </font>
    </dxf>
    <dxf>
      <font>
        <strike/>
        <color theme="0" tint="-0.499984740745262"/>
      </font>
    </dxf>
    <dxf>
      <font>
        <b val="0"/>
        <i val="0"/>
        <strike/>
        <color theme="1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0" tint="-0.499984740745262"/>
      </font>
    </dxf>
    <dxf>
      <font>
        <b val="0"/>
        <i val="0"/>
        <strike/>
        <color theme="1"/>
      </font>
    </dxf>
    <dxf>
      <font>
        <color theme="0"/>
      </font>
      <fill>
        <patternFill>
          <bgColor theme="0"/>
        </patternFill>
      </fill>
    </dxf>
    <dxf>
      <font>
        <color theme="9"/>
      </font>
      <fill>
        <patternFill>
          <bgColor theme="9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CF0AA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32657</xdr:colOff>
      <xdr:row>2</xdr:row>
      <xdr:rowOff>43543</xdr:rowOff>
    </xdr:from>
    <xdr:to>
      <xdr:col>4</xdr:col>
      <xdr:colOff>1959429</xdr:colOff>
      <xdr:row>4</xdr:row>
      <xdr:rowOff>152400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867400" y="457200"/>
          <a:ext cx="1926772" cy="478971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Blattschutz</a:t>
          </a:r>
          <a:r>
            <a:rPr lang="de-DE" sz="1100" baseline="0">
              <a:solidFill>
                <a:sysClr val="windowText" lastClr="000000"/>
              </a:solidFill>
            </a:rPr>
            <a:t> kann bei Bedarf ohne PW aufgehoben werden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1905</xdr:rowOff>
    </xdr:from>
    <xdr:to>
      <xdr:col>11</xdr:col>
      <xdr:colOff>367665</xdr:colOff>
      <xdr:row>7</xdr:row>
      <xdr:rowOff>144780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8208393-5134-E96C-83D9-B6360CDE379E}"/>
            </a:ext>
          </a:extLst>
        </xdr:cNvPr>
        <xdr:cNvSpPr/>
      </xdr:nvSpPr>
      <xdr:spPr>
        <a:xfrm>
          <a:off x="7705725" y="182880"/>
          <a:ext cx="3177540" cy="122872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 b="1" u="sng">
              <a:solidFill>
                <a:sysClr val="windowText" lastClr="000000"/>
              </a:solidFill>
            </a:rPr>
            <a:t>Anleitung:</a:t>
          </a:r>
        </a:p>
        <a:p>
          <a:pPr algn="l"/>
          <a:r>
            <a:rPr lang="de-DE" sz="1100" baseline="0">
              <a:solidFill>
                <a:sysClr val="windowText" lastClr="000000"/>
              </a:solidFill>
            </a:rPr>
            <a:t>Je Bundesland kann die nachzunutzende Komponente ausgewählt werden. Die Auswahl verändert die Informationen in den Tabellenblättern "PB..." des jeweiligen Landes und die Gesamtverteilung der Nachnutzungskosten.  </a:t>
          </a:r>
        </a:p>
      </xdr:txBody>
    </xdr:sp>
    <xdr:clientData/>
  </xdr:twoCellAnchor>
  <xdr:twoCellAnchor>
    <xdr:from>
      <xdr:col>7</xdr:col>
      <xdr:colOff>352425</xdr:colOff>
      <xdr:row>8</xdr:row>
      <xdr:rowOff>106681</xdr:rowOff>
    </xdr:from>
    <xdr:to>
      <xdr:col>11</xdr:col>
      <xdr:colOff>367665</xdr:colOff>
      <xdr:row>13</xdr:row>
      <xdr:rowOff>1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243AE2BE-7201-46DB-8361-468C48231D7D}"/>
            </a:ext>
          </a:extLst>
        </xdr:cNvPr>
        <xdr:cNvSpPr/>
      </xdr:nvSpPr>
      <xdr:spPr>
        <a:xfrm>
          <a:off x="7705725" y="1569721"/>
          <a:ext cx="3185160" cy="80772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 b="1" u="sng">
              <a:solidFill>
                <a:sysClr val="windowText" lastClr="000000"/>
              </a:solidFill>
            </a:rPr>
            <a:t>Hinweis:</a:t>
          </a:r>
        </a:p>
        <a:p>
          <a:pPr algn="l"/>
          <a:r>
            <a:rPr lang="de-DE" sz="1100" baseline="0">
              <a:solidFill>
                <a:sysClr val="windowText" lastClr="000000"/>
              </a:solidFill>
            </a:rPr>
            <a:t>Bitte beachten Sie, dass DiPlanCockpit Pro nur in Kombination mit DiPlanCockpit Basis nachgenutzt werden kann. 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D58D7C9-3189-46CA-A266-E8158A854C19}" name="Tabelle2" displayName="Tabelle2" ref="B3:G23" totalsRowShown="0" headerRowDxfId="502" tableBorderDxfId="501">
  <tableColumns count="6">
    <tableColumn id="1" xr3:uid="{A64F272B-9E2E-435D-9B46-5C5AF43FD8EC}" name="Land"/>
    <tableColumn id="2" xr3:uid="{BE630D9F-C56B-4647-904F-824E6E6218EC}" name="DiPlanPortal"/>
    <tableColumn id="3" xr3:uid="{A1F74BE3-85F3-4869-B0F0-90F8531C2142}" name="DiPlanCockpit Basis"/>
    <tableColumn id="4" xr3:uid="{C62AEC44-5513-423A-B3A9-3508B620E853}" name="DiPlanBeteiligung"/>
    <tableColumn id="5" xr3:uid="{F589D312-B4E1-4B72-B7F4-CA471EFAE18C}" name="DiPlanCockpit Pro"/>
    <tableColumn id="6" xr3:uid="{F3435836-AEA2-478D-AADC-FE99A73E29CA}" name="Kgst Schlüssel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www.it-planungsrat.de/beschluss/beschluss-2021-24" TargetMode="External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>
    <tabColor theme="5"/>
  </sheetPr>
  <dimension ref="A1"/>
  <sheetViews>
    <sheetView zoomScale="84" workbookViewId="0">
      <selection activeCell="E49" sqref="E49"/>
    </sheetView>
  </sheetViews>
  <sheetFormatPr baseColWidth="10" defaultColWidth="8.88671875" defaultRowHeight="14.4" x14ac:dyDescent="0.3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>
    <tabColor theme="7"/>
  </sheetPr>
  <dimension ref="A1"/>
  <sheetViews>
    <sheetView workbookViewId="0"/>
  </sheetViews>
  <sheetFormatPr baseColWidth="10" defaultColWidth="8.88671875"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B8F71-A843-4F5D-8595-2727097A27B4}">
  <dimension ref="A1:I21"/>
  <sheetViews>
    <sheetView workbookViewId="0">
      <selection activeCell="C6" sqref="C6"/>
    </sheetView>
  </sheetViews>
  <sheetFormatPr baseColWidth="10" defaultRowHeight="14.4" x14ac:dyDescent="0.3"/>
  <cols>
    <col min="1" max="1" width="24.44140625" customWidth="1"/>
    <col min="2" max="2" width="22.88671875" bestFit="1" customWidth="1"/>
    <col min="3" max="3" width="15.44140625" bestFit="1" customWidth="1"/>
    <col min="4" max="4" width="17.77734375" bestFit="1" customWidth="1"/>
    <col min="5" max="5" width="16.33203125" bestFit="1" customWidth="1"/>
    <col min="6" max="6" width="16.5546875" bestFit="1" customWidth="1"/>
    <col min="7" max="7" width="16.5546875" customWidth="1"/>
    <col min="8" max="8" width="15.44140625" bestFit="1" customWidth="1"/>
  </cols>
  <sheetData>
    <row r="1" spans="1:9" x14ac:dyDescent="0.3">
      <c r="A1" s="194" t="s">
        <v>308</v>
      </c>
      <c r="B1" s="194"/>
      <c r="C1" s="194"/>
      <c r="D1" s="194"/>
      <c r="E1" s="194"/>
      <c r="F1" s="194"/>
      <c r="G1" s="139"/>
      <c r="H1" s="194" t="s">
        <v>312</v>
      </c>
      <c r="I1" s="194"/>
    </row>
    <row r="2" spans="1:9" x14ac:dyDescent="0.3">
      <c r="A2" s="135" t="s">
        <v>49</v>
      </c>
      <c r="B2" s="136" t="s">
        <v>309</v>
      </c>
      <c r="C2" s="135" t="s">
        <v>302</v>
      </c>
      <c r="D2" s="135" t="s">
        <v>303</v>
      </c>
      <c r="E2" s="135" t="s">
        <v>305</v>
      </c>
      <c r="F2" s="135" t="s">
        <v>304</v>
      </c>
      <c r="G2" s="135" t="s">
        <v>313</v>
      </c>
      <c r="H2" s="135" t="s">
        <v>310</v>
      </c>
      <c r="I2" s="135" t="s">
        <v>311</v>
      </c>
    </row>
    <row r="3" spans="1:9" x14ac:dyDescent="0.3">
      <c r="A3" s="133" t="s">
        <v>326</v>
      </c>
      <c r="B3" s="32">
        <f>SUM(BU!$G$193:$H$193)</f>
        <v>1993558.8860084817</v>
      </c>
      <c r="C3" s="32">
        <f ca="1">SUMIF(BU!$C$43:$F$48,C$2,BU!$G$43:$H$48)</f>
        <v>309136.69608930312</v>
      </c>
      <c r="D3" s="32">
        <f ca="1">SUMIF(BU!$C$43:$F$48,D$2,BU!$G$43:$H$48)</f>
        <v>468105.23948788457</v>
      </c>
      <c r="E3" s="32">
        <f ca="1">SUMIF(BU!$C$43:$F$48,E$2,BU!$G$43:$H$48)</f>
        <v>211631.5836349389</v>
      </c>
      <c r="F3" s="32">
        <f ca="1">SUMIF(BU!$C$43:$F$48,F$2,BU!$G$43:$H$48)</f>
        <v>1004685.3667963552</v>
      </c>
      <c r="G3" s="140"/>
      <c r="H3" s="138">
        <f t="shared" ref="H3" ca="1" si="0">SUM(C3:F3)</f>
        <v>1993558.886008482</v>
      </c>
      <c r="I3" s="137" t="b">
        <f ca="1">EXACT(H3,B3)</f>
        <v>1</v>
      </c>
    </row>
    <row r="4" spans="1:9" x14ac:dyDescent="0.3">
      <c r="A4" s="133" t="s">
        <v>66</v>
      </c>
      <c r="B4" s="32">
        <f>SUM(BW!$G$193:$H$193)</f>
        <v>0</v>
      </c>
      <c r="C4" s="32">
        <f ca="1">SUMIF(BW!$C$43:$F$48,C$2,BW!$G$43:$H$48)</f>
        <v>0</v>
      </c>
      <c r="D4" s="32">
        <f ca="1">SUMIF(BW!$C$43:$F$48,D$2,BW!$G$43:$H$48)</f>
        <v>0</v>
      </c>
      <c r="E4" s="32">
        <f ca="1">SUMIF(BW!$C$43:$F$48,E$2,BW!$G$43:$H$48)</f>
        <v>0</v>
      </c>
      <c r="F4" s="32">
        <f ca="1">SUMIF(BW!$C$43:$F$48,F$2,BW!$G$43:$H$48)</f>
        <v>0</v>
      </c>
      <c r="G4" s="140">
        <f>BW!$F$199</f>
        <v>0</v>
      </c>
      <c r="H4" s="138">
        <f t="shared" ref="H4" ca="1" si="1">SUM(C4:F4)</f>
        <v>0</v>
      </c>
      <c r="I4" s="137" t="b">
        <f ca="1">EXACT(H4,B4)</f>
        <v>1</v>
      </c>
    </row>
    <row r="5" spans="1:9" x14ac:dyDescent="0.3">
      <c r="A5" s="133" t="s">
        <v>67</v>
      </c>
      <c r="B5" s="32">
        <f>SUM(BY!$G$193:$H$193)</f>
        <v>1471880.2141722157</v>
      </c>
      <c r="C5" s="32">
        <f ca="1">SUMIF(BY!$C$43:$F$48,C$2,BY!$G$43:$H$48)</f>
        <v>228241.1568787132</v>
      </c>
      <c r="D5" s="32">
        <f ca="1">SUMIF(BY!$C$43:$F$48,D$2,BY!$G$43:$H$48)</f>
        <v>345610.47832004318</v>
      </c>
      <c r="E5" s="32">
        <f ca="1">SUMIF(BY!$C$43:$F$48,E$2,BY!$G$43:$H$48)</f>
        <v>156251.3868200198</v>
      </c>
      <c r="F5" s="32">
        <f ca="1">SUMIF(BY!$C$43:$F$48,F$2,BY!$G$43:$H$48)</f>
        <v>741777.19215343951</v>
      </c>
      <c r="G5" s="140">
        <f>BY!$F$199</f>
        <v>112.01367699157734</v>
      </c>
      <c r="H5" s="138">
        <f t="shared" ref="H5:H14" ca="1" si="2">SUM(C5:F5)</f>
        <v>1471880.2141722157</v>
      </c>
      <c r="I5" s="137" t="b">
        <f t="shared" ref="I5:I14" ca="1" si="3">EXACT(H5,B5)</f>
        <v>1</v>
      </c>
    </row>
    <row r="6" spans="1:9" x14ac:dyDescent="0.3">
      <c r="A6" s="133" t="s">
        <v>68</v>
      </c>
      <c r="B6" s="32">
        <f>SUM(BE!$G$193:$H$193)</f>
        <v>490914.95937264647</v>
      </c>
      <c r="C6" s="32">
        <f ca="1">SUMIF(BE!$C$43:$F$48,C$2,BE!$G$43:$H$48)</f>
        <v>76125.079457837855</v>
      </c>
      <c r="D6" s="32">
        <f ca="1">SUMIF(BE!$C$43:$F$48,D$2,BE!$G$43:$H$48)</f>
        <v>115271.16968459597</v>
      </c>
      <c r="E6" s="32">
        <f ca="1">SUMIF(BE!$C$43:$F$48,E$2,BE!$G$43:$H$48)</f>
        <v>52114.392512443119</v>
      </c>
      <c r="F6" s="32">
        <f ca="1">SUMIF(BE!$C$43:$F$48,F$2,BE!$G$43:$H$48)</f>
        <v>247404.31771776953</v>
      </c>
      <c r="G6" s="140">
        <f>BE!$F$199</f>
        <v>133.98012257692676</v>
      </c>
      <c r="H6" s="138">
        <f t="shared" ca="1" si="2"/>
        <v>490914.95937264647</v>
      </c>
      <c r="I6" s="137" t="b">
        <f t="shared" ca="1" si="3"/>
        <v>1</v>
      </c>
    </row>
    <row r="7" spans="1:9" x14ac:dyDescent="0.3">
      <c r="A7" s="133" t="s">
        <v>69</v>
      </c>
      <c r="B7" s="32">
        <f>SUM(BB!$G$193:$H$193)</f>
        <v>142160.02342436582</v>
      </c>
      <c r="C7" s="32">
        <f ca="1">SUMIF(BB!$C$43:$F$48,C$2,BB!$G$43:$H$48)</f>
        <v>44441.355849432141</v>
      </c>
      <c r="D7" s="32">
        <f ca="1">SUMIF(BB!$C$43:$F$48,D$2,BB!$G$43:$H$48)</f>
        <v>67294.603928402968</v>
      </c>
      <c r="E7" s="32">
        <f ca="1">SUMIF(BB!$C$43:$F$48,E$2,BB!$G$43:$H$48)</f>
        <v>30424.063646530707</v>
      </c>
      <c r="F7" s="32">
        <f ca="1">SUMIF(BB!$C$43:$F$48,F$2,BB!$G$43:$H$48)</f>
        <v>0</v>
      </c>
      <c r="G7" s="140">
        <f>BB!$F$199</f>
        <v>56.16595639725864</v>
      </c>
      <c r="H7" s="138">
        <f t="shared" ca="1" si="2"/>
        <v>142160.02342436582</v>
      </c>
      <c r="I7" s="137" t="b">
        <f t="shared" ca="1" si="3"/>
        <v>1</v>
      </c>
    </row>
    <row r="8" spans="1:9" x14ac:dyDescent="0.3">
      <c r="A8" s="133" t="s">
        <v>70</v>
      </c>
      <c r="B8" s="32">
        <f>SUM(HB!$G$193:$H$193)</f>
        <v>90218.234421640795</v>
      </c>
      <c r="C8" s="32">
        <f ca="1">SUMIF(HB!$C$43:$F$48,C$2,HB!$G$43:$H$48)</f>
        <v>13989.938853503032</v>
      </c>
      <c r="D8" s="32">
        <f ca="1">SUMIF(HB!$C$43:$F$48,D$2,HB!$G$43:$H$48)</f>
        <v>21184.038518507346</v>
      </c>
      <c r="E8" s="32">
        <f ca="1">SUMIF(HB!$C$43:$F$48,E$2,HB!$G$43:$H$48)</f>
        <v>9577.3583401031119</v>
      </c>
      <c r="F8" s="32">
        <f ca="1">SUMIF(HB!$C$43:$F$48,F$2,HB!$G$43:$H$48)</f>
        <v>45466.898709527319</v>
      </c>
      <c r="G8" s="140">
        <f>HB!$F$199</f>
        <v>132.64851487456929</v>
      </c>
      <c r="H8" s="138">
        <f t="shared" ca="1" si="2"/>
        <v>90218.234421640809</v>
      </c>
      <c r="I8" s="137" t="b">
        <f t="shared" ca="1" si="3"/>
        <v>1</v>
      </c>
    </row>
    <row r="9" spans="1:9" x14ac:dyDescent="0.3">
      <c r="A9" s="133" t="s">
        <v>71</v>
      </c>
      <c r="B9" s="32">
        <f>SUM(HH!$G$193:$H$193)</f>
        <v>246257.43699240018</v>
      </c>
      <c r="C9" s="32">
        <f ca="1">SUMIF(HH!$C$43:$F$48,C$2,HH!$G$43:$H$48)</f>
        <v>38186.587310532261</v>
      </c>
      <c r="D9" s="32">
        <f ca="1">SUMIF(HH!$C$43:$F$48,D$2,HH!$G$43:$H$48)</f>
        <v>57823.421885371725</v>
      </c>
      <c r="E9" s="32">
        <f ca="1">SUMIF(HH!$C$43:$F$48,E$2,HH!$G$43:$H$48)</f>
        <v>26142.117866871529</v>
      </c>
      <c r="F9" s="32">
        <f ca="1">SUMIF(HH!$C$43:$F$48,F$2,HH!$G$43:$H$48)</f>
        <v>124105.30992962467</v>
      </c>
      <c r="G9" s="140">
        <f>HH!$F$199</f>
        <v>132.93406830871956</v>
      </c>
      <c r="H9" s="138">
        <f t="shared" ca="1" si="2"/>
        <v>246257.43699240018</v>
      </c>
      <c r="I9" s="137" t="b">
        <f t="shared" ca="1" si="3"/>
        <v>1</v>
      </c>
    </row>
    <row r="10" spans="1:9" x14ac:dyDescent="0.3">
      <c r="A10" s="133" t="s">
        <v>72</v>
      </c>
      <c r="B10" s="32">
        <f>SUM(HE!$G$193:$H$193)</f>
        <v>348945.21124664508</v>
      </c>
      <c r="C10" s="32">
        <f ca="1">SUMIF(HE!$C$43:$F$48,C$2,HE!$G$43:$H$48)</f>
        <v>109085.50752468058</v>
      </c>
      <c r="D10" s="32">
        <f ca="1">SUMIF(HE!$C$43:$F$48,D$2,HE!$G$43:$H$48)</f>
        <v>165180.96450686935</v>
      </c>
      <c r="E10" s="32">
        <f ca="1">SUMIF(HE!$C$43:$F$48,E$2,HE!$G$43:$H$48)</f>
        <v>74678.739215095164</v>
      </c>
      <c r="F10" s="32">
        <f ca="1">SUMIF(HE!$C$43:$F$48,F$2,HE!$G$43:$H$48)</f>
        <v>0</v>
      </c>
      <c r="G10" s="140">
        <f>HE!$F$199</f>
        <v>55.448382678486027</v>
      </c>
      <c r="H10" s="138">
        <f t="shared" ca="1" si="2"/>
        <v>348945.21124664508</v>
      </c>
      <c r="I10" s="137" t="b">
        <f t="shared" ca="1" si="3"/>
        <v>1</v>
      </c>
    </row>
    <row r="11" spans="1:9" x14ac:dyDescent="0.3">
      <c r="A11" s="133" t="s">
        <v>73</v>
      </c>
      <c r="B11" s="32">
        <f>SUM(MV!$G$193:$H$193)</f>
        <v>187329.73015362813</v>
      </c>
      <c r="C11" s="32">
        <f ca="1">SUMIF(MV!$C$43:$F$48,C$2,MV!$G$43:$H$48)</f>
        <v>29048.800246348434</v>
      </c>
      <c r="D11" s="32">
        <f ca="1">SUMIF(MV!$C$43:$F$48,D$2,MV!$G$43:$H$48)</f>
        <v>43986.675694510581</v>
      </c>
      <c r="E11" s="32">
        <f ca="1">SUMIF(MV!$C$43:$F$48,E$2,MV!$G$43:$H$48)</f>
        <v>19886.489299393292</v>
      </c>
      <c r="F11" s="32">
        <f ca="1">SUMIF(MV!$C$43:$F$48,F$2,MV!$G$43:$H$48)</f>
        <v>94407.76491337581</v>
      </c>
      <c r="G11" s="140">
        <f>MV!$F$199</f>
        <v>116.29795995814941</v>
      </c>
      <c r="H11" s="138">
        <f t="shared" ca="1" si="2"/>
        <v>187329.7301536281</v>
      </c>
      <c r="I11" s="137" t="b">
        <f t="shared" ca="1" si="3"/>
        <v>1</v>
      </c>
    </row>
    <row r="12" spans="1:9" x14ac:dyDescent="0.3">
      <c r="A12" s="133" t="s">
        <v>74</v>
      </c>
      <c r="B12" s="32">
        <f>SUM(NI!$G$193:$H$193)</f>
        <v>888699.31291441293</v>
      </c>
      <c r="C12" s="32">
        <f ca="1">SUMIF(NI!$C$43:$F$48,C$2,NI!$G$43:$H$48)</f>
        <v>137808.60517306358</v>
      </c>
      <c r="D12" s="32">
        <f ca="1">SUMIF(NI!$C$43:$F$48,D$2,NI!$G$43:$H$48)</f>
        <v>208674.45031305176</v>
      </c>
      <c r="E12" s="32">
        <f ca="1">SUMIF(NI!$C$43:$F$48,E$2,NI!$G$43:$H$48)</f>
        <v>94342.256096547091</v>
      </c>
      <c r="F12" s="32">
        <f ca="1">SUMIF(NI!$C$43:$F$48,F$2,NI!$G$43:$H$48)</f>
        <v>447874.00133175048</v>
      </c>
      <c r="G12" s="140">
        <f>NI!$F$199</f>
        <v>111.03993066395144</v>
      </c>
      <c r="H12" s="138">
        <f t="shared" ca="1" si="2"/>
        <v>888699.31291441293</v>
      </c>
      <c r="I12" s="137" t="b">
        <f t="shared" ca="1" si="3"/>
        <v>1</v>
      </c>
    </row>
    <row r="13" spans="1:9" x14ac:dyDescent="0.3">
      <c r="A13" s="133" t="s">
        <v>75</v>
      </c>
      <c r="B13" s="32">
        <f>SUM(NW!$G$193:$H$193)</f>
        <v>988873.51921212662</v>
      </c>
      <c r="C13" s="32">
        <f ca="1">SUMIF(NW!$C$43:$F$48,C$2,NW!$G$43:$H$48)</f>
        <v>309136.69608930312</v>
      </c>
      <c r="D13" s="32">
        <f ca="1">SUMIF(NW!$C$43:$F$48,D$2,NW!$G$43:$H$48)</f>
        <v>468105.23948788457</v>
      </c>
      <c r="E13" s="32">
        <f ca="1">SUMIF(NW!$C$43:$F$48,E$2,NW!$G$43:$H$48)</f>
        <v>211631.5836349389</v>
      </c>
      <c r="F13" s="32">
        <f ca="1">SUMIF(NW!$C$43:$F$48,F$2,NW!$G$43:$H$48)</f>
        <v>0</v>
      </c>
      <c r="G13" s="140">
        <f>NW!$F$199</f>
        <v>55.165527188933268</v>
      </c>
      <c r="H13" s="138">
        <f t="shared" ca="1" si="2"/>
        <v>988873.51921212662</v>
      </c>
      <c r="I13" s="137" t="b">
        <f t="shared" ca="1" si="3"/>
        <v>1</v>
      </c>
    </row>
    <row r="14" spans="1:9" x14ac:dyDescent="0.3">
      <c r="A14" s="133" t="s">
        <v>76</v>
      </c>
      <c r="B14" s="32">
        <f>SUM(RP!$G$193:$H$193)</f>
        <v>455777.53616900113</v>
      </c>
      <c r="C14" s="32">
        <f ca="1">SUMIF(RP!$C$43:$F$48,C$2,RP!$G$43:$H$48)</f>
        <v>70676.398210194835</v>
      </c>
      <c r="D14" s="32">
        <f ca="1">SUMIF(RP!$C$43:$F$48,D$2,RP!$G$43:$H$48)</f>
        <v>107020.59227794514</v>
      </c>
      <c r="E14" s="32">
        <f ca="1">SUMIF(RP!$C$43:$F$48,E$2,RP!$G$43:$H$48)</f>
        <v>48384.285230622467</v>
      </c>
      <c r="F14" s="32">
        <f ca="1">SUMIF(RP!$C$43:$F$48,F$2,RP!$G$43:$H$48)</f>
        <v>229696.26045023871</v>
      </c>
      <c r="G14" s="140">
        <f>RP!$F$199</f>
        <v>111.20889543457447</v>
      </c>
      <c r="H14" s="138">
        <f t="shared" ca="1" si="2"/>
        <v>455777.53616900113</v>
      </c>
      <c r="I14" s="137" t="b">
        <f t="shared" ca="1" si="3"/>
        <v>1</v>
      </c>
    </row>
    <row r="15" spans="1:9" x14ac:dyDescent="0.3">
      <c r="A15" s="133" t="s">
        <v>77</v>
      </c>
      <c r="B15" s="32">
        <f>SUM(SL!$G$193:$H$193)</f>
        <v>0</v>
      </c>
      <c r="C15" s="32">
        <f ca="1">SUMIF(SL!$C$43:$F$48,C$2,SL!$G$43:$H$48)</f>
        <v>0</v>
      </c>
      <c r="D15" s="32">
        <f ca="1">SUMIF(SL!$C$43:$F$48,D$2,SL!$G$43:$H$48)</f>
        <v>0</v>
      </c>
      <c r="E15" s="32">
        <f ca="1">SUMIF(SL!$C$43:$F$48,E$2,SL!$G$43:$H$48)</f>
        <v>0</v>
      </c>
      <c r="F15" s="32">
        <f ca="1">SUMIF(SL!$C$43:$F$48,F$2,SL!$G$43:$H$48)</f>
        <v>0</v>
      </c>
      <c r="G15" s="140">
        <f>SL!$F$199</f>
        <v>0</v>
      </c>
      <c r="H15" s="138">
        <f ca="1">SUM(C15:F15)</f>
        <v>0</v>
      </c>
      <c r="I15" s="137" t="b">
        <f ca="1">EXACT(H15,B15)</f>
        <v>1</v>
      </c>
    </row>
    <row r="16" spans="1:9" x14ac:dyDescent="0.3">
      <c r="A16" s="133" t="s">
        <v>78</v>
      </c>
      <c r="B16" s="32">
        <f>SUM(SN!$G$193:$H$193)</f>
        <v>233757.21824113064</v>
      </c>
      <c r="C16" s="32">
        <f ca="1">SUMIF(SN!$C$43:$F$48,C$2,SN!$G$43:$H$48)</f>
        <v>73076.012988662042</v>
      </c>
      <c r="D16" s="32">
        <f ca="1">SUMIF(SN!$C$43:$F$48,D$2,SN!$G$43:$H$48)</f>
        <v>110654.17012477758</v>
      </c>
      <c r="E16" s="32">
        <f ca="1">SUMIF(SN!$C$43:$F$48,E$2,SN!$G$43:$H$48)</f>
        <v>50027.03512769103</v>
      </c>
      <c r="F16" s="32">
        <f ca="1">SUMIF(SN!$C$43:$F$48,F$2,SN!$G$43:$H$48)</f>
        <v>0</v>
      </c>
      <c r="G16" s="140">
        <f>SN!$F$199</f>
        <v>57.619082515898221</v>
      </c>
      <c r="H16" s="138">
        <f ca="1">SUM(C16:F16)</f>
        <v>233757.21824113064</v>
      </c>
      <c r="I16" s="137" t="b">
        <f ca="1">EXACT(H16,B16)</f>
        <v>1</v>
      </c>
    </row>
    <row r="17" spans="1:9" x14ac:dyDescent="0.3">
      <c r="A17" s="133" t="s">
        <v>79</v>
      </c>
      <c r="B17" s="32">
        <f>SUM(ST!$G$193:$H$193)</f>
        <v>255024.32772685809</v>
      </c>
      <c r="C17" s="32">
        <f ca="1">SUMIF(ST!$C$43:$F$48,C$2,ST!$G$43:$H$48)</f>
        <v>39546.049353839429</v>
      </c>
      <c r="D17" s="32">
        <f ca="1">SUMIF(ST!$C$43:$F$48,D$2,ST!$G$43:$H$48)</f>
        <v>59881.965285127662</v>
      </c>
      <c r="E17" s="32">
        <f ca="1">SUMIF(ST!$C$43:$F$48,E$2,ST!$G$43:$H$48)</f>
        <v>27072.790636414142</v>
      </c>
      <c r="F17" s="32">
        <f ca="1">SUMIF(ST!$C$43:$F$48,F$2,ST!$G$43:$H$48)</f>
        <v>128523.52245147688</v>
      </c>
      <c r="G17" s="140">
        <f>ST!$F$199</f>
        <v>116.94694312741235</v>
      </c>
      <c r="H17" s="138">
        <f ca="1">SUM(C17:F17)</f>
        <v>255024.32772685809</v>
      </c>
      <c r="I17" s="137" t="b">
        <f ca="1">EXACT(H17,B17)</f>
        <v>1</v>
      </c>
    </row>
    <row r="18" spans="1:9" x14ac:dyDescent="0.3">
      <c r="A18" s="133" t="s">
        <v>80</v>
      </c>
      <c r="B18" s="32">
        <f>SUM(SH!$G$193:$H$193)</f>
        <v>322150.8811715066</v>
      </c>
      <c r="C18" s="32">
        <f ca="1">SUMIF(SH!$C$43:$F$48,C$2,SH!$G$43:$H$48)</f>
        <v>49955.213134945006</v>
      </c>
      <c r="D18" s="32">
        <f ca="1">SUMIF(SH!$C$43:$F$48,D$2,SH!$G$43:$H$48)</f>
        <v>75643.873095695235</v>
      </c>
      <c r="E18" s="32">
        <f ca="1">SUMIF(SH!$C$43:$F$48,E$2,SH!$G$43:$H$48)</f>
        <v>34198.789727361436</v>
      </c>
      <c r="F18" s="32">
        <f ca="1">SUMIF(SH!$C$43:$F$48,F$2,SH!$G$43:$H$48)</f>
        <v>162353.00521350498</v>
      </c>
      <c r="G18" s="140">
        <f>SH!$F$199</f>
        <v>110.67149265135281</v>
      </c>
      <c r="H18" s="138">
        <f ca="1">SUM(C18:F18)</f>
        <v>322150.88117150665</v>
      </c>
      <c r="I18" s="137" t="b">
        <f ca="1">EXACT(H18,B18)</f>
        <v>1</v>
      </c>
    </row>
    <row r="19" spans="1:9" x14ac:dyDescent="0.3">
      <c r="A19" s="133" t="s">
        <v>81</v>
      </c>
      <c r="B19" s="32">
        <f>SUM(TH!$G$193:$H$193)</f>
        <v>248969.38960627295</v>
      </c>
      <c r="C19" s="32">
        <f ca="1">SUMIF(TH!$C$43:$F$48,C$2,TH!$G$43:$H$48)</f>
        <v>38607.12370746908</v>
      </c>
      <c r="D19" s="32">
        <f ca="1">SUMIF(TH!$C$43:$F$48,D$2,TH!$G$43:$H$48)</f>
        <v>58460.212319156439</v>
      </c>
      <c r="E19" s="32">
        <f ca="1">SUMIF(TH!$C$43:$F$48,E$2,TH!$G$43:$H$48)</f>
        <v>26430.01246102919</v>
      </c>
      <c r="F19" s="32">
        <f ca="1">SUMIF(TH!$C$43:$F$48,F$2,TH!$G$43:$H$48)</f>
        <v>125472.04111861825</v>
      </c>
      <c r="G19" s="140">
        <f>TH!$F$199</f>
        <v>117.42526406541954</v>
      </c>
      <c r="H19" s="138">
        <f ca="1">SUM(C19:F19)</f>
        <v>248969.38960627295</v>
      </c>
      <c r="I19" s="137" t="b">
        <f ca="1">EXACT(H19,B19)</f>
        <v>1</v>
      </c>
    </row>
    <row r="20" spans="1:9" x14ac:dyDescent="0.3">
      <c r="A20" s="137"/>
      <c r="B20" s="32"/>
      <c r="C20" s="32"/>
      <c r="D20" s="32"/>
      <c r="H20" s="137"/>
      <c r="I20" s="137"/>
    </row>
    <row r="21" spans="1:9" x14ac:dyDescent="0.3">
      <c r="A21" s="135" t="s">
        <v>30</v>
      </c>
      <c r="B21" s="134">
        <f>SUM(B3:B20)</f>
        <v>8364516.8808333334</v>
      </c>
      <c r="C21" s="134">
        <f t="shared" ref="C21:F21" ca="1" si="4">SUM(C3:C20)</f>
        <v>1567061.2208678278</v>
      </c>
      <c r="D21" s="134">
        <f t="shared" ca="1" si="4"/>
        <v>2372897.0949298246</v>
      </c>
      <c r="E21" s="134">
        <f t="shared" ca="1" si="4"/>
        <v>1072792.8842499999</v>
      </c>
      <c r="F21" s="134">
        <f t="shared" ca="1" si="4"/>
        <v>3351765.6807856811</v>
      </c>
      <c r="G21" s="134"/>
      <c r="H21" s="136">
        <f ca="1">SUM(H3:H20)</f>
        <v>8364516.8808333334</v>
      </c>
      <c r="I21" s="137" t="b">
        <f ca="1">EXACT(H21,B21)</f>
        <v>1</v>
      </c>
    </row>
  </sheetData>
  <sortState xmlns:xlrd2="http://schemas.microsoft.com/office/spreadsheetml/2017/richdata2" ref="A4:I19">
    <sortCondition ref="A4:A19"/>
  </sortState>
  <mergeCells count="2">
    <mergeCell ref="H1:I1"/>
    <mergeCell ref="A1:F1"/>
  </mergeCells>
  <conditionalFormatting sqref="I5:I21">
    <cfRule type="containsText" dxfId="447" priority="5" operator="containsText" text="FALSCH">
      <formula>NOT(ISERROR(SEARCH("FALSCH",I5)))</formula>
    </cfRule>
  </conditionalFormatting>
  <conditionalFormatting sqref="I3:I4">
    <cfRule type="containsText" dxfId="446" priority="1" operator="containsText" text="FALSCH">
      <formula>NOT(ISERROR(SEARCH("FALSCH",I3)))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6784F-86AB-496C-B989-68814CDDA69C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ht="15.6" customHeight="1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326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IF(VLOOKUP($C$6,Mitnutzungsverteilung!$B$4:$F$20,4,FALSE)="x","x","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IF(VLOOKUP($C$6,Mitnutzungsverteilung!$B$4:$F$20,3,FALSE)="x","x","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IF(VLOOKUP($C$6,Mitnutzungsverteilung!$B$4:$F$20,5,FALSE)="x","x","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1993558.8860084817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/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kKo80G9/J7cgHWG3z3bIjhh6yjVZtki47aE3mR7aCcsSObyZyoX6HtqGcUS9OMQDRtaQdbsLfFXjGj38vgpX6w==" saltValue="UDXdHoZ8R/ZyNQv/fb4oK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AED251-E4F7-49DF-813D-A6B25E8C080A}">
          <x14:formula1>
            <xm:f>Optionen!$G$4:$G$21</xm:f>
          </x14:formula1>
          <xm:sqref>C6:E6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3E71-DEBB-42EA-96E7-6011BE6DEBE1}">
  <dimension ref="A1:L204"/>
  <sheetViews>
    <sheetView showGridLines="0" topLeftCell="A27" zoomScaleNormal="100" workbookViewId="0">
      <selection activeCell="C47" sqref="C47:F4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326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 t="s">
        <v>178</v>
      </c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Multiplikator'!$B$16:$N$30,9,0)*VLOOKUP(BU!$E$7,Bevölkerung!$B$9:$F$25,IF($E$12=Optionen!$B$9,5,4),0)*VLOOKUP($D$33,'6.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Multiplikator'!$B$16:$N$30,9,0)*VLOOKUP(BU!$E$7,Bevölkerung!$B$9:$F$25,IF($E$12=Optionen!$B$9,5,4),0)*VLOOKUP($D$33,'6.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Multiplikator'!$B$16:$N$30,9,0)*VLOOKUP(BU!$E$7,Bevölkerung!$B$9:$F$25,IF($E$12=Optionen!$B$9,5,4),0)*VLOOKUP($D$33,'6.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Multiplikator'!$B$16:$N$30,9,0)*VLOOKUP(BU!$E$7,Bevölkerung!$B$9:$F$25,IF($E$12=Optionen!$B$9,5,4),0)*VLOOKUP($D$33,'6.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Multiplikator'!$B$16:$N$30,9,0)*VLOOKUP(BU!$E$7,Bevölkerung!$B$9:$F$25,IF($E$12=Optionen!$B$9,5,4),0)*VLOOKUP($D$33,'6.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Multiplikator'!$B$16:$N$30,9,0)*VLOOKUP(BU!$E$7,Bevölkerung!$B$9:$F$25,IF($E$12=Optionen!$B$9,5,4),0)*VLOOKUP($D$33,'6.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Multiplikator'!$B$16:$N$30,9,0)*VLOOKUP(BU!$E$7,Bevölkerung!$B$9:$F$25,IF($E$12=Optionen!$B$9,5,4),0)*VLOOKUP($D$33,'6.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Multiplikator'!$B$16:$N$30,9,0)*VLOOKUP(BU!$E$7,Bevölkerung!$B$9:$F$25,IF($E$12=Optionen!$B$9,5,4),0)*VLOOKUP($D$33,'6.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Multiplikator'!$B$16:$N$30,9,0)*VLOOKUP(BU!$E$7,Bevölkerung!$B$9:$F$25,IF($E$12=Optionen!$B$9,5,4),0)*VLOOKUP($D$33,'6.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Multiplikator'!$B$16:$N$30,9,0)*VLOOKUP(BU!$E$7,Bevölkerung!$B$9:$F$25,IF($E$12=Optionen!$B$9,5,4),0)*VLOOKUP($D$33,'6.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Multiplikator'!$B$16:$N$30,9,0)*VLOOKUP(BU!$E$7,Bevölkerung!$B$9:$F$25,IF($E$12=Optionen!$B$9,5,4),0)*VLOOKUP($D$33,'6.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Multiplikator'!$B$16:$N$30,9,0)*VLOOKUP(BU!$E$7,Bevölkerung!$B$9:$F$25,IF($E$12=Optionen!$B$9,5,4),0)*VLOOKUP($D$33,'6.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Multiplikator'!$B$16:$N$30,9,0)*VLOOKUP(BU!$E$7,Bevölkerung!$B$9:$F$25,IF($E$12=Optionen!$B$9,5,4),0)*VLOOKUP($D$33,'6.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Multiplikator'!$B$16:$N$30,9,0)*VLOOKUP(BU!$E$7,Bevölkerung!$B$9:$F$25,IF($E$12=Optionen!$B$9,5,4),0)*VLOOKUP($D$33,'6.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Multiplikator'!$B$16:$N$30,9,0)*VLOOKUP(BU!$E$7,Bevölkerung!$B$9:$F$25,IF($E$12=Optionen!$B$9,5,4),0)*VLOOKUP($D$33,'6.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",0,IF(C43="","",VLOOKUP(BU!C43,DB!$D$8:$Z$307,23,0)*'6. Multiplikator'!$G$12*VLOOKUP(BU!$E$7,Bevölkerung!$B$9:$F$25,IF($E$38=Optionen!$B$9,5,4),0)/VLOOKUP(C43,DB!$D$8:$AQ$307,40,0)))</f>
        <v>309136.69608930312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",0,IF(C44="","",VLOOKUP(BU!C44,DB!$D$8:$Z$307,23,0)*'6. Multiplikator'!$G$12*VLOOKUP(BU!$E$7,Bevölkerung!$B$9:$F$25,IF($E$38=Optionen!$B$9,5,4),0)/VLOOKUP(C44,DB!$D$8:$AQ$307,40,0)))</f>
        <v>468105.23948788457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",0,IF(C45="","",VLOOKUP(BU!C45,DB!$D$8:$Z$307,23,0)*'6. Multiplikator'!$G$12*VLOOKUP(BU!$E$7,Bevölkerung!$B$9:$F$25,IF($E$38=Optionen!$B$9,5,4),0)/VLOOKUP(C45,DB!$D$8:$AQ$307,40,0)))</f>
        <v>1004685.3667963552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",0,IF(C46="","",VLOOKUP(BU!C46,DB!$D$8:$Z$307,23,0)*'6. Multiplikator'!$G$12*VLOOKUP(BU!$E$7,Bevölkerung!$B$9:$F$25,IF($E$38=Optionen!$B$9,5,4),0)/VLOOKUP(C46,DB!$D$8:$AQ$307,40,0)))</f>
        <v>211631.5836349389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IF(C47="","",VLOOKUP(BU!C47,DB!$D$8:$Z$307,23,0)*'6. Multiplikator'!$G$12*VLOOKUP(BU!$E$7,Bevölkerung!$B$9:$F$25,IF($E$38=Optionen!$B$9,5,4),0)/VLOOKUP(C47,DB!$D$8:$AQ$307,40,0))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IF(C48="","",VLOOKUP(BU!C48,DB!$D$8:$Z$307,23,0)*'6. Multiplikator'!$G$12*VLOOKUP(BU!$E$7,Bevölkerung!$B$9:$F$25,IF($E$38=Optionen!$B$9,5,4),0)/VLOOKUP(C48,DB!$D$8:$AQ$307,40,0))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IF(C49="","",VLOOKUP(BU!C49,DB!$D$8:$Z$307,23,0)*'6. Multiplikator'!$G$12*VLOOKUP(BU!$E$7,Bevölkerung!$B$9:$F$25,IF($E$38=Optionen!$B$9,5,4),0)/VLOOKUP(C49,DB!$D$8:$AQ$307,40,0))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IF(C50="","",VLOOKUP(BU!C50,DB!$D$8:$Z$307,23,0)*'6. Multiplikator'!$G$12*VLOOKUP(BU!$E$7,Bevölkerung!$B$9:$F$25,IF($E$38=Optionen!$B$9,5,4),0)/VLOOKUP(C50,DB!$D$8:$AQ$307,40,0))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IF(C51="","",VLOOKUP(BU!C51,DB!$D$8:$Z$307,23,0)*'6. Multiplikator'!$G$12*VLOOKUP(BU!$E$7,Bevölkerung!$B$9:$F$25,IF($E$38=Optionen!$B$9,5,4),0)/VLOOKUP(C51,DB!$D$8:$AQ$307,40,0))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IF(C52="","",VLOOKUP(BU!C52,DB!$D$8:$Z$307,23,0)*'6. Multiplikator'!$G$12*VLOOKUP(BU!$E$7,Bevölkerung!$B$9:$F$25,IF($E$38=Optionen!$B$9,5,4),0)/VLOOKUP(C52,DB!$D$8:$AQ$307,40,0))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IF(C53="","",VLOOKUP(BU!C53,DB!$D$8:$Z$307,23,0)*'6. Multiplikator'!$G$12*VLOOKUP(BU!$E$7,Bevölkerung!$B$9:$F$25,IF($E$38=Optionen!$B$9,5,4),0)/VLOOKUP(C53,DB!$D$8:$AQ$307,40,0))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IF(C54="","",VLOOKUP(BU!C54,DB!$D$8:$Z$307,23,0)*'6. Multiplikator'!$G$12*VLOOKUP(BU!$E$7,Bevölkerung!$B$9:$F$25,IF($E$38=Optionen!$B$9,5,4),0)/VLOOKUP(C54,DB!$D$8:$AQ$307,40,0))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IF(C55="","",VLOOKUP(BU!C55,DB!$D$8:$Z$307,23,0)*'6. Multiplikator'!$G$12*VLOOKUP(BU!$E$7,Bevölkerung!$B$9:$F$25,IF($E$38=Optionen!$B$9,5,4),0)/VLOOKUP(C55,DB!$D$8:$AQ$307,40,0))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IF(C56="","",VLOOKUP(BU!C56,DB!$D$8:$Z$307,23,0)*'6. Multiplikator'!$G$12*VLOOKUP(BU!$E$7,Bevölkerung!$B$9:$F$25,IF($E$38=Optionen!$B$9,5,4),0)/VLOOKUP(C56,DB!$D$8:$AQ$307,40,0))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IF(C57="","",VLOOKUP(BU!C57,DB!$D$8:$Z$307,23,0)*'6. Multiplikator'!$G$12*VLOOKUP(BU!$E$7,Bevölkerung!$B$9:$F$25,IF($E$38=Optionen!$B$9,5,4),0)/VLOOKUP(C57,DB!$D$8:$AQ$307,40,0))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IF(C58="","",VLOOKUP(BU!C58,DB!$D$8:$Z$307,23,0)*'6. Multiplikator'!$G$12*VLOOKUP(BU!$E$7,Bevölkerung!$B$9:$F$25,IF($E$38=Optionen!$B$9,5,4),0)/VLOOKUP(C58,DB!$D$8:$AQ$307,40,0))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IF(C59="","",VLOOKUP(BU!C59,DB!$D$8:$Z$307,23,0)*'6. Multiplikator'!$G$12*VLOOKUP(BU!$E$7,Bevölkerung!$B$9:$F$25,IF($E$38=Optionen!$B$9,5,4),0)/VLOOKUP(C59,DB!$D$8:$AQ$307,40,0))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IF(C60="","",VLOOKUP(BU!C60,DB!$D$8:$Z$307,23,0)*'6. Multiplikator'!$G$12*VLOOKUP(BU!$E$7,Bevölkerung!$B$9:$F$25,IF($E$38=Optionen!$B$9,5,4),0)/VLOOKUP(C60,DB!$D$8:$AQ$307,40,0))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IF(C61="","",VLOOKUP(BU!C61,DB!$D$8:$Z$307,23,0)*'6. Multiplikator'!$G$12*VLOOKUP(BU!$E$7,Bevölkerung!$B$9:$F$25,IF($E$38=Optionen!$B$9,5,4),0)/VLOOKUP(C61,DB!$D$8:$AQ$307,40,0))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IF(C62="","",VLOOKUP(BU!C62,DB!$D$8:$Z$307,23,0)*'6. Multiplikator'!$G$12*VLOOKUP(BU!$E$7,Bevölkerung!$B$9:$F$25,IF($E$38=Optionen!$B$9,5,4),0)/VLOOKUP(C62,DB!$D$8:$AQ$307,40,0))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IF(C63="","",VLOOKUP(BU!C63,DB!$D$8:$Z$307,23,0)*'6. Multiplikator'!$G$12*VLOOKUP(BU!$E$7,Bevölkerung!$B$9:$F$25,IF($E$38=Optionen!$B$9,5,4),0)/VLOOKUP(C63,DB!$D$8:$AQ$307,40,0))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IF(C64="","",VLOOKUP(BU!C64,DB!$D$8:$Z$307,23,0)*'6. Multiplikator'!$G$12*VLOOKUP(BU!$E$7,Bevölkerung!$B$9:$F$25,IF($E$38=Optionen!$B$9,5,4),0)/VLOOKUP(C64,DB!$D$8:$AQ$307,40,0))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IF(C65="","",VLOOKUP(BU!C65,DB!$D$8:$Z$307,23,0)*'6. Multiplikator'!$G$12*VLOOKUP(BU!$E$7,Bevölkerung!$B$9:$F$25,IF($E$38=Optionen!$B$9,5,4),0)/VLOOKUP(C65,DB!$D$8:$AQ$307,40,0))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IF(C66="","",VLOOKUP(BU!C66,DB!$D$8:$Z$307,23,0)*'6. Multiplikator'!$G$12*VLOOKUP(BU!$E$7,Bevölkerung!$B$9:$F$25,IF($E$38=Optionen!$B$9,5,4),0)/VLOOKUP(C66,DB!$D$8:$AQ$307,40,0))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IF(C67="","",VLOOKUP(BU!C67,DB!$D$8:$Z$307,23,0)*'6. Multiplikator'!$G$12*VLOOKUP(BU!$E$7,Bevölkerung!$B$9:$F$25,IF($E$38=Optionen!$B$9,5,4),0)/VLOOKUP(C67,DB!$D$8:$AQ$307,40,0))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IF(C68="","",VLOOKUP(BU!C68,DB!$D$8:$Z$307,23,0)*'6. Multiplikator'!$G$12*VLOOKUP(BU!$E$7,Bevölkerung!$B$9:$F$25,IF($E$38=Optionen!$B$9,5,4),0)/VLOOKUP(C68,DB!$D$8:$AQ$307,40,0))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IF(C69="","",VLOOKUP(BU!C69,DB!$D$8:$Z$307,23,0)*'6. Multiplikator'!$G$12*VLOOKUP(BU!$E$7,Bevölkerung!$B$9:$F$25,IF($E$38=Optionen!$B$9,5,4),0)/VLOOKUP(C69,DB!$D$8:$AQ$307,40,0))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IF(C70="","",VLOOKUP(BU!C70,DB!$D$8:$Z$307,23,0)*'6. Multiplikator'!$G$12*VLOOKUP(BU!$E$7,Bevölkerung!$B$9:$F$25,IF($E$38=Optionen!$B$9,5,4),0)/VLOOKUP(C70,DB!$D$8:$AQ$307,40,0))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IF(C71="","",VLOOKUP(BU!C71,DB!$D$8:$Z$307,23,0)*'6. Multiplikator'!$G$12*VLOOKUP(BU!$E$7,Bevölkerung!$B$9:$F$25,IF($E$38=Optionen!$B$9,5,4),0)/VLOOKUP(C71,DB!$D$8:$AQ$307,40,0))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IF(C72="","",VLOOKUP(BU!C72,DB!$D$8:$Z$307,23,0)*'6. Multiplikator'!$G$12*VLOOKUP(BU!$E$7,Bevölkerung!$B$9:$F$25,IF($E$38=Optionen!$B$9,5,4),0)/VLOOKUP(C72,DB!$D$8:$AQ$307,40,0))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IF(C73="","",VLOOKUP(BU!C73,DB!$D$8:$Z$307,23,0)*'6. Multiplikator'!$G$12*VLOOKUP(BU!$E$7,Bevölkerung!$B$9:$F$25,IF($E$38=Optionen!$B$9,5,4),0)/VLOOKUP(C73,DB!$D$8:$AQ$307,40,0))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IF(C74="","",VLOOKUP(BU!C74,DB!$D$8:$Z$307,23,0)*'6. Multiplikator'!$G$12*VLOOKUP(BU!$E$7,Bevölkerung!$B$9:$F$25,IF($E$38=Optionen!$B$9,5,4),0)/VLOOKUP(C74,DB!$D$8:$AQ$307,40,0))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IF(C75="","",VLOOKUP(BU!C75,DB!$D$8:$Z$307,23,0)*'6. Multiplikator'!$G$12*VLOOKUP(BU!$E$7,Bevölkerung!$B$9:$F$25,IF($E$38=Optionen!$B$9,5,4),0)/VLOOKUP(C75,DB!$D$8:$AQ$307,40,0))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IF(C76="","",VLOOKUP(BU!C76,DB!$D$8:$Z$307,23,0)*'6. Multiplikator'!$G$12*VLOOKUP(BU!$E$7,Bevölkerung!$B$9:$F$25,IF($E$38=Optionen!$B$9,5,4),0)/VLOOKUP(C76,DB!$D$8:$AQ$307,40,0))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IF(C77="","",VLOOKUP(BU!C77,DB!$D$8:$Z$307,23,0)*'6. Multiplikator'!$G$12*VLOOKUP(BU!$E$7,Bevölkerung!$B$9:$F$25,IF($E$38=Optionen!$B$9,5,4),0)/VLOOKUP(C77,DB!$D$8:$AQ$307,40,0))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IF(C78="","",VLOOKUP(BU!C78,DB!$D$8:$Z$307,23,0)*'6. Multiplikator'!$G$12*VLOOKUP(BU!$E$7,Bevölkerung!$B$9:$F$25,IF($E$38=Optionen!$B$9,5,4),0)/VLOOKUP(C78,DB!$D$8:$AQ$307,40,0))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IF(C79="","",VLOOKUP(BU!C79,DB!$D$8:$Z$307,23,0)*'6. Multiplikator'!$G$12*VLOOKUP(BU!$E$7,Bevölkerung!$B$9:$F$25,IF($E$38=Optionen!$B$9,5,4),0)/VLOOKUP(C79,DB!$D$8:$AQ$307,40,0))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IF(C80="","",VLOOKUP(BU!C80,DB!$D$8:$Z$307,23,0)*'6. Multiplikator'!$G$12*VLOOKUP(BU!$E$7,Bevölkerung!$B$9:$F$25,IF($E$38=Optionen!$B$9,5,4),0)/VLOOKUP(C80,DB!$D$8:$AQ$307,40,0))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IF(C81="","",VLOOKUP(BU!C81,DB!$D$8:$Z$307,23,0)*'6. Multiplikator'!$G$12*VLOOKUP(BU!$E$7,Bevölkerung!$B$9:$F$25,IF($E$38=Optionen!$B$9,5,4),0)/VLOOKUP(C81,DB!$D$8:$AQ$307,40,0))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IF(C82="","",VLOOKUP(BU!C82,DB!$D$8:$Z$307,23,0)*'6. Multiplikator'!$G$12*VLOOKUP(BU!$E$7,Bevölkerung!$B$9:$F$25,IF($E$38=Optionen!$B$9,5,4),0)/VLOOKUP(C82,DB!$D$8:$AQ$307,40,0))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IF(C83="","",VLOOKUP(BU!C83,DB!$D$8:$Z$307,23,0)*'6. Multiplikator'!$G$12*VLOOKUP(BU!$E$7,Bevölkerung!$B$9:$F$25,IF($E$38=Optionen!$B$9,5,4),0)/VLOOKUP(C83,DB!$D$8:$AQ$307,40,0))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IF(C84="","",VLOOKUP(BU!C84,DB!$D$8:$Z$307,23,0)*'6. Multiplikator'!$G$12*VLOOKUP(BU!$E$7,Bevölkerung!$B$9:$F$25,IF($E$38=Optionen!$B$9,5,4),0)/VLOOKUP(C84,DB!$D$8:$AQ$307,40,0))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IF(C85="","",VLOOKUP(BU!C85,DB!$D$8:$Z$307,23,0)*'6. Multiplikator'!$G$12*VLOOKUP(BU!$E$7,Bevölkerung!$B$9:$F$25,IF($E$38=Optionen!$B$9,5,4),0)/VLOOKUP(C85,DB!$D$8:$AQ$307,40,0))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IF(C86="","",VLOOKUP(BU!C86,DB!$D$8:$Z$307,23,0)*'6. Multiplikator'!$G$12*VLOOKUP(BU!$E$7,Bevölkerung!$B$9:$F$25,IF($E$38=Optionen!$B$9,5,4),0)/VLOOKUP(C86,DB!$D$8:$AQ$307,40,0))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IF(C87="","",VLOOKUP(BU!C87,DB!$D$8:$Z$307,23,0)*'6. Multiplikator'!$G$12*VLOOKUP(BU!$E$7,Bevölkerung!$B$9:$F$25,IF($E$38=Optionen!$B$9,5,4),0)/VLOOKUP(C87,DB!$D$8:$AQ$307,40,0))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IF(C88="","",VLOOKUP(BU!C88,DB!$D$8:$Z$307,23,0)*'6. Multiplikator'!$G$12*VLOOKUP(BU!$E$7,Bevölkerung!$B$9:$F$25,IF($E$38=Optionen!$B$9,5,4),0)/VLOOKUP(C88,DB!$D$8:$AQ$307,40,0))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IF(C89="","",VLOOKUP(BU!C89,DB!$D$8:$Z$307,23,0)*'6. Multiplikator'!$G$12*VLOOKUP(BU!$E$7,Bevölkerung!$B$9:$F$25,IF($E$38=Optionen!$B$9,5,4),0)/VLOOKUP(C89,DB!$D$8:$AQ$307,40,0))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IF(C90="","",VLOOKUP(BU!C90,DB!$D$8:$Z$307,23,0)*'6. Multiplikator'!$G$12*VLOOKUP(BU!$E$7,Bevölkerung!$B$9:$F$25,IF($E$38=Optionen!$B$9,5,4),0)/VLOOKUP(C90,DB!$D$8:$AQ$307,40,0))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IF(C91="","",VLOOKUP(BU!C91,DB!$D$8:$Z$307,23,0)*'6. Multiplikator'!$G$12*VLOOKUP(BU!$E$7,Bevölkerung!$B$9:$F$25,IF($E$38=Optionen!$B$9,5,4),0)/VLOOKUP(C91,DB!$D$8:$AQ$307,40,0))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IF(C92="","",VLOOKUP(BU!C92,DB!$D$8:$Z$307,23,0)*'6. Multiplikator'!$G$12*VLOOKUP(BU!$E$7,Bevölkerung!$B$9:$F$25,IF($E$38=Optionen!$B$9,5,4),0)/VLOOKUP(C92,DB!$D$8:$AQ$307,40,0))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IF(C93="","",VLOOKUP(BU!C93,DB!$D$8:$Z$307,23,0)*'6. Multiplikator'!$G$12*VLOOKUP(BU!$E$7,Bevölkerung!$B$9:$F$25,IF($E$38=Optionen!$B$9,5,4),0)/VLOOKUP(C93,DB!$D$8:$AQ$307,40,0))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IF(C94="","",VLOOKUP(BU!C94,DB!$D$8:$Z$307,23,0)*'6. Multiplikator'!$G$12*VLOOKUP(BU!$E$7,Bevölkerung!$B$9:$F$25,IF($E$38=Optionen!$B$9,5,4),0)/VLOOKUP(C94,DB!$D$8:$AQ$307,40,0))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IF(C95="","",VLOOKUP(BU!C95,DB!$D$8:$Z$307,23,0)*'6. Multiplikator'!$G$12*VLOOKUP(BU!$E$7,Bevölkerung!$B$9:$F$25,IF($E$38=Optionen!$B$9,5,4),0)/VLOOKUP(C95,DB!$D$8:$AQ$307,40,0))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IF(C96="","",VLOOKUP(BU!C96,DB!$D$8:$Z$307,23,0)*'6. Multiplikator'!$G$12*VLOOKUP(BU!$E$7,Bevölkerung!$B$9:$F$25,IF($E$38=Optionen!$B$9,5,4),0)/VLOOKUP(C96,DB!$D$8:$AQ$307,40,0))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IF(C97="","",VLOOKUP(BU!C97,DB!$D$8:$Z$307,23,0)*'6. Multiplikator'!$G$12*VLOOKUP(BU!$E$7,Bevölkerung!$B$9:$F$25,IF($E$38=Optionen!$B$9,5,4),0)/VLOOKUP(C97,DB!$D$8:$AQ$307,40,0))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IF(C98="","",VLOOKUP(BU!C98,DB!$D$8:$Z$307,23,0)*'6. Multiplikator'!$G$12*VLOOKUP(BU!$E$7,Bevölkerung!$B$9:$F$25,IF($E$38=Optionen!$B$9,5,4),0)/VLOOKUP(C98,DB!$D$8:$AQ$307,40,0))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IF(C99="","",VLOOKUP(BU!C99,DB!$D$8:$Z$307,23,0)*'6. Multiplikator'!$G$12*VLOOKUP(BU!$E$7,Bevölkerung!$B$9:$F$25,IF($E$38=Optionen!$B$9,5,4),0)/VLOOKUP(C99,DB!$D$8:$AQ$307,40,0))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IF(C100="","",VLOOKUP(BU!C100,DB!$D$8:$Z$307,23,0)*'6. Multiplikator'!$G$12*VLOOKUP(BU!$E$7,Bevölkerung!$B$9:$F$25,IF($E$38=Optionen!$B$9,5,4),0)/VLOOKUP(C100,DB!$D$8:$AQ$307,40,0))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IF(C101="","",VLOOKUP(BU!C101,DB!$D$8:$Z$307,23,0)*'6. Multiplikator'!$G$12*VLOOKUP(BU!$E$7,Bevölkerung!$B$9:$F$25,IF($E$38=Optionen!$B$9,5,4),0)/VLOOKUP(C101,DB!$D$8:$AQ$307,40,0))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IF(C102="","",VLOOKUP(BU!C102,DB!$D$8:$Z$307,23,0)*'6. Multiplikator'!$G$12*VLOOKUP(BU!$E$7,Bevölkerung!$B$9:$F$25,IF($E$38=Optionen!$B$9,5,4),0)/VLOOKUP(C102,DB!$D$8:$AQ$307,40,0))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IF(C103="","",VLOOKUP(BU!C103,DB!$D$8:$Z$307,23,0)*'6. Multiplikator'!$G$12*VLOOKUP(BU!$E$7,Bevölkerung!$B$9:$F$25,IF($E$38=Optionen!$B$9,5,4),0)/VLOOKUP(C103,DB!$D$8:$AQ$307,40,0))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IF(C104="","",VLOOKUP(BU!C104,DB!$D$8:$Z$307,23,0)*'6. Multiplikator'!$G$12*VLOOKUP(BU!$E$7,Bevölkerung!$B$9:$F$25,IF($E$38=Optionen!$B$9,5,4),0)/VLOOKUP(C104,DB!$D$8:$AQ$307,40,0))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IF(C105="","",VLOOKUP(BU!C105,DB!$D$8:$Z$307,23,0)*'6. Multiplikator'!$G$12*VLOOKUP(BU!$E$7,Bevölkerung!$B$9:$F$25,IF($E$38=Optionen!$B$9,5,4),0)/VLOOKUP(C105,DB!$D$8:$AQ$307,40,0))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IF(C106="","",VLOOKUP(BU!C106,DB!$D$8:$Z$307,23,0)*'6. Multiplikator'!$G$12*VLOOKUP(BU!$E$7,Bevölkerung!$B$9:$F$25,IF($E$38=Optionen!$B$9,5,4),0)/VLOOKUP(C106,DB!$D$8:$AQ$307,40,0))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IF(C107="","",VLOOKUP(BU!C107,DB!$D$8:$Z$307,23,0)*'6. Multiplikator'!$G$12*VLOOKUP(BU!$E$7,Bevölkerung!$B$9:$F$25,IF($E$38=Optionen!$B$9,5,4),0)/VLOOKUP(C107,DB!$D$8:$AQ$307,40,0))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IF(C108="","",VLOOKUP(BU!C108,DB!$D$8:$Z$307,23,0)*'6. Multiplikator'!$G$12*VLOOKUP(BU!$E$7,Bevölkerung!$B$9:$F$25,IF($E$38=Optionen!$B$9,5,4),0)/VLOOKUP(C108,DB!$D$8:$AQ$307,40,0))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IF(C109="","",VLOOKUP(BU!C109,DB!$D$8:$Z$307,23,0)*'6. Multiplikator'!$G$12*VLOOKUP(BU!$E$7,Bevölkerung!$B$9:$F$25,IF($E$38=Optionen!$B$9,5,4),0)/VLOOKUP(C109,DB!$D$8:$AQ$307,40,0))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IF(C110="","",VLOOKUP(BU!C110,DB!$D$8:$Z$307,23,0)*'6. Multiplikator'!$G$12*VLOOKUP(BU!$E$7,Bevölkerung!$B$9:$F$25,IF($E$38=Optionen!$B$9,5,4),0)/VLOOKUP(C110,DB!$D$8:$AQ$307,40,0))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IF(C111="","",VLOOKUP(BU!C111,DB!$D$8:$Z$307,23,0)*'6. Multiplikator'!$G$12*VLOOKUP(BU!$E$7,Bevölkerung!$B$9:$F$25,IF($E$38=Optionen!$B$9,5,4),0)/VLOOKUP(C111,DB!$D$8:$AQ$307,40,0))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IF(C112="","",VLOOKUP(BU!C112,DB!$D$8:$Z$307,23,0)*'6. Multiplikator'!$G$12*VLOOKUP(BU!$E$7,Bevölkerung!$B$9:$F$25,IF($E$38=Optionen!$B$9,5,4),0)/VLOOKUP(C112,DB!$D$8:$AQ$307,40,0))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IF(C113="","",VLOOKUP(BU!C113,DB!$D$8:$Z$307,23,0)*'6. Multiplikator'!$G$12*VLOOKUP(BU!$E$7,Bevölkerung!$B$9:$F$25,IF($E$38=Optionen!$B$9,5,4),0)/VLOOKUP(C113,DB!$D$8:$AQ$307,40,0))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IF(C114="","",VLOOKUP(BU!C114,DB!$D$8:$Z$307,23,0)*'6. Multiplikator'!$G$12*VLOOKUP(BU!$E$7,Bevölkerung!$B$9:$F$25,IF($E$38=Optionen!$B$9,5,4),0)/VLOOKUP(C114,DB!$D$8:$AQ$307,40,0))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IF(C115="","",VLOOKUP(BU!C115,DB!$D$8:$Z$307,23,0)*'6. Multiplikator'!$G$12*VLOOKUP(BU!$E$7,Bevölkerung!$B$9:$F$25,IF($E$38=Optionen!$B$9,5,4),0)/VLOOKUP(C115,DB!$D$8:$AQ$307,40,0))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IF(C116="","",VLOOKUP(BU!C116,DB!$D$8:$Z$307,23,0)*'6. Multiplikator'!$G$12*VLOOKUP(BU!$E$7,Bevölkerung!$B$9:$F$25,IF($E$38=Optionen!$B$9,5,4),0)/VLOOKUP(C116,DB!$D$8:$AQ$307,40,0))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IF(C117="","",VLOOKUP(BU!C117,DB!$D$8:$Z$307,23,0)*'6. Multiplikator'!$G$12*VLOOKUP(BU!$E$7,Bevölkerung!$B$9:$F$25,IF($E$38=Optionen!$B$9,5,4),0)/VLOOKUP(C117,DB!$D$8:$AQ$307,40,0))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IF(C118="","",VLOOKUP(BU!C118,DB!$D$8:$Z$307,23,0)*'6. Multiplikator'!$G$12*VLOOKUP(BU!$E$7,Bevölkerung!$B$9:$F$25,IF($E$38=Optionen!$B$9,5,4),0)/VLOOKUP(C118,DB!$D$8:$AQ$307,40,0))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IF(C119="","",VLOOKUP(BU!C119,DB!$D$8:$Z$307,23,0)*'6. Multiplikator'!$G$12*VLOOKUP(BU!$E$7,Bevölkerung!$B$9:$F$25,IF($E$38=Optionen!$B$9,5,4),0)/VLOOKUP(C119,DB!$D$8:$AQ$307,40,0))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IF(C120="","",VLOOKUP(BU!C120,DB!$D$8:$Z$307,23,0)*'6. Multiplikator'!$G$12*VLOOKUP(BU!$E$7,Bevölkerung!$B$9:$F$25,IF($E$38=Optionen!$B$9,5,4),0)/VLOOKUP(C120,DB!$D$8:$AQ$307,40,0))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IF(C121="","",VLOOKUP(BU!C121,DB!$D$8:$Z$307,23,0)*'6. Multiplikator'!$G$12*VLOOKUP(BU!$E$7,Bevölkerung!$B$9:$F$25,IF($E$38=Optionen!$B$9,5,4),0)/VLOOKUP(C121,DB!$D$8:$AQ$307,40,0))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IF(C122="","",VLOOKUP(BU!C122,DB!$D$8:$Z$307,23,0)*'6. Multiplikator'!$G$12*VLOOKUP(BU!$E$7,Bevölkerung!$B$9:$F$25,IF($E$38=Optionen!$B$9,5,4),0)/VLOOKUP(C122,DB!$D$8:$AQ$307,40,0))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IF(C123="","",VLOOKUP(BU!C123,DB!$D$8:$Z$307,23,0)*'6. Multiplikator'!$G$12*VLOOKUP(BU!$E$7,Bevölkerung!$B$9:$F$25,IF($E$38=Optionen!$B$9,5,4),0)/VLOOKUP(C123,DB!$D$8:$AQ$307,40,0))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IF(C124="","",VLOOKUP(BU!C124,DB!$D$8:$Z$307,23,0)*'6. Multiplikator'!$G$12*VLOOKUP(BU!$E$7,Bevölkerung!$B$9:$F$25,IF($E$38=Optionen!$B$9,5,4),0)/VLOOKUP(C124,DB!$D$8:$AQ$307,40,0))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IF(C125="","",VLOOKUP(BU!C125,DB!$D$8:$Z$307,23,0)*'6. Multiplikator'!$G$12*VLOOKUP(BU!$E$7,Bevölkerung!$B$9:$F$25,IF($E$38=Optionen!$B$9,5,4),0)/VLOOKUP(C125,DB!$D$8:$AQ$307,40,0))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IF(C126="","",VLOOKUP(BU!C126,DB!$D$8:$Z$307,23,0)*'6. Multiplikator'!$G$12*VLOOKUP(BU!$E$7,Bevölkerung!$B$9:$F$25,IF($E$38=Optionen!$B$9,5,4),0)/VLOOKUP(C126,DB!$D$8:$AQ$307,40,0))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IF(C127="","",VLOOKUP(BU!C127,DB!$D$8:$Z$307,23,0)*'6. Multiplikator'!$G$12*VLOOKUP(BU!$E$7,Bevölkerung!$B$9:$F$25,IF($E$38=Optionen!$B$9,5,4),0)/VLOOKUP(C127,DB!$D$8:$AQ$307,40,0))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IF(C128="","",VLOOKUP(BU!C128,DB!$D$8:$Z$307,23,0)*'6. Multiplikator'!$G$12*VLOOKUP(BU!$E$7,Bevölkerung!$B$9:$F$25,IF($E$38=Optionen!$B$9,5,4),0)/VLOOKUP(C128,DB!$D$8:$AQ$307,40,0))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IF(C129="","",VLOOKUP(BU!C129,DB!$D$8:$Z$307,23,0)*'6. Multiplikator'!$G$12*VLOOKUP(BU!$E$7,Bevölkerung!$B$9:$F$25,IF($E$38=Optionen!$B$9,5,4),0)/VLOOKUP(C129,DB!$D$8:$AQ$307,40,0))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IF(C130="","",VLOOKUP(BU!C130,DB!$D$8:$Z$307,23,0)*'6. Multiplikator'!$G$12*VLOOKUP(BU!$E$7,Bevölkerung!$B$9:$F$25,IF($E$38=Optionen!$B$9,5,4),0)/VLOOKUP(C130,DB!$D$8:$AQ$307,40,0))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IF(C131="","",VLOOKUP(BU!C131,DB!$D$8:$Z$307,23,0)*'6. Multiplikator'!$G$12*VLOOKUP(BU!$E$7,Bevölkerung!$B$9:$F$25,IF($E$38=Optionen!$B$9,5,4),0)/VLOOKUP(C131,DB!$D$8:$AQ$307,40,0))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IF(C132="","",VLOOKUP(BU!C132,DB!$D$8:$Z$307,23,0)*'6. Multiplikator'!$G$12*VLOOKUP(BU!$E$7,Bevölkerung!$B$9:$F$25,IF($E$38=Optionen!$B$9,5,4),0)/VLOOKUP(C132,DB!$D$8:$AQ$307,40,0))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IF(C133="","",VLOOKUP(BU!C133,DB!$D$8:$Z$307,23,0)*'6. Multiplikator'!$G$12*VLOOKUP(BU!$E$7,Bevölkerung!$B$9:$F$25,IF($E$38=Optionen!$B$9,5,4),0)/VLOOKUP(C133,DB!$D$8:$AQ$307,40,0))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IF(C134="","",VLOOKUP(BU!C134,DB!$D$8:$Z$307,23,0)*'6. Multiplikator'!$G$12*VLOOKUP(BU!$E$7,Bevölkerung!$B$9:$F$25,IF($E$38=Optionen!$B$9,5,4),0)/VLOOKUP(C134,DB!$D$8:$AQ$307,40,0))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IF(C135="","",VLOOKUP(BU!C135,DB!$D$8:$Z$307,23,0)*'6. Multiplikator'!$G$12*VLOOKUP(BU!$E$7,Bevölkerung!$B$9:$F$25,IF($E$38=Optionen!$B$9,5,4),0)/VLOOKUP(C135,DB!$D$8:$AQ$307,40,0))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IF(C136="","",VLOOKUP(BU!C136,DB!$D$8:$Z$307,23,0)*'6. Multiplikator'!$G$12*VLOOKUP(BU!$E$7,Bevölkerung!$B$9:$F$25,IF($E$38=Optionen!$B$9,5,4),0)/VLOOKUP(C136,DB!$D$8:$AQ$307,40,0))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IF(C137="","",VLOOKUP(BU!C137,DB!$D$8:$Z$307,23,0)*'6. Multiplikator'!$G$12*VLOOKUP(BU!$E$7,Bevölkerung!$B$9:$F$25,IF($E$38=Optionen!$B$9,5,4),0)/VLOOKUP(C137,DB!$D$8:$AQ$307,40,0))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IF(C138="","",VLOOKUP(BU!C138,DB!$D$8:$Z$307,23,0)*'6. Multiplikator'!$G$12*VLOOKUP(BU!$E$7,Bevölkerung!$B$9:$F$25,IF($E$38=Optionen!$B$9,5,4),0)/VLOOKUP(C138,DB!$D$8:$AQ$307,40,0))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IF(C139="","",VLOOKUP(BU!C139,DB!$D$8:$Z$307,23,0)*'6. Multiplikator'!$G$12*VLOOKUP(BU!$E$7,Bevölkerung!$B$9:$F$25,IF($E$38=Optionen!$B$9,5,4),0)/VLOOKUP(C139,DB!$D$8:$AQ$307,40,0))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IF(C140="","",VLOOKUP(BU!C140,DB!$D$8:$Z$307,23,0)*'6. Multiplikator'!$G$12*VLOOKUP(BU!$E$7,Bevölkerung!$B$9:$F$25,IF($E$38=Optionen!$B$9,5,4),0)/VLOOKUP(C140,DB!$D$8:$AQ$307,40,0))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IF(C141="","",VLOOKUP(BU!C141,DB!$D$8:$Z$307,23,0)*'6. Multiplikator'!$G$12*VLOOKUP(BU!$E$7,Bevölkerung!$B$9:$F$25,IF($E$38=Optionen!$B$9,5,4),0)/VLOOKUP(C141,DB!$D$8:$AQ$307,40,0))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IF(C142="","",VLOOKUP(BU!C142,DB!$D$8:$Z$307,23,0)*'6. Multiplikator'!$G$12*VLOOKUP(BU!$E$7,Bevölkerung!$B$9:$F$25,IF($E$38=Optionen!$B$9,5,4),0)/VLOOKUP(C142,DB!$D$8:$AQ$307,40,0))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IF(C143="","",VLOOKUP(BU!C143,DB!$D$8:$Z$307,23,0)*'6. Multiplikator'!$G$12*VLOOKUP(BU!$E$7,Bevölkerung!$B$9:$F$25,IF($E$38=Optionen!$B$9,5,4),0)/VLOOKUP(C143,DB!$D$8:$AQ$307,40,0))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IF(C144="","",VLOOKUP(BU!C144,DB!$D$8:$Z$307,23,0)*'6. Multiplikator'!$G$12*VLOOKUP(BU!$E$7,Bevölkerung!$B$9:$F$25,IF($E$38=Optionen!$B$9,5,4),0)/VLOOKUP(C144,DB!$D$8:$AQ$307,40,0))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IF(C145="","",VLOOKUP(BU!C145,DB!$D$8:$Z$307,23,0)*'6. Multiplikator'!$G$12*VLOOKUP(BU!$E$7,Bevölkerung!$B$9:$F$25,IF($E$38=Optionen!$B$9,5,4),0)/VLOOKUP(C145,DB!$D$8:$AQ$307,40,0))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IF(C146="","",VLOOKUP(BU!C146,DB!$D$8:$Z$307,23,0)*'6. Multiplikator'!$G$12*VLOOKUP(BU!$E$7,Bevölkerung!$B$9:$F$25,IF($E$38=Optionen!$B$9,5,4),0)/VLOOKUP(C146,DB!$D$8:$AQ$307,40,0))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IF(C147="","",VLOOKUP(BU!C147,DB!$D$8:$Z$307,23,0)*'6. Multiplikator'!$G$12*VLOOKUP(BU!$E$7,Bevölkerung!$B$9:$F$25,IF($E$38=Optionen!$B$9,5,4),0)/VLOOKUP(C147,DB!$D$8:$AQ$307,40,0))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IF(C148="","",VLOOKUP(BU!C148,DB!$D$8:$Z$307,23,0)*'6. Multiplikator'!$G$12*VLOOKUP(BU!$E$7,Bevölkerung!$B$9:$F$25,IF($E$38=Optionen!$B$9,5,4),0)/VLOOKUP(C148,DB!$D$8:$AQ$307,40,0))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IF(C149="","",VLOOKUP(BU!C149,DB!$D$8:$Z$307,23,0)*'6. Multiplikator'!$G$12*VLOOKUP(BU!$E$7,Bevölkerung!$B$9:$F$25,IF($E$38=Optionen!$B$9,5,4),0)/VLOOKUP(C149,DB!$D$8:$AQ$307,40,0))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IF(C150="","",VLOOKUP(BU!C150,DB!$D$8:$Z$307,23,0)*'6. Multiplikator'!$G$12*VLOOKUP(BU!$E$7,Bevölkerung!$B$9:$F$25,IF($E$38=Optionen!$B$9,5,4),0)/VLOOKUP(C150,DB!$D$8:$AQ$307,40,0))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IF(C151="","",VLOOKUP(BU!C151,DB!$D$8:$Z$307,23,0)*'6. Multiplikator'!$G$12*VLOOKUP(BU!$E$7,Bevölkerung!$B$9:$F$25,IF($E$38=Optionen!$B$9,5,4),0)/VLOOKUP(C151,DB!$D$8:$AQ$307,40,0))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IF(C152="","",VLOOKUP(BU!C152,DB!$D$8:$Z$307,23,0)*'6. Multiplikator'!$G$12*VLOOKUP(BU!$E$7,Bevölkerung!$B$9:$F$25,IF($E$38=Optionen!$B$9,5,4),0)/VLOOKUP(C152,DB!$D$8:$AQ$307,40,0))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IF(C153="","",VLOOKUP(BU!C153,DB!$D$8:$Z$307,23,0)*'6. Multiplikator'!$G$12*VLOOKUP(BU!$E$7,Bevölkerung!$B$9:$F$25,IF($E$38=Optionen!$B$9,5,4),0)/VLOOKUP(C153,DB!$D$8:$AQ$307,40,0))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IF(C154="","",VLOOKUP(BU!C154,DB!$D$8:$Z$307,23,0)*'6. Multiplikator'!$G$12*VLOOKUP(BU!$E$7,Bevölkerung!$B$9:$F$25,IF($E$38=Optionen!$B$9,5,4),0)/VLOOKUP(C154,DB!$D$8:$AQ$307,40,0))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IF(C155="","",VLOOKUP(BU!C155,DB!$D$8:$Z$307,23,0)*'6. Multiplikator'!$G$12*VLOOKUP(BU!$E$7,Bevölkerung!$B$9:$F$25,IF($E$38=Optionen!$B$9,5,4),0)/VLOOKUP(C155,DB!$D$8:$AQ$307,40,0))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IF(C156="","",VLOOKUP(BU!C156,DB!$D$8:$Z$307,23,0)*'6. Multiplikator'!$G$12*VLOOKUP(BU!$E$7,Bevölkerung!$B$9:$F$25,IF($E$38=Optionen!$B$9,5,4),0)/VLOOKUP(C156,DB!$D$8:$AQ$307,40,0))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IF(C157="","",VLOOKUP(BU!C157,DB!$D$8:$Z$307,23,0)*'6. Multiplikator'!$G$12*VLOOKUP(BU!$E$7,Bevölkerung!$B$9:$F$25,IF($E$38=Optionen!$B$9,5,4),0)/VLOOKUP(C157,DB!$D$8:$AQ$307,40,0))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IF(C158="","",VLOOKUP(BU!C158,DB!$D$8:$Z$307,23,0)*'6. Multiplikator'!$G$12*VLOOKUP(BU!$E$7,Bevölkerung!$B$9:$F$25,IF($E$38=Optionen!$B$9,5,4),0)/VLOOKUP(C158,DB!$D$8:$AQ$307,40,0))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IF(C159="","",VLOOKUP(BU!C159,DB!$D$8:$Z$307,23,0)*'6. Multiplikator'!$G$12*VLOOKUP(BU!$E$7,Bevölkerung!$B$9:$F$25,IF($E$38=Optionen!$B$9,5,4),0)/VLOOKUP(C159,DB!$D$8:$AQ$307,40,0))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IF(C160="","",VLOOKUP(BU!C160,DB!$D$8:$Z$307,23,0)*'6. Multiplikator'!$G$12*VLOOKUP(BU!$E$7,Bevölkerung!$B$9:$F$25,IF($E$38=Optionen!$B$9,5,4),0)/VLOOKUP(C160,DB!$D$8:$AQ$307,40,0))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IF(C161="","",VLOOKUP(BU!C161,DB!$D$8:$Z$307,23,0)*'6. Multiplikator'!$G$12*VLOOKUP(BU!$E$7,Bevölkerung!$B$9:$F$25,IF($E$38=Optionen!$B$9,5,4),0)/VLOOKUP(C161,DB!$D$8:$AQ$307,40,0))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IF(C162="","",VLOOKUP(BU!C162,DB!$D$8:$Z$307,23,0)*'6. Multiplikator'!$G$12*VLOOKUP(BU!$E$7,Bevölkerung!$B$9:$F$25,IF($E$38=Optionen!$B$9,5,4),0)/VLOOKUP(C162,DB!$D$8:$AQ$307,40,0))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IF(C163="","",VLOOKUP(BU!C163,DB!$D$8:$Z$307,23,0)*'6. Multiplikator'!$G$12*VLOOKUP(BU!$E$7,Bevölkerung!$B$9:$F$25,IF($E$38=Optionen!$B$9,5,4),0)/VLOOKUP(C163,DB!$D$8:$AQ$307,40,0))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IF(C164="","",VLOOKUP(BU!C164,DB!$D$8:$Z$307,23,0)*'6. Multiplikator'!$G$12*VLOOKUP(BU!$E$7,Bevölkerung!$B$9:$F$25,IF($E$38=Optionen!$B$9,5,4),0)/VLOOKUP(C164,DB!$D$8:$AQ$307,40,0))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IF(C165="","",VLOOKUP(BU!C165,DB!$D$8:$Z$307,23,0)*'6. Multiplikator'!$G$12*VLOOKUP(BU!$E$7,Bevölkerung!$B$9:$F$25,IF($E$38=Optionen!$B$9,5,4),0)/VLOOKUP(C165,DB!$D$8:$AQ$307,40,0))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IF(C166="","",VLOOKUP(BU!C166,DB!$D$8:$Z$307,23,0)*'6. Multiplikator'!$G$12*VLOOKUP(BU!$E$7,Bevölkerung!$B$9:$F$25,IF($E$38=Optionen!$B$9,5,4),0)/VLOOKUP(C166,DB!$D$8:$AQ$307,40,0))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IF(C167="","",VLOOKUP(BU!C167,DB!$D$8:$Z$307,23,0)*'6. Multiplikator'!$G$12*VLOOKUP(BU!$E$7,Bevölkerung!$B$9:$F$25,IF($E$38=Optionen!$B$9,5,4),0)/VLOOKUP(C167,DB!$D$8:$AQ$307,40,0))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IF(C168="","",VLOOKUP(BU!C168,DB!$D$8:$Z$307,23,0)*'6. Multiplikator'!$G$12*VLOOKUP(BU!$E$7,Bevölkerung!$B$9:$F$25,IF($E$38=Optionen!$B$9,5,4),0)/VLOOKUP(C168,DB!$D$8:$AQ$307,40,0))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IF(C169="","",VLOOKUP(BU!C169,DB!$D$8:$Z$307,23,0)*'6. Multiplikator'!$G$12*VLOOKUP(BU!$E$7,Bevölkerung!$B$9:$F$25,IF($E$38=Optionen!$B$9,5,4),0)/VLOOKUP(C169,DB!$D$8:$AQ$307,40,0))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IF(C170="","",VLOOKUP(BU!C170,DB!$D$8:$Z$307,23,0)*'6. Multiplikator'!$G$12*VLOOKUP(BU!$E$7,Bevölkerung!$B$9:$F$25,IF($E$38=Optionen!$B$9,5,4),0)/VLOOKUP(C170,DB!$D$8:$AQ$307,40,0))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IF(C171="","",VLOOKUP(BU!C171,DB!$D$8:$Z$307,23,0)*'6. Multiplikator'!$G$12*VLOOKUP(BU!$E$7,Bevölkerung!$B$9:$F$25,IF($E$38=Optionen!$B$9,5,4),0)/VLOOKUP(C171,DB!$D$8:$AQ$307,40,0))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IF(C172="","",VLOOKUP(BU!C172,DB!$D$8:$Z$307,23,0)*'6. Multiplikator'!$G$12*VLOOKUP(BU!$E$7,Bevölkerung!$B$9:$F$25,IF($E$38=Optionen!$B$9,5,4),0)/VLOOKUP(C172,DB!$D$8:$AQ$307,40,0))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IF(C173="","",VLOOKUP(BU!C173,DB!$D$8:$Z$307,23,0)*'6. Multiplikator'!$G$12*VLOOKUP(BU!$E$7,Bevölkerung!$B$9:$F$25,IF($E$38=Optionen!$B$9,5,4),0)/VLOOKUP(C173,DB!$D$8:$AQ$307,40,0))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IF(C174="","",VLOOKUP(BU!C174,DB!$D$8:$Z$307,23,0)*'6. Multiplikator'!$G$12*VLOOKUP(BU!$E$7,Bevölkerung!$B$9:$F$25,IF($E$38=Optionen!$B$9,5,4),0)/VLOOKUP(C174,DB!$D$8:$AQ$307,40,0))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IF(C175="","",VLOOKUP(BU!C175,DB!$D$8:$Z$307,23,0)*'6. Multiplikator'!$G$12*VLOOKUP(BU!$E$7,Bevölkerung!$B$9:$F$25,IF($E$38=Optionen!$B$9,5,4),0)/VLOOKUP(C175,DB!$D$8:$AQ$307,40,0))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IF(C176="","",VLOOKUP(BU!C176,DB!$D$8:$Z$307,23,0)*'6. Multiplikator'!$G$12*VLOOKUP(BU!$E$7,Bevölkerung!$B$9:$F$25,IF($E$38=Optionen!$B$9,5,4),0)/VLOOKUP(C176,DB!$D$8:$AQ$307,40,0))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IF(C177="","",VLOOKUP(BU!C177,DB!$D$8:$Z$307,23,0)*'6. Multiplikator'!$G$12*VLOOKUP(BU!$E$7,Bevölkerung!$B$9:$F$25,IF($E$38=Optionen!$B$9,5,4),0)/VLOOKUP(C177,DB!$D$8:$AQ$307,40,0))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IF(C178="","",VLOOKUP(BU!C178,DB!$D$8:$Z$307,23,0)*'6. Multiplikator'!$G$12*VLOOKUP(BU!$E$7,Bevölkerung!$B$9:$F$25,IF($E$38=Optionen!$B$9,5,4),0)/VLOOKUP(C178,DB!$D$8:$AQ$307,40,0))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IF(C179="","",VLOOKUP(BU!C179,DB!$D$8:$Z$307,23,0)*'6. Multiplikator'!$G$12*VLOOKUP(BU!$E$7,Bevölkerung!$B$9:$F$25,IF($E$38=Optionen!$B$9,5,4),0)/VLOOKUP(C179,DB!$D$8:$AQ$307,40,0))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IF(C180="","",VLOOKUP(BU!C180,DB!$D$8:$Z$307,23,0)*'6. Multiplikator'!$G$12*VLOOKUP(BU!$E$7,Bevölkerung!$B$9:$F$25,IF($E$38=Optionen!$B$9,5,4),0)/VLOOKUP(C180,DB!$D$8:$AQ$307,40,0))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IF(C181="","",VLOOKUP(BU!C181,DB!$D$8:$Z$307,23,0)*'6. Multiplikator'!$G$12*VLOOKUP(BU!$E$7,Bevölkerung!$B$9:$F$25,IF($E$38=Optionen!$B$9,5,4),0)/VLOOKUP(C181,DB!$D$8:$AQ$307,40,0))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IF(C182="","",VLOOKUP(BU!C182,DB!$D$8:$Z$307,23,0)*'6. Multiplikator'!$G$12*VLOOKUP(BU!$E$7,Bevölkerung!$B$9:$F$25,IF($E$38=Optionen!$B$9,5,4),0)/VLOOKUP(C182,DB!$D$8:$AQ$307,40,0))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IF(C183="","",VLOOKUP(BU!C183,DB!$D$8:$Z$307,23,0)*'6. Multiplikator'!$G$12*VLOOKUP(BU!$E$7,Bevölkerung!$B$9:$F$25,IF($E$38=Optionen!$B$9,5,4),0)/VLOOKUP(C183,DB!$D$8:$AQ$307,40,0))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IF(C184="","",VLOOKUP(BU!C184,DB!$D$8:$Z$307,23,0)*'6. Multiplikator'!$G$12*VLOOKUP(BU!$E$7,Bevölkerung!$B$9:$F$25,IF($E$38=Optionen!$B$9,5,4),0)/VLOOKUP(C184,DB!$D$8:$AQ$307,40,0))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IF(C185="","",VLOOKUP(BU!C185,DB!$D$8:$Z$307,23,0)*'6. Multiplikator'!$G$12*VLOOKUP(BU!$E$7,Bevölkerung!$B$9:$F$25,IF($E$38=Optionen!$B$9,5,4),0)/VLOOKUP(C185,DB!$D$8:$AQ$307,40,0))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IF(C186="","",VLOOKUP(BU!C186,DB!$D$8:$Z$307,23,0)*'6. Multiplikator'!$G$12*VLOOKUP(BU!$E$7,Bevölkerung!$B$9:$F$25,IF($E$38=Optionen!$B$9,5,4),0)/VLOOKUP(C186,DB!$D$8:$AQ$307,40,0))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IF(C187="","",VLOOKUP(BU!C187,DB!$D$8:$Z$307,23,0)*'6. Multiplikator'!$G$12*VLOOKUP(BU!$E$7,Bevölkerung!$B$9:$F$25,IF($E$38=Optionen!$B$9,5,4),0)/VLOOKUP(C187,DB!$D$8:$AQ$307,40,0))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IF(C188="","",VLOOKUP(BU!C188,DB!$D$8:$Z$307,23,0)*'6. Multiplikator'!$G$12*VLOOKUP(BU!$E$7,Bevölkerung!$B$9:$F$25,IF($E$38=Optionen!$B$9,5,4),0)/VLOOKUP(C188,DB!$D$8:$AQ$307,40,0))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IF(C189="","",VLOOKUP(BU!C189,DB!$D$8:$Z$307,23,0)*'6. Multiplikator'!$G$12*VLOOKUP(BU!$E$7,Bevölkerung!$B$9:$F$25,IF($E$38=Optionen!$B$9,5,4),0)/VLOOKUP(C189,DB!$D$8:$AQ$307,40,0))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IF(C190="","",VLOOKUP(BU!C190,DB!$D$8:$Z$307,23,0)*'6. Multiplikator'!$G$12*VLOOKUP(BU!$E$7,Bevölkerung!$B$9:$F$25,IF($E$38=Optionen!$B$9,5,4),0)/VLOOKUP(C190,DB!$D$8:$AQ$307,40,0))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IF(C191="","",VLOOKUP(BU!C191,DB!$D$8:$Z$307,23,0)*'6. Multiplikator'!$G$12*VLOOKUP(BU!$E$7,Bevölkerung!$B$9:$F$25,IF($E$38=Optionen!$B$9,5,4),0)/VLOOKUP(C191,DB!$D$8:$AQ$307,40,0))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IF(C192="","",VLOOKUP(BU!C192,DB!$D$8:$Z$307,23,0)*'6. Multiplikator'!$G$12*VLOOKUP(BU!$E$7,Bevölkerung!$B$9:$F$25,IF($E$38=Optionen!$B$9,5,4),0)/VLOOKUP(C192,DB!$D$8:$AQ$307,40,0))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1993558.8860084817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1993558.8860084817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498389.72150212043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 t="e">
        <f>F196/VLOOKUP(BU!E7,Bevölkerung!B9:D24,3,0)*1000</f>
        <v>#DIV/0!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445" priority="24">
      <formula>LEN(TRIM(B14))&gt;0</formula>
    </cfRule>
  </conditionalFormatting>
  <conditionalFormatting sqref="C32:F32">
    <cfRule type="expression" dxfId="444" priority="23">
      <formula>$B31&lt;&gt;""</formula>
    </cfRule>
  </conditionalFormatting>
  <conditionalFormatting sqref="G32:H32">
    <cfRule type="expression" dxfId="443" priority="22">
      <formula>$B31&lt;&gt;""</formula>
    </cfRule>
  </conditionalFormatting>
  <conditionalFormatting sqref="B40:K40">
    <cfRule type="containsText" dxfId="442" priority="21" operator="containsText" text="Es werden">
      <formula>NOT(ISERROR(SEARCH("Es werden",B40)))</formula>
    </cfRule>
  </conditionalFormatting>
  <conditionalFormatting sqref="B17:B32">
    <cfRule type="expression" dxfId="441" priority="20">
      <formula>$B16&lt;&gt;""</formula>
    </cfRule>
  </conditionalFormatting>
  <conditionalFormatting sqref="G20:H31">
    <cfRule type="expression" dxfId="440" priority="18">
      <formula>$G19&lt;&gt;""</formula>
    </cfRule>
  </conditionalFormatting>
  <conditionalFormatting sqref="I20:K31">
    <cfRule type="expression" dxfId="439" priority="17">
      <formula>$I19&lt;&gt;""</formula>
    </cfRule>
  </conditionalFormatting>
  <conditionalFormatting sqref="C17:F31">
    <cfRule type="expression" dxfId="438" priority="19">
      <formula>$C16&lt;&gt;""</formula>
    </cfRule>
  </conditionalFormatting>
  <conditionalFormatting sqref="G17:H31">
    <cfRule type="expression" dxfId="437" priority="14">
      <formula>$B16&lt;&gt;""</formula>
    </cfRule>
  </conditionalFormatting>
  <conditionalFormatting sqref="I17:K31">
    <cfRule type="expression" dxfId="436" priority="12">
      <formula>$B16&lt;&gt;""</formula>
    </cfRule>
  </conditionalFormatting>
  <conditionalFormatting sqref="B43">
    <cfRule type="expression" dxfId="435" priority="10">
      <formula>$B42&lt;&gt;""</formula>
    </cfRule>
  </conditionalFormatting>
  <conditionalFormatting sqref="C43:F192">
    <cfRule type="expression" dxfId="434" priority="9">
      <formula>$C42&lt;&gt;""</formula>
    </cfRule>
  </conditionalFormatting>
  <conditionalFormatting sqref="G43:H192">
    <cfRule type="expression" dxfId="433" priority="8">
      <formula>$G42&lt;&gt;""</formula>
    </cfRule>
  </conditionalFormatting>
  <conditionalFormatting sqref="I43:K43">
    <cfRule type="expression" dxfId="432" priority="7">
      <formula>$G42&lt;&gt;""</formula>
    </cfRule>
  </conditionalFormatting>
  <conditionalFormatting sqref="B44:B192">
    <cfRule type="expression" dxfId="431" priority="6">
      <formula>$B43&lt;&gt;""</formula>
    </cfRule>
  </conditionalFormatting>
  <conditionalFormatting sqref="I44:K192">
    <cfRule type="expression" dxfId="430" priority="5">
      <formula>$G43&lt;&gt;""</formula>
    </cfRule>
  </conditionalFormatting>
  <conditionalFormatting sqref="I43:K192">
    <cfRule type="containsText" dxfId="429" priority="1" operator="containsText" text="Bereits in gewähltem Paket">
      <formula>NOT(ISERROR(SEARCH("Bereits in gewähltem Paket",I43)))</formula>
    </cfRule>
  </conditionalFormatting>
  <dataValidations count="1">
    <dataValidation type="list" allowBlank="1" showInputMessage="1" showErrorMessage="1" sqref="C193:C194" xr:uid="{EC2822FE-1AF6-4F49-89F4-3E6677D2C2BE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48F45A63-D227-4F87-B529-A264F750AB9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5" id="{F9A529C5-B2A5-4192-A03A-537D08D1821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3" id="{CC4AB010-FDB9-4F11-A027-A691B77F6654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1" id="{390E563B-BCCE-4DE6-9CC1-76B2A6B456A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4" id="{7C99A48C-86C7-4B60-87B6-B832EF2818A0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3" id="{2BFA7476-09D2-4F00-841D-006A763921D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2" id="{5462C32F-0935-4626-B501-54FDF8C62247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54097BA-417D-4297-89AC-76EA4092E50C}">
          <x14:formula1>
            <xm:f>Bevölkerung!$B$9:$B$24</xm:f>
          </x14:formula1>
          <xm:sqref>E7</xm:sqref>
        </x14:dataValidation>
        <x14:dataValidation type="list" allowBlank="1" showInputMessage="1" showErrorMessage="1" xr:uid="{6FFB1737-85AB-444A-BBA5-1B7A64DEEBB2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CFEBA0A1-C14B-4C93-94E0-F2377F1131BD}">
          <x14:formula1>
            <xm:f>Optionen!$AF$4:$AF$304</xm:f>
          </x14:formula1>
          <xm:sqref>D194:F194 C48:F192</xm:sqref>
        </x14:dataValidation>
        <x14:dataValidation type="list" allowBlank="1" showInputMessage="1" showErrorMessage="1" xr:uid="{EC6F2CA4-C774-4904-A33C-AB409E58C951}">
          <x14:formula1>
            <xm:f>Optionen!$B$9:$B$10</xm:f>
          </x14:formula1>
          <xm:sqref>E38:G38 E12:G12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9C9C0-F3FB-4C32-9E81-A6D5705D94DE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66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IF(VLOOKUP($C$6,Mitnutzungsverteilung!$B$4:$F$20,4)="x","x","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IF(VLOOKUP($C$6,Mitnutzungsverteilung!$B$4:$F$21,3)="x","x"," ")</f>
        <v xml:space="preserve"> </v>
      </c>
      <c r="I14" s="145"/>
    </row>
    <row r="15" spans="2:9" x14ac:dyDescent="0.25">
      <c r="B15" s="147" t="s">
        <v>305</v>
      </c>
      <c r="C15" s="148" t="str">
        <f>IF(VLOOKUP($C$6,Mitnutzungsverteilung!$B$4:$F$21,5)="x","x"," ")</f>
        <v xml:space="preserve"> 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0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0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v3aEoIdpub68TowhiguJDy0PunmBVCNL4bx7MVBAXvri9A1tdgGgIMh2P3y8cBceMOOwF2zG8eH/W6GG+pmhPA==" saltValue="Ro+axXPOqyVPN5YTskum2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9C44FA-A724-42D4-8BA4-7476FBEE9851}">
          <x14:formula1>
            <xm:f>Optionen!$G$4:$G$21</xm:f>
          </x14:formula1>
          <xm:sqref>C6:E6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430F-409A-4E67-BCAF-BEAB66FCD740}">
  <dimension ref="A1:L204"/>
  <sheetViews>
    <sheetView showGridLines="0" topLeftCell="A24" zoomScaleNormal="100" workbookViewId="0">
      <selection activeCell="E7" sqref="E7:G7"/>
    </sheetView>
  </sheetViews>
  <sheetFormatPr baseColWidth="10" defaultColWidth="0" defaultRowHeight="14.4" customHeight="1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66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Multiplikator'!$B$16:$N$30,9,0)*VLOOKUP(BW!$E$7,Bevölkerung!$B$9:$F$25,IF($E$12=Optionen!$B$9,5,4),0)*VLOOKUP($D$33,'6.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Multiplikator'!$B$16:$N$30,9,0)*VLOOKUP(BW!$E$7,Bevölkerung!$B$9:$F$25,IF($E$12=Optionen!$B$9,5,4),0)*VLOOKUP($D$33,'6.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Multiplikator'!$B$16:$N$30,9,0)*VLOOKUP(BW!$E$7,Bevölkerung!$B$9:$F$25,IF($E$12=Optionen!$B$9,5,4),0)*VLOOKUP($D$33,'6.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Multiplikator'!$B$16:$N$30,9,0)*VLOOKUP(BW!$E$7,Bevölkerung!$B$9:$F$25,IF($E$12=Optionen!$B$9,5,4),0)*VLOOKUP($D$33,'6.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Multiplikator'!$B$16:$N$30,9,0)*VLOOKUP(BW!$E$7,Bevölkerung!$B$9:$F$25,IF($E$12=Optionen!$B$9,5,4),0)*VLOOKUP($D$33,'6.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Multiplikator'!$B$16:$N$30,9,0)*VLOOKUP(BW!$E$7,Bevölkerung!$B$9:$F$25,IF($E$12=Optionen!$B$9,5,4),0)*VLOOKUP($D$33,'6.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Multiplikator'!$B$16:$N$30,9,0)*VLOOKUP(BW!$E$7,Bevölkerung!$B$9:$F$25,IF($E$12=Optionen!$B$9,5,4),0)*VLOOKUP($D$33,'6.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Multiplikator'!$B$16:$N$30,9,0)*VLOOKUP(BW!$E$7,Bevölkerung!$B$9:$F$25,IF($E$12=Optionen!$B$9,5,4),0)*VLOOKUP($D$33,'6.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Multiplikator'!$B$16:$N$30,9,0)*VLOOKUP(BW!$E$7,Bevölkerung!$B$9:$F$25,IF($E$12=Optionen!$B$9,5,4),0)*VLOOKUP($D$33,'6.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Multiplikator'!$B$16:$N$30,9,0)*VLOOKUP(BW!$E$7,Bevölkerung!$B$9:$F$25,IF($E$12=Optionen!$B$9,5,4),0)*VLOOKUP($D$33,'6.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Multiplikator'!$B$16:$N$30,9,0)*VLOOKUP(BW!$E$7,Bevölkerung!$B$9:$F$25,IF($E$12=Optionen!$B$9,5,4),0)*VLOOKUP($D$33,'6.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Multiplikator'!$B$16:$N$30,9,0)*VLOOKUP(BW!$E$7,Bevölkerung!$B$9:$F$25,IF($E$12=Optionen!$B$9,5,4),0)*VLOOKUP($D$33,'6.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Multiplikator'!$B$16:$N$30,9,0)*VLOOKUP(BW!$E$7,Bevölkerung!$B$9:$F$25,IF($E$12=Optionen!$B$9,5,4),0)*VLOOKUP($D$33,'6.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Multiplikator'!$B$16:$N$30,9,0)*VLOOKUP(BW!$E$7,Bevölkerung!$B$9:$F$25,IF($E$12=Optionen!$B$9,5,4),0)*VLOOKUP($D$33,'6.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Multiplikator'!$B$16:$N$30,9,0)*VLOOKUP(BW!$E$7,Bevölkerung!$B$9:$F$25,IF($E$12=Optionen!$B$9,5,4),0)*VLOOKUP($D$33,'6.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 xml:space="preserve"> </v>
      </c>
      <c r="D43" s="217"/>
      <c r="E43" s="217"/>
      <c r="F43" s="217"/>
      <c r="G43" s="216">
        <f>IF(C43=" ",0,IF(C43="","",VLOOKUP(BW!C43,DB!$D$8:$Z$307,23,0)*'6. Multiplikator'!$G$12*VLOOKUP(BW!$E$7,Bevölkerung!$B$9:$F$25,IF($E$38=Optionen!$B$9,5,4),0)/VLOOKUP(C43,DB!$D$8:$AQ$307,40,0)))</f>
        <v>0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47" si="2">IF(C44&lt;&gt;"",B43+1,"")</f>
        <v>2</v>
      </c>
      <c r="C44" s="217" t="str">
        <f>IF(VLOOKUP($E$7,Mitnutzungsverteilung!$B$3:$F$20,3,FALSE)="x",Mitnutzungsverteilung!D$3," ")</f>
        <v xml:space="preserve"> </v>
      </c>
      <c r="D44" s="217"/>
      <c r="E44" s="217"/>
      <c r="F44" s="217"/>
      <c r="G44" s="216">
        <f>IF(C44=" ",0,IF(C44="","",VLOOKUP(BW!C44,DB!$D$8:$Z$307,23,0)*'6. Multiplikator'!$G$12*VLOOKUP(BW!$E$7,Bevölkerung!$B$9:$F$25,IF($E$38=Optionen!$B$9,5,4),0)/VLOOKUP(C44,DB!$D$8:$AQ$307,40,0)))</f>
        <v>0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",0,IF(C45="","",VLOOKUP(BW!C45,DB!$D$8:$Z$307,23,0)*'6. Multiplikator'!$G$12*VLOOKUP(BW!$E$7,Bevölkerung!$B$9:$F$25,IF($E$38=Optionen!$B$9,5,4),0)/VLOOKUP(C45,DB!$D$8:$AQ$307,40,0)))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 xml:space="preserve"> </v>
      </c>
      <c r="D46" s="217"/>
      <c r="E46" s="217"/>
      <c r="F46" s="217"/>
      <c r="G46" s="216">
        <f>IF(C46=" ",0,IF(C46="","",VLOOKUP(BW!C46,DB!$D$8:$Z$307,23,0)*'6. Multiplikator'!$G$12*VLOOKUP(BW!$E$7,Bevölkerung!$B$9:$F$25,IF($E$38=Optionen!$B$9,5,4),0)/VLOOKUP(C46,DB!$D$8:$AQ$307,40,0)))</f>
        <v>0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IF(C47="","",VLOOKUP(BY!C47,DB!$D$8:$Z$307,23,0)*'6. Multiplikator'!$G$12*VLOOKUP(BY!$E$7,Bevölkerung!$B$9:$F$25,IF($E$38=Optionen!$B$9,5,4),0)/VLOOKUP(C47,DB!$D$8:$AQ$307,40,0))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ref="B48:B107" si="3">IF(C48&lt;&gt;"",B47+1,"")</f>
        <v/>
      </c>
      <c r="C48" s="181"/>
      <c r="D48" s="181"/>
      <c r="E48" s="181"/>
      <c r="F48" s="181"/>
      <c r="G48" s="216" t="str">
        <f>IF(C48="","",VLOOKUP(BW!C48,DB!$D$8:$Z$307,23,0)*'6. Multiplikator'!$G$12*VLOOKUP(BW!$E$7,Bevölkerung!$B$9:$F$25,IF($E$38=Optionen!$B$9,5,4),0)/VLOOKUP(C48,DB!$D$8:$AQ$307,40,0))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3"/>
        <v/>
      </c>
      <c r="C49" s="181"/>
      <c r="D49" s="181"/>
      <c r="E49" s="181"/>
      <c r="F49" s="181"/>
      <c r="G49" s="216" t="str">
        <f>IF(C49="","",VLOOKUP(BW!C49,DB!$D$8:$Z$307,23,0)*'6. Multiplikator'!$G$12*VLOOKUP(BW!$E$7,Bevölkerung!$B$9:$F$25,IF($E$38=Optionen!$B$9,5,4),0)/VLOOKUP(C49,DB!$D$8:$AQ$307,40,0))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3"/>
        <v/>
      </c>
      <c r="C50" s="181"/>
      <c r="D50" s="181"/>
      <c r="E50" s="181"/>
      <c r="F50" s="181"/>
      <c r="G50" s="216" t="str">
        <f>IF(C50="","",VLOOKUP(BW!C50,DB!$D$8:$Z$307,23,0)*'6. Multiplikator'!$G$12*VLOOKUP(BW!$E$7,Bevölkerung!$B$9:$F$25,IF($E$38=Optionen!$B$9,5,4),0)/VLOOKUP(C50,DB!$D$8:$AQ$307,40,0))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3"/>
        <v/>
      </c>
      <c r="C51" s="181"/>
      <c r="D51" s="181"/>
      <c r="E51" s="181"/>
      <c r="F51" s="181"/>
      <c r="G51" s="216" t="str">
        <f>IF(C51="","",VLOOKUP(BW!C51,DB!$D$8:$Z$307,23,0)*'6. Multiplikator'!$G$12*VLOOKUP(BW!$E$7,Bevölkerung!$B$9:$F$25,IF($E$38=Optionen!$B$9,5,4),0)/VLOOKUP(C51,DB!$D$8:$AQ$307,40,0))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3"/>
        <v/>
      </c>
      <c r="C52" s="181"/>
      <c r="D52" s="181"/>
      <c r="E52" s="181"/>
      <c r="F52" s="181"/>
      <c r="G52" s="216" t="str">
        <f>IF(C52="","",VLOOKUP(BW!C52,DB!$D$8:$Z$307,23,0)*'6. Multiplikator'!$G$12*VLOOKUP(BW!$E$7,Bevölkerung!$B$9:$F$25,IF($E$38=Optionen!$B$9,5,4),0)/VLOOKUP(C52,DB!$D$8:$AQ$307,40,0))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3"/>
        <v/>
      </c>
      <c r="C53" s="181"/>
      <c r="D53" s="181"/>
      <c r="E53" s="181"/>
      <c r="F53" s="181"/>
      <c r="G53" s="216" t="str">
        <f>IF(C53="","",VLOOKUP(BW!C53,DB!$D$8:$Z$307,23,0)*'6. Multiplikator'!$G$12*VLOOKUP(BW!$E$7,Bevölkerung!$B$9:$F$25,IF($E$38=Optionen!$B$9,5,4),0)/VLOOKUP(C53,DB!$D$8:$AQ$307,40,0))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3"/>
        <v/>
      </c>
      <c r="C54" s="181"/>
      <c r="D54" s="181"/>
      <c r="E54" s="181"/>
      <c r="F54" s="181"/>
      <c r="G54" s="216" t="str">
        <f>IF(C54="","",VLOOKUP(BW!C54,DB!$D$8:$Z$307,23,0)*'6. Multiplikator'!$G$12*VLOOKUP(BW!$E$7,Bevölkerung!$B$9:$F$25,IF($E$38=Optionen!$B$9,5,4),0)/VLOOKUP(C54,DB!$D$8:$AQ$307,40,0))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3"/>
        <v/>
      </c>
      <c r="C55" s="181"/>
      <c r="D55" s="181"/>
      <c r="E55" s="181"/>
      <c r="F55" s="181"/>
      <c r="G55" s="216" t="str">
        <f>IF(C55="","",VLOOKUP(BW!C55,DB!$D$8:$Z$307,23,0)*'6. Multiplikator'!$G$12*VLOOKUP(BW!$E$7,Bevölkerung!$B$9:$F$25,IF($E$38=Optionen!$B$9,5,4),0)/VLOOKUP(C55,DB!$D$8:$AQ$307,40,0))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3"/>
        <v/>
      </c>
      <c r="C56" s="181"/>
      <c r="D56" s="181"/>
      <c r="E56" s="181"/>
      <c r="F56" s="181"/>
      <c r="G56" s="216" t="str">
        <f>IF(C56="","",VLOOKUP(BW!C56,DB!$D$8:$Z$307,23,0)*'6. Multiplikator'!$G$12*VLOOKUP(BW!$E$7,Bevölkerung!$B$9:$F$25,IF($E$38=Optionen!$B$9,5,4),0)/VLOOKUP(C56,DB!$D$8:$AQ$307,40,0))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3"/>
        <v/>
      </c>
      <c r="C57" s="181"/>
      <c r="D57" s="181"/>
      <c r="E57" s="181"/>
      <c r="F57" s="181"/>
      <c r="G57" s="216" t="str">
        <f>IF(C57="","",VLOOKUP(BW!C57,DB!$D$8:$Z$307,23,0)*'6. Multiplikator'!$G$12*VLOOKUP(BW!$E$7,Bevölkerung!$B$9:$F$25,IF($E$38=Optionen!$B$9,5,4),0)/VLOOKUP(C57,DB!$D$8:$AQ$307,40,0))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3"/>
        <v/>
      </c>
      <c r="C58" s="181"/>
      <c r="D58" s="181"/>
      <c r="E58" s="181"/>
      <c r="F58" s="181"/>
      <c r="G58" s="216" t="str">
        <f>IF(C58="","",VLOOKUP(BW!C58,DB!$D$8:$Z$307,23,0)*'6. Multiplikator'!$G$12*VLOOKUP(BW!$E$7,Bevölkerung!$B$9:$F$25,IF($E$38=Optionen!$B$9,5,4),0)/VLOOKUP(C58,DB!$D$8:$AQ$307,40,0))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3"/>
        <v/>
      </c>
      <c r="C59" s="181"/>
      <c r="D59" s="181"/>
      <c r="E59" s="181"/>
      <c r="F59" s="181"/>
      <c r="G59" s="216" t="str">
        <f>IF(C59="","",VLOOKUP(BW!C59,DB!$D$8:$Z$307,23,0)*'6. Multiplikator'!$G$12*VLOOKUP(BW!$E$7,Bevölkerung!$B$9:$F$25,IF($E$38=Optionen!$B$9,5,4),0)/VLOOKUP(C59,DB!$D$8:$AQ$307,40,0))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3"/>
        <v/>
      </c>
      <c r="C60" s="181"/>
      <c r="D60" s="181"/>
      <c r="E60" s="181"/>
      <c r="F60" s="181"/>
      <c r="G60" s="216" t="str">
        <f>IF(C60="","",VLOOKUP(BW!C60,DB!$D$8:$Z$307,23,0)*'6. Multiplikator'!$G$12*VLOOKUP(BW!$E$7,Bevölkerung!$B$9:$F$25,IF($E$38=Optionen!$B$9,5,4),0)/VLOOKUP(C60,DB!$D$8:$AQ$307,40,0))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3"/>
        <v/>
      </c>
      <c r="C61" s="181"/>
      <c r="D61" s="181"/>
      <c r="E61" s="181"/>
      <c r="F61" s="181"/>
      <c r="G61" s="216" t="str">
        <f>IF(C61="","",VLOOKUP(BW!C61,DB!$D$8:$Z$307,23,0)*'6. Multiplikator'!$G$12*VLOOKUP(BW!$E$7,Bevölkerung!$B$9:$F$25,IF($E$38=Optionen!$B$9,5,4),0)/VLOOKUP(C61,DB!$D$8:$AQ$307,40,0))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3"/>
        <v/>
      </c>
      <c r="C62" s="181"/>
      <c r="D62" s="181"/>
      <c r="E62" s="181"/>
      <c r="F62" s="181"/>
      <c r="G62" s="216" t="str">
        <f>IF(C62="","",VLOOKUP(BW!C62,DB!$D$8:$Z$307,23,0)*'6. Multiplikator'!$G$12*VLOOKUP(BW!$E$7,Bevölkerung!$B$9:$F$25,IF($E$38=Optionen!$B$9,5,4),0)/VLOOKUP(C62,DB!$D$8:$AQ$307,40,0))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3"/>
        <v/>
      </c>
      <c r="C63" s="181"/>
      <c r="D63" s="181"/>
      <c r="E63" s="181"/>
      <c r="F63" s="181"/>
      <c r="G63" s="216" t="str">
        <f>IF(C63="","",VLOOKUP(BW!C63,DB!$D$8:$Z$307,23,0)*'6. Multiplikator'!$G$12*VLOOKUP(BW!$E$7,Bevölkerung!$B$9:$F$25,IF($E$38=Optionen!$B$9,5,4),0)/VLOOKUP(C63,DB!$D$8:$AQ$307,40,0))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3"/>
        <v/>
      </c>
      <c r="C64" s="181"/>
      <c r="D64" s="181"/>
      <c r="E64" s="181"/>
      <c r="F64" s="181"/>
      <c r="G64" s="216" t="str">
        <f>IF(C64="","",VLOOKUP(BW!C64,DB!$D$8:$Z$307,23,0)*'6. Multiplikator'!$G$12*VLOOKUP(BW!$E$7,Bevölkerung!$B$9:$F$25,IF($E$38=Optionen!$B$9,5,4),0)/VLOOKUP(C64,DB!$D$8:$AQ$307,40,0))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3"/>
        <v/>
      </c>
      <c r="C65" s="181"/>
      <c r="D65" s="181"/>
      <c r="E65" s="181"/>
      <c r="F65" s="181"/>
      <c r="G65" s="216" t="str">
        <f>IF(C65="","",VLOOKUP(BW!C65,DB!$D$8:$Z$307,23,0)*'6. Multiplikator'!$G$12*VLOOKUP(BW!$E$7,Bevölkerung!$B$9:$F$25,IF($E$38=Optionen!$B$9,5,4),0)/VLOOKUP(C65,DB!$D$8:$AQ$307,40,0))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3"/>
        <v/>
      </c>
      <c r="C66" s="181"/>
      <c r="D66" s="181"/>
      <c r="E66" s="181"/>
      <c r="F66" s="181"/>
      <c r="G66" s="216" t="str">
        <f>IF(C66="","",VLOOKUP(BW!C66,DB!$D$8:$Z$307,23,0)*'6. Multiplikator'!$G$12*VLOOKUP(BW!$E$7,Bevölkerung!$B$9:$F$25,IF($E$38=Optionen!$B$9,5,4),0)/VLOOKUP(C66,DB!$D$8:$AQ$307,40,0))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3"/>
        <v/>
      </c>
      <c r="C67" s="181"/>
      <c r="D67" s="181"/>
      <c r="E67" s="181"/>
      <c r="F67" s="181"/>
      <c r="G67" s="216" t="str">
        <f>IF(C67="","",VLOOKUP(BW!C67,DB!$D$8:$Z$307,23,0)*'6. Multiplikator'!$G$12*VLOOKUP(BW!$E$7,Bevölkerung!$B$9:$F$25,IF($E$38=Optionen!$B$9,5,4),0)/VLOOKUP(C67,DB!$D$8:$AQ$307,40,0))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3"/>
        <v/>
      </c>
      <c r="C68" s="181"/>
      <c r="D68" s="181"/>
      <c r="E68" s="181"/>
      <c r="F68" s="181"/>
      <c r="G68" s="216" t="str">
        <f>IF(C68="","",VLOOKUP(BW!C68,DB!$D$8:$Z$307,23,0)*'6. Multiplikator'!$G$12*VLOOKUP(BW!$E$7,Bevölkerung!$B$9:$F$25,IF($E$38=Optionen!$B$9,5,4),0)/VLOOKUP(C68,DB!$D$8:$AQ$307,40,0))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3"/>
        <v/>
      </c>
      <c r="C69" s="181"/>
      <c r="D69" s="181"/>
      <c r="E69" s="181"/>
      <c r="F69" s="181"/>
      <c r="G69" s="216" t="str">
        <f>IF(C69="","",VLOOKUP(BW!C69,DB!$D$8:$Z$307,23,0)*'6. Multiplikator'!$G$12*VLOOKUP(BW!$E$7,Bevölkerung!$B$9:$F$25,IF($E$38=Optionen!$B$9,5,4),0)/VLOOKUP(C69,DB!$D$8:$AQ$307,40,0))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3"/>
        <v/>
      </c>
      <c r="C70" s="181"/>
      <c r="D70" s="181"/>
      <c r="E70" s="181"/>
      <c r="F70" s="181"/>
      <c r="G70" s="216" t="str">
        <f>IF(C70="","",VLOOKUP(BW!C70,DB!$D$8:$Z$307,23,0)*'6. Multiplikator'!$G$12*VLOOKUP(BW!$E$7,Bevölkerung!$B$9:$F$25,IF($E$38=Optionen!$B$9,5,4),0)/VLOOKUP(C70,DB!$D$8:$AQ$307,40,0))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3"/>
        <v/>
      </c>
      <c r="C71" s="181"/>
      <c r="D71" s="181"/>
      <c r="E71" s="181"/>
      <c r="F71" s="181"/>
      <c r="G71" s="216" t="str">
        <f>IF(C71="","",VLOOKUP(BW!C71,DB!$D$8:$Z$307,23,0)*'6. Multiplikator'!$G$12*VLOOKUP(BW!$E$7,Bevölkerung!$B$9:$F$25,IF($E$38=Optionen!$B$9,5,4),0)/VLOOKUP(C71,DB!$D$8:$AQ$307,40,0))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3"/>
        <v/>
      </c>
      <c r="C72" s="181"/>
      <c r="D72" s="181"/>
      <c r="E72" s="181"/>
      <c r="F72" s="181"/>
      <c r="G72" s="216" t="str">
        <f>IF(C72="","",VLOOKUP(BW!C72,DB!$D$8:$Z$307,23,0)*'6. Multiplikator'!$G$12*VLOOKUP(BW!$E$7,Bevölkerung!$B$9:$F$25,IF($E$38=Optionen!$B$9,5,4),0)/VLOOKUP(C72,DB!$D$8:$AQ$307,40,0))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3"/>
        <v/>
      </c>
      <c r="C73" s="181"/>
      <c r="D73" s="181"/>
      <c r="E73" s="181"/>
      <c r="F73" s="181"/>
      <c r="G73" s="216" t="str">
        <f>IF(C73="","",VLOOKUP(BW!C73,DB!$D$8:$Z$307,23,0)*'6. Multiplikator'!$G$12*VLOOKUP(BW!$E$7,Bevölkerung!$B$9:$F$25,IF($E$38=Optionen!$B$9,5,4),0)/VLOOKUP(C73,DB!$D$8:$AQ$307,40,0))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3"/>
        <v/>
      </c>
      <c r="C74" s="181"/>
      <c r="D74" s="181"/>
      <c r="E74" s="181"/>
      <c r="F74" s="181"/>
      <c r="G74" s="216" t="str">
        <f>IF(C74="","",VLOOKUP(BW!C74,DB!$D$8:$Z$307,23,0)*'6. Multiplikator'!$G$12*VLOOKUP(BW!$E$7,Bevölkerung!$B$9:$F$25,IF($E$38=Optionen!$B$9,5,4),0)/VLOOKUP(C74,DB!$D$8:$AQ$307,40,0))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3"/>
        <v/>
      </c>
      <c r="C75" s="181"/>
      <c r="D75" s="181"/>
      <c r="E75" s="181"/>
      <c r="F75" s="181"/>
      <c r="G75" s="216" t="str">
        <f>IF(C75="","",VLOOKUP(BW!C75,DB!$D$8:$Z$307,23,0)*'6. Multiplikator'!$G$12*VLOOKUP(BW!$E$7,Bevölkerung!$B$9:$F$25,IF($E$38=Optionen!$B$9,5,4),0)/VLOOKUP(C75,DB!$D$8:$AQ$307,40,0))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3"/>
        <v/>
      </c>
      <c r="C76" s="181"/>
      <c r="D76" s="181"/>
      <c r="E76" s="181"/>
      <c r="F76" s="181"/>
      <c r="G76" s="216" t="str">
        <f>IF(C76="","",VLOOKUP(BW!C76,DB!$D$8:$Z$307,23,0)*'6. Multiplikator'!$G$12*VLOOKUP(BW!$E$7,Bevölkerung!$B$9:$F$25,IF($E$38=Optionen!$B$9,5,4),0)/VLOOKUP(C76,DB!$D$8:$AQ$307,40,0))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3"/>
        <v/>
      </c>
      <c r="C77" s="181"/>
      <c r="D77" s="181"/>
      <c r="E77" s="181"/>
      <c r="F77" s="181"/>
      <c r="G77" s="216" t="str">
        <f>IF(C77="","",VLOOKUP(BW!C77,DB!$D$8:$Z$307,23,0)*'6. Multiplikator'!$G$12*VLOOKUP(BW!$E$7,Bevölkerung!$B$9:$F$25,IF($E$38=Optionen!$B$9,5,4),0)/VLOOKUP(C77,DB!$D$8:$AQ$307,40,0))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3"/>
        <v/>
      </c>
      <c r="C78" s="181"/>
      <c r="D78" s="181"/>
      <c r="E78" s="181"/>
      <c r="F78" s="181"/>
      <c r="G78" s="216" t="str">
        <f>IF(C78="","",VLOOKUP(BW!C78,DB!$D$8:$Z$307,23,0)*'6. Multiplikator'!$G$12*VLOOKUP(BW!$E$7,Bevölkerung!$B$9:$F$25,IF($E$38=Optionen!$B$9,5,4),0)/VLOOKUP(C78,DB!$D$8:$AQ$307,40,0))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3"/>
        <v/>
      </c>
      <c r="C79" s="181"/>
      <c r="D79" s="181"/>
      <c r="E79" s="181"/>
      <c r="F79" s="181"/>
      <c r="G79" s="216" t="str">
        <f>IF(C79="","",VLOOKUP(BW!C79,DB!$D$8:$Z$307,23,0)*'6. Multiplikator'!$G$12*VLOOKUP(BW!$E$7,Bevölkerung!$B$9:$F$25,IF($E$38=Optionen!$B$9,5,4),0)/VLOOKUP(C79,DB!$D$8:$AQ$307,40,0))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3"/>
        <v/>
      </c>
      <c r="C80" s="181"/>
      <c r="D80" s="181"/>
      <c r="E80" s="181"/>
      <c r="F80" s="181"/>
      <c r="G80" s="216" t="str">
        <f>IF(C80="","",VLOOKUP(BW!C80,DB!$D$8:$Z$307,23,0)*'6. Multiplikator'!$G$12*VLOOKUP(BW!$E$7,Bevölkerung!$B$9:$F$25,IF($E$38=Optionen!$B$9,5,4),0)/VLOOKUP(C80,DB!$D$8:$AQ$307,40,0))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3"/>
        <v/>
      </c>
      <c r="C81" s="181"/>
      <c r="D81" s="181"/>
      <c r="E81" s="181"/>
      <c r="F81" s="181"/>
      <c r="G81" s="216" t="str">
        <f>IF(C81="","",VLOOKUP(BW!C81,DB!$D$8:$Z$307,23,0)*'6. Multiplikator'!$G$12*VLOOKUP(BW!$E$7,Bevölkerung!$B$9:$F$25,IF($E$38=Optionen!$B$9,5,4),0)/VLOOKUP(C81,DB!$D$8:$AQ$307,40,0))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3"/>
        <v/>
      </c>
      <c r="C82" s="181"/>
      <c r="D82" s="181"/>
      <c r="E82" s="181"/>
      <c r="F82" s="181"/>
      <c r="G82" s="216" t="str">
        <f>IF(C82="","",VLOOKUP(BW!C82,DB!$D$8:$Z$307,23,0)*'6. Multiplikator'!$G$12*VLOOKUP(BW!$E$7,Bevölkerung!$B$9:$F$25,IF($E$38=Optionen!$B$9,5,4),0)/VLOOKUP(C82,DB!$D$8:$AQ$307,40,0))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3"/>
        <v/>
      </c>
      <c r="C83" s="181"/>
      <c r="D83" s="181"/>
      <c r="E83" s="181"/>
      <c r="F83" s="181"/>
      <c r="G83" s="216" t="str">
        <f>IF(C83="","",VLOOKUP(BW!C83,DB!$D$8:$Z$307,23,0)*'6. Multiplikator'!$G$12*VLOOKUP(BW!$E$7,Bevölkerung!$B$9:$F$25,IF($E$38=Optionen!$B$9,5,4),0)/VLOOKUP(C83,DB!$D$8:$AQ$307,40,0))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3"/>
        <v/>
      </c>
      <c r="C84" s="181"/>
      <c r="D84" s="181"/>
      <c r="E84" s="181"/>
      <c r="F84" s="181"/>
      <c r="G84" s="216" t="str">
        <f>IF(C84="","",VLOOKUP(BW!C84,DB!$D$8:$Z$307,23,0)*'6. Multiplikator'!$G$12*VLOOKUP(BW!$E$7,Bevölkerung!$B$9:$F$25,IF($E$38=Optionen!$B$9,5,4),0)/VLOOKUP(C84,DB!$D$8:$AQ$307,40,0))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3"/>
        <v/>
      </c>
      <c r="C85" s="181"/>
      <c r="D85" s="181"/>
      <c r="E85" s="181"/>
      <c r="F85" s="181"/>
      <c r="G85" s="216" t="str">
        <f>IF(C85="","",VLOOKUP(BW!C85,DB!$D$8:$Z$307,23,0)*'6. Multiplikator'!$G$12*VLOOKUP(BW!$E$7,Bevölkerung!$B$9:$F$25,IF($E$38=Optionen!$B$9,5,4),0)/VLOOKUP(C85,DB!$D$8:$AQ$307,40,0))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3"/>
        <v/>
      </c>
      <c r="C86" s="181"/>
      <c r="D86" s="181"/>
      <c r="E86" s="181"/>
      <c r="F86" s="181"/>
      <c r="G86" s="216" t="str">
        <f>IF(C86="","",VLOOKUP(BW!C86,DB!$D$8:$Z$307,23,0)*'6. Multiplikator'!$G$12*VLOOKUP(BW!$E$7,Bevölkerung!$B$9:$F$25,IF($E$38=Optionen!$B$9,5,4),0)/VLOOKUP(C86,DB!$D$8:$AQ$307,40,0))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3"/>
        <v/>
      </c>
      <c r="C87" s="181"/>
      <c r="D87" s="181"/>
      <c r="E87" s="181"/>
      <c r="F87" s="181"/>
      <c r="G87" s="216" t="str">
        <f>IF(C87="","",VLOOKUP(BW!C87,DB!$D$8:$Z$307,23,0)*'6. Multiplikator'!$G$12*VLOOKUP(BW!$E$7,Bevölkerung!$B$9:$F$25,IF($E$38=Optionen!$B$9,5,4),0)/VLOOKUP(C87,DB!$D$8:$AQ$307,40,0))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3"/>
        <v/>
      </c>
      <c r="C88" s="181"/>
      <c r="D88" s="181"/>
      <c r="E88" s="181"/>
      <c r="F88" s="181"/>
      <c r="G88" s="216" t="str">
        <f>IF(C88="","",VLOOKUP(BW!C88,DB!$D$8:$Z$307,23,0)*'6. Multiplikator'!$G$12*VLOOKUP(BW!$E$7,Bevölkerung!$B$9:$F$25,IF($E$38=Optionen!$B$9,5,4),0)/VLOOKUP(C88,DB!$D$8:$AQ$307,40,0))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3"/>
        <v/>
      </c>
      <c r="C89" s="181"/>
      <c r="D89" s="181"/>
      <c r="E89" s="181"/>
      <c r="F89" s="181"/>
      <c r="G89" s="216" t="str">
        <f>IF(C89="","",VLOOKUP(BW!C89,DB!$D$8:$Z$307,23,0)*'6. Multiplikator'!$G$12*VLOOKUP(BW!$E$7,Bevölkerung!$B$9:$F$25,IF($E$38=Optionen!$B$9,5,4),0)/VLOOKUP(C89,DB!$D$8:$AQ$307,40,0))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3"/>
        <v/>
      </c>
      <c r="C90" s="181"/>
      <c r="D90" s="181"/>
      <c r="E90" s="181"/>
      <c r="F90" s="181"/>
      <c r="G90" s="216" t="str">
        <f>IF(C90="","",VLOOKUP(BW!C90,DB!$D$8:$Z$307,23,0)*'6. Multiplikator'!$G$12*VLOOKUP(BW!$E$7,Bevölkerung!$B$9:$F$25,IF($E$38=Optionen!$B$9,5,4),0)/VLOOKUP(C90,DB!$D$8:$AQ$307,40,0))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3"/>
        <v/>
      </c>
      <c r="C91" s="181"/>
      <c r="D91" s="181"/>
      <c r="E91" s="181"/>
      <c r="F91" s="181"/>
      <c r="G91" s="216" t="str">
        <f>IF(C91="","",VLOOKUP(BW!C91,DB!$D$8:$Z$307,23,0)*'6. Multiplikator'!$G$12*VLOOKUP(BW!$E$7,Bevölkerung!$B$9:$F$25,IF($E$38=Optionen!$B$9,5,4),0)/VLOOKUP(C91,DB!$D$8:$AQ$307,40,0))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3"/>
        <v/>
      </c>
      <c r="C92" s="181"/>
      <c r="D92" s="181"/>
      <c r="E92" s="181"/>
      <c r="F92" s="181"/>
      <c r="G92" s="216" t="str">
        <f>IF(C92="","",VLOOKUP(BW!C92,DB!$D$8:$Z$307,23,0)*'6. Multiplikator'!$G$12*VLOOKUP(BW!$E$7,Bevölkerung!$B$9:$F$25,IF($E$38=Optionen!$B$9,5,4),0)/VLOOKUP(C92,DB!$D$8:$AQ$307,40,0))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3"/>
        <v/>
      </c>
      <c r="C93" s="181"/>
      <c r="D93" s="181"/>
      <c r="E93" s="181"/>
      <c r="F93" s="181"/>
      <c r="G93" s="216" t="str">
        <f>IF(C93="","",VLOOKUP(BW!C93,DB!$D$8:$Z$307,23,0)*'6. Multiplikator'!$G$12*VLOOKUP(BW!$E$7,Bevölkerung!$B$9:$F$25,IF($E$38=Optionen!$B$9,5,4),0)/VLOOKUP(C93,DB!$D$8:$AQ$307,40,0))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3"/>
        <v/>
      </c>
      <c r="C94" s="181"/>
      <c r="D94" s="181"/>
      <c r="E94" s="181"/>
      <c r="F94" s="181"/>
      <c r="G94" s="216" t="str">
        <f>IF(C94="","",VLOOKUP(BW!C94,DB!$D$8:$Z$307,23,0)*'6. Multiplikator'!$G$12*VLOOKUP(BW!$E$7,Bevölkerung!$B$9:$F$25,IF($E$38=Optionen!$B$9,5,4),0)/VLOOKUP(C94,DB!$D$8:$AQ$307,40,0))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3"/>
        <v/>
      </c>
      <c r="C95" s="181"/>
      <c r="D95" s="181"/>
      <c r="E95" s="181"/>
      <c r="F95" s="181"/>
      <c r="G95" s="216" t="str">
        <f>IF(C95="","",VLOOKUP(BW!C95,DB!$D$8:$Z$307,23,0)*'6. Multiplikator'!$G$12*VLOOKUP(BW!$E$7,Bevölkerung!$B$9:$F$25,IF($E$38=Optionen!$B$9,5,4),0)/VLOOKUP(C95,DB!$D$8:$AQ$307,40,0))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3"/>
        <v/>
      </c>
      <c r="C96" s="181"/>
      <c r="D96" s="181"/>
      <c r="E96" s="181"/>
      <c r="F96" s="181"/>
      <c r="G96" s="216" t="str">
        <f>IF(C96="","",VLOOKUP(BW!C96,DB!$D$8:$Z$307,23,0)*'6. Multiplikator'!$G$12*VLOOKUP(BW!$E$7,Bevölkerung!$B$9:$F$25,IF($E$38=Optionen!$B$9,5,4),0)/VLOOKUP(C96,DB!$D$8:$AQ$307,40,0))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3"/>
        <v/>
      </c>
      <c r="C97" s="181"/>
      <c r="D97" s="181"/>
      <c r="E97" s="181"/>
      <c r="F97" s="181"/>
      <c r="G97" s="216" t="str">
        <f>IF(C97="","",VLOOKUP(BW!C97,DB!$D$8:$Z$307,23,0)*'6. Multiplikator'!$G$12*VLOOKUP(BW!$E$7,Bevölkerung!$B$9:$F$25,IF($E$38=Optionen!$B$9,5,4),0)/VLOOKUP(C97,DB!$D$8:$AQ$307,40,0))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3"/>
        <v/>
      </c>
      <c r="C98" s="181"/>
      <c r="D98" s="181"/>
      <c r="E98" s="181"/>
      <c r="F98" s="181"/>
      <c r="G98" s="216" t="str">
        <f>IF(C98="","",VLOOKUP(BW!C98,DB!$D$8:$Z$307,23,0)*'6. Multiplikator'!$G$12*VLOOKUP(BW!$E$7,Bevölkerung!$B$9:$F$25,IF($E$38=Optionen!$B$9,5,4),0)/VLOOKUP(C98,DB!$D$8:$AQ$307,40,0))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3"/>
        <v/>
      </c>
      <c r="C99" s="181"/>
      <c r="D99" s="181"/>
      <c r="E99" s="181"/>
      <c r="F99" s="181"/>
      <c r="G99" s="216" t="str">
        <f>IF(C99="","",VLOOKUP(BW!C99,DB!$D$8:$Z$307,23,0)*'6. Multiplikator'!$G$12*VLOOKUP(BW!$E$7,Bevölkerung!$B$9:$F$25,IF($E$38=Optionen!$B$9,5,4),0)/VLOOKUP(C99,DB!$D$8:$AQ$307,40,0))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3"/>
        <v/>
      </c>
      <c r="C100" s="181"/>
      <c r="D100" s="181"/>
      <c r="E100" s="181"/>
      <c r="F100" s="181"/>
      <c r="G100" s="216" t="str">
        <f>IF(C100="","",VLOOKUP(BW!C100,DB!$D$8:$Z$307,23,0)*'6. Multiplikator'!$G$12*VLOOKUP(BW!$E$7,Bevölkerung!$B$9:$F$25,IF($E$38=Optionen!$B$9,5,4),0)/VLOOKUP(C100,DB!$D$8:$AQ$307,40,0))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3"/>
        <v/>
      </c>
      <c r="C101" s="181"/>
      <c r="D101" s="181"/>
      <c r="E101" s="181"/>
      <c r="F101" s="181"/>
      <c r="G101" s="216" t="str">
        <f>IF(C101="","",VLOOKUP(BW!C101,DB!$D$8:$Z$307,23,0)*'6. Multiplikator'!$G$12*VLOOKUP(BW!$E$7,Bevölkerung!$B$9:$F$25,IF($E$38=Optionen!$B$9,5,4),0)/VLOOKUP(C101,DB!$D$8:$AQ$307,40,0))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3"/>
        <v/>
      </c>
      <c r="C102" s="181"/>
      <c r="D102" s="181"/>
      <c r="E102" s="181"/>
      <c r="F102" s="181"/>
      <c r="G102" s="216" t="str">
        <f>IF(C102="","",VLOOKUP(BW!C102,DB!$D$8:$Z$307,23,0)*'6. Multiplikator'!$G$12*VLOOKUP(BW!$E$7,Bevölkerung!$B$9:$F$25,IF($E$38=Optionen!$B$9,5,4),0)/VLOOKUP(C102,DB!$D$8:$AQ$307,40,0))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3"/>
        <v/>
      </c>
      <c r="C103" s="181"/>
      <c r="D103" s="181"/>
      <c r="E103" s="181"/>
      <c r="F103" s="181"/>
      <c r="G103" s="216" t="str">
        <f>IF(C103="","",VLOOKUP(BW!C103,DB!$D$8:$Z$307,23,0)*'6. Multiplikator'!$G$12*VLOOKUP(BW!$E$7,Bevölkerung!$B$9:$F$25,IF($E$38=Optionen!$B$9,5,4),0)/VLOOKUP(C103,DB!$D$8:$AQ$307,40,0))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3"/>
        <v/>
      </c>
      <c r="C104" s="181"/>
      <c r="D104" s="181"/>
      <c r="E104" s="181"/>
      <c r="F104" s="181"/>
      <c r="G104" s="216" t="str">
        <f>IF(C104="","",VLOOKUP(BW!C104,DB!$D$8:$Z$307,23,0)*'6. Multiplikator'!$G$12*VLOOKUP(BW!$E$7,Bevölkerung!$B$9:$F$25,IF($E$38=Optionen!$B$9,5,4),0)/VLOOKUP(C104,DB!$D$8:$AQ$307,40,0))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3"/>
        <v/>
      </c>
      <c r="C105" s="181"/>
      <c r="D105" s="181"/>
      <c r="E105" s="181"/>
      <c r="F105" s="181"/>
      <c r="G105" s="216" t="str">
        <f>IF(C105="","",VLOOKUP(BW!C105,DB!$D$8:$Z$307,23,0)*'6. Multiplikator'!$G$12*VLOOKUP(BW!$E$7,Bevölkerung!$B$9:$F$25,IF($E$38=Optionen!$B$9,5,4),0)/VLOOKUP(C105,DB!$D$8:$AQ$307,40,0))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3"/>
        <v/>
      </c>
      <c r="C106" s="181"/>
      <c r="D106" s="181"/>
      <c r="E106" s="181"/>
      <c r="F106" s="181"/>
      <c r="G106" s="216" t="str">
        <f>IF(C106="","",VLOOKUP(BW!C106,DB!$D$8:$Z$307,23,0)*'6. Multiplikator'!$G$12*VLOOKUP(BW!$E$7,Bevölkerung!$B$9:$F$25,IF($E$38=Optionen!$B$9,5,4),0)/VLOOKUP(C106,DB!$D$8:$AQ$307,40,0))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3"/>
        <v/>
      </c>
      <c r="C107" s="181"/>
      <c r="D107" s="181"/>
      <c r="E107" s="181"/>
      <c r="F107" s="181"/>
      <c r="G107" s="216" t="str">
        <f>IF(C107="","",VLOOKUP(BW!C107,DB!$D$8:$Z$307,23,0)*'6. Multiplikator'!$G$12*VLOOKUP(BW!$E$7,Bevölkerung!$B$9:$F$25,IF($E$38=Optionen!$B$9,5,4),0)/VLOOKUP(C107,DB!$D$8:$AQ$307,40,0))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4">IF(C108&lt;&gt;"",B107+1,"")</f>
        <v/>
      </c>
      <c r="C108" s="181"/>
      <c r="D108" s="181"/>
      <c r="E108" s="181"/>
      <c r="F108" s="181"/>
      <c r="G108" s="216" t="str">
        <f>IF(C108="","",VLOOKUP(BW!C108,DB!$D$8:$Z$307,23,0)*'6. Multiplikator'!$G$12*VLOOKUP(BW!$E$7,Bevölkerung!$B$9:$F$25,IF($E$38=Optionen!$B$9,5,4),0)/VLOOKUP(C108,DB!$D$8:$AQ$307,40,0))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4"/>
        <v/>
      </c>
      <c r="C109" s="181"/>
      <c r="D109" s="181"/>
      <c r="E109" s="181"/>
      <c r="F109" s="181"/>
      <c r="G109" s="216" t="str">
        <f>IF(C109="","",VLOOKUP(BW!C109,DB!$D$8:$Z$307,23,0)*'6. Multiplikator'!$G$12*VLOOKUP(BW!$E$7,Bevölkerung!$B$9:$F$25,IF($E$38=Optionen!$B$9,5,4),0)/VLOOKUP(C109,DB!$D$8:$AQ$307,40,0))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4"/>
        <v/>
      </c>
      <c r="C110" s="181"/>
      <c r="D110" s="181"/>
      <c r="E110" s="181"/>
      <c r="F110" s="181"/>
      <c r="G110" s="216" t="str">
        <f>IF(C110="","",VLOOKUP(BW!C110,DB!$D$8:$Z$307,23,0)*'6. Multiplikator'!$G$12*VLOOKUP(BW!$E$7,Bevölkerung!$B$9:$F$25,IF($E$38=Optionen!$B$9,5,4),0)/VLOOKUP(C110,DB!$D$8:$AQ$307,40,0))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4"/>
        <v/>
      </c>
      <c r="C111" s="181"/>
      <c r="D111" s="181"/>
      <c r="E111" s="181"/>
      <c r="F111" s="181"/>
      <c r="G111" s="216" t="str">
        <f>IF(C111="","",VLOOKUP(BW!C111,DB!$D$8:$Z$307,23,0)*'6. Multiplikator'!$G$12*VLOOKUP(BW!$E$7,Bevölkerung!$B$9:$F$25,IF($E$38=Optionen!$B$9,5,4),0)/VLOOKUP(C111,DB!$D$8:$AQ$307,40,0))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4"/>
        <v/>
      </c>
      <c r="C112" s="181"/>
      <c r="D112" s="181"/>
      <c r="E112" s="181"/>
      <c r="F112" s="181"/>
      <c r="G112" s="216" t="str">
        <f>IF(C112="","",VLOOKUP(BW!C112,DB!$D$8:$Z$307,23,0)*'6. Multiplikator'!$G$12*VLOOKUP(BW!$E$7,Bevölkerung!$B$9:$F$25,IF($E$38=Optionen!$B$9,5,4),0)/VLOOKUP(C112,DB!$D$8:$AQ$307,40,0))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4"/>
        <v/>
      </c>
      <c r="C113" s="181"/>
      <c r="D113" s="181"/>
      <c r="E113" s="181"/>
      <c r="F113" s="181"/>
      <c r="G113" s="216" t="str">
        <f>IF(C113="","",VLOOKUP(BW!C113,DB!$D$8:$Z$307,23,0)*'6. Multiplikator'!$G$12*VLOOKUP(BW!$E$7,Bevölkerung!$B$9:$F$25,IF($E$38=Optionen!$B$9,5,4),0)/VLOOKUP(C113,DB!$D$8:$AQ$307,40,0))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4"/>
        <v/>
      </c>
      <c r="C114" s="181"/>
      <c r="D114" s="181"/>
      <c r="E114" s="181"/>
      <c r="F114" s="181"/>
      <c r="G114" s="216" t="str">
        <f>IF(C114="","",VLOOKUP(BW!C114,DB!$D$8:$Z$307,23,0)*'6. Multiplikator'!$G$12*VLOOKUP(BW!$E$7,Bevölkerung!$B$9:$F$25,IF($E$38=Optionen!$B$9,5,4),0)/VLOOKUP(C114,DB!$D$8:$AQ$307,40,0))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4"/>
        <v/>
      </c>
      <c r="C115" s="181"/>
      <c r="D115" s="181"/>
      <c r="E115" s="181"/>
      <c r="F115" s="181"/>
      <c r="G115" s="216" t="str">
        <f>IF(C115="","",VLOOKUP(BW!C115,DB!$D$8:$Z$307,23,0)*'6. Multiplikator'!$G$12*VLOOKUP(BW!$E$7,Bevölkerung!$B$9:$F$25,IF($E$38=Optionen!$B$9,5,4),0)/VLOOKUP(C115,DB!$D$8:$AQ$307,40,0))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4"/>
        <v/>
      </c>
      <c r="C116" s="181"/>
      <c r="D116" s="181"/>
      <c r="E116" s="181"/>
      <c r="F116" s="181"/>
      <c r="G116" s="216" t="str">
        <f>IF(C116="","",VLOOKUP(BW!C116,DB!$D$8:$Z$307,23,0)*'6. Multiplikator'!$G$12*VLOOKUP(BW!$E$7,Bevölkerung!$B$9:$F$25,IF($E$38=Optionen!$B$9,5,4),0)/VLOOKUP(C116,DB!$D$8:$AQ$307,40,0))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4"/>
        <v/>
      </c>
      <c r="C117" s="181"/>
      <c r="D117" s="181"/>
      <c r="E117" s="181"/>
      <c r="F117" s="181"/>
      <c r="G117" s="216" t="str">
        <f>IF(C117="","",VLOOKUP(BW!C117,DB!$D$8:$Z$307,23,0)*'6. Multiplikator'!$G$12*VLOOKUP(BW!$E$7,Bevölkerung!$B$9:$F$25,IF($E$38=Optionen!$B$9,5,4),0)/VLOOKUP(C117,DB!$D$8:$AQ$307,40,0))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4"/>
        <v/>
      </c>
      <c r="C118" s="181"/>
      <c r="D118" s="181"/>
      <c r="E118" s="181"/>
      <c r="F118" s="181"/>
      <c r="G118" s="216" t="str">
        <f>IF(C118="","",VLOOKUP(BW!C118,DB!$D$8:$Z$307,23,0)*'6. Multiplikator'!$G$12*VLOOKUP(BW!$E$7,Bevölkerung!$B$9:$F$25,IF($E$38=Optionen!$B$9,5,4),0)/VLOOKUP(C118,DB!$D$8:$AQ$307,40,0))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4"/>
        <v/>
      </c>
      <c r="C119" s="181"/>
      <c r="D119" s="181"/>
      <c r="E119" s="181"/>
      <c r="F119" s="181"/>
      <c r="G119" s="216" t="str">
        <f>IF(C119="","",VLOOKUP(BW!C119,DB!$D$8:$Z$307,23,0)*'6. Multiplikator'!$G$12*VLOOKUP(BW!$E$7,Bevölkerung!$B$9:$F$25,IF($E$38=Optionen!$B$9,5,4),0)/VLOOKUP(C119,DB!$D$8:$AQ$307,40,0))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4"/>
        <v/>
      </c>
      <c r="C120" s="181"/>
      <c r="D120" s="181"/>
      <c r="E120" s="181"/>
      <c r="F120" s="181"/>
      <c r="G120" s="216" t="str">
        <f>IF(C120="","",VLOOKUP(BW!C120,DB!$D$8:$Z$307,23,0)*'6. Multiplikator'!$G$12*VLOOKUP(BW!$E$7,Bevölkerung!$B$9:$F$25,IF($E$38=Optionen!$B$9,5,4),0)/VLOOKUP(C120,DB!$D$8:$AQ$307,40,0))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4"/>
        <v/>
      </c>
      <c r="C121" s="181"/>
      <c r="D121" s="181"/>
      <c r="E121" s="181"/>
      <c r="F121" s="181"/>
      <c r="G121" s="216" t="str">
        <f>IF(C121="","",VLOOKUP(BW!C121,DB!$D$8:$Z$307,23,0)*'6. Multiplikator'!$G$12*VLOOKUP(BW!$E$7,Bevölkerung!$B$9:$F$25,IF($E$38=Optionen!$B$9,5,4),0)/VLOOKUP(C121,DB!$D$8:$AQ$307,40,0))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4"/>
        <v/>
      </c>
      <c r="C122" s="181"/>
      <c r="D122" s="181"/>
      <c r="E122" s="181"/>
      <c r="F122" s="181"/>
      <c r="G122" s="216" t="str">
        <f>IF(C122="","",VLOOKUP(BW!C122,DB!$D$8:$Z$307,23,0)*'6. Multiplikator'!$G$12*VLOOKUP(BW!$E$7,Bevölkerung!$B$9:$F$25,IF($E$38=Optionen!$B$9,5,4),0)/VLOOKUP(C122,DB!$D$8:$AQ$307,40,0))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4"/>
        <v/>
      </c>
      <c r="C123" s="181"/>
      <c r="D123" s="181"/>
      <c r="E123" s="181"/>
      <c r="F123" s="181"/>
      <c r="G123" s="216" t="str">
        <f>IF(C123="","",VLOOKUP(BW!C123,DB!$D$8:$Z$307,23,0)*'6. Multiplikator'!$G$12*VLOOKUP(BW!$E$7,Bevölkerung!$B$9:$F$25,IF($E$38=Optionen!$B$9,5,4),0)/VLOOKUP(C123,DB!$D$8:$AQ$307,40,0))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4"/>
        <v/>
      </c>
      <c r="C124" s="181"/>
      <c r="D124" s="181"/>
      <c r="E124" s="181"/>
      <c r="F124" s="181"/>
      <c r="G124" s="216" t="str">
        <f>IF(C124="","",VLOOKUP(BW!C124,DB!$D$8:$Z$307,23,0)*'6. Multiplikator'!$G$12*VLOOKUP(BW!$E$7,Bevölkerung!$B$9:$F$25,IF($E$38=Optionen!$B$9,5,4),0)/VLOOKUP(C124,DB!$D$8:$AQ$307,40,0))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4"/>
        <v/>
      </c>
      <c r="C125" s="181"/>
      <c r="D125" s="181"/>
      <c r="E125" s="181"/>
      <c r="F125" s="181"/>
      <c r="G125" s="216" t="str">
        <f>IF(C125="","",VLOOKUP(BW!C125,DB!$D$8:$Z$307,23,0)*'6. Multiplikator'!$G$12*VLOOKUP(BW!$E$7,Bevölkerung!$B$9:$F$25,IF($E$38=Optionen!$B$9,5,4),0)/VLOOKUP(C125,DB!$D$8:$AQ$307,40,0))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4"/>
        <v/>
      </c>
      <c r="C126" s="181"/>
      <c r="D126" s="181"/>
      <c r="E126" s="181"/>
      <c r="F126" s="181"/>
      <c r="G126" s="216" t="str">
        <f>IF(C126="","",VLOOKUP(BW!C126,DB!$D$8:$Z$307,23,0)*'6. Multiplikator'!$G$12*VLOOKUP(BW!$E$7,Bevölkerung!$B$9:$F$25,IF($E$38=Optionen!$B$9,5,4),0)/VLOOKUP(C126,DB!$D$8:$AQ$307,40,0))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4"/>
        <v/>
      </c>
      <c r="C127" s="181"/>
      <c r="D127" s="181"/>
      <c r="E127" s="181"/>
      <c r="F127" s="181"/>
      <c r="G127" s="216" t="str">
        <f>IF(C127="","",VLOOKUP(BW!C127,DB!$D$8:$Z$307,23,0)*'6. Multiplikator'!$G$12*VLOOKUP(BW!$E$7,Bevölkerung!$B$9:$F$25,IF($E$38=Optionen!$B$9,5,4),0)/VLOOKUP(C127,DB!$D$8:$AQ$307,40,0))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4"/>
        <v/>
      </c>
      <c r="C128" s="181"/>
      <c r="D128" s="181"/>
      <c r="E128" s="181"/>
      <c r="F128" s="181"/>
      <c r="G128" s="216" t="str">
        <f>IF(C128="","",VLOOKUP(BW!C128,DB!$D$8:$Z$307,23,0)*'6. Multiplikator'!$G$12*VLOOKUP(BW!$E$7,Bevölkerung!$B$9:$F$25,IF($E$38=Optionen!$B$9,5,4),0)/VLOOKUP(C128,DB!$D$8:$AQ$307,40,0))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4"/>
        <v/>
      </c>
      <c r="C129" s="181"/>
      <c r="D129" s="181"/>
      <c r="E129" s="181"/>
      <c r="F129" s="181"/>
      <c r="G129" s="216" t="str">
        <f>IF(C129="","",VLOOKUP(BW!C129,DB!$D$8:$Z$307,23,0)*'6. Multiplikator'!$G$12*VLOOKUP(BW!$E$7,Bevölkerung!$B$9:$F$25,IF($E$38=Optionen!$B$9,5,4),0)/VLOOKUP(C129,DB!$D$8:$AQ$307,40,0))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4"/>
        <v/>
      </c>
      <c r="C130" s="181"/>
      <c r="D130" s="181"/>
      <c r="E130" s="181"/>
      <c r="F130" s="181"/>
      <c r="G130" s="216" t="str">
        <f>IF(C130="","",VLOOKUP(BW!C130,DB!$D$8:$Z$307,23,0)*'6. Multiplikator'!$G$12*VLOOKUP(BW!$E$7,Bevölkerung!$B$9:$F$25,IF($E$38=Optionen!$B$9,5,4),0)/VLOOKUP(C130,DB!$D$8:$AQ$307,40,0))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4"/>
        <v/>
      </c>
      <c r="C131" s="181"/>
      <c r="D131" s="181"/>
      <c r="E131" s="181"/>
      <c r="F131" s="181"/>
      <c r="G131" s="216" t="str">
        <f>IF(C131="","",VLOOKUP(BW!C131,DB!$D$8:$Z$307,23,0)*'6. Multiplikator'!$G$12*VLOOKUP(BW!$E$7,Bevölkerung!$B$9:$F$25,IF($E$38=Optionen!$B$9,5,4),0)/VLOOKUP(C131,DB!$D$8:$AQ$307,40,0))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4"/>
        <v/>
      </c>
      <c r="C132" s="181"/>
      <c r="D132" s="181"/>
      <c r="E132" s="181"/>
      <c r="F132" s="181"/>
      <c r="G132" s="216" t="str">
        <f>IF(C132="","",VLOOKUP(BW!C132,DB!$D$8:$Z$307,23,0)*'6. Multiplikator'!$G$12*VLOOKUP(BW!$E$7,Bevölkerung!$B$9:$F$25,IF($E$38=Optionen!$B$9,5,4),0)/VLOOKUP(C132,DB!$D$8:$AQ$307,40,0))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4"/>
        <v/>
      </c>
      <c r="C133" s="181"/>
      <c r="D133" s="181"/>
      <c r="E133" s="181"/>
      <c r="F133" s="181"/>
      <c r="G133" s="216" t="str">
        <f>IF(C133="","",VLOOKUP(BW!C133,DB!$D$8:$Z$307,23,0)*'6. Multiplikator'!$G$12*VLOOKUP(BW!$E$7,Bevölkerung!$B$9:$F$25,IF($E$38=Optionen!$B$9,5,4),0)/VLOOKUP(C133,DB!$D$8:$AQ$307,40,0))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4"/>
        <v/>
      </c>
      <c r="C134" s="181"/>
      <c r="D134" s="181"/>
      <c r="E134" s="181"/>
      <c r="F134" s="181"/>
      <c r="G134" s="216" t="str">
        <f>IF(C134="","",VLOOKUP(BW!C134,DB!$D$8:$Z$307,23,0)*'6. Multiplikator'!$G$12*VLOOKUP(BW!$E$7,Bevölkerung!$B$9:$F$25,IF($E$38=Optionen!$B$9,5,4),0)/VLOOKUP(C134,DB!$D$8:$AQ$307,40,0))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4"/>
        <v/>
      </c>
      <c r="C135" s="181"/>
      <c r="D135" s="181"/>
      <c r="E135" s="181"/>
      <c r="F135" s="181"/>
      <c r="G135" s="216" t="str">
        <f>IF(C135="","",VLOOKUP(BW!C135,DB!$D$8:$Z$307,23,0)*'6. Multiplikator'!$G$12*VLOOKUP(BW!$E$7,Bevölkerung!$B$9:$F$25,IF($E$38=Optionen!$B$9,5,4),0)/VLOOKUP(C135,DB!$D$8:$AQ$307,40,0))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4"/>
        <v/>
      </c>
      <c r="C136" s="181"/>
      <c r="D136" s="181"/>
      <c r="E136" s="181"/>
      <c r="F136" s="181"/>
      <c r="G136" s="216" t="str">
        <f>IF(C136="","",VLOOKUP(BW!C136,DB!$D$8:$Z$307,23,0)*'6. Multiplikator'!$G$12*VLOOKUP(BW!$E$7,Bevölkerung!$B$9:$F$25,IF($E$38=Optionen!$B$9,5,4),0)/VLOOKUP(C136,DB!$D$8:$AQ$307,40,0))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4"/>
        <v/>
      </c>
      <c r="C137" s="181"/>
      <c r="D137" s="181"/>
      <c r="E137" s="181"/>
      <c r="F137" s="181"/>
      <c r="G137" s="216" t="str">
        <f>IF(C137="","",VLOOKUP(BW!C137,DB!$D$8:$Z$307,23,0)*'6. Multiplikator'!$G$12*VLOOKUP(BW!$E$7,Bevölkerung!$B$9:$F$25,IF($E$38=Optionen!$B$9,5,4),0)/VLOOKUP(C137,DB!$D$8:$AQ$307,40,0))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4"/>
        <v/>
      </c>
      <c r="C138" s="181"/>
      <c r="D138" s="181"/>
      <c r="E138" s="181"/>
      <c r="F138" s="181"/>
      <c r="G138" s="216" t="str">
        <f>IF(C138="","",VLOOKUP(BW!C138,DB!$D$8:$Z$307,23,0)*'6. Multiplikator'!$G$12*VLOOKUP(BW!$E$7,Bevölkerung!$B$9:$F$25,IF($E$38=Optionen!$B$9,5,4),0)/VLOOKUP(C138,DB!$D$8:$AQ$307,40,0))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4"/>
        <v/>
      </c>
      <c r="C139" s="181"/>
      <c r="D139" s="181"/>
      <c r="E139" s="181"/>
      <c r="F139" s="181"/>
      <c r="G139" s="216" t="str">
        <f>IF(C139="","",VLOOKUP(BW!C139,DB!$D$8:$Z$307,23,0)*'6. Multiplikator'!$G$12*VLOOKUP(BW!$E$7,Bevölkerung!$B$9:$F$25,IF($E$38=Optionen!$B$9,5,4),0)/VLOOKUP(C139,DB!$D$8:$AQ$307,40,0))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4"/>
        <v/>
      </c>
      <c r="C140" s="181"/>
      <c r="D140" s="181"/>
      <c r="E140" s="181"/>
      <c r="F140" s="181"/>
      <c r="G140" s="216" t="str">
        <f>IF(C140="","",VLOOKUP(BW!C140,DB!$D$8:$Z$307,23,0)*'6. Multiplikator'!$G$12*VLOOKUP(BW!$E$7,Bevölkerung!$B$9:$F$25,IF($E$38=Optionen!$B$9,5,4),0)/VLOOKUP(C140,DB!$D$8:$AQ$307,40,0))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4"/>
        <v/>
      </c>
      <c r="C141" s="181"/>
      <c r="D141" s="181"/>
      <c r="E141" s="181"/>
      <c r="F141" s="181"/>
      <c r="G141" s="216" t="str">
        <f>IF(C141="","",VLOOKUP(BW!C141,DB!$D$8:$Z$307,23,0)*'6. Multiplikator'!$G$12*VLOOKUP(BW!$E$7,Bevölkerung!$B$9:$F$25,IF($E$38=Optionen!$B$9,5,4),0)/VLOOKUP(C141,DB!$D$8:$AQ$307,40,0))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4"/>
        <v/>
      </c>
      <c r="C142" s="181"/>
      <c r="D142" s="181"/>
      <c r="E142" s="181"/>
      <c r="F142" s="181"/>
      <c r="G142" s="216" t="str">
        <f>IF(C142="","",VLOOKUP(BW!C142,DB!$D$8:$Z$307,23,0)*'6. Multiplikator'!$G$12*VLOOKUP(BW!$E$7,Bevölkerung!$B$9:$F$25,IF($E$38=Optionen!$B$9,5,4),0)/VLOOKUP(C142,DB!$D$8:$AQ$307,40,0))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4"/>
        <v/>
      </c>
      <c r="C143" s="181"/>
      <c r="D143" s="181"/>
      <c r="E143" s="181"/>
      <c r="F143" s="181"/>
      <c r="G143" s="216" t="str">
        <f>IF(C143="","",VLOOKUP(BW!C143,DB!$D$8:$Z$307,23,0)*'6. Multiplikator'!$G$12*VLOOKUP(BW!$E$7,Bevölkerung!$B$9:$F$25,IF($E$38=Optionen!$B$9,5,4),0)/VLOOKUP(C143,DB!$D$8:$AQ$307,40,0))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4"/>
        <v/>
      </c>
      <c r="C144" s="181"/>
      <c r="D144" s="181"/>
      <c r="E144" s="181"/>
      <c r="F144" s="181"/>
      <c r="G144" s="216" t="str">
        <f>IF(C144="","",VLOOKUP(BW!C144,DB!$D$8:$Z$307,23,0)*'6. Multiplikator'!$G$12*VLOOKUP(BW!$E$7,Bevölkerung!$B$9:$F$25,IF($E$38=Optionen!$B$9,5,4),0)/VLOOKUP(C144,DB!$D$8:$AQ$307,40,0))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4"/>
        <v/>
      </c>
      <c r="C145" s="181"/>
      <c r="D145" s="181"/>
      <c r="E145" s="181"/>
      <c r="F145" s="181"/>
      <c r="G145" s="216" t="str">
        <f>IF(C145="","",VLOOKUP(BW!C145,DB!$D$8:$Z$307,23,0)*'6. Multiplikator'!$G$12*VLOOKUP(BW!$E$7,Bevölkerung!$B$9:$F$25,IF($E$38=Optionen!$B$9,5,4),0)/VLOOKUP(C145,DB!$D$8:$AQ$307,40,0))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4"/>
        <v/>
      </c>
      <c r="C146" s="181"/>
      <c r="D146" s="181"/>
      <c r="E146" s="181"/>
      <c r="F146" s="181"/>
      <c r="G146" s="216" t="str">
        <f>IF(C146="","",VLOOKUP(BW!C146,DB!$D$8:$Z$307,23,0)*'6. Multiplikator'!$G$12*VLOOKUP(BW!$E$7,Bevölkerung!$B$9:$F$25,IF($E$38=Optionen!$B$9,5,4),0)/VLOOKUP(C146,DB!$D$8:$AQ$307,40,0))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4"/>
        <v/>
      </c>
      <c r="C147" s="181"/>
      <c r="D147" s="181"/>
      <c r="E147" s="181"/>
      <c r="F147" s="181"/>
      <c r="G147" s="216" t="str">
        <f>IF(C147="","",VLOOKUP(BW!C147,DB!$D$8:$Z$307,23,0)*'6. Multiplikator'!$G$12*VLOOKUP(BW!$E$7,Bevölkerung!$B$9:$F$25,IF($E$38=Optionen!$B$9,5,4),0)/VLOOKUP(C147,DB!$D$8:$AQ$307,40,0))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4"/>
        <v/>
      </c>
      <c r="C148" s="181"/>
      <c r="D148" s="181"/>
      <c r="E148" s="181"/>
      <c r="F148" s="181"/>
      <c r="G148" s="216" t="str">
        <f>IF(C148="","",VLOOKUP(BW!C148,DB!$D$8:$Z$307,23,0)*'6. Multiplikator'!$G$12*VLOOKUP(BW!$E$7,Bevölkerung!$B$9:$F$25,IF($E$38=Optionen!$B$9,5,4),0)/VLOOKUP(C148,DB!$D$8:$AQ$307,40,0))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4"/>
        <v/>
      </c>
      <c r="C149" s="181"/>
      <c r="D149" s="181"/>
      <c r="E149" s="181"/>
      <c r="F149" s="181"/>
      <c r="G149" s="216" t="str">
        <f>IF(C149="","",VLOOKUP(BW!C149,DB!$D$8:$Z$307,23,0)*'6. Multiplikator'!$G$12*VLOOKUP(BW!$E$7,Bevölkerung!$B$9:$F$25,IF($E$38=Optionen!$B$9,5,4),0)/VLOOKUP(C149,DB!$D$8:$AQ$307,40,0))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4"/>
        <v/>
      </c>
      <c r="C150" s="181"/>
      <c r="D150" s="181"/>
      <c r="E150" s="181"/>
      <c r="F150" s="181"/>
      <c r="G150" s="216" t="str">
        <f>IF(C150="","",VLOOKUP(BW!C150,DB!$D$8:$Z$307,23,0)*'6. Multiplikator'!$G$12*VLOOKUP(BW!$E$7,Bevölkerung!$B$9:$F$25,IF($E$38=Optionen!$B$9,5,4),0)/VLOOKUP(C150,DB!$D$8:$AQ$307,40,0))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4"/>
        <v/>
      </c>
      <c r="C151" s="181"/>
      <c r="D151" s="181"/>
      <c r="E151" s="181"/>
      <c r="F151" s="181"/>
      <c r="G151" s="216" t="str">
        <f>IF(C151="","",VLOOKUP(BW!C151,DB!$D$8:$Z$307,23,0)*'6. Multiplikator'!$G$12*VLOOKUP(BW!$E$7,Bevölkerung!$B$9:$F$25,IF($E$38=Optionen!$B$9,5,4),0)/VLOOKUP(C151,DB!$D$8:$AQ$307,40,0))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4"/>
        <v/>
      </c>
      <c r="C152" s="181"/>
      <c r="D152" s="181"/>
      <c r="E152" s="181"/>
      <c r="F152" s="181"/>
      <c r="G152" s="216" t="str">
        <f>IF(C152="","",VLOOKUP(BW!C152,DB!$D$8:$Z$307,23,0)*'6. Multiplikator'!$G$12*VLOOKUP(BW!$E$7,Bevölkerung!$B$9:$F$25,IF($E$38=Optionen!$B$9,5,4),0)/VLOOKUP(C152,DB!$D$8:$AQ$307,40,0))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4"/>
        <v/>
      </c>
      <c r="C153" s="181"/>
      <c r="D153" s="181"/>
      <c r="E153" s="181"/>
      <c r="F153" s="181"/>
      <c r="G153" s="216" t="str">
        <f>IF(C153="","",VLOOKUP(BW!C153,DB!$D$8:$Z$307,23,0)*'6. Multiplikator'!$G$12*VLOOKUP(BW!$E$7,Bevölkerung!$B$9:$F$25,IF($E$38=Optionen!$B$9,5,4),0)/VLOOKUP(C153,DB!$D$8:$AQ$307,40,0))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4"/>
        <v/>
      </c>
      <c r="C154" s="181"/>
      <c r="D154" s="181"/>
      <c r="E154" s="181"/>
      <c r="F154" s="181"/>
      <c r="G154" s="216" t="str">
        <f>IF(C154="","",VLOOKUP(BW!C154,DB!$D$8:$Z$307,23,0)*'6. Multiplikator'!$G$12*VLOOKUP(BW!$E$7,Bevölkerung!$B$9:$F$25,IF($E$38=Optionen!$B$9,5,4),0)/VLOOKUP(C154,DB!$D$8:$AQ$307,40,0))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4"/>
        <v/>
      </c>
      <c r="C155" s="181"/>
      <c r="D155" s="181"/>
      <c r="E155" s="181"/>
      <c r="F155" s="181"/>
      <c r="G155" s="216" t="str">
        <f>IF(C155="","",VLOOKUP(BW!C155,DB!$D$8:$Z$307,23,0)*'6. Multiplikator'!$G$12*VLOOKUP(BW!$E$7,Bevölkerung!$B$9:$F$25,IF($E$38=Optionen!$B$9,5,4),0)/VLOOKUP(C155,DB!$D$8:$AQ$307,40,0))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4"/>
        <v/>
      </c>
      <c r="C156" s="181"/>
      <c r="D156" s="181"/>
      <c r="E156" s="181"/>
      <c r="F156" s="181"/>
      <c r="G156" s="216" t="str">
        <f>IF(C156="","",VLOOKUP(BW!C156,DB!$D$8:$Z$307,23,0)*'6. Multiplikator'!$G$12*VLOOKUP(BW!$E$7,Bevölkerung!$B$9:$F$25,IF($E$38=Optionen!$B$9,5,4),0)/VLOOKUP(C156,DB!$D$8:$AQ$307,40,0))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4"/>
        <v/>
      </c>
      <c r="C157" s="181"/>
      <c r="D157" s="181"/>
      <c r="E157" s="181"/>
      <c r="F157" s="181"/>
      <c r="G157" s="216" t="str">
        <f>IF(C157="","",VLOOKUP(BW!C157,DB!$D$8:$Z$307,23,0)*'6. Multiplikator'!$G$12*VLOOKUP(BW!$E$7,Bevölkerung!$B$9:$F$25,IF($E$38=Optionen!$B$9,5,4),0)/VLOOKUP(C157,DB!$D$8:$AQ$307,40,0))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4"/>
        <v/>
      </c>
      <c r="C158" s="181"/>
      <c r="D158" s="181"/>
      <c r="E158" s="181"/>
      <c r="F158" s="181"/>
      <c r="G158" s="216" t="str">
        <f>IF(C158="","",VLOOKUP(BW!C158,DB!$D$8:$Z$307,23,0)*'6. Multiplikator'!$G$12*VLOOKUP(BW!$E$7,Bevölkerung!$B$9:$F$25,IF($E$38=Optionen!$B$9,5,4),0)/VLOOKUP(C158,DB!$D$8:$AQ$307,40,0))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4"/>
        <v/>
      </c>
      <c r="C159" s="181"/>
      <c r="D159" s="181"/>
      <c r="E159" s="181"/>
      <c r="F159" s="181"/>
      <c r="G159" s="216" t="str">
        <f>IF(C159="","",VLOOKUP(BW!C159,DB!$D$8:$Z$307,23,0)*'6. Multiplikator'!$G$12*VLOOKUP(BW!$E$7,Bevölkerung!$B$9:$F$25,IF($E$38=Optionen!$B$9,5,4),0)/VLOOKUP(C159,DB!$D$8:$AQ$307,40,0))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4"/>
        <v/>
      </c>
      <c r="C160" s="181"/>
      <c r="D160" s="181"/>
      <c r="E160" s="181"/>
      <c r="F160" s="181"/>
      <c r="G160" s="216" t="str">
        <f>IF(C160="","",VLOOKUP(BW!C160,DB!$D$8:$Z$307,23,0)*'6. Multiplikator'!$G$12*VLOOKUP(BW!$E$7,Bevölkerung!$B$9:$F$25,IF($E$38=Optionen!$B$9,5,4),0)/VLOOKUP(C160,DB!$D$8:$AQ$307,40,0))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4"/>
        <v/>
      </c>
      <c r="C161" s="181"/>
      <c r="D161" s="181"/>
      <c r="E161" s="181"/>
      <c r="F161" s="181"/>
      <c r="G161" s="216" t="str">
        <f>IF(C161="","",VLOOKUP(BW!C161,DB!$D$8:$Z$307,23,0)*'6. Multiplikator'!$G$12*VLOOKUP(BW!$E$7,Bevölkerung!$B$9:$F$25,IF($E$38=Optionen!$B$9,5,4),0)/VLOOKUP(C161,DB!$D$8:$AQ$307,40,0))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4"/>
        <v/>
      </c>
      <c r="C162" s="181"/>
      <c r="D162" s="181"/>
      <c r="E162" s="181"/>
      <c r="F162" s="181"/>
      <c r="G162" s="216" t="str">
        <f>IF(C162="","",VLOOKUP(BW!C162,DB!$D$8:$Z$307,23,0)*'6. Multiplikator'!$G$12*VLOOKUP(BW!$E$7,Bevölkerung!$B$9:$F$25,IF($E$38=Optionen!$B$9,5,4),0)/VLOOKUP(C162,DB!$D$8:$AQ$307,40,0))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4"/>
        <v/>
      </c>
      <c r="C163" s="181"/>
      <c r="D163" s="181"/>
      <c r="E163" s="181"/>
      <c r="F163" s="181"/>
      <c r="G163" s="216" t="str">
        <f>IF(C163="","",VLOOKUP(BW!C163,DB!$D$8:$Z$307,23,0)*'6. Multiplikator'!$G$12*VLOOKUP(BW!$E$7,Bevölkerung!$B$9:$F$25,IF($E$38=Optionen!$B$9,5,4),0)/VLOOKUP(C163,DB!$D$8:$AQ$307,40,0))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4"/>
        <v/>
      </c>
      <c r="C164" s="181"/>
      <c r="D164" s="181"/>
      <c r="E164" s="181"/>
      <c r="F164" s="181"/>
      <c r="G164" s="216" t="str">
        <f>IF(C164="","",VLOOKUP(BW!C164,DB!$D$8:$Z$307,23,0)*'6. Multiplikator'!$G$12*VLOOKUP(BW!$E$7,Bevölkerung!$B$9:$F$25,IF($E$38=Optionen!$B$9,5,4),0)/VLOOKUP(C164,DB!$D$8:$AQ$307,40,0))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4"/>
        <v/>
      </c>
      <c r="C165" s="181"/>
      <c r="D165" s="181"/>
      <c r="E165" s="181"/>
      <c r="F165" s="181"/>
      <c r="G165" s="216" t="str">
        <f>IF(C165="","",VLOOKUP(BW!C165,DB!$D$8:$Z$307,23,0)*'6. Multiplikator'!$G$12*VLOOKUP(BW!$E$7,Bevölkerung!$B$9:$F$25,IF($E$38=Optionen!$B$9,5,4),0)/VLOOKUP(C165,DB!$D$8:$AQ$307,40,0))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4"/>
        <v/>
      </c>
      <c r="C166" s="181"/>
      <c r="D166" s="181"/>
      <c r="E166" s="181"/>
      <c r="F166" s="181"/>
      <c r="G166" s="216" t="str">
        <f>IF(C166="","",VLOOKUP(BW!C166,DB!$D$8:$Z$307,23,0)*'6. Multiplikator'!$G$12*VLOOKUP(BW!$E$7,Bevölkerung!$B$9:$F$25,IF($E$38=Optionen!$B$9,5,4),0)/VLOOKUP(C166,DB!$D$8:$AQ$307,40,0))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4"/>
        <v/>
      </c>
      <c r="C167" s="181"/>
      <c r="D167" s="181"/>
      <c r="E167" s="181"/>
      <c r="F167" s="181"/>
      <c r="G167" s="216" t="str">
        <f>IF(C167="","",VLOOKUP(BW!C167,DB!$D$8:$Z$307,23,0)*'6. Multiplikator'!$G$12*VLOOKUP(BW!$E$7,Bevölkerung!$B$9:$F$25,IF($E$38=Optionen!$B$9,5,4),0)/VLOOKUP(C167,DB!$D$8:$AQ$307,40,0))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4"/>
        <v/>
      </c>
      <c r="C168" s="181"/>
      <c r="D168" s="181"/>
      <c r="E168" s="181"/>
      <c r="F168" s="181"/>
      <c r="G168" s="216" t="str">
        <f>IF(C168="","",VLOOKUP(BW!C168,DB!$D$8:$Z$307,23,0)*'6. Multiplikator'!$G$12*VLOOKUP(BW!$E$7,Bevölkerung!$B$9:$F$25,IF($E$38=Optionen!$B$9,5,4),0)/VLOOKUP(C168,DB!$D$8:$AQ$307,40,0))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4"/>
        <v/>
      </c>
      <c r="C169" s="181"/>
      <c r="D169" s="181"/>
      <c r="E169" s="181"/>
      <c r="F169" s="181"/>
      <c r="G169" s="216" t="str">
        <f>IF(C169="","",VLOOKUP(BW!C169,DB!$D$8:$Z$307,23,0)*'6. Multiplikator'!$G$12*VLOOKUP(BW!$E$7,Bevölkerung!$B$9:$F$25,IF($E$38=Optionen!$B$9,5,4),0)/VLOOKUP(C169,DB!$D$8:$AQ$307,40,0))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4"/>
        <v/>
      </c>
      <c r="C170" s="181"/>
      <c r="D170" s="181"/>
      <c r="E170" s="181"/>
      <c r="F170" s="181"/>
      <c r="G170" s="216" t="str">
        <f>IF(C170="","",VLOOKUP(BW!C170,DB!$D$8:$Z$307,23,0)*'6. Multiplikator'!$G$12*VLOOKUP(BW!$E$7,Bevölkerung!$B$9:$F$25,IF($E$38=Optionen!$B$9,5,4),0)/VLOOKUP(C170,DB!$D$8:$AQ$307,40,0))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4"/>
        <v/>
      </c>
      <c r="C171" s="181"/>
      <c r="D171" s="181"/>
      <c r="E171" s="181"/>
      <c r="F171" s="181"/>
      <c r="G171" s="216" t="str">
        <f>IF(C171="","",VLOOKUP(BW!C171,DB!$D$8:$Z$307,23,0)*'6. Multiplikator'!$G$12*VLOOKUP(BW!$E$7,Bevölkerung!$B$9:$F$25,IF($E$38=Optionen!$B$9,5,4),0)/VLOOKUP(C171,DB!$D$8:$AQ$307,40,0))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5">IF(C172&lt;&gt;"",B171+1,"")</f>
        <v/>
      </c>
      <c r="C172" s="181"/>
      <c r="D172" s="181"/>
      <c r="E172" s="181"/>
      <c r="F172" s="181"/>
      <c r="G172" s="216" t="str">
        <f>IF(C172="","",VLOOKUP(BW!C172,DB!$D$8:$Z$307,23,0)*'6. Multiplikator'!$G$12*VLOOKUP(BW!$E$7,Bevölkerung!$B$9:$F$25,IF($E$38=Optionen!$B$9,5,4),0)/VLOOKUP(C172,DB!$D$8:$AQ$307,40,0))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5"/>
        <v/>
      </c>
      <c r="C173" s="181"/>
      <c r="D173" s="181"/>
      <c r="E173" s="181"/>
      <c r="F173" s="181"/>
      <c r="G173" s="216" t="str">
        <f>IF(C173="","",VLOOKUP(BW!C173,DB!$D$8:$Z$307,23,0)*'6. Multiplikator'!$G$12*VLOOKUP(BW!$E$7,Bevölkerung!$B$9:$F$25,IF($E$38=Optionen!$B$9,5,4),0)/VLOOKUP(C173,DB!$D$8:$AQ$307,40,0))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5"/>
        <v/>
      </c>
      <c r="C174" s="181"/>
      <c r="D174" s="181"/>
      <c r="E174" s="181"/>
      <c r="F174" s="181"/>
      <c r="G174" s="216" t="str">
        <f>IF(C174="","",VLOOKUP(BW!C174,DB!$D$8:$Z$307,23,0)*'6. Multiplikator'!$G$12*VLOOKUP(BW!$E$7,Bevölkerung!$B$9:$F$25,IF($E$38=Optionen!$B$9,5,4),0)/VLOOKUP(C174,DB!$D$8:$AQ$307,40,0))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5"/>
        <v/>
      </c>
      <c r="C175" s="181"/>
      <c r="D175" s="181"/>
      <c r="E175" s="181"/>
      <c r="F175" s="181"/>
      <c r="G175" s="216" t="str">
        <f>IF(C175="","",VLOOKUP(BW!C175,DB!$D$8:$Z$307,23,0)*'6. Multiplikator'!$G$12*VLOOKUP(BW!$E$7,Bevölkerung!$B$9:$F$25,IF($E$38=Optionen!$B$9,5,4),0)/VLOOKUP(C175,DB!$D$8:$AQ$307,40,0))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5"/>
        <v/>
      </c>
      <c r="C176" s="181"/>
      <c r="D176" s="181"/>
      <c r="E176" s="181"/>
      <c r="F176" s="181"/>
      <c r="G176" s="216" t="str">
        <f>IF(C176="","",VLOOKUP(BW!C176,DB!$D$8:$Z$307,23,0)*'6. Multiplikator'!$G$12*VLOOKUP(BW!$E$7,Bevölkerung!$B$9:$F$25,IF($E$38=Optionen!$B$9,5,4),0)/VLOOKUP(C176,DB!$D$8:$AQ$307,40,0))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5"/>
        <v/>
      </c>
      <c r="C177" s="181"/>
      <c r="D177" s="181"/>
      <c r="E177" s="181"/>
      <c r="F177" s="181"/>
      <c r="G177" s="216" t="str">
        <f>IF(C177="","",VLOOKUP(BW!C177,DB!$D$8:$Z$307,23,0)*'6. Multiplikator'!$G$12*VLOOKUP(BW!$E$7,Bevölkerung!$B$9:$F$25,IF($E$38=Optionen!$B$9,5,4),0)/VLOOKUP(C177,DB!$D$8:$AQ$307,40,0))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5"/>
        <v/>
      </c>
      <c r="C178" s="181"/>
      <c r="D178" s="181"/>
      <c r="E178" s="181"/>
      <c r="F178" s="181"/>
      <c r="G178" s="216" t="str">
        <f>IF(C178="","",VLOOKUP(BW!C178,DB!$D$8:$Z$307,23,0)*'6. Multiplikator'!$G$12*VLOOKUP(BW!$E$7,Bevölkerung!$B$9:$F$25,IF($E$38=Optionen!$B$9,5,4),0)/VLOOKUP(C178,DB!$D$8:$AQ$307,40,0))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5"/>
        <v/>
      </c>
      <c r="C179" s="181"/>
      <c r="D179" s="181"/>
      <c r="E179" s="181"/>
      <c r="F179" s="181"/>
      <c r="G179" s="216" t="str">
        <f>IF(C179="","",VLOOKUP(BW!C179,DB!$D$8:$Z$307,23,0)*'6. Multiplikator'!$G$12*VLOOKUP(BW!$E$7,Bevölkerung!$B$9:$F$25,IF($E$38=Optionen!$B$9,5,4),0)/VLOOKUP(C179,DB!$D$8:$AQ$307,40,0))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5"/>
        <v/>
      </c>
      <c r="C180" s="181"/>
      <c r="D180" s="181"/>
      <c r="E180" s="181"/>
      <c r="F180" s="181"/>
      <c r="G180" s="216" t="str">
        <f>IF(C180="","",VLOOKUP(BW!C180,DB!$D$8:$Z$307,23,0)*'6. Multiplikator'!$G$12*VLOOKUP(BW!$E$7,Bevölkerung!$B$9:$F$25,IF($E$38=Optionen!$B$9,5,4),0)/VLOOKUP(C180,DB!$D$8:$AQ$307,40,0))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5"/>
        <v/>
      </c>
      <c r="C181" s="181"/>
      <c r="D181" s="181"/>
      <c r="E181" s="181"/>
      <c r="F181" s="181"/>
      <c r="G181" s="216" t="str">
        <f>IF(C181="","",VLOOKUP(BW!C181,DB!$D$8:$Z$307,23,0)*'6. Multiplikator'!$G$12*VLOOKUP(BW!$E$7,Bevölkerung!$B$9:$F$25,IF($E$38=Optionen!$B$9,5,4),0)/VLOOKUP(C181,DB!$D$8:$AQ$307,40,0))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5"/>
        <v/>
      </c>
      <c r="C182" s="181"/>
      <c r="D182" s="181"/>
      <c r="E182" s="181"/>
      <c r="F182" s="181"/>
      <c r="G182" s="216" t="str">
        <f>IF(C182="","",VLOOKUP(BW!C182,DB!$D$8:$Z$307,23,0)*'6. Multiplikator'!$G$12*VLOOKUP(BW!$E$7,Bevölkerung!$B$9:$F$25,IF($E$38=Optionen!$B$9,5,4),0)/VLOOKUP(C182,DB!$D$8:$AQ$307,40,0))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5"/>
        <v/>
      </c>
      <c r="C183" s="181"/>
      <c r="D183" s="181"/>
      <c r="E183" s="181"/>
      <c r="F183" s="181"/>
      <c r="G183" s="216" t="str">
        <f>IF(C183="","",VLOOKUP(BW!C183,DB!$D$8:$Z$307,23,0)*'6. Multiplikator'!$G$12*VLOOKUP(BW!$E$7,Bevölkerung!$B$9:$F$25,IF($E$38=Optionen!$B$9,5,4),0)/VLOOKUP(C183,DB!$D$8:$AQ$307,40,0))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5"/>
        <v/>
      </c>
      <c r="C184" s="181"/>
      <c r="D184" s="181"/>
      <c r="E184" s="181"/>
      <c r="F184" s="181"/>
      <c r="G184" s="216" t="str">
        <f>IF(C184="","",VLOOKUP(BW!C184,DB!$D$8:$Z$307,23,0)*'6. Multiplikator'!$G$12*VLOOKUP(BW!$E$7,Bevölkerung!$B$9:$F$25,IF($E$38=Optionen!$B$9,5,4),0)/VLOOKUP(C184,DB!$D$8:$AQ$307,40,0))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5"/>
        <v/>
      </c>
      <c r="C185" s="181"/>
      <c r="D185" s="181"/>
      <c r="E185" s="181"/>
      <c r="F185" s="181"/>
      <c r="G185" s="216" t="str">
        <f>IF(C185="","",VLOOKUP(BW!C185,DB!$D$8:$Z$307,23,0)*'6. Multiplikator'!$G$12*VLOOKUP(BW!$E$7,Bevölkerung!$B$9:$F$25,IF($E$38=Optionen!$B$9,5,4),0)/VLOOKUP(C185,DB!$D$8:$AQ$307,40,0))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5"/>
        <v/>
      </c>
      <c r="C186" s="181"/>
      <c r="D186" s="181"/>
      <c r="E186" s="181"/>
      <c r="F186" s="181"/>
      <c r="G186" s="216" t="str">
        <f>IF(C186="","",VLOOKUP(BW!C186,DB!$D$8:$Z$307,23,0)*'6. Multiplikator'!$G$12*VLOOKUP(BW!$E$7,Bevölkerung!$B$9:$F$25,IF($E$38=Optionen!$B$9,5,4),0)/VLOOKUP(C186,DB!$D$8:$AQ$307,40,0))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5"/>
        <v/>
      </c>
      <c r="C187" s="181"/>
      <c r="D187" s="181"/>
      <c r="E187" s="181"/>
      <c r="F187" s="181"/>
      <c r="G187" s="216" t="str">
        <f>IF(C187="","",VLOOKUP(BW!C187,DB!$D$8:$Z$307,23,0)*'6. Multiplikator'!$G$12*VLOOKUP(BW!$E$7,Bevölkerung!$B$9:$F$25,IF($E$38=Optionen!$B$9,5,4),0)/VLOOKUP(C187,DB!$D$8:$AQ$307,40,0))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5"/>
        <v/>
      </c>
      <c r="C188" s="181"/>
      <c r="D188" s="181"/>
      <c r="E188" s="181"/>
      <c r="F188" s="181"/>
      <c r="G188" s="216" t="str">
        <f>IF(C188="","",VLOOKUP(BW!C188,DB!$D$8:$Z$307,23,0)*'6. Multiplikator'!$G$12*VLOOKUP(BW!$E$7,Bevölkerung!$B$9:$F$25,IF($E$38=Optionen!$B$9,5,4),0)/VLOOKUP(C188,DB!$D$8:$AQ$307,40,0))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5"/>
        <v/>
      </c>
      <c r="C189" s="181"/>
      <c r="D189" s="181"/>
      <c r="E189" s="181"/>
      <c r="F189" s="181"/>
      <c r="G189" s="216" t="str">
        <f>IF(C189="","",VLOOKUP(BW!C189,DB!$D$8:$Z$307,23,0)*'6. Multiplikator'!$G$12*VLOOKUP(BW!$E$7,Bevölkerung!$B$9:$F$25,IF($E$38=Optionen!$B$9,5,4),0)/VLOOKUP(C189,DB!$D$8:$AQ$307,40,0))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5"/>
        <v/>
      </c>
      <c r="C190" s="181"/>
      <c r="D190" s="181"/>
      <c r="E190" s="181"/>
      <c r="F190" s="181"/>
      <c r="G190" s="216" t="str">
        <f>IF(C190="","",VLOOKUP(BW!C190,DB!$D$8:$Z$307,23,0)*'6. Multiplikator'!$G$12*VLOOKUP(BW!$E$7,Bevölkerung!$B$9:$F$25,IF($E$38=Optionen!$B$9,5,4),0)/VLOOKUP(C190,DB!$D$8:$AQ$307,40,0))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5"/>
        <v/>
      </c>
      <c r="C191" s="181"/>
      <c r="D191" s="181"/>
      <c r="E191" s="181"/>
      <c r="F191" s="181"/>
      <c r="G191" s="216" t="str">
        <f>IF(C191="","",VLOOKUP(BW!C191,DB!$D$8:$Z$307,23,0)*'6. Multiplikator'!$G$12*VLOOKUP(BW!$E$7,Bevölkerung!$B$9:$F$25,IF($E$38=Optionen!$B$9,5,4),0)/VLOOKUP(C191,DB!$D$8:$AQ$307,40,0))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5"/>
        <v/>
      </c>
      <c r="C192" s="181"/>
      <c r="D192" s="181"/>
      <c r="E192" s="181"/>
      <c r="F192" s="181"/>
      <c r="G192" s="216" t="str">
        <f>IF(C192="","",VLOOKUP(BW!C192,DB!$D$8:$Z$307,23,0)*'6. Multiplikator'!$G$12*VLOOKUP(BW!$E$7,Bevölkerung!$B$9:$F$25,IF($E$38=Optionen!$B$9,5,4),0)/VLOOKUP(C192,DB!$D$8:$AQ$307,40,0))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0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0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0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F196/VLOOKUP(BW!E7,Bevölkerung!B9:D24,3,0)*1000</f>
        <v>0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B4:C4"/>
    <mergeCell ref="E7:G7"/>
    <mergeCell ref="B11:E11"/>
    <mergeCell ref="F11:I11"/>
    <mergeCell ref="J11:K11"/>
    <mergeCell ref="E12:G12"/>
    <mergeCell ref="C18:F18"/>
    <mergeCell ref="G18:H18"/>
    <mergeCell ref="I18:K18"/>
  </mergeCells>
  <conditionalFormatting sqref="B14:K14">
    <cfRule type="notContainsBlanks" dxfId="421" priority="43">
      <formula>LEN(TRIM(B14))&gt;0</formula>
    </cfRule>
  </conditionalFormatting>
  <conditionalFormatting sqref="C32:F32">
    <cfRule type="expression" dxfId="420" priority="42">
      <formula>$B31&lt;&gt;""</formula>
    </cfRule>
  </conditionalFormatting>
  <conditionalFormatting sqref="G32:H32">
    <cfRule type="expression" dxfId="419" priority="41">
      <formula>$B31&lt;&gt;""</formula>
    </cfRule>
  </conditionalFormatting>
  <conditionalFormatting sqref="B40:K40">
    <cfRule type="containsText" dxfId="418" priority="40" operator="containsText" text="Es werden">
      <formula>NOT(ISERROR(SEARCH("Es werden",B40)))</formula>
    </cfRule>
  </conditionalFormatting>
  <conditionalFormatting sqref="B17:B32">
    <cfRule type="expression" dxfId="417" priority="39">
      <formula>$B16&lt;&gt;""</formula>
    </cfRule>
  </conditionalFormatting>
  <conditionalFormatting sqref="G20:H31">
    <cfRule type="expression" dxfId="416" priority="37">
      <formula>$G19&lt;&gt;""</formula>
    </cfRule>
  </conditionalFormatting>
  <conditionalFormatting sqref="I20:K31">
    <cfRule type="expression" dxfId="415" priority="36">
      <formula>$I19&lt;&gt;""</formula>
    </cfRule>
  </conditionalFormatting>
  <conditionalFormatting sqref="C17:F31">
    <cfRule type="expression" dxfId="414" priority="38">
      <formula>$C16&lt;&gt;""</formula>
    </cfRule>
  </conditionalFormatting>
  <conditionalFormatting sqref="G17:H31">
    <cfRule type="expression" dxfId="413" priority="33">
      <formula>$B16&lt;&gt;""</formula>
    </cfRule>
  </conditionalFormatting>
  <conditionalFormatting sqref="I17:K31">
    <cfRule type="expression" dxfId="412" priority="31">
      <formula>$B16&lt;&gt;""</formula>
    </cfRule>
  </conditionalFormatting>
  <conditionalFormatting sqref="C48:F192">
    <cfRule type="expression" dxfId="411" priority="28">
      <formula>$C47&lt;&gt;""</formula>
    </cfRule>
  </conditionalFormatting>
  <conditionalFormatting sqref="G48:H192">
    <cfRule type="expression" dxfId="410" priority="27">
      <formula>$G47&lt;&gt;""</formula>
    </cfRule>
  </conditionalFormatting>
  <conditionalFormatting sqref="B48:B192">
    <cfRule type="expression" dxfId="409" priority="25">
      <formula>$B47&lt;&gt;""</formula>
    </cfRule>
  </conditionalFormatting>
  <conditionalFormatting sqref="I48:K192">
    <cfRule type="expression" dxfId="408" priority="24">
      <formula>$G47&lt;&gt;""</formula>
    </cfRule>
  </conditionalFormatting>
  <conditionalFormatting sqref="I48:K192">
    <cfRule type="containsText" dxfId="407" priority="20" operator="containsText" text="Bereits in gewähltem Paket">
      <formula>NOT(ISERROR(SEARCH("Bereits in gewähltem Paket",I48)))</formula>
    </cfRule>
  </conditionalFormatting>
  <conditionalFormatting sqref="B43">
    <cfRule type="expression" dxfId="406" priority="12">
      <formula>$B42&lt;&gt;""</formula>
    </cfRule>
  </conditionalFormatting>
  <conditionalFormatting sqref="C47:F47">
    <cfRule type="expression" dxfId="405" priority="11">
      <formula>$C46&lt;&gt;""</formula>
    </cfRule>
  </conditionalFormatting>
  <conditionalFormatting sqref="G43:H47">
    <cfRule type="expression" dxfId="404" priority="10">
      <formula>$G42&lt;&gt;""</formula>
    </cfRule>
  </conditionalFormatting>
  <conditionalFormatting sqref="I43:K43">
    <cfRule type="expression" dxfId="403" priority="9">
      <formula>$G42&lt;&gt;""</formula>
    </cfRule>
  </conditionalFormatting>
  <conditionalFormatting sqref="B44:B47">
    <cfRule type="expression" dxfId="402" priority="8">
      <formula>$B43&lt;&gt;""</formula>
    </cfRule>
  </conditionalFormatting>
  <conditionalFormatting sqref="I44:K47">
    <cfRule type="expression" dxfId="401" priority="7">
      <formula>$G43&lt;&gt;""</formula>
    </cfRule>
  </conditionalFormatting>
  <conditionalFormatting sqref="I43:K47">
    <cfRule type="containsText" dxfId="400" priority="3" operator="containsText" text="Bereits in gewähltem Paket">
      <formula>NOT(ISERROR(SEARCH("Bereits in gewähltem Paket",I43)))</formula>
    </cfRule>
  </conditionalFormatting>
  <conditionalFormatting sqref="C43:F46">
    <cfRule type="expression" dxfId="399" priority="1">
      <formula>$C42&lt;&gt;""</formula>
    </cfRule>
  </conditionalFormatting>
  <dataValidations count="1">
    <dataValidation type="list" allowBlank="1" showInputMessage="1" showErrorMessage="1" sqref="C193:C194" xr:uid="{2DEF1894-1352-4913-8FA8-C681D5CC91D0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id="{905DF2D9-1E79-4FCA-9B35-F3940D9301E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34" id="{902B808E-FF03-4F8D-8294-615E5795A65D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32" id="{1FE57929-7849-4DA3-8DC5-2FF8F930860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30" id="{9AFD3D6B-D718-4237-A05A-828F7E15F8C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23" id="{84576EB7-CBB2-4E0D-B8D3-68AFA856CA9E}">
            <xm:f>$B47+1&gt;'5.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B48:B192</xm:sqref>
        </x14:conditionalFormatting>
        <x14:conditionalFormatting xmlns:xm="http://schemas.microsoft.com/office/excel/2006/main">
          <x14:cfRule type="expression" priority="22" id="{ADCF6F2C-C256-45A7-A629-9E4E7477DE20}">
            <xm:f>$B47+1&gt;'5.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G48:K191 G192:H192</xm:sqref>
        </x14:conditionalFormatting>
        <x14:conditionalFormatting xmlns:xm="http://schemas.microsoft.com/office/excel/2006/main">
          <x14:cfRule type="expression" priority="21" id="{08425E10-B2B7-465A-BC00-D90C1AD041A7}">
            <xm:f>$B47+1&gt;'5.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I48:K192</xm:sqref>
        </x14:conditionalFormatting>
        <x14:conditionalFormatting xmlns:xm="http://schemas.microsoft.com/office/excel/2006/main">
          <x14:cfRule type="expression" priority="6" id="{DD34ED4D-D379-486F-91A5-74E83DC74CD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B44:B47</xm:sqref>
        </x14:conditionalFormatting>
        <x14:conditionalFormatting xmlns:xm="http://schemas.microsoft.com/office/excel/2006/main">
          <x14:cfRule type="expression" priority="5" id="{3B519FBC-9704-4F6F-BF5E-0606CB5DA8FC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G44:K47</xm:sqref>
        </x14:conditionalFormatting>
        <x14:conditionalFormatting xmlns:xm="http://schemas.microsoft.com/office/excel/2006/main">
          <x14:cfRule type="expression" priority="4" id="{7521CEFF-E497-48C8-BFBC-FCACB473CFF0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I44:K47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60B6A97-FE2A-443B-8054-9DD12FE61CC7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E4AFE131-E468-482E-AFDB-7685359D7A31}">
          <x14:formula1>
            <xm:f>Optionen!$AF$4:$AF$304</xm:f>
          </x14:formula1>
          <xm:sqref>D194:F194 C48:F192 C43:F46</xm:sqref>
        </x14:dataValidation>
        <x14:dataValidation type="list" allowBlank="1" showInputMessage="1" showErrorMessage="1" xr:uid="{E2B8ECCA-4DD7-48E7-A954-98EE677BBAC2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E123B9CE-5449-47D2-9D60-B0C72499EE5C}">
          <x14:formula1>
            <xm:f>Bevölkerung!$B$9:$B$25</xm:f>
          </x14:formula1>
          <xm:sqref>E7:G7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7946A-60D0-4816-BCBA-75C2C31C4F85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67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1471880.2141722157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112.01367699157734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8QsS9z65bWycshqXMKROrg3tdW+B5OQfjvXNaHuX6ujNRWY18CnfRqgbmvoaYsYyVj53fkpqBC9evAIgaJb5tA==" saltValue="ZbC1vAJDYHZwauXotYbiVw==" spinCount="100000" sheet="1" objects="1" scenarios="1" selectLockedCells="1" selectUnlockedCells="1"/>
  <mergeCells count="9">
    <mergeCell ref="C18:E18"/>
    <mergeCell ref="B11:I11"/>
    <mergeCell ref="C17:E17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605BBB-42E1-41FE-8904-71829FFFCCFE}">
          <x14:formula1>
            <xm:f>Optionen!$G$4:$G$21</xm:f>
          </x14:formula1>
          <xm:sqref>C6:E6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E7DCB-6B65-43D7-8F2E-DE58C34A3718}">
  <sheetPr codeName="Tabelle13"/>
  <dimension ref="A1:L204"/>
  <sheetViews>
    <sheetView showGridLines="0" topLeftCell="A30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67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Multiplikator'!$B$16:$N$30,9,0)*VLOOKUP(BY!$E$7,Bevölkerung!$B$9:$F$25,IF($E$12=Optionen!$B$9,5,4),0)*VLOOKUP($D$33,'6.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Multiplikator'!$B$16:$N$30,9,0)*VLOOKUP(BY!$E$7,Bevölkerung!$B$9:$F$25,IF($E$12=Optionen!$B$9,5,4),0)*VLOOKUP($D$33,'6.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Multiplikator'!$B$16:$N$30,9,0)*VLOOKUP(BY!$E$7,Bevölkerung!$B$9:$F$25,IF($E$12=Optionen!$B$9,5,4),0)*VLOOKUP($D$33,'6.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Multiplikator'!$B$16:$N$30,9,0)*VLOOKUP(BY!$E$7,Bevölkerung!$B$9:$F$25,IF($E$12=Optionen!$B$9,5,4),0)*VLOOKUP($D$33,'6.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Multiplikator'!$B$16:$N$30,9,0)*VLOOKUP(BY!$E$7,Bevölkerung!$B$9:$F$25,IF($E$12=Optionen!$B$9,5,4),0)*VLOOKUP($D$33,'6.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Multiplikator'!$B$16:$N$30,9,0)*VLOOKUP(BY!$E$7,Bevölkerung!$B$9:$F$25,IF($E$12=Optionen!$B$9,5,4),0)*VLOOKUP($D$33,'6.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Multiplikator'!$B$16:$N$30,9,0)*VLOOKUP(BY!$E$7,Bevölkerung!$B$9:$F$25,IF($E$12=Optionen!$B$9,5,4),0)*VLOOKUP($D$33,'6.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Multiplikator'!$B$16:$N$30,9,0)*VLOOKUP(BY!$E$7,Bevölkerung!$B$9:$F$25,IF($E$12=Optionen!$B$9,5,4),0)*VLOOKUP($D$33,'6.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Multiplikator'!$B$16:$N$30,9,0)*VLOOKUP(BY!$E$7,Bevölkerung!$B$9:$F$25,IF($E$12=Optionen!$B$9,5,4),0)*VLOOKUP($D$33,'6.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Multiplikator'!$B$16:$N$30,9,0)*VLOOKUP(BY!$E$7,Bevölkerung!$B$9:$F$25,IF($E$12=Optionen!$B$9,5,4),0)*VLOOKUP($D$33,'6.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Multiplikator'!$B$16:$N$30,9,0)*VLOOKUP(BY!$E$7,Bevölkerung!$B$9:$F$25,IF($E$12=Optionen!$B$9,5,4),0)*VLOOKUP($D$33,'6.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Multiplikator'!$B$16:$N$30,9,0)*VLOOKUP(BY!$E$7,Bevölkerung!$B$9:$F$25,IF($E$12=Optionen!$B$9,5,4),0)*VLOOKUP($D$33,'6.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Multiplikator'!$B$16:$N$30,9,0)*VLOOKUP(BY!$E$7,Bevölkerung!$B$9:$F$25,IF($E$12=Optionen!$B$9,5,4),0)*VLOOKUP($D$33,'6.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Multiplikator'!$B$16:$N$30,9,0)*VLOOKUP(BY!$E$7,Bevölkerung!$B$9:$F$25,IF($E$12=Optionen!$B$9,5,4),0)*VLOOKUP($D$33,'6.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Multiplikator'!$B$16:$N$30,9,0)*VLOOKUP(BY!$E$7,Bevölkerung!$B$9:$F$25,IF($E$12=Optionen!$B$9,5,4),0)*VLOOKUP($D$33,'6.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",0,IF(C43="","",VLOOKUP(BY!C43,DB!$D$8:$Z$307,23,0)*'6. Multiplikator'!$G$12*VLOOKUP(BY!$E$7,Bevölkerung!$B$9:$F$25,IF($E$38=Optionen!$B$9,5,4),0)/VLOOKUP(C43,DB!$D$8:$AQ$307,40,0)))</f>
        <v>228241.1568787132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",0,IF(C44="","",VLOOKUP(BY!C44,DB!$D$8:$Z$307,23,0)*'6. Multiplikator'!$G$12*VLOOKUP(BY!$E$7,Bevölkerung!$B$9:$F$25,IF($E$38=Optionen!$B$9,5,4),0)/VLOOKUP(C44,DB!$D$8:$AQ$307,40,0)))</f>
        <v>345610.47832004318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",0,IF(C45="","",VLOOKUP(BY!C45,DB!$D$8:$Z$307,23,0)*'6. Multiplikator'!$G$12*VLOOKUP(BY!$E$7,Bevölkerung!$B$9:$F$25,IF($E$38=Optionen!$B$9,5,4),0)/VLOOKUP(C45,DB!$D$8:$AQ$307,40,0)))</f>
        <v>741777.19215343951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",0,IF(C46="","",VLOOKUP(BY!C46,DB!$D$8:$Z$307,23,0)*'6. Multiplikator'!$G$12*VLOOKUP(BY!$E$7,Bevölkerung!$B$9:$F$25,IF($E$38=Optionen!$B$9,5,4),0)/VLOOKUP(C46,DB!$D$8:$AQ$307,40,0)))</f>
        <v>156251.3868200198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IF(C47="","",VLOOKUP(BY!C47,DB!$D$8:$Z$307,23,0)*'6. Multiplikator'!$G$12*VLOOKUP(BY!$E$7,Bevölkerung!$B$9:$F$25,IF($E$38=Optionen!$B$9,5,4),0)/VLOOKUP(C47,DB!$D$8:$AQ$307,40,0))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IF(C48="","",VLOOKUP(BY!C48,DB!$D$8:$Z$307,23,0)*'6. Multiplikator'!$G$12*VLOOKUP(BY!$E$7,Bevölkerung!$B$9:$F$25,IF($E$38=Optionen!$B$9,5,4),0)/VLOOKUP(C48,DB!$D$8:$AQ$307,40,0))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IF(C49="","",VLOOKUP(BY!C49,DB!$D$8:$Z$307,23,0)*'6. Multiplikator'!$G$12*VLOOKUP(BY!$E$7,Bevölkerung!$B$9:$F$25,IF($E$38=Optionen!$B$9,5,4),0)/VLOOKUP(C49,DB!$D$8:$AQ$307,40,0))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IF(C50="","",VLOOKUP(BY!C50,DB!$D$8:$Z$307,23,0)*'6. Multiplikator'!$G$12*VLOOKUP(BY!$E$7,Bevölkerung!$B$9:$F$25,IF($E$38=Optionen!$B$9,5,4),0)/VLOOKUP(C50,DB!$D$8:$AQ$307,40,0))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IF(C51="","",VLOOKUP(BY!C51,DB!$D$8:$Z$307,23,0)*'6. Multiplikator'!$G$12*VLOOKUP(BY!$E$7,Bevölkerung!$B$9:$F$25,IF($E$38=Optionen!$B$9,5,4),0)/VLOOKUP(C51,DB!$D$8:$AQ$307,40,0))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IF(C52="","",VLOOKUP(BY!C52,DB!$D$8:$Z$307,23,0)*'6. Multiplikator'!$G$12*VLOOKUP(BY!$E$7,Bevölkerung!$B$9:$F$25,IF($E$38=Optionen!$B$9,5,4),0)/VLOOKUP(C52,DB!$D$8:$AQ$307,40,0))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IF(C53="","",VLOOKUP(BY!C53,DB!$D$8:$Z$307,23,0)*'6. Multiplikator'!$G$12*VLOOKUP(BY!$E$7,Bevölkerung!$B$9:$F$25,IF($E$38=Optionen!$B$9,5,4),0)/VLOOKUP(C53,DB!$D$8:$AQ$307,40,0))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IF(C54="","",VLOOKUP(BY!C54,DB!$D$8:$Z$307,23,0)*'6. Multiplikator'!$G$12*VLOOKUP(BY!$E$7,Bevölkerung!$B$9:$F$25,IF($E$38=Optionen!$B$9,5,4),0)/VLOOKUP(C54,DB!$D$8:$AQ$307,40,0))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IF(C55="","",VLOOKUP(BY!C55,DB!$D$8:$Z$307,23,0)*'6. Multiplikator'!$G$12*VLOOKUP(BY!$E$7,Bevölkerung!$B$9:$F$25,IF($E$38=Optionen!$B$9,5,4),0)/VLOOKUP(C55,DB!$D$8:$AQ$307,40,0))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IF(C56="","",VLOOKUP(BY!C56,DB!$D$8:$Z$307,23,0)*'6. Multiplikator'!$G$12*VLOOKUP(BY!$E$7,Bevölkerung!$B$9:$F$25,IF($E$38=Optionen!$B$9,5,4),0)/VLOOKUP(C56,DB!$D$8:$AQ$307,40,0))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IF(C57="","",VLOOKUP(BY!C57,DB!$D$8:$Z$307,23,0)*'6. Multiplikator'!$G$12*VLOOKUP(BY!$E$7,Bevölkerung!$B$9:$F$25,IF($E$38=Optionen!$B$9,5,4),0)/VLOOKUP(C57,DB!$D$8:$AQ$307,40,0))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IF(C58="","",VLOOKUP(BY!C58,DB!$D$8:$Z$307,23,0)*'6. Multiplikator'!$G$12*VLOOKUP(BY!$E$7,Bevölkerung!$B$9:$F$25,IF($E$38=Optionen!$B$9,5,4),0)/VLOOKUP(C58,DB!$D$8:$AQ$307,40,0))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IF(C59="","",VLOOKUP(BY!C59,DB!$D$8:$Z$307,23,0)*'6. Multiplikator'!$G$12*VLOOKUP(BY!$E$7,Bevölkerung!$B$9:$F$25,IF($E$38=Optionen!$B$9,5,4),0)/VLOOKUP(C59,DB!$D$8:$AQ$307,40,0))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IF(C60="","",VLOOKUP(BY!C60,DB!$D$8:$Z$307,23,0)*'6. Multiplikator'!$G$12*VLOOKUP(BY!$E$7,Bevölkerung!$B$9:$F$25,IF($E$38=Optionen!$B$9,5,4),0)/VLOOKUP(C60,DB!$D$8:$AQ$307,40,0))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IF(C61="","",VLOOKUP(BY!C61,DB!$D$8:$Z$307,23,0)*'6. Multiplikator'!$G$12*VLOOKUP(BY!$E$7,Bevölkerung!$B$9:$F$25,IF($E$38=Optionen!$B$9,5,4),0)/VLOOKUP(C61,DB!$D$8:$AQ$307,40,0))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IF(C62="","",VLOOKUP(BY!C62,DB!$D$8:$Z$307,23,0)*'6. Multiplikator'!$G$12*VLOOKUP(BY!$E$7,Bevölkerung!$B$9:$F$25,IF($E$38=Optionen!$B$9,5,4),0)/VLOOKUP(C62,DB!$D$8:$AQ$307,40,0))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IF(C63="","",VLOOKUP(BY!C63,DB!$D$8:$Z$307,23,0)*'6. Multiplikator'!$G$12*VLOOKUP(BY!$E$7,Bevölkerung!$B$9:$F$25,IF($E$38=Optionen!$B$9,5,4),0)/VLOOKUP(C63,DB!$D$8:$AQ$307,40,0))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IF(C64="","",VLOOKUP(BY!C64,DB!$D$8:$Z$307,23,0)*'6. Multiplikator'!$G$12*VLOOKUP(BY!$E$7,Bevölkerung!$B$9:$F$25,IF($E$38=Optionen!$B$9,5,4),0)/VLOOKUP(C64,DB!$D$8:$AQ$307,40,0))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IF(C65="","",VLOOKUP(BY!C65,DB!$D$8:$Z$307,23,0)*'6. Multiplikator'!$G$12*VLOOKUP(BY!$E$7,Bevölkerung!$B$9:$F$25,IF($E$38=Optionen!$B$9,5,4),0)/VLOOKUP(C65,DB!$D$8:$AQ$307,40,0))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IF(C66="","",VLOOKUP(BY!C66,DB!$D$8:$Z$307,23,0)*'6. Multiplikator'!$G$12*VLOOKUP(BY!$E$7,Bevölkerung!$B$9:$F$25,IF($E$38=Optionen!$B$9,5,4),0)/VLOOKUP(C66,DB!$D$8:$AQ$307,40,0))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IF(C67="","",VLOOKUP(BY!C67,DB!$D$8:$Z$307,23,0)*'6. Multiplikator'!$G$12*VLOOKUP(BY!$E$7,Bevölkerung!$B$9:$F$25,IF($E$38=Optionen!$B$9,5,4),0)/VLOOKUP(C67,DB!$D$8:$AQ$307,40,0))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IF(C68="","",VLOOKUP(BY!C68,DB!$D$8:$Z$307,23,0)*'6. Multiplikator'!$G$12*VLOOKUP(BY!$E$7,Bevölkerung!$B$9:$F$25,IF($E$38=Optionen!$B$9,5,4),0)/VLOOKUP(C68,DB!$D$8:$AQ$307,40,0))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IF(C69="","",VLOOKUP(BY!C69,DB!$D$8:$Z$307,23,0)*'6. Multiplikator'!$G$12*VLOOKUP(BY!$E$7,Bevölkerung!$B$9:$F$25,IF($E$38=Optionen!$B$9,5,4),0)/VLOOKUP(C69,DB!$D$8:$AQ$307,40,0))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IF(C70="","",VLOOKUP(BY!C70,DB!$D$8:$Z$307,23,0)*'6. Multiplikator'!$G$12*VLOOKUP(BY!$E$7,Bevölkerung!$B$9:$F$25,IF($E$38=Optionen!$B$9,5,4),0)/VLOOKUP(C70,DB!$D$8:$AQ$307,40,0))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IF(C71="","",VLOOKUP(BY!C71,DB!$D$8:$Z$307,23,0)*'6. Multiplikator'!$G$12*VLOOKUP(BY!$E$7,Bevölkerung!$B$9:$F$25,IF($E$38=Optionen!$B$9,5,4),0)/VLOOKUP(C71,DB!$D$8:$AQ$307,40,0))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IF(C72="","",VLOOKUP(BY!C72,DB!$D$8:$Z$307,23,0)*'6. Multiplikator'!$G$12*VLOOKUP(BY!$E$7,Bevölkerung!$B$9:$F$25,IF($E$38=Optionen!$B$9,5,4),0)/VLOOKUP(C72,DB!$D$8:$AQ$307,40,0))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IF(C73="","",VLOOKUP(BY!C73,DB!$D$8:$Z$307,23,0)*'6. Multiplikator'!$G$12*VLOOKUP(BY!$E$7,Bevölkerung!$B$9:$F$25,IF($E$38=Optionen!$B$9,5,4),0)/VLOOKUP(C73,DB!$D$8:$AQ$307,40,0))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IF(C74="","",VLOOKUP(BY!C74,DB!$D$8:$Z$307,23,0)*'6. Multiplikator'!$G$12*VLOOKUP(BY!$E$7,Bevölkerung!$B$9:$F$25,IF($E$38=Optionen!$B$9,5,4),0)/VLOOKUP(C74,DB!$D$8:$AQ$307,40,0))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IF(C75="","",VLOOKUP(BY!C75,DB!$D$8:$Z$307,23,0)*'6. Multiplikator'!$G$12*VLOOKUP(BY!$E$7,Bevölkerung!$B$9:$F$25,IF($E$38=Optionen!$B$9,5,4),0)/VLOOKUP(C75,DB!$D$8:$AQ$307,40,0))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IF(C76="","",VLOOKUP(BY!C76,DB!$D$8:$Z$307,23,0)*'6. Multiplikator'!$G$12*VLOOKUP(BY!$E$7,Bevölkerung!$B$9:$F$25,IF($E$38=Optionen!$B$9,5,4),0)/VLOOKUP(C76,DB!$D$8:$AQ$307,40,0))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IF(C77="","",VLOOKUP(BY!C77,DB!$D$8:$Z$307,23,0)*'6. Multiplikator'!$G$12*VLOOKUP(BY!$E$7,Bevölkerung!$B$9:$F$25,IF($E$38=Optionen!$B$9,5,4),0)/VLOOKUP(C77,DB!$D$8:$AQ$307,40,0))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IF(C78="","",VLOOKUP(BY!C78,DB!$D$8:$Z$307,23,0)*'6. Multiplikator'!$G$12*VLOOKUP(BY!$E$7,Bevölkerung!$B$9:$F$25,IF($E$38=Optionen!$B$9,5,4),0)/VLOOKUP(C78,DB!$D$8:$AQ$307,40,0))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IF(C79="","",VLOOKUP(BY!C79,DB!$D$8:$Z$307,23,0)*'6. Multiplikator'!$G$12*VLOOKUP(BY!$E$7,Bevölkerung!$B$9:$F$25,IF($E$38=Optionen!$B$9,5,4),0)/VLOOKUP(C79,DB!$D$8:$AQ$307,40,0))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IF(C80="","",VLOOKUP(BY!C80,DB!$D$8:$Z$307,23,0)*'6. Multiplikator'!$G$12*VLOOKUP(BY!$E$7,Bevölkerung!$B$9:$F$25,IF($E$38=Optionen!$B$9,5,4),0)/VLOOKUP(C80,DB!$D$8:$AQ$307,40,0))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IF(C81="","",VLOOKUP(BY!C81,DB!$D$8:$Z$307,23,0)*'6. Multiplikator'!$G$12*VLOOKUP(BY!$E$7,Bevölkerung!$B$9:$F$25,IF($E$38=Optionen!$B$9,5,4),0)/VLOOKUP(C81,DB!$D$8:$AQ$307,40,0))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IF(C82="","",VLOOKUP(BY!C82,DB!$D$8:$Z$307,23,0)*'6. Multiplikator'!$G$12*VLOOKUP(BY!$E$7,Bevölkerung!$B$9:$F$25,IF($E$38=Optionen!$B$9,5,4),0)/VLOOKUP(C82,DB!$D$8:$AQ$307,40,0))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IF(C83="","",VLOOKUP(BY!C83,DB!$D$8:$Z$307,23,0)*'6. Multiplikator'!$G$12*VLOOKUP(BY!$E$7,Bevölkerung!$B$9:$F$25,IF($E$38=Optionen!$B$9,5,4),0)/VLOOKUP(C83,DB!$D$8:$AQ$307,40,0))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IF(C84="","",VLOOKUP(BY!C84,DB!$D$8:$Z$307,23,0)*'6. Multiplikator'!$G$12*VLOOKUP(BY!$E$7,Bevölkerung!$B$9:$F$25,IF($E$38=Optionen!$B$9,5,4),0)/VLOOKUP(C84,DB!$D$8:$AQ$307,40,0))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IF(C85="","",VLOOKUP(BY!C85,DB!$D$8:$Z$307,23,0)*'6. Multiplikator'!$G$12*VLOOKUP(BY!$E$7,Bevölkerung!$B$9:$F$25,IF($E$38=Optionen!$B$9,5,4),0)/VLOOKUP(C85,DB!$D$8:$AQ$307,40,0))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IF(C86="","",VLOOKUP(BY!C86,DB!$D$8:$Z$307,23,0)*'6. Multiplikator'!$G$12*VLOOKUP(BY!$E$7,Bevölkerung!$B$9:$F$25,IF($E$38=Optionen!$B$9,5,4),0)/VLOOKUP(C86,DB!$D$8:$AQ$307,40,0))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IF(C87="","",VLOOKUP(BY!C87,DB!$D$8:$Z$307,23,0)*'6. Multiplikator'!$G$12*VLOOKUP(BY!$E$7,Bevölkerung!$B$9:$F$25,IF($E$38=Optionen!$B$9,5,4),0)/VLOOKUP(C87,DB!$D$8:$AQ$307,40,0))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IF(C88="","",VLOOKUP(BY!C88,DB!$D$8:$Z$307,23,0)*'6. Multiplikator'!$G$12*VLOOKUP(BY!$E$7,Bevölkerung!$B$9:$F$25,IF($E$38=Optionen!$B$9,5,4),0)/VLOOKUP(C88,DB!$D$8:$AQ$307,40,0))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IF(C89="","",VLOOKUP(BY!C89,DB!$D$8:$Z$307,23,0)*'6. Multiplikator'!$G$12*VLOOKUP(BY!$E$7,Bevölkerung!$B$9:$F$25,IF($E$38=Optionen!$B$9,5,4),0)/VLOOKUP(C89,DB!$D$8:$AQ$307,40,0))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IF(C90="","",VLOOKUP(BY!C90,DB!$D$8:$Z$307,23,0)*'6. Multiplikator'!$G$12*VLOOKUP(BY!$E$7,Bevölkerung!$B$9:$F$25,IF($E$38=Optionen!$B$9,5,4),0)/VLOOKUP(C90,DB!$D$8:$AQ$307,40,0))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IF(C91="","",VLOOKUP(BY!C91,DB!$D$8:$Z$307,23,0)*'6. Multiplikator'!$G$12*VLOOKUP(BY!$E$7,Bevölkerung!$B$9:$F$25,IF($E$38=Optionen!$B$9,5,4),0)/VLOOKUP(C91,DB!$D$8:$AQ$307,40,0))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IF(C92="","",VLOOKUP(BY!C92,DB!$D$8:$Z$307,23,0)*'6. Multiplikator'!$G$12*VLOOKUP(BY!$E$7,Bevölkerung!$B$9:$F$25,IF($E$38=Optionen!$B$9,5,4),0)/VLOOKUP(C92,DB!$D$8:$AQ$307,40,0))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IF(C93="","",VLOOKUP(BY!C93,DB!$D$8:$Z$307,23,0)*'6. Multiplikator'!$G$12*VLOOKUP(BY!$E$7,Bevölkerung!$B$9:$F$25,IF($E$38=Optionen!$B$9,5,4),0)/VLOOKUP(C93,DB!$D$8:$AQ$307,40,0))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IF(C94="","",VLOOKUP(BY!C94,DB!$D$8:$Z$307,23,0)*'6. Multiplikator'!$G$12*VLOOKUP(BY!$E$7,Bevölkerung!$B$9:$F$25,IF($E$38=Optionen!$B$9,5,4),0)/VLOOKUP(C94,DB!$D$8:$AQ$307,40,0))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IF(C95="","",VLOOKUP(BY!C95,DB!$D$8:$Z$307,23,0)*'6. Multiplikator'!$G$12*VLOOKUP(BY!$E$7,Bevölkerung!$B$9:$F$25,IF($E$38=Optionen!$B$9,5,4),0)/VLOOKUP(C95,DB!$D$8:$AQ$307,40,0))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IF(C96="","",VLOOKUP(BY!C96,DB!$D$8:$Z$307,23,0)*'6. Multiplikator'!$G$12*VLOOKUP(BY!$E$7,Bevölkerung!$B$9:$F$25,IF($E$38=Optionen!$B$9,5,4),0)/VLOOKUP(C96,DB!$D$8:$AQ$307,40,0))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IF(C97="","",VLOOKUP(BY!C97,DB!$D$8:$Z$307,23,0)*'6. Multiplikator'!$G$12*VLOOKUP(BY!$E$7,Bevölkerung!$B$9:$F$25,IF($E$38=Optionen!$B$9,5,4),0)/VLOOKUP(C97,DB!$D$8:$AQ$307,40,0))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IF(C98="","",VLOOKUP(BY!C98,DB!$D$8:$Z$307,23,0)*'6. Multiplikator'!$G$12*VLOOKUP(BY!$E$7,Bevölkerung!$B$9:$F$25,IF($E$38=Optionen!$B$9,5,4),0)/VLOOKUP(C98,DB!$D$8:$AQ$307,40,0))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IF(C99="","",VLOOKUP(BY!C99,DB!$D$8:$Z$307,23,0)*'6. Multiplikator'!$G$12*VLOOKUP(BY!$E$7,Bevölkerung!$B$9:$F$25,IF($E$38=Optionen!$B$9,5,4),0)/VLOOKUP(C99,DB!$D$8:$AQ$307,40,0))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IF(C100="","",VLOOKUP(BY!C100,DB!$D$8:$Z$307,23,0)*'6. Multiplikator'!$G$12*VLOOKUP(BY!$E$7,Bevölkerung!$B$9:$F$25,IF($E$38=Optionen!$B$9,5,4),0)/VLOOKUP(C100,DB!$D$8:$AQ$307,40,0))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IF(C101="","",VLOOKUP(BY!C101,DB!$D$8:$Z$307,23,0)*'6. Multiplikator'!$G$12*VLOOKUP(BY!$E$7,Bevölkerung!$B$9:$F$25,IF($E$38=Optionen!$B$9,5,4),0)/VLOOKUP(C101,DB!$D$8:$AQ$307,40,0))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IF(C102="","",VLOOKUP(BY!C102,DB!$D$8:$Z$307,23,0)*'6. Multiplikator'!$G$12*VLOOKUP(BY!$E$7,Bevölkerung!$B$9:$F$25,IF($E$38=Optionen!$B$9,5,4),0)/VLOOKUP(C102,DB!$D$8:$AQ$307,40,0))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IF(C103="","",VLOOKUP(BY!C103,DB!$D$8:$Z$307,23,0)*'6. Multiplikator'!$G$12*VLOOKUP(BY!$E$7,Bevölkerung!$B$9:$F$25,IF($E$38=Optionen!$B$9,5,4),0)/VLOOKUP(C103,DB!$D$8:$AQ$307,40,0))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IF(C104="","",VLOOKUP(BY!C104,DB!$D$8:$Z$307,23,0)*'6. Multiplikator'!$G$12*VLOOKUP(BY!$E$7,Bevölkerung!$B$9:$F$25,IF($E$38=Optionen!$B$9,5,4),0)/VLOOKUP(C104,DB!$D$8:$AQ$307,40,0))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IF(C105="","",VLOOKUP(BY!C105,DB!$D$8:$Z$307,23,0)*'6. Multiplikator'!$G$12*VLOOKUP(BY!$E$7,Bevölkerung!$B$9:$F$25,IF($E$38=Optionen!$B$9,5,4),0)/VLOOKUP(C105,DB!$D$8:$AQ$307,40,0))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IF(C106="","",VLOOKUP(BY!C106,DB!$D$8:$Z$307,23,0)*'6. Multiplikator'!$G$12*VLOOKUP(BY!$E$7,Bevölkerung!$B$9:$F$25,IF($E$38=Optionen!$B$9,5,4),0)/VLOOKUP(C106,DB!$D$8:$AQ$307,40,0))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IF(C107="","",VLOOKUP(BY!C107,DB!$D$8:$Z$307,23,0)*'6. Multiplikator'!$G$12*VLOOKUP(BY!$E$7,Bevölkerung!$B$9:$F$25,IF($E$38=Optionen!$B$9,5,4),0)/VLOOKUP(C107,DB!$D$8:$AQ$307,40,0))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IF(C108="","",VLOOKUP(BY!C108,DB!$D$8:$Z$307,23,0)*'6. Multiplikator'!$G$12*VLOOKUP(BY!$E$7,Bevölkerung!$B$9:$F$25,IF($E$38=Optionen!$B$9,5,4),0)/VLOOKUP(C108,DB!$D$8:$AQ$307,40,0))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IF(C109="","",VLOOKUP(BY!C109,DB!$D$8:$Z$307,23,0)*'6. Multiplikator'!$G$12*VLOOKUP(BY!$E$7,Bevölkerung!$B$9:$F$25,IF($E$38=Optionen!$B$9,5,4),0)/VLOOKUP(C109,DB!$D$8:$AQ$307,40,0))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IF(C110="","",VLOOKUP(BY!C110,DB!$D$8:$Z$307,23,0)*'6. Multiplikator'!$G$12*VLOOKUP(BY!$E$7,Bevölkerung!$B$9:$F$25,IF($E$38=Optionen!$B$9,5,4),0)/VLOOKUP(C110,DB!$D$8:$AQ$307,40,0))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IF(C111="","",VLOOKUP(BY!C111,DB!$D$8:$Z$307,23,0)*'6. Multiplikator'!$G$12*VLOOKUP(BY!$E$7,Bevölkerung!$B$9:$F$25,IF($E$38=Optionen!$B$9,5,4),0)/VLOOKUP(C111,DB!$D$8:$AQ$307,40,0))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IF(C112="","",VLOOKUP(BY!C112,DB!$D$8:$Z$307,23,0)*'6. Multiplikator'!$G$12*VLOOKUP(BY!$E$7,Bevölkerung!$B$9:$F$25,IF($E$38=Optionen!$B$9,5,4),0)/VLOOKUP(C112,DB!$D$8:$AQ$307,40,0))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IF(C113="","",VLOOKUP(BY!C113,DB!$D$8:$Z$307,23,0)*'6. Multiplikator'!$G$12*VLOOKUP(BY!$E$7,Bevölkerung!$B$9:$F$25,IF($E$38=Optionen!$B$9,5,4),0)/VLOOKUP(C113,DB!$D$8:$AQ$307,40,0))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IF(C114="","",VLOOKUP(BY!C114,DB!$D$8:$Z$307,23,0)*'6. Multiplikator'!$G$12*VLOOKUP(BY!$E$7,Bevölkerung!$B$9:$F$25,IF($E$38=Optionen!$B$9,5,4),0)/VLOOKUP(C114,DB!$D$8:$AQ$307,40,0))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IF(C115="","",VLOOKUP(BY!C115,DB!$D$8:$Z$307,23,0)*'6. Multiplikator'!$G$12*VLOOKUP(BY!$E$7,Bevölkerung!$B$9:$F$25,IF($E$38=Optionen!$B$9,5,4),0)/VLOOKUP(C115,DB!$D$8:$AQ$307,40,0))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IF(C116="","",VLOOKUP(BY!C116,DB!$D$8:$Z$307,23,0)*'6. Multiplikator'!$G$12*VLOOKUP(BY!$E$7,Bevölkerung!$B$9:$F$25,IF($E$38=Optionen!$B$9,5,4),0)/VLOOKUP(C116,DB!$D$8:$AQ$307,40,0))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IF(C117="","",VLOOKUP(BY!C117,DB!$D$8:$Z$307,23,0)*'6. Multiplikator'!$G$12*VLOOKUP(BY!$E$7,Bevölkerung!$B$9:$F$25,IF($E$38=Optionen!$B$9,5,4),0)/VLOOKUP(C117,DB!$D$8:$AQ$307,40,0))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IF(C118="","",VLOOKUP(BY!C118,DB!$D$8:$Z$307,23,0)*'6. Multiplikator'!$G$12*VLOOKUP(BY!$E$7,Bevölkerung!$B$9:$F$25,IF($E$38=Optionen!$B$9,5,4),0)/VLOOKUP(C118,DB!$D$8:$AQ$307,40,0))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IF(C119="","",VLOOKUP(BY!C119,DB!$D$8:$Z$307,23,0)*'6. Multiplikator'!$G$12*VLOOKUP(BY!$E$7,Bevölkerung!$B$9:$F$25,IF($E$38=Optionen!$B$9,5,4),0)/VLOOKUP(C119,DB!$D$8:$AQ$307,40,0))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IF(C120="","",VLOOKUP(BY!C120,DB!$D$8:$Z$307,23,0)*'6. Multiplikator'!$G$12*VLOOKUP(BY!$E$7,Bevölkerung!$B$9:$F$25,IF($E$38=Optionen!$B$9,5,4),0)/VLOOKUP(C120,DB!$D$8:$AQ$307,40,0))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IF(C121="","",VLOOKUP(BY!C121,DB!$D$8:$Z$307,23,0)*'6. Multiplikator'!$G$12*VLOOKUP(BY!$E$7,Bevölkerung!$B$9:$F$25,IF($E$38=Optionen!$B$9,5,4),0)/VLOOKUP(C121,DB!$D$8:$AQ$307,40,0))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IF(C122="","",VLOOKUP(BY!C122,DB!$D$8:$Z$307,23,0)*'6. Multiplikator'!$G$12*VLOOKUP(BY!$E$7,Bevölkerung!$B$9:$F$25,IF($E$38=Optionen!$B$9,5,4),0)/VLOOKUP(C122,DB!$D$8:$AQ$307,40,0))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IF(C123="","",VLOOKUP(BY!C123,DB!$D$8:$Z$307,23,0)*'6. Multiplikator'!$G$12*VLOOKUP(BY!$E$7,Bevölkerung!$B$9:$F$25,IF($E$38=Optionen!$B$9,5,4),0)/VLOOKUP(C123,DB!$D$8:$AQ$307,40,0))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IF(C124="","",VLOOKUP(BY!C124,DB!$D$8:$Z$307,23,0)*'6. Multiplikator'!$G$12*VLOOKUP(BY!$E$7,Bevölkerung!$B$9:$F$25,IF($E$38=Optionen!$B$9,5,4),0)/VLOOKUP(C124,DB!$D$8:$AQ$307,40,0))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IF(C125="","",VLOOKUP(BY!C125,DB!$D$8:$Z$307,23,0)*'6. Multiplikator'!$G$12*VLOOKUP(BY!$E$7,Bevölkerung!$B$9:$F$25,IF($E$38=Optionen!$B$9,5,4),0)/VLOOKUP(C125,DB!$D$8:$AQ$307,40,0))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IF(C126="","",VLOOKUP(BY!C126,DB!$D$8:$Z$307,23,0)*'6. Multiplikator'!$G$12*VLOOKUP(BY!$E$7,Bevölkerung!$B$9:$F$25,IF($E$38=Optionen!$B$9,5,4),0)/VLOOKUP(C126,DB!$D$8:$AQ$307,40,0))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IF(C127="","",VLOOKUP(BY!C127,DB!$D$8:$Z$307,23,0)*'6. Multiplikator'!$G$12*VLOOKUP(BY!$E$7,Bevölkerung!$B$9:$F$25,IF($E$38=Optionen!$B$9,5,4),0)/VLOOKUP(C127,DB!$D$8:$AQ$307,40,0))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IF(C128="","",VLOOKUP(BY!C128,DB!$D$8:$Z$307,23,0)*'6. Multiplikator'!$G$12*VLOOKUP(BY!$E$7,Bevölkerung!$B$9:$F$25,IF($E$38=Optionen!$B$9,5,4),0)/VLOOKUP(C128,DB!$D$8:$AQ$307,40,0))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IF(C129="","",VLOOKUP(BY!C129,DB!$D$8:$Z$307,23,0)*'6. Multiplikator'!$G$12*VLOOKUP(BY!$E$7,Bevölkerung!$B$9:$F$25,IF($E$38=Optionen!$B$9,5,4),0)/VLOOKUP(C129,DB!$D$8:$AQ$307,40,0))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IF(C130="","",VLOOKUP(BY!C130,DB!$D$8:$Z$307,23,0)*'6. Multiplikator'!$G$12*VLOOKUP(BY!$E$7,Bevölkerung!$B$9:$F$25,IF($E$38=Optionen!$B$9,5,4),0)/VLOOKUP(C130,DB!$D$8:$AQ$307,40,0))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IF(C131="","",VLOOKUP(BY!C131,DB!$D$8:$Z$307,23,0)*'6. Multiplikator'!$G$12*VLOOKUP(BY!$E$7,Bevölkerung!$B$9:$F$25,IF($E$38=Optionen!$B$9,5,4),0)/VLOOKUP(C131,DB!$D$8:$AQ$307,40,0))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IF(C132="","",VLOOKUP(BY!C132,DB!$D$8:$Z$307,23,0)*'6. Multiplikator'!$G$12*VLOOKUP(BY!$E$7,Bevölkerung!$B$9:$F$25,IF($E$38=Optionen!$B$9,5,4),0)/VLOOKUP(C132,DB!$D$8:$AQ$307,40,0))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IF(C133="","",VLOOKUP(BY!C133,DB!$D$8:$Z$307,23,0)*'6. Multiplikator'!$G$12*VLOOKUP(BY!$E$7,Bevölkerung!$B$9:$F$25,IF($E$38=Optionen!$B$9,5,4),0)/VLOOKUP(C133,DB!$D$8:$AQ$307,40,0))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IF(C134="","",VLOOKUP(BY!C134,DB!$D$8:$Z$307,23,0)*'6. Multiplikator'!$G$12*VLOOKUP(BY!$E$7,Bevölkerung!$B$9:$F$25,IF($E$38=Optionen!$B$9,5,4),0)/VLOOKUP(C134,DB!$D$8:$AQ$307,40,0))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IF(C135="","",VLOOKUP(BY!C135,DB!$D$8:$Z$307,23,0)*'6. Multiplikator'!$G$12*VLOOKUP(BY!$E$7,Bevölkerung!$B$9:$F$25,IF($E$38=Optionen!$B$9,5,4),0)/VLOOKUP(C135,DB!$D$8:$AQ$307,40,0))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IF(C136="","",VLOOKUP(BY!C136,DB!$D$8:$Z$307,23,0)*'6. Multiplikator'!$G$12*VLOOKUP(BY!$E$7,Bevölkerung!$B$9:$F$25,IF($E$38=Optionen!$B$9,5,4),0)/VLOOKUP(C136,DB!$D$8:$AQ$307,40,0))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IF(C137="","",VLOOKUP(BY!C137,DB!$D$8:$Z$307,23,0)*'6. Multiplikator'!$G$12*VLOOKUP(BY!$E$7,Bevölkerung!$B$9:$F$25,IF($E$38=Optionen!$B$9,5,4),0)/VLOOKUP(C137,DB!$D$8:$AQ$307,40,0))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IF(C138="","",VLOOKUP(BY!C138,DB!$D$8:$Z$307,23,0)*'6. Multiplikator'!$G$12*VLOOKUP(BY!$E$7,Bevölkerung!$B$9:$F$25,IF($E$38=Optionen!$B$9,5,4),0)/VLOOKUP(C138,DB!$D$8:$AQ$307,40,0))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IF(C139="","",VLOOKUP(BY!C139,DB!$D$8:$Z$307,23,0)*'6. Multiplikator'!$G$12*VLOOKUP(BY!$E$7,Bevölkerung!$B$9:$F$25,IF($E$38=Optionen!$B$9,5,4),0)/VLOOKUP(C139,DB!$D$8:$AQ$307,40,0))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IF(C140="","",VLOOKUP(BY!C140,DB!$D$8:$Z$307,23,0)*'6. Multiplikator'!$G$12*VLOOKUP(BY!$E$7,Bevölkerung!$B$9:$F$25,IF($E$38=Optionen!$B$9,5,4),0)/VLOOKUP(C140,DB!$D$8:$AQ$307,40,0))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IF(C141="","",VLOOKUP(BY!C141,DB!$D$8:$Z$307,23,0)*'6. Multiplikator'!$G$12*VLOOKUP(BY!$E$7,Bevölkerung!$B$9:$F$25,IF($E$38=Optionen!$B$9,5,4),0)/VLOOKUP(C141,DB!$D$8:$AQ$307,40,0))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IF(C142="","",VLOOKUP(BY!C142,DB!$D$8:$Z$307,23,0)*'6. Multiplikator'!$G$12*VLOOKUP(BY!$E$7,Bevölkerung!$B$9:$F$25,IF($E$38=Optionen!$B$9,5,4),0)/VLOOKUP(C142,DB!$D$8:$AQ$307,40,0))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IF(C143="","",VLOOKUP(BY!C143,DB!$D$8:$Z$307,23,0)*'6. Multiplikator'!$G$12*VLOOKUP(BY!$E$7,Bevölkerung!$B$9:$F$25,IF($E$38=Optionen!$B$9,5,4),0)/VLOOKUP(C143,DB!$D$8:$AQ$307,40,0))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IF(C144="","",VLOOKUP(BY!C144,DB!$D$8:$Z$307,23,0)*'6. Multiplikator'!$G$12*VLOOKUP(BY!$E$7,Bevölkerung!$B$9:$F$25,IF($E$38=Optionen!$B$9,5,4),0)/VLOOKUP(C144,DB!$D$8:$AQ$307,40,0))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IF(C145="","",VLOOKUP(BY!C145,DB!$D$8:$Z$307,23,0)*'6. Multiplikator'!$G$12*VLOOKUP(BY!$E$7,Bevölkerung!$B$9:$F$25,IF($E$38=Optionen!$B$9,5,4),0)/VLOOKUP(C145,DB!$D$8:$AQ$307,40,0))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IF(C146="","",VLOOKUP(BY!C146,DB!$D$8:$Z$307,23,0)*'6. Multiplikator'!$G$12*VLOOKUP(BY!$E$7,Bevölkerung!$B$9:$F$25,IF($E$38=Optionen!$B$9,5,4),0)/VLOOKUP(C146,DB!$D$8:$AQ$307,40,0))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IF(C147="","",VLOOKUP(BY!C147,DB!$D$8:$Z$307,23,0)*'6. Multiplikator'!$G$12*VLOOKUP(BY!$E$7,Bevölkerung!$B$9:$F$25,IF($E$38=Optionen!$B$9,5,4),0)/VLOOKUP(C147,DB!$D$8:$AQ$307,40,0))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IF(C148="","",VLOOKUP(BY!C148,DB!$D$8:$Z$307,23,0)*'6. Multiplikator'!$G$12*VLOOKUP(BY!$E$7,Bevölkerung!$B$9:$F$25,IF($E$38=Optionen!$B$9,5,4),0)/VLOOKUP(C148,DB!$D$8:$AQ$307,40,0))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IF(C149="","",VLOOKUP(BY!C149,DB!$D$8:$Z$307,23,0)*'6. Multiplikator'!$G$12*VLOOKUP(BY!$E$7,Bevölkerung!$B$9:$F$25,IF($E$38=Optionen!$B$9,5,4),0)/VLOOKUP(C149,DB!$D$8:$AQ$307,40,0))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IF(C150="","",VLOOKUP(BY!C150,DB!$D$8:$Z$307,23,0)*'6. Multiplikator'!$G$12*VLOOKUP(BY!$E$7,Bevölkerung!$B$9:$F$25,IF($E$38=Optionen!$B$9,5,4),0)/VLOOKUP(C150,DB!$D$8:$AQ$307,40,0))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IF(C151="","",VLOOKUP(BY!C151,DB!$D$8:$Z$307,23,0)*'6. Multiplikator'!$G$12*VLOOKUP(BY!$E$7,Bevölkerung!$B$9:$F$25,IF($E$38=Optionen!$B$9,5,4),0)/VLOOKUP(C151,DB!$D$8:$AQ$307,40,0))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IF(C152="","",VLOOKUP(BY!C152,DB!$D$8:$Z$307,23,0)*'6. Multiplikator'!$G$12*VLOOKUP(BY!$E$7,Bevölkerung!$B$9:$F$25,IF($E$38=Optionen!$B$9,5,4),0)/VLOOKUP(C152,DB!$D$8:$AQ$307,40,0))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IF(C153="","",VLOOKUP(BY!C153,DB!$D$8:$Z$307,23,0)*'6. Multiplikator'!$G$12*VLOOKUP(BY!$E$7,Bevölkerung!$B$9:$F$25,IF($E$38=Optionen!$B$9,5,4),0)/VLOOKUP(C153,DB!$D$8:$AQ$307,40,0))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IF(C154="","",VLOOKUP(BY!C154,DB!$D$8:$Z$307,23,0)*'6. Multiplikator'!$G$12*VLOOKUP(BY!$E$7,Bevölkerung!$B$9:$F$25,IF($E$38=Optionen!$B$9,5,4),0)/VLOOKUP(C154,DB!$D$8:$AQ$307,40,0))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IF(C155="","",VLOOKUP(BY!C155,DB!$D$8:$Z$307,23,0)*'6. Multiplikator'!$G$12*VLOOKUP(BY!$E$7,Bevölkerung!$B$9:$F$25,IF($E$38=Optionen!$B$9,5,4),0)/VLOOKUP(C155,DB!$D$8:$AQ$307,40,0))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IF(C156="","",VLOOKUP(BY!C156,DB!$D$8:$Z$307,23,0)*'6. Multiplikator'!$G$12*VLOOKUP(BY!$E$7,Bevölkerung!$B$9:$F$25,IF($E$38=Optionen!$B$9,5,4),0)/VLOOKUP(C156,DB!$D$8:$AQ$307,40,0))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IF(C157="","",VLOOKUP(BY!C157,DB!$D$8:$Z$307,23,0)*'6. Multiplikator'!$G$12*VLOOKUP(BY!$E$7,Bevölkerung!$B$9:$F$25,IF($E$38=Optionen!$B$9,5,4),0)/VLOOKUP(C157,DB!$D$8:$AQ$307,40,0))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IF(C158="","",VLOOKUP(BY!C158,DB!$D$8:$Z$307,23,0)*'6. Multiplikator'!$G$12*VLOOKUP(BY!$E$7,Bevölkerung!$B$9:$F$25,IF($E$38=Optionen!$B$9,5,4),0)/VLOOKUP(C158,DB!$D$8:$AQ$307,40,0))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IF(C159="","",VLOOKUP(BY!C159,DB!$D$8:$Z$307,23,0)*'6. Multiplikator'!$G$12*VLOOKUP(BY!$E$7,Bevölkerung!$B$9:$F$25,IF($E$38=Optionen!$B$9,5,4),0)/VLOOKUP(C159,DB!$D$8:$AQ$307,40,0))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IF(C160="","",VLOOKUP(BY!C160,DB!$D$8:$Z$307,23,0)*'6. Multiplikator'!$G$12*VLOOKUP(BY!$E$7,Bevölkerung!$B$9:$F$25,IF($E$38=Optionen!$B$9,5,4),0)/VLOOKUP(C160,DB!$D$8:$AQ$307,40,0))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IF(C161="","",VLOOKUP(BY!C161,DB!$D$8:$Z$307,23,0)*'6. Multiplikator'!$G$12*VLOOKUP(BY!$E$7,Bevölkerung!$B$9:$F$25,IF($E$38=Optionen!$B$9,5,4),0)/VLOOKUP(C161,DB!$D$8:$AQ$307,40,0))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IF(C162="","",VLOOKUP(BY!C162,DB!$D$8:$Z$307,23,0)*'6. Multiplikator'!$G$12*VLOOKUP(BY!$E$7,Bevölkerung!$B$9:$F$25,IF($E$38=Optionen!$B$9,5,4),0)/VLOOKUP(C162,DB!$D$8:$AQ$307,40,0))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IF(C163="","",VLOOKUP(BY!C163,DB!$D$8:$Z$307,23,0)*'6. Multiplikator'!$G$12*VLOOKUP(BY!$E$7,Bevölkerung!$B$9:$F$25,IF($E$38=Optionen!$B$9,5,4),0)/VLOOKUP(C163,DB!$D$8:$AQ$307,40,0))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IF(C164="","",VLOOKUP(BY!C164,DB!$D$8:$Z$307,23,0)*'6. Multiplikator'!$G$12*VLOOKUP(BY!$E$7,Bevölkerung!$B$9:$F$25,IF($E$38=Optionen!$B$9,5,4),0)/VLOOKUP(C164,DB!$D$8:$AQ$307,40,0))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IF(C165="","",VLOOKUP(BY!C165,DB!$D$8:$Z$307,23,0)*'6. Multiplikator'!$G$12*VLOOKUP(BY!$E$7,Bevölkerung!$B$9:$F$25,IF($E$38=Optionen!$B$9,5,4),0)/VLOOKUP(C165,DB!$D$8:$AQ$307,40,0))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IF(C166="","",VLOOKUP(BY!C166,DB!$D$8:$Z$307,23,0)*'6. Multiplikator'!$G$12*VLOOKUP(BY!$E$7,Bevölkerung!$B$9:$F$25,IF($E$38=Optionen!$B$9,5,4),0)/VLOOKUP(C166,DB!$D$8:$AQ$307,40,0))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IF(C167="","",VLOOKUP(BY!C167,DB!$D$8:$Z$307,23,0)*'6. Multiplikator'!$G$12*VLOOKUP(BY!$E$7,Bevölkerung!$B$9:$F$25,IF($E$38=Optionen!$B$9,5,4),0)/VLOOKUP(C167,DB!$D$8:$AQ$307,40,0))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IF(C168="","",VLOOKUP(BY!C168,DB!$D$8:$Z$307,23,0)*'6. Multiplikator'!$G$12*VLOOKUP(BY!$E$7,Bevölkerung!$B$9:$F$25,IF($E$38=Optionen!$B$9,5,4),0)/VLOOKUP(C168,DB!$D$8:$AQ$307,40,0))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IF(C169="","",VLOOKUP(BY!C169,DB!$D$8:$Z$307,23,0)*'6. Multiplikator'!$G$12*VLOOKUP(BY!$E$7,Bevölkerung!$B$9:$F$25,IF($E$38=Optionen!$B$9,5,4),0)/VLOOKUP(C169,DB!$D$8:$AQ$307,40,0))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IF(C170="","",VLOOKUP(BY!C170,DB!$D$8:$Z$307,23,0)*'6. Multiplikator'!$G$12*VLOOKUP(BY!$E$7,Bevölkerung!$B$9:$F$25,IF($E$38=Optionen!$B$9,5,4),0)/VLOOKUP(C170,DB!$D$8:$AQ$307,40,0))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IF(C171="","",VLOOKUP(BY!C171,DB!$D$8:$Z$307,23,0)*'6. Multiplikator'!$G$12*VLOOKUP(BY!$E$7,Bevölkerung!$B$9:$F$25,IF($E$38=Optionen!$B$9,5,4),0)/VLOOKUP(C171,DB!$D$8:$AQ$307,40,0))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IF(C172="","",VLOOKUP(BY!C172,DB!$D$8:$Z$307,23,0)*'6. Multiplikator'!$G$12*VLOOKUP(BY!$E$7,Bevölkerung!$B$9:$F$25,IF($E$38=Optionen!$B$9,5,4),0)/VLOOKUP(C172,DB!$D$8:$AQ$307,40,0))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IF(C173="","",VLOOKUP(BY!C173,DB!$D$8:$Z$307,23,0)*'6. Multiplikator'!$G$12*VLOOKUP(BY!$E$7,Bevölkerung!$B$9:$F$25,IF($E$38=Optionen!$B$9,5,4),0)/VLOOKUP(C173,DB!$D$8:$AQ$307,40,0))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IF(C174="","",VLOOKUP(BY!C174,DB!$D$8:$Z$307,23,0)*'6. Multiplikator'!$G$12*VLOOKUP(BY!$E$7,Bevölkerung!$B$9:$F$25,IF($E$38=Optionen!$B$9,5,4),0)/VLOOKUP(C174,DB!$D$8:$AQ$307,40,0))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IF(C175="","",VLOOKUP(BY!C175,DB!$D$8:$Z$307,23,0)*'6. Multiplikator'!$G$12*VLOOKUP(BY!$E$7,Bevölkerung!$B$9:$F$25,IF($E$38=Optionen!$B$9,5,4),0)/VLOOKUP(C175,DB!$D$8:$AQ$307,40,0))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IF(C176="","",VLOOKUP(BY!C176,DB!$D$8:$Z$307,23,0)*'6. Multiplikator'!$G$12*VLOOKUP(BY!$E$7,Bevölkerung!$B$9:$F$25,IF($E$38=Optionen!$B$9,5,4),0)/VLOOKUP(C176,DB!$D$8:$AQ$307,40,0))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IF(C177="","",VLOOKUP(BY!C177,DB!$D$8:$Z$307,23,0)*'6. Multiplikator'!$G$12*VLOOKUP(BY!$E$7,Bevölkerung!$B$9:$F$25,IF($E$38=Optionen!$B$9,5,4),0)/VLOOKUP(C177,DB!$D$8:$AQ$307,40,0))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IF(C178="","",VLOOKUP(BY!C178,DB!$D$8:$Z$307,23,0)*'6. Multiplikator'!$G$12*VLOOKUP(BY!$E$7,Bevölkerung!$B$9:$F$25,IF($E$38=Optionen!$B$9,5,4),0)/VLOOKUP(C178,DB!$D$8:$AQ$307,40,0))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IF(C179="","",VLOOKUP(BY!C179,DB!$D$8:$Z$307,23,0)*'6. Multiplikator'!$G$12*VLOOKUP(BY!$E$7,Bevölkerung!$B$9:$F$25,IF($E$38=Optionen!$B$9,5,4),0)/VLOOKUP(C179,DB!$D$8:$AQ$307,40,0))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IF(C180="","",VLOOKUP(BY!C180,DB!$D$8:$Z$307,23,0)*'6. Multiplikator'!$G$12*VLOOKUP(BY!$E$7,Bevölkerung!$B$9:$F$25,IF($E$38=Optionen!$B$9,5,4),0)/VLOOKUP(C180,DB!$D$8:$AQ$307,40,0))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IF(C181="","",VLOOKUP(BY!C181,DB!$D$8:$Z$307,23,0)*'6. Multiplikator'!$G$12*VLOOKUP(BY!$E$7,Bevölkerung!$B$9:$F$25,IF($E$38=Optionen!$B$9,5,4),0)/VLOOKUP(C181,DB!$D$8:$AQ$307,40,0))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IF(C182="","",VLOOKUP(BY!C182,DB!$D$8:$Z$307,23,0)*'6. Multiplikator'!$G$12*VLOOKUP(BY!$E$7,Bevölkerung!$B$9:$F$25,IF($E$38=Optionen!$B$9,5,4),0)/VLOOKUP(C182,DB!$D$8:$AQ$307,40,0))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IF(C183="","",VLOOKUP(BY!C183,DB!$D$8:$Z$307,23,0)*'6. Multiplikator'!$G$12*VLOOKUP(BY!$E$7,Bevölkerung!$B$9:$F$25,IF($E$38=Optionen!$B$9,5,4),0)/VLOOKUP(C183,DB!$D$8:$AQ$307,40,0))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IF(C184="","",VLOOKUP(BY!C184,DB!$D$8:$Z$307,23,0)*'6. Multiplikator'!$G$12*VLOOKUP(BY!$E$7,Bevölkerung!$B$9:$F$25,IF($E$38=Optionen!$B$9,5,4),0)/VLOOKUP(C184,DB!$D$8:$AQ$307,40,0))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IF(C185="","",VLOOKUP(BY!C185,DB!$D$8:$Z$307,23,0)*'6. Multiplikator'!$G$12*VLOOKUP(BY!$E$7,Bevölkerung!$B$9:$F$25,IF($E$38=Optionen!$B$9,5,4),0)/VLOOKUP(C185,DB!$D$8:$AQ$307,40,0))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IF(C186="","",VLOOKUP(BY!C186,DB!$D$8:$Z$307,23,0)*'6. Multiplikator'!$G$12*VLOOKUP(BY!$E$7,Bevölkerung!$B$9:$F$25,IF($E$38=Optionen!$B$9,5,4),0)/VLOOKUP(C186,DB!$D$8:$AQ$307,40,0))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IF(C187="","",VLOOKUP(BY!C187,DB!$D$8:$Z$307,23,0)*'6. Multiplikator'!$G$12*VLOOKUP(BY!$E$7,Bevölkerung!$B$9:$F$25,IF($E$38=Optionen!$B$9,5,4),0)/VLOOKUP(C187,DB!$D$8:$AQ$307,40,0))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IF(C188="","",VLOOKUP(BY!C188,DB!$D$8:$Z$307,23,0)*'6. Multiplikator'!$G$12*VLOOKUP(BY!$E$7,Bevölkerung!$B$9:$F$25,IF($E$38=Optionen!$B$9,5,4),0)/VLOOKUP(C188,DB!$D$8:$AQ$307,40,0))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IF(C189="","",VLOOKUP(BY!C189,DB!$D$8:$Z$307,23,0)*'6. Multiplikator'!$G$12*VLOOKUP(BY!$E$7,Bevölkerung!$B$9:$F$25,IF($E$38=Optionen!$B$9,5,4),0)/VLOOKUP(C189,DB!$D$8:$AQ$307,40,0))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IF(C190="","",VLOOKUP(BY!C190,DB!$D$8:$Z$307,23,0)*'6. Multiplikator'!$G$12*VLOOKUP(BY!$E$7,Bevölkerung!$B$9:$F$25,IF($E$38=Optionen!$B$9,5,4),0)/VLOOKUP(C190,DB!$D$8:$AQ$307,40,0))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IF(C191="","",VLOOKUP(BY!C191,DB!$D$8:$Z$307,23,0)*'6. Multiplikator'!$G$12*VLOOKUP(BY!$E$7,Bevölkerung!$B$9:$F$25,IF($E$38=Optionen!$B$9,5,4),0)/VLOOKUP(C191,DB!$D$8:$AQ$307,40,0))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IF(C192="","",VLOOKUP(BY!C192,DB!$D$8:$Z$307,23,0)*'6. Multiplikator'!$G$12*VLOOKUP(BY!$E$7,Bevölkerung!$B$9:$F$25,IF($E$38=Optionen!$B$9,5,4),0)/VLOOKUP(C192,DB!$D$8:$AQ$307,40,0))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1471880.2141722157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1471880.2141722157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367970.05354305392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F196/VLOOKUP(BY!E7,Bevölkerung!B9:D24,3,0)*1000</f>
        <v>112.01367699157734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388" priority="24">
      <formula>LEN(TRIM(B14))&gt;0</formula>
    </cfRule>
  </conditionalFormatting>
  <conditionalFormatting sqref="C32:F32">
    <cfRule type="expression" dxfId="387" priority="23">
      <formula>$B31&lt;&gt;""</formula>
    </cfRule>
  </conditionalFormatting>
  <conditionalFormatting sqref="G32:H32">
    <cfRule type="expression" dxfId="386" priority="22">
      <formula>$B31&lt;&gt;""</formula>
    </cfRule>
  </conditionalFormatting>
  <conditionalFormatting sqref="B40:K40">
    <cfRule type="containsText" dxfId="385" priority="21" operator="containsText" text="Es werden">
      <formula>NOT(ISERROR(SEARCH("Es werden",B40)))</formula>
    </cfRule>
  </conditionalFormatting>
  <conditionalFormatting sqref="B17:B32">
    <cfRule type="expression" dxfId="384" priority="20">
      <formula>$B16&lt;&gt;""</formula>
    </cfRule>
  </conditionalFormatting>
  <conditionalFormatting sqref="G20:H31">
    <cfRule type="expression" dxfId="383" priority="18">
      <formula>$G19&lt;&gt;""</formula>
    </cfRule>
  </conditionalFormatting>
  <conditionalFormatting sqref="I20:K31">
    <cfRule type="expression" dxfId="382" priority="17">
      <formula>$I19&lt;&gt;""</formula>
    </cfRule>
  </conditionalFormatting>
  <conditionalFormatting sqref="C17:F31">
    <cfRule type="expression" dxfId="381" priority="19">
      <formula>$C16&lt;&gt;""</formula>
    </cfRule>
  </conditionalFormatting>
  <conditionalFormatting sqref="G17:H31">
    <cfRule type="expression" dxfId="380" priority="14">
      <formula>$B16&lt;&gt;""</formula>
    </cfRule>
  </conditionalFormatting>
  <conditionalFormatting sqref="I17:K31">
    <cfRule type="expression" dxfId="379" priority="12">
      <formula>$B16&lt;&gt;""</formula>
    </cfRule>
  </conditionalFormatting>
  <conditionalFormatting sqref="B43">
    <cfRule type="expression" dxfId="378" priority="10">
      <formula>$B42&lt;&gt;""</formula>
    </cfRule>
  </conditionalFormatting>
  <conditionalFormatting sqref="C43:F192">
    <cfRule type="expression" dxfId="377" priority="9">
      <formula>$C42&lt;&gt;""</formula>
    </cfRule>
  </conditionalFormatting>
  <conditionalFormatting sqref="G43:H192">
    <cfRule type="expression" dxfId="376" priority="8">
      <formula>$G42&lt;&gt;""</formula>
    </cfRule>
  </conditionalFormatting>
  <conditionalFormatting sqref="I43:K43">
    <cfRule type="expression" dxfId="375" priority="7">
      <formula>$G42&lt;&gt;""</formula>
    </cfRule>
  </conditionalFormatting>
  <conditionalFormatting sqref="B44:B192">
    <cfRule type="expression" dxfId="374" priority="6">
      <formula>$B43&lt;&gt;""</formula>
    </cfRule>
  </conditionalFormatting>
  <conditionalFormatting sqref="I44:K192">
    <cfRule type="expression" dxfId="373" priority="5">
      <formula>$G43&lt;&gt;""</formula>
    </cfRule>
  </conditionalFormatting>
  <conditionalFormatting sqref="I43:K192">
    <cfRule type="containsText" dxfId="372" priority="1" operator="containsText" text="Bereits in gewähltem Paket">
      <formula>NOT(ISERROR(SEARCH("Bereits in gewähltem Paket",I43)))</formula>
    </cfRule>
  </conditionalFormatting>
  <dataValidations count="1">
    <dataValidation type="list" allowBlank="1" showInputMessage="1" showErrorMessage="1" sqref="C193:C194" xr:uid="{D0098E8A-7799-40EF-BBC2-863CFA2C4046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249BCA26-43A4-4F21-B0E5-B9AA5CB9C0D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5" id="{8CCD742F-210A-4C48-BA40-1C7A5D0E376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3" id="{D2B7F3E7-6791-4CF9-925C-93BB6C1EFA9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1" id="{01535215-AD5F-4B90-B189-B3A5B4C484E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4" id="{C2271E7C-5FA1-4C3D-AA30-D807CFADC4EE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3" id="{AF9341FF-B35C-4BA2-8A00-794F22E12EB1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2" id="{2CA9B6ED-8920-4059-A65F-30A8BB5D34D4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4889072-C224-4061-9FAB-BD14D5E5F8A4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B391F066-685D-42D0-8394-07C631317641}">
          <x14:formula1>
            <xm:f>Optionen!$AF$4:$AF$304</xm:f>
          </x14:formula1>
          <xm:sqref>D194:F194 C48:F192</xm:sqref>
        </x14:dataValidation>
        <x14:dataValidation type="list" allowBlank="1" showInputMessage="1" showErrorMessage="1" xr:uid="{7369CDFA-0624-45CC-855F-AF84A902895E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314B0F33-FA00-487D-9C52-CEBC7DC6FC00}">
          <x14:formula1>
            <xm:f>Bevölkerung!$B$9:$B$24</xm:f>
          </x14:formula1>
          <xm:sqref>E7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972A4-C7DA-4FAB-BABB-F540A70989E7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68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490914.95937264647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133.98012257692676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qTZW0X/1Xr63fJy6KQXa6+VFdBa3uwbZJ9VdVIjuqJHT247eIJZyoV9xtfeQroL0Ff3u4LXziWR6VgM7Bln4BQ==" saltValue="2JWoMYEai0U6i+IDf8ZAhw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1A1FFF-A269-4DEE-A1B5-6CC9ECBC20B7}">
          <x14:formula1>
            <xm:f>Optionen!$G$4:$G$21</xm:f>
          </x14:formula1>
          <xm:sqref>C6:E6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028E3-9B14-41C6-9B22-DA3EFA9C3DAB}">
  <sheetPr codeName="Tabelle43"/>
  <dimension ref="A1:L204"/>
  <sheetViews>
    <sheetView showGridLines="0" topLeftCell="A27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68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Multiplikator'!$B$16:$N$30,9,0)*VLOOKUP(BE!$E$7,Bevölkerung!$B$9:$F$25,IF($E$12=Optionen!$B$9,5,4),0)*VLOOKUP($D$33,'6.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Multiplikator'!$B$16:$N$30,9,0)*VLOOKUP(BE!$E$7,Bevölkerung!$B$9:$F$25,IF($E$12=Optionen!$B$9,5,4),0)*VLOOKUP($D$33,'6.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Multiplikator'!$B$16:$N$30,9,0)*VLOOKUP(BE!$E$7,Bevölkerung!$B$9:$F$25,IF($E$12=Optionen!$B$9,5,4),0)*VLOOKUP($D$33,'6.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Multiplikator'!$B$16:$N$30,9,0)*VLOOKUP(BE!$E$7,Bevölkerung!$B$9:$F$25,IF($E$12=Optionen!$B$9,5,4),0)*VLOOKUP($D$33,'6.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Multiplikator'!$B$16:$N$30,9,0)*VLOOKUP(BE!$E$7,Bevölkerung!$B$9:$F$25,IF($E$12=Optionen!$B$9,5,4),0)*VLOOKUP($D$33,'6.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Multiplikator'!$B$16:$N$30,9,0)*VLOOKUP(BE!$E$7,Bevölkerung!$B$9:$F$25,IF($E$12=Optionen!$B$9,5,4),0)*VLOOKUP($D$33,'6.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Multiplikator'!$B$16:$N$30,9,0)*VLOOKUP(BE!$E$7,Bevölkerung!$B$9:$F$25,IF($E$12=Optionen!$B$9,5,4),0)*VLOOKUP($D$33,'6.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Multiplikator'!$B$16:$N$30,9,0)*VLOOKUP(BE!$E$7,Bevölkerung!$B$9:$F$25,IF($E$12=Optionen!$B$9,5,4),0)*VLOOKUP($D$33,'6.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Multiplikator'!$B$16:$N$30,9,0)*VLOOKUP(BE!$E$7,Bevölkerung!$B$9:$F$25,IF($E$12=Optionen!$B$9,5,4),0)*VLOOKUP($D$33,'6.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Multiplikator'!$B$16:$N$30,9,0)*VLOOKUP(BE!$E$7,Bevölkerung!$B$9:$F$25,IF($E$12=Optionen!$B$9,5,4),0)*VLOOKUP($D$33,'6.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Multiplikator'!$B$16:$N$30,9,0)*VLOOKUP(BE!$E$7,Bevölkerung!$B$9:$F$25,IF($E$12=Optionen!$B$9,5,4),0)*VLOOKUP($D$33,'6.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Multiplikator'!$B$16:$N$30,9,0)*VLOOKUP(BE!$E$7,Bevölkerung!$B$9:$F$25,IF($E$12=Optionen!$B$9,5,4),0)*VLOOKUP($D$33,'6.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Multiplikator'!$B$16:$N$30,9,0)*VLOOKUP(BE!$E$7,Bevölkerung!$B$9:$F$25,IF($E$12=Optionen!$B$9,5,4),0)*VLOOKUP($D$33,'6.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Multiplikator'!$B$16:$N$30,9,0)*VLOOKUP(BE!$E$7,Bevölkerung!$B$9:$F$25,IF($E$12=Optionen!$B$9,5,4),0)*VLOOKUP($D$33,'6.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Multiplikator'!$B$16:$N$30,9,0)*VLOOKUP(BE!$E$7,Bevölkerung!$B$9:$F$25,IF($E$12=Optionen!$B$9,5,4),0)*VLOOKUP($D$33,'6.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28">
        <f>IF(C43=" ",0,IF(C43="","",VLOOKUP(BE!C43,DB!$D$8:$Z$307,23,0)*'6. Multiplikator'!$G$12*VLOOKUP(BE!$E$7,Bevölkerung!$B$9:$F$25,IF($E$38=Optionen!$B$9,5,4),0)/VLOOKUP(C43,DB!$D$8:$AQ$307,40,0)))</f>
        <v>76125.079457837855</v>
      </c>
      <c r="H43" s="228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28">
        <f>IF(C44=" ",0,IF(C44="","",VLOOKUP(BE!C44,DB!$D$8:$Z$307,23,0)*'6. Multiplikator'!$G$12*VLOOKUP(BE!$E$7,Bevölkerung!$B$9:$F$25,IF($E$38=Optionen!$B$9,5,4),0)/VLOOKUP(C44,DB!$D$8:$AQ$307,40,0)))</f>
        <v>115271.16968459597</v>
      </c>
      <c r="H44" s="228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28">
        <f>IF(C45=" ",0,IF(C45="","",VLOOKUP(BE!C45,DB!$D$8:$Z$307,23,0)*'6. Multiplikator'!$G$12*VLOOKUP(BE!$E$7,Bevölkerung!$B$9:$F$25,IF($E$38=Optionen!$B$9,5,4),0)/VLOOKUP(C45,DB!$D$8:$AQ$307,40,0)))</f>
        <v>247404.31771776953</v>
      </c>
      <c r="H45" s="228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28">
        <f>IF(C46=" ",0,IF(C46="","",VLOOKUP(BE!C46,DB!$D$8:$Z$307,23,0)*'6. Multiplikator'!$G$12*VLOOKUP(BE!$E$7,Bevölkerung!$B$9:$F$25,IF($E$38=Optionen!$B$9,5,4),0)/VLOOKUP(C46,DB!$D$8:$AQ$307,40,0)))</f>
        <v>52114.392512443119</v>
      </c>
      <c r="H46" s="228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IF(C47="","",VLOOKUP(BE!C47,DB!$D$8:$Z$307,23,0)*'6. Multiplikator'!$G$12*VLOOKUP(BE!$E$7,Bevölkerung!$B$9:$F$25,IF($E$38=Optionen!$B$9,5,4),0)/VLOOKUP(C47,DB!$D$8:$AQ$307,40,0))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IF(C48="","",VLOOKUP(BE!C48,DB!$D$8:$Z$307,23,0)*'6. Multiplikator'!$G$12*VLOOKUP(BE!$E$7,Bevölkerung!$B$9:$F$25,IF($E$38=Optionen!$B$9,5,4),0)/VLOOKUP(C48,DB!$D$8:$AQ$307,40,0))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IF(C49="","",VLOOKUP(BE!C49,DB!$D$8:$Z$307,23,0)*'6. Multiplikator'!$G$12*VLOOKUP(BE!$E$7,Bevölkerung!$B$9:$F$25,IF($E$38=Optionen!$B$9,5,4),0)/VLOOKUP(C49,DB!$D$8:$AQ$307,40,0))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IF(C50="","",VLOOKUP(BE!C50,DB!$D$8:$Z$307,23,0)*'6. Multiplikator'!$G$12*VLOOKUP(BE!$E$7,Bevölkerung!$B$9:$F$25,IF($E$38=Optionen!$B$9,5,4),0)/VLOOKUP(C50,DB!$D$8:$AQ$307,40,0))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IF(C51="","",VLOOKUP(BE!C51,DB!$D$8:$Z$307,23,0)*'6. Multiplikator'!$G$12*VLOOKUP(BE!$E$7,Bevölkerung!$B$9:$F$25,IF($E$38=Optionen!$B$9,5,4),0)/VLOOKUP(C51,DB!$D$8:$AQ$307,40,0))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IF(C52="","",VLOOKUP(BE!C52,DB!$D$8:$Z$307,23,0)*'6. Multiplikator'!$G$12*VLOOKUP(BE!$E$7,Bevölkerung!$B$9:$F$25,IF($E$38=Optionen!$B$9,5,4),0)/VLOOKUP(C52,DB!$D$8:$AQ$307,40,0))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IF(C53="","",VLOOKUP(BE!C53,DB!$D$8:$Z$307,23,0)*'6. Multiplikator'!$G$12*VLOOKUP(BE!$E$7,Bevölkerung!$B$9:$F$25,IF($E$38=Optionen!$B$9,5,4),0)/VLOOKUP(C53,DB!$D$8:$AQ$307,40,0))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IF(C54="","",VLOOKUP(BE!C54,DB!$D$8:$Z$307,23,0)*'6. Multiplikator'!$G$12*VLOOKUP(BE!$E$7,Bevölkerung!$B$9:$F$25,IF($E$38=Optionen!$B$9,5,4),0)/VLOOKUP(C54,DB!$D$8:$AQ$307,40,0))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IF(C55="","",VLOOKUP(BE!C55,DB!$D$8:$Z$307,23,0)*'6. Multiplikator'!$G$12*VLOOKUP(BE!$E$7,Bevölkerung!$B$9:$F$25,IF($E$38=Optionen!$B$9,5,4),0)/VLOOKUP(C55,DB!$D$8:$AQ$307,40,0))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IF(C56="","",VLOOKUP(BE!C56,DB!$D$8:$Z$307,23,0)*'6. Multiplikator'!$G$12*VLOOKUP(BE!$E$7,Bevölkerung!$B$9:$F$25,IF($E$38=Optionen!$B$9,5,4),0)/VLOOKUP(C56,DB!$D$8:$AQ$307,40,0))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IF(C57="","",VLOOKUP(BE!C57,DB!$D$8:$Z$307,23,0)*'6. Multiplikator'!$G$12*VLOOKUP(BE!$E$7,Bevölkerung!$B$9:$F$25,IF($E$38=Optionen!$B$9,5,4),0)/VLOOKUP(C57,DB!$D$8:$AQ$307,40,0))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IF(C58="","",VLOOKUP(BE!C58,DB!$D$8:$Z$307,23,0)*'6. Multiplikator'!$G$12*VLOOKUP(BE!$E$7,Bevölkerung!$B$9:$F$25,IF($E$38=Optionen!$B$9,5,4),0)/VLOOKUP(C58,DB!$D$8:$AQ$307,40,0))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IF(C59="","",VLOOKUP(BE!C59,DB!$D$8:$Z$307,23,0)*'6. Multiplikator'!$G$12*VLOOKUP(BE!$E$7,Bevölkerung!$B$9:$F$25,IF($E$38=Optionen!$B$9,5,4),0)/VLOOKUP(C59,DB!$D$8:$AQ$307,40,0))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IF(C60="","",VLOOKUP(BE!C60,DB!$D$8:$Z$307,23,0)*'6. Multiplikator'!$G$12*VLOOKUP(BE!$E$7,Bevölkerung!$B$9:$F$25,IF($E$38=Optionen!$B$9,5,4),0)/VLOOKUP(C60,DB!$D$8:$AQ$307,40,0))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IF(C61="","",VLOOKUP(BE!C61,DB!$D$8:$Z$307,23,0)*'6. Multiplikator'!$G$12*VLOOKUP(BE!$E$7,Bevölkerung!$B$9:$F$25,IF($E$38=Optionen!$B$9,5,4),0)/VLOOKUP(C61,DB!$D$8:$AQ$307,40,0))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IF(C62="","",VLOOKUP(BE!C62,DB!$D$8:$Z$307,23,0)*'6. Multiplikator'!$G$12*VLOOKUP(BE!$E$7,Bevölkerung!$B$9:$F$25,IF($E$38=Optionen!$B$9,5,4),0)/VLOOKUP(C62,DB!$D$8:$AQ$307,40,0))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IF(C63="","",VLOOKUP(BE!C63,DB!$D$8:$Z$307,23,0)*'6. Multiplikator'!$G$12*VLOOKUP(BE!$E$7,Bevölkerung!$B$9:$F$25,IF($E$38=Optionen!$B$9,5,4),0)/VLOOKUP(C63,DB!$D$8:$AQ$307,40,0))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IF(C64="","",VLOOKUP(BE!C64,DB!$D$8:$Z$307,23,0)*'6. Multiplikator'!$G$12*VLOOKUP(BE!$E$7,Bevölkerung!$B$9:$F$25,IF($E$38=Optionen!$B$9,5,4),0)/VLOOKUP(C64,DB!$D$8:$AQ$307,40,0))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IF(C65="","",VLOOKUP(BE!C65,DB!$D$8:$Z$307,23,0)*'6. Multiplikator'!$G$12*VLOOKUP(BE!$E$7,Bevölkerung!$B$9:$F$25,IF($E$38=Optionen!$B$9,5,4),0)/VLOOKUP(C65,DB!$D$8:$AQ$307,40,0))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IF(C66="","",VLOOKUP(BE!C66,DB!$D$8:$Z$307,23,0)*'6. Multiplikator'!$G$12*VLOOKUP(BE!$E$7,Bevölkerung!$B$9:$F$25,IF($E$38=Optionen!$B$9,5,4),0)/VLOOKUP(C66,DB!$D$8:$AQ$307,40,0))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IF(C67="","",VLOOKUP(BE!C67,DB!$D$8:$Z$307,23,0)*'6. Multiplikator'!$G$12*VLOOKUP(BE!$E$7,Bevölkerung!$B$9:$F$25,IF($E$38=Optionen!$B$9,5,4),0)/VLOOKUP(C67,DB!$D$8:$AQ$307,40,0))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IF(C68="","",VLOOKUP(BE!C68,DB!$D$8:$Z$307,23,0)*'6. Multiplikator'!$G$12*VLOOKUP(BE!$E$7,Bevölkerung!$B$9:$F$25,IF($E$38=Optionen!$B$9,5,4),0)/VLOOKUP(C68,DB!$D$8:$AQ$307,40,0))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IF(C69="","",VLOOKUP(BE!C69,DB!$D$8:$Z$307,23,0)*'6. Multiplikator'!$G$12*VLOOKUP(BE!$E$7,Bevölkerung!$B$9:$F$25,IF($E$38=Optionen!$B$9,5,4),0)/VLOOKUP(C69,DB!$D$8:$AQ$307,40,0))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IF(C70="","",VLOOKUP(BE!C70,DB!$D$8:$Z$307,23,0)*'6. Multiplikator'!$G$12*VLOOKUP(BE!$E$7,Bevölkerung!$B$9:$F$25,IF($E$38=Optionen!$B$9,5,4),0)/VLOOKUP(C70,DB!$D$8:$AQ$307,40,0))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IF(C71="","",VLOOKUP(BE!C71,DB!$D$8:$Z$307,23,0)*'6. Multiplikator'!$G$12*VLOOKUP(BE!$E$7,Bevölkerung!$B$9:$F$25,IF($E$38=Optionen!$B$9,5,4),0)/VLOOKUP(C71,DB!$D$8:$AQ$307,40,0))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IF(C72="","",VLOOKUP(BE!C72,DB!$D$8:$Z$307,23,0)*'6. Multiplikator'!$G$12*VLOOKUP(BE!$E$7,Bevölkerung!$B$9:$F$25,IF($E$38=Optionen!$B$9,5,4),0)/VLOOKUP(C72,DB!$D$8:$AQ$307,40,0))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IF(C73="","",VLOOKUP(BE!C73,DB!$D$8:$Z$307,23,0)*'6. Multiplikator'!$G$12*VLOOKUP(BE!$E$7,Bevölkerung!$B$9:$F$25,IF($E$38=Optionen!$B$9,5,4),0)/VLOOKUP(C73,DB!$D$8:$AQ$307,40,0))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IF(C74="","",VLOOKUP(BE!C74,DB!$D$8:$Z$307,23,0)*'6. Multiplikator'!$G$12*VLOOKUP(BE!$E$7,Bevölkerung!$B$9:$F$25,IF($E$38=Optionen!$B$9,5,4),0)/VLOOKUP(C74,DB!$D$8:$AQ$307,40,0))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IF(C75="","",VLOOKUP(BE!C75,DB!$D$8:$Z$307,23,0)*'6. Multiplikator'!$G$12*VLOOKUP(BE!$E$7,Bevölkerung!$B$9:$F$25,IF($E$38=Optionen!$B$9,5,4),0)/VLOOKUP(C75,DB!$D$8:$AQ$307,40,0))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IF(C76="","",VLOOKUP(BE!C76,DB!$D$8:$Z$307,23,0)*'6. Multiplikator'!$G$12*VLOOKUP(BE!$E$7,Bevölkerung!$B$9:$F$25,IF($E$38=Optionen!$B$9,5,4),0)/VLOOKUP(C76,DB!$D$8:$AQ$307,40,0))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IF(C77="","",VLOOKUP(BE!C77,DB!$D$8:$Z$307,23,0)*'6. Multiplikator'!$G$12*VLOOKUP(BE!$E$7,Bevölkerung!$B$9:$F$25,IF($E$38=Optionen!$B$9,5,4),0)/VLOOKUP(C77,DB!$D$8:$AQ$307,40,0))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IF(C78="","",VLOOKUP(BE!C78,DB!$D$8:$Z$307,23,0)*'6. Multiplikator'!$G$12*VLOOKUP(BE!$E$7,Bevölkerung!$B$9:$F$25,IF($E$38=Optionen!$B$9,5,4),0)/VLOOKUP(C78,DB!$D$8:$AQ$307,40,0))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IF(C79="","",VLOOKUP(BE!C79,DB!$D$8:$Z$307,23,0)*'6. Multiplikator'!$G$12*VLOOKUP(BE!$E$7,Bevölkerung!$B$9:$F$25,IF($E$38=Optionen!$B$9,5,4),0)/VLOOKUP(C79,DB!$D$8:$AQ$307,40,0))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IF(C80="","",VLOOKUP(BE!C80,DB!$D$8:$Z$307,23,0)*'6. Multiplikator'!$G$12*VLOOKUP(BE!$E$7,Bevölkerung!$B$9:$F$25,IF($E$38=Optionen!$B$9,5,4),0)/VLOOKUP(C80,DB!$D$8:$AQ$307,40,0))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IF(C81="","",VLOOKUP(BE!C81,DB!$D$8:$Z$307,23,0)*'6. Multiplikator'!$G$12*VLOOKUP(BE!$E$7,Bevölkerung!$B$9:$F$25,IF($E$38=Optionen!$B$9,5,4),0)/VLOOKUP(C81,DB!$D$8:$AQ$307,40,0))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IF(C82="","",VLOOKUP(BE!C82,DB!$D$8:$Z$307,23,0)*'6. Multiplikator'!$G$12*VLOOKUP(BE!$E$7,Bevölkerung!$B$9:$F$25,IF($E$38=Optionen!$B$9,5,4),0)/VLOOKUP(C82,DB!$D$8:$AQ$307,40,0))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IF(C83="","",VLOOKUP(BE!C83,DB!$D$8:$Z$307,23,0)*'6. Multiplikator'!$G$12*VLOOKUP(BE!$E$7,Bevölkerung!$B$9:$F$25,IF($E$38=Optionen!$B$9,5,4),0)/VLOOKUP(C83,DB!$D$8:$AQ$307,40,0))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IF(C84="","",VLOOKUP(BE!C84,DB!$D$8:$Z$307,23,0)*'6. Multiplikator'!$G$12*VLOOKUP(BE!$E$7,Bevölkerung!$B$9:$F$25,IF($E$38=Optionen!$B$9,5,4),0)/VLOOKUP(C84,DB!$D$8:$AQ$307,40,0))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IF(C85="","",VLOOKUP(BE!C85,DB!$D$8:$Z$307,23,0)*'6. Multiplikator'!$G$12*VLOOKUP(BE!$E$7,Bevölkerung!$B$9:$F$25,IF($E$38=Optionen!$B$9,5,4),0)/VLOOKUP(C85,DB!$D$8:$AQ$307,40,0))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IF(C86="","",VLOOKUP(BE!C86,DB!$D$8:$Z$307,23,0)*'6. Multiplikator'!$G$12*VLOOKUP(BE!$E$7,Bevölkerung!$B$9:$F$25,IF($E$38=Optionen!$B$9,5,4),0)/VLOOKUP(C86,DB!$D$8:$AQ$307,40,0))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IF(C87="","",VLOOKUP(BE!C87,DB!$D$8:$Z$307,23,0)*'6. Multiplikator'!$G$12*VLOOKUP(BE!$E$7,Bevölkerung!$B$9:$F$25,IF($E$38=Optionen!$B$9,5,4),0)/VLOOKUP(C87,DB!$D$8:$AQ$307,40,0))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IF(C88="","",VLOOKUP(BE!C88,DB!$D$8:$Z$307,23,0)*'6. Multiplikator'!$G$12*VLOOKUP(BE!$E$7,Bevölkerung!$B$9:$F$25,IF($E$38=Optionen!$B$9,5,4),0)/VLOOKUP(C88,DB!$D$8:$AQ$307,40,0))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IF(C89="","",VLOOKUP(BE!C89,DB!$D$8:$Z$307,23,0)*'6. Multiplikator'!$G$12*VLOOKUP(BE!$E$7,Bevölkerung!$B$9:$F$25,IF($E$38=Optionen!$B$9,5,4),0)/VLOOKUP(C89,DB!$D$8:$AQ$307,40,0))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IF(C90="","",VLOOKUP(BE!C90,DB!$D$8:$Z$307,23,0)*'6. Multiplikator'!$G$12*VLOOKUP(BE!$E$7,Bevölkerung!$B$9:$F$25,IF($E$38=Optionen!$B$9,5,4),0)/VLOOKUP(C90,DB!$D$8:$AQ$307,40,0))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IF(C91="","",VLOOKUP(BE!C91,DB!$D$8:$Z$307,23,0)*'6. Multiplikator'!$G$12*VLOOKUP(BE!$E$7,Bevölkerung!$B$9:$F$25,IF($E$38=Optionen!$B$9,5,4),0)/VLOOKUP(C91,DB!$D$8:$AQ$307,40,0))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IF(C92="","",VLOOKUP(BE!C92,DB!$D$8:$Z$307,23,0)*'6. Multiplikator'!$G$12*VLOOKUP(BE!$E$7,Bevölkerung!$B$9:$F$25,IF($E$38=Optionen!$B$9,5,4),0)/VLOOKUP(C92,DB!$D$8:$AQ$307,40,0))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IF(C93="","",VLOOKUP(BE!C93,DB!$D$8:$Z$307,23,0)*'6. Multiplikator'!$G$12*VLOOKUP(BE!$E$7,Bevölkerung!$B$9:$F$25,IF($E$38=Optionen!$B$9,5,4),0)/VLOOKUP(C93,DB!$D$8:$AQ$307,40,0))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IF(C94="","",VLOOKUP(BE!C94,DB!$D$8:$Z$307,23,0)*'6. Multiplikator'!$G$12*VLOOKUP(BE!$E$7,Bevölkerung!$B$9:$F$25,IF($E$38=Optionen!$B$9,5,4),0)/VLOOKUP(C94,DB!$D$8:$AQ$307,40,0))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IF(C95="","",VLOOKUP(BE!C95,DB!$D$8:$Z$307,23,0)*'6. Multiplikator'!$G$12*VLOOKUP(BE!$E$7,Bevölkerung!$B$9:$F$25,IF($E$38=Optionen!$B$9,5,4),0)/VLOOKUP(C95,DB!$D$8:$AQ$307,40,0))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IF(C96="","",VLOOKUP(BE!C96,DB!$D$8:$Z$307,23,0)*'6. Multiplikator'!$G$12*VLOOKUP(BE!$E$7,Bevölkerung!$B$9:$F$25,IF($E$38=Optionen!$B$9,5,4),0)/VLOOKUP(C96,DB!$D$8:$AQ$307,40,0))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IF(C97="","",VLOOKUP(BE!C97,DB!$D$8:$Z$307,23,0)*'6. Multiplikator'!$G$12*VLOOKUP(BE!$E$7,Bevölkerung!$B$9:$F$25,IF($E$38=Optionen!$B$9,5,4),0)/VLOOKUP(C97,DB!$D$8:$AQ$307,40,0))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IF(C98="","",VLOOKUP(BE!C98,DB!$D$8:$Z$307,23,0)*'6. Multiplikator'!$G$12*VLOOKUP(BE!$E$7,Bevölkerung!$B$9:$F$25,IF($E$38=Optionen!$B$9,5,4),0)/VLOOKUP(C98,DB!$D$8:$AQ$307,40,0))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IF(C99="","",VLOOKUP(BE!C99,DB!$D$8:$Z$307,23,0)*'6. Multiplikator'!$G$12*VLOOKUP(BE!$E$7,Bevölkerung!$B$9:$F$25,IF($E$38=Optionen!$B$9,5,4),0)/VLOOKUP(C99,DB!$D$8:$AQ$307,40,0))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IF(C100="","",VLOOKUP(BE!C100,DB!$D$8:$Z$307,23,0)*'6. Multiplikator'!$G$12*VLOOKUP(BE!$E$7,Bevölkerung!$B$9:$F$25,IF($E$38=Optionen!$B$9,5,4),0)/VLOOKUP(C100,DB!$D$8:$AQ$307,40,0))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IF(C101="","",VLOOKUP(BE!C101,DB!$D$8:$Z$307,23,0)*'6. Multiplikator'!$G$12*VLOOKUP(BE!$E$7,Bevölkerung!$B$9:$F$25,IF($E$38=Optionen!$B$9,5,4),0)/VLOOKUP(C101,DB!$D$8:$AQ$307,40,0))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IF(C102="","",VLOOKUP(BE!C102,DB!$D$8:$Z$307,23,0)*'6. Multiplikator'!$G$12*VLOOKUP(BE!$E$7,Bevölkerung!$B$9:$F$25,IF($E$38=Optionen!$B$9,5,4),0)/VLOOKUP(C102,DB!$D$8:$AQ$307,40,0))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IF(C103="","",VLOOKUP(BE!C103,DB!$D$8:$Z$307,23,0)*'6. Multiplikator'!$G$12*VLOOKUP(BE!$E$7,Bevölkerung!$B$9:$F$25,IF($E$38=Optionen!$B$9,5,4),0)/VLOOKUP(C103,DB!$D$8:$AQ$307,40,0))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IF(C104="","",VLOOKUP(BE!C104,DB!$D$8:$Z$307,23,0)*'6. Multiplikator'!$G$12*VLOOKUP(BE!$E$7,Bevölkerung!$B$9:$F$25,IF($E$38=Optionen!$B$9,5,4),0)/VLOOKUP(C104,DB!$D$8:$AQ$307,40,0))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IF(C105="","",VLOOKUP(BE!C105,DB!$D$8:$Z$307,23,0)*'6. Multiplikator'!$G$12*VLOOKUP(BE!$E$7,Bevölkerung!$B$9:$F$25,IF($E$38=Optionen!$B$9,5,4),0)/VLOOKUP(C105,DB!$D$8:$AQ$307,40,0))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IF(C106="","",VLOOKUP(BE!C106,DB!$D$8:$Z$307,23,0)*'6. Multiplikator'!$G$12*VLOOKUP(BE!$E$7,Bevölkerung!$B$9:$F$25,IF($E$38=Optionen!$B$9,5,4),0)/VLOOKUP(C106,DB!$D$8:$AQ$307,40,0))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IF(C107="","",VLOOKUP(BE!C107,DB!$D$8:$Z$307,23,0)*'6. Multiplikator'!$G$12*VLOOKUP(BE!$E$7,Bevölkerung!$B$9:$F$25,IF($E$38=Optionen!$B$9,5,4),0)/VLOOKUP(C107,DB!$D$8:$AQ$307,40,0))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IF(C108="","",VLOOKUP(BE!C108,DB!$D$8:$Z$307,23,0)*'6. Multiplikator'!$G$12*VLOOKUP(BE!$E$7,Bevölkerung!$B$9:$F$25,IF($E$38=Optionen!$B$9,5,4),0)/VLOOKUP(C108,DB!$D$8:$AQ$307,40,0))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IF(C109="","",VLOOKUP(BE!C109,DB!$D$8:$Z$307,23,0)*'6. Multiplikator'!$G$12*VLOOKUP(BE!$E$7,Bevölkerung!$B$9:$F$25,IF($E$38=Optionen!$B$9,5,4),0)/VLOOKUP(C109,DB!$D$8:$AQ$307,40,0))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IF(C110="","",VLOOKUP(BE!C110,DB!$D$8:$Z$307,23,0)*'6. Multiplikator'!$G$12*VLOOKUP(BE!$E$7,Bevölkerung!$B$9:$F$25,IF($E$38=Optionen!$B$9,5,4),0)/VLOOKUP(C110,DB!$D$8:$AQ$307,40,0))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IF(C111="","",VLOOKUP(BE!C111,DB!$D$8:$Z$307,23,0)*'6. Multiplikator'!$G$12*VLOOKUP(BE!$E$7,Bevölkerung!$B$9:$F$25,IF($E$38=Optionen!$B$9,5,4),0)/VLOOKUP(C111,DB!$D$8:$AQ$307,40,0))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IF(C112="","",VLOOKUP(BE!C112,DB!$D$8:$Z$307,23,0)*'6. Multiplikator'!$G$12*VLOOKUP(BE!$E$7,Bevölkerung!$B$9:$F$25,IF($E$38=Optionen!$B$9,5,4),0)/VLOOKUP(C112,DB!$D$8:$AQ$307,40,0))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IF(C113="","",VLOOKUP(BE!C113,DB!$D$8:$Z$307,23,0)*'6. Multiplikator'!$G$12*VLOOKUP(BE!$E$7,Bevölkerung!$B$9:$F$25,IF($E$38=Optionen!$B$9,5,4),0)/VLOOKUP(C113,DB!$D$8:$AQ$307,40,0))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IF(C114="","",VLOOKUP(BE!C114,DB!$D$8:$Z$307,23,0)*'6. Multiplikator'!$G$12*VLOOKUP(BE!$E$7,Bevölkerung!$B$9:$F$25,IF($E$38=Optionen!$B$9,5,4),0)/VLOOKUP(C114,DB!$D$8:$AQ$307,40,0))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IF(C115="","",VLOOKUP(BE!C115,DB!$D$8:$Z$307,23,0)*'6. Multiplikator'!$G$12*VLOOKUP(BE!$E$7,Bevölkerung!$B$9:$F$25,IF($E$38=Optionen!$B$9,5,4),0)/VLOOKUP(C115,DB!$D$8:$AQ$307,40,0))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IF(C116="","",VLOOKUP(BE!C116,DB!$D$8:$Z$307,23,0)*'6. Multiplikator'!$G$12*VLOOKUP(BE!$E$7,Bevölkerung!$B$9:$F$25,IF($E$38=Optionen!$B$9,5,4),0)/VLOOKUP(C116,DB!$D$8:$AQ$307,40,0))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IF(C117="","",VLOOKUP(BE!C117,DB!$D$8:$Z$307,23,0)*'6. Multiplikator'!$G$12*VLOOKUP(BE!$E$7,Bevölkerung!$B$9:$F$25,IF($E$38=Optionen!$B$9,5,4),0)/VLOOKUP(C117,DB!$D$8:$AQ$307,40,0))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IF(C118="","",VLOOKUP(BE!C118,DB!$D$8:$Z$307,23,0)*'6. Multiplikator'!$G$12*VLOOKUP(BE!$E$7,Bevölkerung!$B$9:$F$25,IF($E$38=Optionen!$B$9,5,4),0)/VLOOKUP(C118,DB!$D$8:$AQ$307,40,0))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IF(C119="","",VLOOKUP(BE!C119,DB!$D$8:$Z$307,23,0)*'6. Multiplikator'!$G$12*VLOOKUP(BE!$E$7,Bevölkerung!$B$9:$F$25,IF($E$38=Optionen!$B$9,5,4),0)/VLOOKUP(C119,DB!$D$8:$AQ$307,40,0))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IF(C120="","",VLOOKUP(BE!C120,DB!$D$8:$Z$307,23,0)*'6. Multiplikator'!$G$12*VLOOKUP(BE!$E$7,Bevölkerung!$B$9:$F$25,IF($E$38=Optionen!$B$9,5,4),0)/VLOOKUP(C120,DB!$D$8:$AQ$307,40,0))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IF(C121="","",VLOOKUP(BE!C121,DB!$D$8:$Z$307,23,0)*'6. Multiplikator'!$G$12*VLOOKUP(BE!$E$7,Bevölkerung!$B$9:$F$25,IF($E$38=Optionen!$B$9,5,4),0)/VLOOKUP(C121,DB!$D$8:$AQ$307,40,0))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IF(C122="","",VLOOKUP(BE!C122,DB!$D$8:$Z$307,23,0)*'6. Multiplikator'!$G$12*VLOOKUP(BE!$E$7,Bevölkerung!$B$9:$F$25,IF($E$38=Optionen!$B$9,5,4),0)/VLOOKUP(C122,DB!$D$8:$AQ$307,40,0))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IF(C123="","",VLOOKUP(BE!C123,DB!$D$8:$Z$307,23,0)*'6. Multiplikator'!$G$12*VLOOKUP(BE!$E$7,Bevölkerung!$B$9:$F$25,IF($E$38=Optionen!$B$9,5,4),0)/VLOOKUP(C123,DB!$D$8:$AQ$307,40,0))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IF(C124="","",VLOOKUP(BE!C124,DB!$D$8:$Z$307,23,0)*'6. Multiplikator'!$G$12*VLOOKUP(BE!$E$7,Bevölkerung!$B$9:$F$25,IF($E$38=Optionen!$B$9,5,4),0)/VLOOKUP(C124,DB!$D$8:$AQ$307,40,0))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IF(C125="","",VLOOKUP(BE!C125,DB!$D$8:$Z$307,23,0)*'6. Multiplikator'!$G$12*VLOOKUP(BE!$E$7,Bevölkerung!$B$9:$F$25,IF($E$38=Optionen!$B$9,5,4),0)/VLOOKUP(C125,DB!$D$8:$AQ$307,40,0))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IF(C126="","",VLOOKUP(BE!C126,DB!$D$8:$Z$307,23,0)*'6. Multiplikator'!$G$12*VLOOKUP(BE!$E$7,Bevölkerung!$B$9:$F$25,IF($E$38=Optionen!$B$9,5,4),0)/VLOOKUP(C126,DB!$D$8:$AQ$307,40,0))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IF(C127="","",VLOOKUP(BE!C127,DB!$D$8:$Z$307,23,0)*'6. Multiplikator'!$G$12*VLOOKUP(BE!$E$7,Bevölkerung!$B$9:$F$25,IF($E$38=Optionen!$B$9,5,4),0)/VLOOKUP(C127,DB!$D$8:$AQ$307,40,0))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IF(C128="","",VLOOKUP(BE!C128,DB!$D$8:$Z$307,23,0)*'6. Multiplikator'!$G$12*VLOOKUP(BE!$E$7,Bevölkerung!$B$9:$F$25,IF($E$38=Optionen!$B$9,5,4),0)/VLOOKUP(C128,DB!$D$8:$AQ$307,40,0))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IF(C129="","",VLOOKUP(BE!C129,DB!$D$8:$Z$307,23,0)*'6. Multiplikator'!$G$12*VLOOKUP(BE!$E$7,Bevölkerung!$B$9:$F$25,IF($E$38=Optionen!$B$9,5,4),0)/VLOOKUP(C129,DB!$D$8:$AQ$307,40,0))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IF(C130="","",VLOOKUP(BE!C130,DB!$D$8:$Z$307,23,0)*'6. Multiplikator'!$G$12*VLOOKUP(BE!$E$7,Bevölkerung!$B$9:$F$25,IF($E$38=Optionen!$B$9,5,4),0)/VLOOKUP(C130,DB!$D$8:$AQ$307,40,0))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IF(C131="","",VLOOKUP(BE!C131,DB!$D$8:$Z$307,23,0)*'6. Multiplikator'!$G$12*VLOOKUP(BE!$E$7,Bevölkerung!$B$9:$F$25,IF($E$38=Optionen!$B$9,5,4),0)/VLOOKUP(C131,DB!$D$8:$AQ$307,40,0))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IF(C132="","",VLOOKUP(BE!C132,DB!$D$8:$Z$307,23,0)*'6. Multiplikator'!$G$12*VLOOKUP(BE!$E$7,Bevölkerung!$B$9:$F$25,IF($E$38=Optionen!$B$9,5,4),0)/VLOOKUP(C132,DB!$D$8:$AQ$307,40,0))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IF(C133="","",VLOOKUP(BE!C133,DB!$D$8:$Z$307,23,0)*'6. Multiplikator'!$G$12*VLOOKUP(BE!$E$7,Bevölkerung!$B$9:$F$25,IF($E$38=Optionen!$B$9,5,4),0)/VLOOKUP(C133,DB!$D$8:$AQ$307,40,0))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IF(C134="","",VLOOKUP(BE!C134,DB!$D$8:$Z$307,23,0)*'6. Multiplikator'!$G$12*VLOOKUP(BE!$E$7,Bevölkerung!$B$9:$F$25,IF($E$38=Optionen!$B$9,5,4),0)/VLOOKUP(C134,DB!$D$8:$AQ$307,40,0))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IF(C135="","",VLOOKUP(BE!C135,DB!$D$8:$Z$307,23,0)*'6. Multiplikator'!$G$12*VLOOKUP(BE!$E$7,Bevölkerung!$B$9:$F$25,IF($E$38=Optionen!$B$9,5,4),0)/VLOOKUP(C135,DB!$D$8:$AQ$307,40,0))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IF(C136="","",VLOOKUP(BE!C136,DB!$D$8:$Z$307,23,0)*'6. Multiplikator'!$G$12*VLOOKUP(BE!$E$7,Bevölkerung!$B$9:$F$25,IF($E$38=Optionen!$B$9,5,4),0)/VLOOKUP(C136,DB!$D$8:$AQ$307,40,0))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IF(C137="","",VLOOKUP(BE!C137,DB!$D$8:$Z$307,23,0)*'6. Multiplikator'!$G$12*VLOOKUP(BE!$E$7,Bevölkerung!$B$9:$F$25,IF($E$38=Optionen!$B$9,5,4),0)/VLOOKUP(C137,DB!$D$8:$AQ$307,40,0))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IF(C138="","",VLOOKUP(BE!C138,DB!$D$8:$Z$307,23,0)*'6. Multiplikator'!$G$12*VLOOKUP(BE!$E$7,Bevölkerung!$B$9:$F$25,IF($E$38=Optionen!$B$9,5,4),0)/VLOOKUP(C138,DB!$D$8:$AQ$307,40,0))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IF(C139="","",VLOOKUP(BE!C139,DB!$D$8:$Z$307,23,0)*'6. Multiplikator'!$G$12*VLOOKUP(BE!$E$7,Bevölkerung!$B$9:$F$25,IF($E$38=Optionen!$B$9,5,4),0)/VLOOKUP(C139,DB!$D$8:$AQ$307,40,0))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IF(C140="","",VLOOKUP(BE!C140,DB!$D$8:$Z$307,23,0)*'6. Multiplikator'!$G$12*VLOOKUP(BE!$E$7,Bevölkerung!$B$9:$F$25,IF($E$38=Optionen!$B$9,5,4),0)/VLOOKUP(C140,DB!$D$8:$AQ$307,40,0))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IF(C141="","",VLOOKUP(BE!C141,DB!$D$8:$Z$307,23,0)*'6. Multiplikator'!$G$12*VLOOKUP(BE!$E$7,Bevölkerung!$B$9:$F$25,IF($E$38=Optionen!$B$9,5,4),0)/VLOOKUP(C141,DB!$D$8:$AQ$307,40,0))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IF(C142="","",VLOOKUP(BE!C142,DB!$D$8:$Z$307,23,0)*'6. Multiplikator'!$G$12*VLOOKUP(BE!$E$7,Bevölkerung!$B$9:$F$25,IF($E$38=Optionen!$B$9,5,4),0)/VLOOKUP(C142,DB!$D$8:$AQ$307,40,0))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IF(C143="","",VLOOKUP(BE!C143,DB!$D$8:$Z$307,23,0)*'6. Multiplikator'!$G$12*VLOOKUP(BE!$E$7,Bevölkerung!$B$9:$F$25,IF($E$38=Optionen!$B$9,5,4),0)/VLOOKUP(C143,DB!$D$8:$AQ$307,40,0))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IF(C144="","",VLOOKUP(BE!C144,DB!$D$8:$Z$307,23,0)*'6. Multiplikator'!$G$12*VLOOKUP(BE!$E$7,Bevölkerung!$B$9:$F$25,IF($E$38=Optionen!$B$9,5,4),0)/VLOOKUP(C144,DB!$D$8:$AQ$307,40,0))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IF(C145="","",VLOOKUP(BE!C145,DB!$D$8:$Z$307,23,0)*'6. Multiplikator'!$G$12*VLOOKUP(BE!$E$7,Bevölkerung!$B$9:$F$25,IF($E$38=Optionen!$B$9,5,4),0)/VLOOKUP(C145,DB!$D$8:$AQ$307,40,0))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IF(C146="","",VLOOKUP(BE!C146,DB!$D$8:$Z$307,23,0)*'6. Multiplikator'!$G$12*VLOOKUP(BE!$E$7,Bevölkerung!$B$9:$F$25,IF($E$38=Optionen!$B$9,5,4),0)/VLOOKUP(C146,DB!$D$8:$AQ$307,40,0))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IF(C147="","",VLOOKUP(BE!C147,DB!$D$8:$Z$307,23,0)*'6. Multiplikator'!$G$12*VLOOKUP(BE!$E$7,Bevölkerung!$B$9:$F$25,IF($E$38=Optionen!$B$9,5,4),0)/VLOOKUP(C147,DB!$D$8:$AQ$307,40,0))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IF(C148="","",VLOOKUP(BE!C148,DB!$D$8:$Z$307,23,0)*'6. Multiplikator'!$G$12*VLOOKUP(BE!$E$7,Bevölkerung!$B$9:$F$25,IF($E$38=Optionen!$B$9,5,4),0)/VLOOKUP(C148,DB!$D$8:$AQ$307,40,0))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IF(C149="","",VLOOKUP(BE!C149,DB!$D$8:$Z$307,23,0)*'6. Multiplikator'!$G$12*VLOOKUP(BE!$E$7,Bevölkerung!$B$9:$F$25,IF($E$38=Optionen!$B$9,5,4),0)/VLOOKUP(C149,DB!$D$8:$AQ$307,40,0))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IF(C150="","",VLOOKUP(BE!C150,DB!$D$8:$Z$307,23,0)*'6. Multiplikator'!$G$12*VLOOKUP(BE!$E$7,Bevölkerung!$B$9:$F$25,IF($E$38=Optionen!$B$9,5,4),0)/VLOOKUP(C150,DB!$D$8:$AQ$307,40,0))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IF(C151="","",VLOOKUP(BE!C151,DB!$D$8:$Z$307,23,0)*'6. Multiplikator'!$G$12*VLOOKUP(BE!$E$7,Bevölkerung!$B$9:$F$25,IF($E$38=Optionen!$B$9,5,4),0)/VLOOKUP(C151,DB!$D$8:$AQ$307,40,0))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IF(C152="","",VLOOKUP(BE!C152,DB!$D$8:$Z$307,23,0)*'6. Multiplikator'!$G$12*VLOOKUP(BE!$E$7,Bevölkerung!$B$9:$F$25,IF($E$38=Optionen!$B$9,5,4),0)/VLOOKUP(C152,DB!$D$8:$AQ$307,40,0))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IF(C153="","",VLOOKUP(BE!C153,DB!$D$8:$Z$307,23,0)*'6. Multiplikator'!$G$12*VLOOKUP(BE!$E$7,Bevölkerung!$B$9:$F$25,IF($E$38=Optionen!$B$9,5,4),0)/VLOOKUP(C153,DB!$D$8:$AQ$307,40,0))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IF(C154="","",VLOOKUP(BE!C154,DB!$D$8:$Z$307,23,0)*'6. Multiplikator'!$G$12*VLOOKUP(BE!$E$7,Bevölkerung!$B$9:$F$25,IF($E$38=Optionen!$B$9,5,4),0)/VLOOKUP(C154,DB!$D$8:$AQ$307,40,0))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IF(C155="","",VLOOKUP(BE!C155,DB!$D$8:$Z$307,23,0)*'6. Multiplikator'!$G$12*VLOOKUP(BE!$E$7,Bevölkerung!$B$9:$F$25,IF($E$38=Optionen!$B$9,5,4),0)/VLOOKUP(C155,DB!$D$8:$AQ$307,40,0))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IF(C156="","",VLOOKUP(BE!C156,DB!$D$8:$Z$307,23,0)*'6. Multiplikator'!$G$12*VLOOKUP(BE!$E$7,Bevölkerung!$B$9:$F$25,IF($E$38=Optionen!$B$9,5,4),0)/VLOOKUP(C156,DB!$D$8:$AQ$307,40,0))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IF(C157="","",VLOOKUP(BE!C157,DB!$D$8:$Z$307,23,0)*'6. Multiplikator'!$G$12*VLOOKUP(BE!$E$7,Bevölkerung!$B$9:$F$25,IF($E$38=Optionen!$B$9,5,4),0)/VLOOKUP(C157,DB!$D$8:$AQ$307,40,0))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IF(C158="","",VLOOKUP(BE!C158,DB!$D$8:$Z$307,23,0)*'6. Multiplikator'!$G$12*VLOOKUP(BE!$E$7,Bevölkerung!$B$9:$F$25,IF($E$38=Optionen!$B$9,5,4),0)/VLOOKUP(C158,DB!$D$8:$AQ$307,40,0))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IF(C159="","",VLOOKUP(BE!C159,DB!$D$8:$Z$307,23,0)*'6. Multiplikator'!$G$12*VLOOKUP(BE!$E$7,Bevölkerung!$B$9:$F$25,IF($E$38=Optionen!$B$9,5,4),0)/VLOOKUP(C159,DB!$D$8:$AQ$307,40,0))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IF(C160="","",VLOOKUP(BE!C160,DB!$D$8:$Z$307,23,0)*'6. Multiplikator'!$G$12*VLOOKUP(BE!$E$7,Bevölkerung!$B$9:$F$25,IF($E$38=Optionen!$B$9,5,4),0)/VLOOKUP(C160,DB!$D$8:$AQ$307,40,0))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IF(C161="","",VLOOKUP(BE!C161,DB!$D$8:$Z$307,23,0)*'6. Multiplikator'!$G$12*VLOOKUP(BE!$E$7,Bevölkerung!$B$9:$F$25,IF($E$38=Optionen!$B$9,5,4),0)/VLOOKUP(C161,DB!$D$8:$AQ$307,40,0))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IF(C162="","",VLOOKUP(BE!C162,DB!$D$8:$Z$307,23,0)*'6. Multiplikator'!$G$12*VLOOKUP(BE!$E$7,Bevölkerung!$B$9:$F$25,IF($E$38=Optionen!$B$9,5,4),0)/VLOOKUP(C162,DB!$D$8:$AQ$307,40,0))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IF(C163="","",VLOOKUP(BE!C163,DB!$D$8:$Z$307,23,0)*'6. Multiplikator'!$G$12*VLOOKUP(BE!$E$7,Bevölkerung!$B$9:$F$25,IF($E$38=Optionen!$B$9,5,4),0)/VLOOKUP(C163,DB!$D$8:$AQ$307,40,0))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IF(C164="","",VLOOKUP(BE!C164,DB!$D$8:$Z$307,23,0)*'6. Multiplikator'!$G$12*VLOOKUP(BE!$E$7,Bevölkerung!$B$9:$F$25,IF($E$38=Optionen!$B$9,5,4),0)/VLOOKUP(C164,DB!$D$8:$AQ$307,40,0))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IF(C165="","",VLOOKUP(BE!C165,DB!$D$8:$Z$307,23,0)*'6. Multiplikator'!$G$12*VLOOKUP(BE!$E$7,Bevölkerung!$B$9:$F$25,IF($E$38=Optionen!$B$9,5,4),0)/VLOOKUP(C165,DB!$D$8:$AQ$307,40,0))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IF(C166="","",VLOOKUP(BE!C166,DB!$D$8:$Z$307,23,0)*'6. Multiplikator'!$G$12*VLOOKUP(BE!$E$7,Bevölkerung!$B$9:$F$25,IF($E$38=Optionen!$B$9,5,4),0)/VLOOKUP(C166,DB!$D$8:$AQ$307,40,0))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IF(C167="","",VLOOKUP(BE!C167,DB!$D$8:$Z$307,23,0)*'6. Multiplikator'!$G$12*VLOOKUP(BE!$E$7,Bevölkerung!$B$9:$F$25,IF($E$38=Optionen!$B$9,5,4),0)/VLOOKUP(C167,DB!$D$8:$AQ$307,40,0))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IF(C168="","",VLOOKUP(BE!C168,DB!$D$8:$Z$307,23,0)*'6. Multiplikator'!$G$12*VLOOKUP(BE!$E$7,Bevölkerung!$B$9:$F$25,IF($E$38=Optionen!$B$9,5,4),0)/VLOOKUP(C168,DB!$D$8:$AQ$307,40,0))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IF(C169="","",VLOOKUP(BE!C169,DB!$D$8:$Z$307,23,0)*'6. Multiplikator'!$G$12*VLOOKUP(BE!$E$7,Bevölkerung!$B$9:$F$25,IF($E$38=Optionen!$B$9,5,4),0)/VLOOKUP(C169,DB!$D$8:$AQ$307,40,0))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IF(C170="","",VLOOKUP(BE!C170,DB!$D$8:$Z$307,23,0)*'6. Multiplikator'!$G$12*VLOOKUP(BE!$E$7,Bevölkerung!$B$9:$F$25,IF($E$38=Optionen!$B$9,5,4),0)/VLOOKUP(C170,DB!$D$8:$AQ$307,40,0))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IF(C171="","",VLOOKUP(BE!C171,DB!$D$8:$Z$307,23,0)*'6. Multiplikator'!$G$12*VLOOKUP(BE!$E$7,Bevölkerung!$B$9:$F$25,IF($E$38=Optionen!$B$9,5,4),0)/VLOOKUP(C171,DB!$D$8:$AQ$307,40,0))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IF(C172="","",VLOOKUP(BE!C172,DB!$D$8:$Z$307,23,0)*'6. Multiplikator'!$G$12*VLOOKUP(BE!$E$7,Bevölkerung!$B$9:$F$25,IF($E$38=Optionen!$B$9,5,4),0)/VLOOKUP(C172,DB!$D$8:$AQ$307,40,0))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IF(C173="","",VLOOKUP(BE!C173,DB!$D$8:$Z$307,23,0)*'6. Multiplikator'!$G$12*VLOOKUP(BE!$E$7,Bevölkerung!$B$9:$F$25,IF($E$38=Optionen!$B$9,5,4),0)/VLOOKUP(C173,DB!$D$8:$AQ$307,40,0))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IF(C174="","",VLOOKUP(BE!C174,DB!$D$8:$Z$307,23,0)*'6. Multiplikator'!$G$12*VLOOKUP(BE!$E$7,Bevölkerung!$B$9:$F$25,IF($E$38=Optionen!$B$9,5,4),0)/VLOOKUP(C174,DB!$D$8:$AQ$307,40,0))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IF(C175="","",VLOOKUP(BE!C175,DB!$D$8:$Z$307,23,0)*'6. Multiplikator'!$G$12*VLOOKUP(BE!$E$7,Bevölkerung!$B$9:$F$25,IF($E$38=Optionen!$B$9,5,4),0)/VLOOKUP(C175,DB!$D$8:$AQ$307,40,0))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IF(C176="","",VLOOKUP(BE!C176,DB!$D$8:$Z$307,23,0)*'6. Multiplikator'!$G$12*VLOOKUP(BE!$E$7,Bevölkerung!$B$9:$F$25,IF($E$38=Optionen!$B$9,5,4),0)/VLOOKUP(C176,DB!$D$8:$AQ$307,40,0))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IF(C177="","",VLOOKUP(BE!C177,DB!$D$8:$Z$307,23,0)*'6. Multiplikator'!$G$12*VLOOKUP(BE!$E$7,Bevölkerung!$B$9:$F$25,IF($E$38=Optionen!$B$9,5,4),0)/VLOOKUP(C177,DB!$D$8:$AQ$307,40,0))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IF(C178="","",VLOOKUP(BE!C178,DB!$D$8:$Z$307,23,0)*'6. Multiplikator'!$G$12*VLOOKUP(BE!$E$7,Bevölkerung!$B$9:$F$25,IF($E$38=Optionen!$B$9,5,4),0)/VLOOKUP(C178,DB!$D$8:$AQ$307,40,0))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IF(C179="","",VLOOKUP(BE!C179,DB!$D$8:$Z$307,23,0)*'6. Multiplikator'!$G$12*VLOOKUP(BE!$E$7,Bevölkerung!$B$9:$F$25,IF($E$38=Optionen!$B$9,5,4),0)/VLOOKUP(C179,DB!$D$8:$AQ$307,40,0))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IF(C180="","",VLOOKUP(BE!C180,DB!$D$8:$Z$307,23,0)*'6. Multiplikator'!$G$12*VLOOKUP(BE!$E$7,Bevölkerung!$B$9:$F$25,IF($E$38=Optionen!$B$9,5,4),0)/VLOOKUP(C180,DB!$D$8:$AQ$307,40,0))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IF(C181="","",VLOOKUP(BE!C181,DB!$D$8:$Z$307,23,0)*'6. Multiplikator'!$G$12*VLOOKUP(BE!$E$7,Bevölkerung!$B$9:$F$25,IF($E$38=Optionen!$B$9,5,4),0)/VLOOKUP(C181,DB!$D$8:$AQ$307,40,0))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IF(C182="","",VLOOKUP(BE!C182,DB!$D$8:$Z$307,23,0)*'6. Multiplikator'!$G$12*VLOOKUP(BE!$E$7,Bevölkerung!$B$9:$F$25,IF($E$38=Optionen!$B$9,5,4),0)/VLOOKUP(C182,DB!$D$8:$AQ$307,40,0))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IF(C183="","",VLOOKUP(BE!C183,DB!$D$8:$Z$307,23,0)*'6. Multiplikator'!$G$12*VLOOKUP(BE!$E$7,Bevölkerung!$B$9:$F$25,IF($E$38=Optionen!$B$9,5,4),0)/VLOOKUP(C183,DB!$D$8:$AQ$307,40,0))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IF(C184="","",VLOOKUP(BE!C184,DB!$D$8:$Z$307,23,0)*'6. Multiplikator'!$G$12*VLOOKUP(BE!$E$7,Bevölkerung!$B$9:$F$25,IF($E$38=Optionen!$B$9,5,4),0)/VLOOKUP(C184,DB!$D$8:$AQ$307,40,0))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IF(C185="","",VLOOKUP(BE!C185,DB!$D$8:$Z$307,23,0)*'6. Multiplikator'!$G$12*VLOOKUP(BE!$E$7,Bevölkerung!$B$9:$F$25,IF($E$38=Optionen!$B$9,5,4),0)/VLOOKUP(C185,DB!$D$8:$AQ$307,40,0))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IF(C186="","",VLOOKUP(BE!C186,DB!$D$8:$Z$307,23,0)*'6. Multiplikator'!$G$12*VLOOKUP(BE!$E$7,Bevölkerung!$B$9:$F$25,IF($E$38=Optionen!$B$9,5,4),0)/VLOOKUP(C186,DB!$D$8:$AQ$307,40,0))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IF(C187="","",VLOOKUP(BE!C187,DB!$D$8:$Z$307,23,0)*'6. Multiplikator'!$G$12*VLOOKUP(BE!$E$7,Bevölkerung!$B$9:$F$25,IF($E$38=Optionen!$B$9,5,4),0)/VLOOKUP(C187,DB!$D$8:$AQ$307,40,0))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IF(C188="","",VLOOKUP(BE!C188,DB!$D$8:$Z$307,23,0)*'6. Multiplikator'!$G$12*VLOOKUP(BE!$E$7,Bevölkerung!$B$9:$F$25,IF($E$38=Optionen!$B$9,5,4),0)/VLOOKUP(C188,DB!$D$8:$AQ$307,40,0))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IF(C189="","",VLOOKUP(BE!C189,DB!$D$8:$Z$307,23,0)*'6. Multiplikator'!$G$12*VLOOKUP(BE!$E$7,Bevölkerung!$B$9:$F$25,IF($E$38=Optionen!$B$9,5,4),0)/VLOOKUP(C189,DB!$D$8:$AQ$307,40,0))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IF(C190="","",VLOOKUP(BE!C190,DB!$D$8:$Z$307,23,0)*'6. Multiplikator'!$G$12*VLOOKUP(BE!$E$7,Bevölkerung!$B$9:$F$25,IF($E$38=Optionen!$B$9,5,4),0)/VLOOKUP(C190,DB!$D$8:$AQ$307,40,0))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IF(C191="","",VLOOKUP(BE!C191,DB!$D$8:$Z$307,23,0)*'6. Multiplikator'!$G$12*VLOOKUP(BE!$E$7,Bevölkerung!$B$9:$F$25,IF($E$38=Optionen!$B$9,5,4),0)/VLOOKUP(C191,DB!$D$8:$AQ$307,40,0))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IF(C192="","",VLOOKUP(BE!C192,DB!$D$8:$Z$307,23,0)*'6. Multiplikator'!$G$12*VLOOKUP(BE!$E$7,Bevölkerung!$B$9:$F$25,IF($E$38=Optionen!$B$9,5,4),0)/VLOOKUP(C192,DB!$D$8:$AQ$307,40,0))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490914.95937264647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490914.95937264647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122728.73984316162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F196/VLOOKUP(BE!E7,Bevölkerung!B9:D24,3,0)*1000</f>
        <v>133.98012257692676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364" priority="25">
      <formula>LEN(TRIM(B14))&gt;0</formula>
    </cfRule>
  </conditionalFormatting>
  <conditionalFormatting sqref="C32:F32">
    <cfRule type="expression" dxfId="363" priority="24">
      <formula>$B31&lt;&gt;""</formula>
    </cfRule>
  </conditionalFormatting>
  <conditionalFormatting sqref="G32:H32">
    <cfRule type="expression" dxfId="362" priority="23">
      <formula>$B31&lt;&gt;""</formula>
    </cfRule>
  </conditionalFormatting>
  <conditionalFormatting sqref="B40:K40">
    <cfRule type="containsText" dxfId="361" priority="22" operator="containsText" text="Es werden">
      <formula>NOT(ISERROR(SEARCH("Es werden",B40)))</formula>
    </cfRule>
  </conditionalFormatting>
  <conditionalFormatting sqref="B17:B32">
    <cfRule type="expression" dxfId="360" priority="21">
      <formula>$B16&lt;&gt;""</formula>
    </cfRule>
  </conditionalFormatting>
  <conditionalFormatting sqref="G20:H31">
    <cfRule type="expression" dxfId="359" priority="19">
      <formula>$G19&lt;&gt;""</formula>
    </cfRule>
  </conditionalFormatting>
  <conditionalFormatting sqref="I20:K31">
    <cfRule type="expression" dxfId="358" priority="18">
      <formula>$I19&lt;&gt;""</formula>
    </cfRule>
  </conditionalFormatting>
  <conditionalFormatting sqref="C17:F31">
    <cfRule type="expression" dxfId="357" priority="20">
      <formula>$C16&lt;&gt;""</formula>
    </cfRule>
  </conditionalFormatting>
  <conditionalFormatting sqref="G17:H31">
    <cfRule type="expression" dxfId="356" priority="15">
      <formula>$B16&lt;&gt;""</formula>
    </cfRule>
  </conditionalFormatting>
  <conditionalFormatting sqref="I17:K31">
    <cfRule type="expression" dxfId="355" priority="13">
      <formula>$B16&lt;&gt;""</formula>
    </cfRule>
  </conditionalFormatting>
  <conditionalFormatting sqref="B43">
    <cfRule type="expression" dxfId="354" priority="11">
      <formula>$B42&lt;&gt;""</formula>
    </cfRule>
  </conditionalFormatting>
  <conditionalFormatting sqref="C47:F192">
    <cfRule type="expression" dxfId="353" priority="10">
      <formula>$C46&lt;&gt;""</formula>
    </cfRule>
  </conditionalFormatting>
  <conditionalFormatting sqref="G43:H192">
    <cfRule type="expression" dxfId="352" priority="9">
      <formula>$G42&lt;&gt;""</formula>
    </cfRule>
  </conditionalFormatting>
  <conditionalFormatting sqref="I43:K43">
    <cfRule type="expression" dxfId="351" priority="8">
      <formula>$G42&lt;&gt;""</formula>
    </cfRule>
  </conditionalFormatting>
  <conditionalFormatting sqref="B44:B192">
    <cfRule type="expression" dxfId="350" priority="7">
      <formula>$B43&lt;&gt;""</formula>
    </cfRule>
  </conditionalFormatting>
  <conditionalFormatting sqref="I44:K192">
    <cfRule type="expression" dxfId="349" priority="6">
      <formula>$G43&lt;&gt;""</formula>
    </cfRule>
  </conditionalFormatting>
  <conditionalFormatting sqref="I43:K192">
    <cfRule type="containsText" dxfId="348" priority="2" operator="containsText" text="Bereits in gewähltem Paket">
      <formula>NOT(ISERROR(SEARCH("Bereits in gewähltem Paket",I43)))</formula>
    </cfRule>
  </conditionalFormatting>
  <conditionalFormatting sqref="C43:F46">
    <cfRule type="expression" dxfId="347" priority="1">
      <formula>$C42&lt;&gt;""</formula>
    </cfRule>
  </conditionalFormatting>
  <dataValidations count="1">
    <dataValidation type="list" allowBlank="1" showInputMessage="1" showErrorMessage="1" sqref="C193:C194" xr:uid="{BAFE0275-419B-4453-9545-B1B9B5C4E3F0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8B98B9E-194B-4D86-8ACC-93A08C0838B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6" id="{3BF221E2-567B-4B7A-8E76-EA2187F28AA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4" id="{6F7C14F2-ED3E-46A1-9B36-2295BCF6CC3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2" id="{7A069C9B-EE9A-42E3-9259-CD2A1FE505B1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5" id="{009840BA-4113-40AD-9812-EA6B5E3DD58C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4" id="{987074CB-FB13-4468-BFBE-F46C70242A54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3" id="{794907C3-222E-4F9A-BB20-96D650A6CA3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C29D340-4690-497D-AC66-1DE50590596E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5C38334C-D7D5-431A-B57A-B48165C077AA}">
          <x14:formula1>
            <xm:f>Optionen!$AF$4:$AF$304</xm:f>
          </x14:formula1>
          <xm:sqref>D194:F194 C47:F192</xm:sqref>
        </x14:dataValidation>
        <x14:dataValidation type="list" allowBlank="1" showInputMessage="1" showErrorMessage="1" xr:uid="{0593C705-6ED1-450F-9A4E-8E41E53C0AE1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B699C38E-F538-4CCA-9866-49C6FB61527E}">
          <x14:formula1>
            <xm:f>Bevölkerung!$B$9:$B$24</xm:f>
          </x14:formula1>
          <xm:sqref>E7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/>
  <dimension ref="A1:H48"/>
  <sheetViews>
    <sheetView showGridLines="0" topLeftCell="A11" zoomScaleNormal="100" workbookViewId="0">
      <selection activeCell="E12" sqref="E12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88671875" customWidth="1"/>
    <col min="3" max="3" width="8.33203125" customWidth="1"/>
    <col min="4" max="4" width="64" customWidth="1"/>
    <col min="5" max="5" width="28.88671875" customWidth="1"/>
    <col min="6" max="6" width="130" customWidth="1"/>
    <col min="7" max="7" width="8.77734375" customWidth="1"/>
    <col min="8" max="8" width="0" hidden="1" customWidth="1"/>
    <col min="9" max="16384" width="8.77734375" hidden="1"/>
  </cols>
  <sheetData>
    <row r="1" spans="2:8" x14ac:dyDescent="0.3"/>
    <row r="2" spans="2:8" ht="18" x14ac:dyDescent="0.3">
      <c r="B2" s="42">
        <v>1</v>
      </c>
      <c r="C2" s="42" t="s">
        <v>45</v>
      </c>
      <c r="D2" s="42"/>
      <c r="E2" s="42"/>
      <c r="F2" s="42"/>
    </row>
    <row r="3" spans="2:8" x14ac:dyDescent="0.3"/>
    <row r="4" spans="2:8" x14ac:dyDescent="0.3">
      <c r="B4" s="164" t="s">
        <v>40</v>
      </c>
      <c r="C4" s="164"/>
      <c r="D4" s="43" t="s">
        <v>220</v>
      </c>
      <c r="E4" s="44"/>
      <c r="F4" s="44"/>
      <c r="H4" s="44"/>
    </row>
    <row r="5" spans="2:8" x14ac:dyDescent="0.3"/>
    <row r="6" spans="2:8" x14ac:dyDescent="0.3">
      <c r="B6" s="45" t="s">
        <v>219</v>
      </c>
      <c r="C6" s="45"/>
      <c r="D6" s="45"/>
      <c r="E6" s="45"/>
      <c r="F6" s="45"/>
      <c r="H6" s="85"/>
    </row>
    <row r="7" spans="2:8" ht="28.8" x14ac:dyDescent="0.3">
      <c r="B7" s="16" t="s">
        <v>121</v>
      </c>
      <c r="C7" s="16" t="s">
        <v>3</v>
      </c>
      <c r="D7" s="104" t="s">
        <v>32</v>
      </c>
      <c r="E7" s="104" t="s">
        <v>5</v>
      </c>
      <c r="F7" s="123" t="s">
        <v>6</v>
      </c>
    </row>
    <row r="8" spans="2:8" x14ac:dyDescent="0.3">
      <c r="B8" s="105" t="s">
        <v>31</v>
      </c>
      <c r="C8" s="47"/>
      <c r="D8" s="106" t="s">
        <v>4</v>
      </c>
      <c r="E8" s="107">
        <v>8214415.1583333332</v>
      </c>
      <c r="F8" s="80" t="s">
        <v>221</v>
      </c>
    </row>
    <row r="9" spans="2:8" x14ac:dyDescent="0.3">
      <c r="B9" s="122"/>
      <c r="C9" s="44" t="s">
        <v>7</v>
      </c>
      <c r="D9" s="44" t="s">
        <v>197</v>
      </c>
      <c r="E9" s="108">
        <v>571200</v>
      </c>
      <c r="F9" s="80" t="s">
        <v>260</v>
      </c>
    </row>
    <row r="10" spans="2:8" x14ac:dyDescent="0.3">
      <c r="B10" s="122"/>
      <c r="C10" s="44" t="s">
        <v>8</v>
      </c>
      <c r="D10" s="44" t="s">
        <v>9</v>
      </c>
      <c r="E10" s="108">
        <v>4777037.4249999998</v>
      </c>
      <c r="F10" s="80" t="s">
        <v>251</v>
      </c>
    </row>
    <row r="11" spans="2:8" x14ac:dyDescent="0.3">
      <c r="B11" s="122"/>
      <c r="C11" s="121" t="s">
        <v>10</v>
      </c>
      <c r="D11" s="44" t="s">
        <v>208</v>
      </c>
      <c r="E11" s="108">
        <v>3847220.2</v>
      </c>
      <c r="F11" s="44"/>
    </row>
    <row r="12" spans="2:8" outlineLevel="1" x14ac:dyDescent="0.3">
      <c r="B12" s="122"/>
      <c r="C12" s="121" t="s">
        <v>11</v>
      </c>
      <c r="D12" s="95" t="s">
        <v>298</v>
      </c>
      <c r="E12" s="37">
        <v>929817.22499999998</v>
      </c>
      <c r="F12" s="44"/>
    </row>
    <row r="13" spans="2:8" outlineLevel="1" x14ac:dyDescent="0.3">
      <c r="B13" s="122"/>
      <c r="C13" s="121" t="s">
        <v>12</v>
      </c>
      <c r="D13" s="95"/>
      <c r="E13" s="37"/>
      <c r="F13" s="44"/>
    </row>
    <row r="14" spans="2:8" outlineLevel="1" x14ac:dyDescent="0.3">
      <c r="B14" s="122"/>
      <c r="C14" s="121" t="s">
        <v>13</v>
      </c>
      <c r="D14" s="95"/>
      <c r="E14" s="37"/>
      <c r="F14" s="44"/>
    </row>
    <row r="15" spans="2:8" outlineLevel="1" x14ac:dyDescent="0.3">
      <c r="B15" s="122"/>
      <c r="C15" s="121" t="s">
        <v>14</v>
      </c>
      <c r="D15" s="95"/>
      <c r="E15" s="37">
        <v>0</v>
      </c>
      <c r="F15" s="44"/>
    </row>
    <row r="16" spans="2:8" outlineLevel="1" x14ac:dyDescent="0.3">
      <c r="B16" s="122"/>
      <c r="C16" s="121" t="s">
        <v>256</v>
      </c>
      <c r="D16" s="95"/>
      <c r="E16" s="37">
        <v>0</v>
      </c>
      <c r="F16" s="44"/>
    </row>
    <row r="17" spans="2:6" x14ac:dyDescent="0.3">
      <c r="B17" s="122"/>
      <c r="C17" s="44" t="s">
        <v>15</v>
      </c>
      <c r="D17" s="44" t="s">
        <v>16</v>
      </c>
      <c r="E17" s="108">
        <v>0</v>
      </c>
      <c r="F17" s="80" t="s">
        <v>266</v>
      </c>
    </row>
    <row r="18" spans="2:6" x14ac:dyDescent="0.3">
      <c r="B18" s="122"/>
      <c r="C18" s="121" t="s">
        <v>17</v>
      </c>
      <c r="D18" s="44" t="s">
        <v>208</v>
      </c>
      <c r="E18" s="108">
        <v>0</v>
      </c>
      <c r="F18" s="44"/>
    </row>
    <row r="19" spans="2:6" outlineLevel="1" x14ac:dyDescent="0.3">
      <c r="B19" s="122"/>
      <c r="C19" s="121" t="s">
        <v>18</v>
      </c>
      <c r="D19" s="44" t="s">
        <v>199</v>
      </c>
      <c r="E19" s="108">
        <v>0</v>
      </c>
      <c r="F19" s="80" t="s">
        <v>252</v>
      </c>
    </row>
    <row r="20" spans="2:6" outlineLevel="1" x14ac:dyDescent="0.3">
      <c r="B20" s="122"/>
      <c r="C20" s="121" t="s">
        <v>19</v>
      </c>
      <c r="D20" s="95"/>
      <c r="E20" s="37"/>
      <c r="F20" s="44"/>
    </row>
    <row r="21" spans="2:6" outlineLevel="1" x14ac:dyDescent="0.3">
      <c r="B21" s="122"/>
      <c r="C21" s="121" t="s">
        <v>20</v>
      </c>
      <c r="D21" s="95"/>
      <c r="E21" s="37">
        <v>0</v>
      </c>
      <c r="F21" s="44"/>
    </row>
    <row r="22" spans="2:6" outlineLevel="1" x14ac:dyDescent="0.3">
      <c r="B22" s="122"/>
      <c r="C22" s="121" t="s">
        <v>21</v>
      </c>
      <c r="D22" s="95"/>
      <c r="E22" s="37">
        <v>0</v>
      </c>
      <c r="F22" s="44"/>
    </row>
    <row r="23" spans="2:6" outlineLevel="1" x14ac:dyDescent="0.3">
      <c r="B23" s="122"/>
      <c r="C23" s="121" t="s">
        <v>254</v>
      </c>
      <c r="D23" s="95"/>
      <c r="E23" s="37">
        <v>0</v>
      </c>
      <c r="F23" s="44"/>
    </row>
    <row r="24" spans="2:6" x14ac:dyDescent="0.3">
      <c r="B24" s="122"/>
      <c r="C24" s="44" t="s">
        <v>22</v>
      </c>
      <c r="D24" s="44" t="s">
        <v>23</v>
      </c>
      <c r="E24" s="108">
        <v>2866177.7333333334</v>
      </c>
      <c r="F24" s="80" t="s">
        <v>253</v>
      </c>
    </row>
    <row r="25" spans="2:6" x14ac:dyDescent="0.3">
      <c r="B25" s="122"/>
      <c r="C25" s="121" t="s">
        <v>24</v>
      </c>
      <c r="D25" s="44" t="s">
        <v>208</v>
      </c>
      <c r="E25" s="108">
        <v>2294977.7333333334</v>
      </c>
      <c r="F25" s="44"/>
    </row>
    <row r="26" spans="2:6" outlineLevel="1" x14ac:dyDescent="0.3">
      <c r="B26" s="122"/>
      <c r="C26" s="121" t="s">
        <v>25</v>
      </c>
      <c r="D26" s="44" t="s">
        <v>174</v>
      </c>
      <c r="E26" s="108">
        <v>0</v>
      </c>
      <c r="F26" s="80" t="s">
        <v>258</v>
      </c>
    </row>
    <row r="27" spans="2:6" outlineLevel="1" x14ac:dyDescent="0.3">
      <c r="B27" s="122"/>
      <c r="C27" s="121" t="s">
        <v>26</v>
      </c>
      <c r="D27" s="44" t="s">
        <v>200</v>
      </c>
      <c r="E27" s="37"/>
      <c r="F27" s="44"/>
    </row>
    <row r="28" spans="2:6" outlineLevel="1" x14ac:dyDescent="0.3">
      <c r="B28" s="122"/>
      <c r="C28" s="121" t="s">
        <v>27</v>
      </c>
      <c r="D28" s="95" t="s">
        <v>299</v>
      </c>
      <c r="E28" s="37">
        <v>449820</v>
      </c>
      <c r="F28" s="44"/>
    </row>
    <row r="29" spans="2:6" outlineLevel="1" x14ac:dyDescent="0.3">
      <c r="B29" s="122"/>
      <c r="C29" s="121" t="s">
        <v>28</v>
      </c>
      <c r="D29" s="95" t="s">
        <v>297</v>
      </c>
      <c r="E29" s="37">
        <v>121380</v>
      </c>
      <c r="F29" s="44"/>
    </row>
    <row r="30" spans="2:6" outlineLevel="1" x14ac:dyDescent="0.3">
      <c r="B30" s="122"/>
      <c r="C30" s="121" t="s">
        <v>255</v>
      </c>
      <c r="D30" s="95"/>
      <c r="E30" s="37">
        <v>0</v>
      </c>
      <c r="F30" s="44"/>
    </row>
    <row r="31" spans="2:6" x14ac:dyDescent="0.3">
      <c r="B31" s="122"/>
      <c r="C31" s="44" t="s">
        <v>29</v>
      </c>
      <c r="D31" s="44" t="s">
        <v>209</v>
      </c>
      <c r="E31" s="108">
        <v>0</v>
      </c>
      <c r="F31" s="80" t="s">
        <v>260</v>
      </c>
    </row>
    <row r="32" spans="2:6" x14ac:dyDescent="0.3">
      <c r="B32" s="105" t="s">
        <v>120</v>
      </c>
      <c r="C32" s="120"/>
      <c r="D32" s="47" t="s">
        <v>249</v>
      </c>
      <c r="E32" s="107">
        <v>0</v>
      </c>
      <c r="F32" s="80" t="s">
        <v>257</v>
      </c>
    </row>
    <row r="33" spans="2:6" outlineLevel="1" x14ac:dyDescent="0.3">
      <c r="B33" s="105"/>
      <c r="C33" s="43" t="s">
        <v>202</v>
      </c>
      <c r="D33" s="44" t="s">
        <v>201</v>
      </c>
      <c r="E33" s="37">
        <v>0</v>
      </c>
      <c r="F33" s="44"/>
    </row>
    <row r="34" spans="2:6" outlineLevel="1" x14ac:dyDescent="0.3">
      <c r="B34" s="105"/>
      <c r="C34" s="43" t="s">
        <v>203</v>
      </c>
      <c r="D34" s="44" t="s">
        <v>204</v>
      </c>
      <c r="E34" s="108">
        <v>0</v>
      </c>
      <c r="F34" s="44"/>
    </row>
    <row r="35" spans="2:6" x14ac:dyDescent="0.3">
      <c r="B35" s="105" t="s">
        <v>34</v>
      </c>
      <c r="C35" s="120"/>
      <c r="D35" s="47" t="s">
        <v>131</v>
      </c>
      <c r="E35" s="107">
        <v>150101.7225</v>
      </c>
      <c r="F35" s="80" t="s">
        <v>291</v>
      </c>
    </row>
    <row r="36" spans="2:6" x14ac:dyDescent="0.3">
      <c r="C36" s="121"/>
      <c r="D36" s="44"/>
      <c r="E36" s="109"/>
      <c r="F36" s="44"/>
    </row>
    <row r="37" spans="2:6" x14ac:dyDescent="0.3">
      <c r="C37" s="110" t="s">
        <v>30</v>
      </c>
      <c r="D37" s="44"/>
      <c r="E37" s="107">
        <v>8364516.8808333334</v>
      </c>
      <c r="F37" s="80" t="s">
        <v>228</v>
      </c>
    </row>
    <row r="38" spans="2:6" x14ac:dyDescent="0.3">
      <c r="C38" s="43" t="s">
        <v>207</v>
      </c>
      <c r="D38" s="44"/>
      <c r="E38" s="108">
        <v>1651118.9474999998</v>
      </c>
      <c r="F38" s="44"/>
    </row>
    <row r="39" spans="2:6" x14ac:dyDescent="0.3"/>
    <row r="40" spans="2:6" x14ac:dyDescent="0.3"/>
    <row r="41" spans="2:6" x14ac:dyDescent="0.3">
      <c r="B41" s="16" t="s">
        <v>285</v>
      </c>
      <c r="C41" s="16"/>
      <c r="D41" s="104"/>
      <c r="E41" s="104"/>
      <c r="F41" s="104" t="s">
        <v>136</v>
      </c>
    </row>
    <row r="42" spans="2:6" x14ac:dyDescent="0.3">
      <c r="B42" s="44" t="s">
        <v>171</v>
      </c>
      <c r="C42" s="44"/>
      <c r="D42" s="44"/>
      <c r="E42" s="112">
        <v>0.6</v>
      </c>
      <c r="F42" s="80" t="s">
        <v>222</v>
      </c>
    </row>
    <row r="43" spans="2:6" x14ac:dyDescent="0.3">
      <c r="B43" s="44" t="s">
        <v>172</v>
      </c>
      <c r="C43" s="44"/>
      <c r="D43" s="44"/>
      <c r="E43" s="111">
        <v>0.4</v>
      </c>
      <c r="F43" s="80" t="s">
        <v>290</v>
      </c>
    </row>
    <row r="44" spans="2:6" x14ac:dyDescent="0.3">
      <c r="B44" s="44" t="s">
        <v>281</v>
      </c>
      <c r="C44" s="44"/>
      <c r="D44" s="44"/>
      <c r="E44" s="37">
        <v>0</v>
      </c>
      <c r="F44" s="80" t="s">
        <v>283</v>
      </c>
    </row>
    <row r="45" spans="2:6" x14ac:dyDescent="0.3">
      <c r="B45" s="44" t="s">
        <v>282</v>
      </c>
      <c r="C45" s="44"/>
      <c r="D45" s="44"/>
      <c r="E45" s="37">
        <v>0</v>
      </c>
      <c r="F45" s="80" t="s">
        <v>284</v>
      </c>
    </row>
    <row r="46" spans="2:6" x14ac:dyDescent="0.3">
      <c r="B46" s="44" t="s">
        <v>173</v>
      </c>
      <c r="C46" s="44"/>
      <c r="D46" s="44"/>
      <c r="E46" s="112">
        <v>0.5</v>
      </c>
      <c r="F46" s="80" t="s">
        <v>250</v>
      </c>
    </row>
    <row r="47" spans="2:6" x14ac:dyDescent="0.3"/>
    <row r="48" spans="2:6" x14ac:dyDescent="0.3"/>
  </sheetData>
  <sheetProtection formatRows="0" selectLockedCells="1"/>
  <mergeCells count="1">
    <mergeCell ref="B4:C4"/>
  </mergeCells>
  <hyperlinks>
    <hyperlink ref="E7" r:id="rId1" display="Zuordnung der Kosten entsprechend des IT-PLR Beschlusses (Link)" xr:uid="{00000000-0004-0000-0100-000000000000}"/>
  </hyperlinks>
  <pageMargins left="0.7" right="0.7" top="0.75" bottom="0.75" header="0.3" footer="0.3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71CE3-19A8-4222-9D28-0CD6160AADFC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69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142160.02342436582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56.16595639725864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IgMBM6x5pJENohWq81lgX5YRTA03AJH5027DpALYsw9glf9wK8gH9QsnAgGTClgMTzGrhQxiH2NQJ0MR1bxMwQ==" saltValue="1+9ar96U+9+AWpuZc8A6w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8BE2B0-CBF9-496D-920E-AF86499EAF85}">
          <x14:formula1>
            <xm:f>Optionen!$G$4:$G$21</xm:f>
          </x14:formula1>
          <xm:sqref>C6:E6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B658-CF33-4971-9928-DF1222F39F73}">
  <sheetPr codeName="Tabelle42"/>
  <dimension ref="A1:L204"/>
  <sheetViews>
    <sheetView showGridLines="0" topLeftCell="A26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69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Multiplikator'!$B$16:$N$30,9,0)*VLOOKUP(BB!$E$7,Bevölkerung!$B$9:$F$25,IF($E$12=Optionen!$B$9,5,4),0)*VLOOKUP($D$33,'6.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Multiplikator'!$B$16:$N$30,9,0)*VLOOKUP(BB!$E$7,Bevölkerung!$B$9:$F$25,IF($E$12=Optionen!$B$9,5,4),0)*VLOOKUP($D$33,'6.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Multiplikator'!$B$16:$N$30,9,0)*VLOOKUP(BB!$E$7,Bevölkerung!$B$9:$F$25,IF($E$12=Optionen!$B$9,5,4),0)*VLOOKUP($D$33,'6.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Multiplikator'!$B$16:$N$30,9,0)*VLOOKUP(BB!$E$7,Bevölkerung!$B$9:$F$25,IF($E$12=Optionen!$B$9,5,4),0)*VLOOKUP($D$33,'6.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Multiplikator'!$B$16:$N$30,9,0)*VLOOKUP(BB!$E$7,Bevölkerung!$B$9:$F$25,IF($E$12=Optionen!$B$9,5,4),0)*VLOOKUP($D$33,'6.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Multiplikator'!$B$16:$N$30,9,0)*VLOOKUP(BB!$E$7,Bevölkerung!$B$9:$F$25,IF($E$12=Optionen!$B$9,5,4),0)*VLOOKUP($D$33,'6.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Multiplikator'!$B$16:$N$30,9,0)*VLOOKUP(BB!$E$7,Bevölkerung!$B$9:$F$25,IF($E$12=Optionen!$B$9,5,4),0)*VLOOKUP($D$33,'6.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Multiplikator'!$B$16:$N$30,9,0)*VLOOKUP(BB!$E$7,Bevölkerung!$B$9:$F$25,IF($E$12=Optionen!$B$9,5,4),0)*VLOOKUP($D$33,'6.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Multiplikator'!$B$16:$N$30,9,0)*VLOOKUP(BB!$E$7,Bevölkerung!$B$9:$F$25,IF($E$12=Optionen!$B$9,5,4),0)*VLOOKUP($D$33,'6.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Multiplikator'!$B$16:$N$30,9,0)*VLOOKUP(BB!$E$7,Bevölkerung!$B$9:$F$25,IF($E$12=Optionen!$B$9,5,4),0)*VLOOKUP($D$33,'6.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Multiplikator'!$B$16:$N$30,9,0)*VLOOKUP(BB!$E$7,Bevölkerung!$B$9:$F$25,IF($E$12=Optionen!$B$9,5,4),0)*VLOOKUP($D$33,'6.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Multiplikator'!$B$16:$N$30,9,0)*VLOOKUP(BB!$E$7,Bevölkerung!$B$9:$F$25,IF($E$12=Optionen!$B$9,5,4),0)*VLOOKUP($D$33,'6.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Multiplikator'!$B$16:$N$30,9,0)*VLOOKUP(BB!$E$7,Bevölkerung!$B$9:$F$25,IF($E$12=Optionen!$B$9,5,4),0)*VLOOKUP($D$33,'6.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Multiplikator'!$B$16:$N$30,9,0)*VLOOKUP(BB!$E$7,Bevölkerung!$B$9:$F$25,IF($E$12=Optionen!$B$9,5,4),0)*VLOOKUP($D$33,'6.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Multiplikator'!$B$16:$N$30,9,0)*VLOOKUP(BB!$E$7,Bevölkerung!$B$9:$F$25,IF($E$12=Optionen!$B$9,5,4),0)*VLOOKUP($D$33,'6.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",0,IF(C43="","",VLOOKUP(BB!C43,DB!$D$8:$Z$307,23,0)*'6. Multiplikator'!$G$12*VLOOKUP(BB!$E$7,Bevölkerung!$B$9:$F$25,IF($E$38=Optionen!$B$9,5,4),0)/VLOOKUP(C43,DB!$D$8:$AQ$307,40,0)))</f>
        <v>44441.355849432141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",0,IF(C44="","",VLOOKUP(BB!C44,DB!$D$8:$Z$307,23,0)*'6. Multiplikator'!$G$12*VLOOKUP(BB!$E$7,Bevölkerung!$B$9:$F$25,IF($E$38=Optionen!$B$9,5,4),0)/VLOOKUP(C44,DB!$D$8:$AQ$307,40,0)))</f>
        <v>67294.603928402968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",0,IF(C45="","",VLOOKUP(BB!C45,DB!$D$8:$Z$307,23,0)*'6. Multiplikator'!$G$12*VLOOKUP(BB!$E$7,Bevölkerung!$B$9:$F$25,IF($E$38=Optionen!$B$9,5,4),0)/VLOOKUP(C45,DB!$D$8:$AQ$307,40,0)))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",0,IF(C46="","",VLOOKUP(BB!C46,DB!$D$8:$Z$307,23,0)*'6. Multiplikator'!$G$12*VLOOKUP(BB!$E$7,Bevölkerung!$B$9:$F$25,IF($E$38=Optionen!$B$9,5,4),0)/VLOOKUP(C46,DB!$D$8:$AQ$307,40,0)))</f>
        <v>30424.063646530707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IF(C47="","",VLOOKUP(BB!C47,DB!$D$8:$Z$307,23,0)*'6. Multiplikator'!$G$12*VLOOKUP(BB!$E$7,Bevölkerung!$B$9:$F$25,IF($E$38=Optionen!$B$9,5,4),0)/VLOOKUP(C47,DB!$D$8:$AQ$307,40,0))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IF(C48="","",VLOOKUP(BB!C48,DB!$D$8:$Z$307,23,0)*'6. Multiplikator'!$G$12*VLOOKUP(BB!$E$7,Bevölkerung!$B$9:$F$25,IF($E$38=Optionen!$B$9,5,4),0)/VLOOKUP(C48,DB!$D$8:$AQ$307,40,0))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IF(C49="","",VLOOKUP(BB!C49,DB!$D$8:$Z$307,23,0)*'6. Multiplikator'!$G$12*VLOOKUP(BB!$E$7,Bevölkerung!$B$9:$F$25,IF($E$38=Optionen!$B$9,5,4),0)/VLOOKUP(C49,DB!$D$8:$AQ$307,40,0))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IF(C50="","",VLOOKUP(BB!C50,DB!$D$8:$Z$307,23,0)*'6. Multiplikator'!$G$12*VLOOKUP(BB!$E$7,Bevölkerung!$B$9:$F$25,IF($E$38=Optionen!$B$9,5,4),0)/VLOOKUP(C50,DB!$D$8:$AQ$307,40,0))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IF(C51="","",VLOOKUP(BB!C51,DB!$D$8:$Z$307,23,0)*'6. Multiplikator'!$G$12*VLOOKUP(BB!$E$7,Bevölkerung!$B$9:$F$25,IF($E$38=Optionen!$B$9,5,4),0)/VLOOKUP(C51,DB!$D$8:$AQ$307,40,0))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IF(C52="","",VLOOKUP(BB!C52,DB!$D$8:$Z$307,23,0)*'6. Multiplikator'!$G$12*VLOOKUP(BB!$E$7,Bevölkerung!$B$9:$F$25,IF($E$38=Optionen!$B$9,5,4),0)/VLOOKUP(C52,DB!$D$8:$AQ$307,40,0))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IF(C53="","",VLOOKUP(BB!C53,DB!$D$8:$Z$307,23,0)*'6. Multiplikator'!$G$12*VLOOKUP(BB!$E$7,Bevölkerung!$B$9:$F$25,IF($E$38=Optionen!$B$9,5,4),0)/VLOOKUP(C53,DB!$D$8:$AQ$307,40,0))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IF(C54="","",VLOOKUP(BB!C54,DB!$D$8:$Z$307,23,0)*'6. Multiplikator'!$G$12*VLOOKUP(BB!$E$7,Bevölkerung!$B$9:$F$25,IF($E$38=Optionen!$B$9,5,4),0)/VLOOKUP(C54,DB!$D$8:$AQ$307,40,0))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IF(C55="","",VLOOKUP(BB!C55,DB!$D$8:$Z$307,23,0)*'6. Multiplikator'!$G$12*VLOOKUP(BB!$E$7,Bevölkerung!$B$9:$F$25,IF($E$38=Optionen!$B$9,5,4),0)/VLOOKUP(C55,DB!$D$8:$AQ$307,40,0))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IF(C56="","",VLOOKUP(BB!C56,DB!$D$8:$Z$307,23,0)*'6. Multiplikator'!$G$12*VLOOKUP(BB!$E$7,Bevölkerung!$B$9:$F$25,IF($E$38=Optionen!$B$9,5,4),0)/VLOOKUP(C56,DB!$D$8:$AQ$307,40,0))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IF(C57="","",VLOOKUP(BB!C57,DB!$D$8:$Z$307,23,0)*'6. Multiplikator'!$G$12*VLOOKUP(BB!$E$7,Bevölkerung!$B$9:$F$25,IF($E$38=Optionen!$B$9,5,4),0)/VLOOKUP(C57,DB!$D$8:$AQ$307,40,0))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IF(C58="","",VLOOKUP(BB!C58,DB!$D$8:$Z$307,23,0)*'6. Multiplikator'!$G$12*VLOOKUP(BB!$E$7,Bevölkerung!$B$9:$F$25,IF($E$38=Optionen!$B$9,5,4),0)/VLOOKUP(C58,DB!$D$8:$AQ$307,40,0))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IF(C59="","",VLOOKUP(BB!C59,DB!$D$8:$Z$307,23,0)*'6. Multiplikator'!$G$12*VLOOKUP(BB!$E$7,Bevölkerung!$B$9:$F$25,IF($E$38=Optionen!$B$9,5,4),0)/VLOOKUP(C59,DB!$D$8:$AQ$307,40,0))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IF(C60="","",VLOOKUP(BB!C60,DB!$D$8:$Z$307,23,0)*'6. Multiplikator'!$G$12*VLOOKUP(BB!$E$7,Bevölkerung!$B$9:$F$25,IF($E$38=Optionen!$B$9,5,4),0)/VLOOKUP(C60,DB!$D$8:$AQ$307,40,0))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IF(C61="","",VLOOKUP(BB!C61,DB!$D$8:$Z$307,23,0)*'6. Multiplikator'!$G$12*VLOOKUP(BB!$E$7,Bevölkerung!$B$9:$F$25,IF($E$38=Optionen!$B$9,5,4),0)/VLOOKUP(C61,DB!$D$8:$AQ$307,40,0))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IF(C62="","",VLOOKUP(BB!C62,DB!$D$8:$Z$307,23,0)*'6. Multiplikator'!$G$12*VLOOKUP(BB!$E$7,Bevölkerung!$B$9:$F$25,IF($E$38=Optionen!$B$9,5,4),0)/VLOOKUP(C62,DB!$D$8:$AQ$307,40,0))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IF(C63="","",VLOOKUP(BB!C63,DB!$D$8:$Z$307,23,0)*'6. Multiplikator'!$G$12*VLOOKUP(BB!$E$7,Bevölkerung!$B$9:$F$25,IF($E$38=Optionen!$B$9,5,4),0)/VLOOKUP(C63,DB!$D$8:$AQ$307,40,0))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IF(C64="","",VLOOKUP(BB!C64,DB!$D$8:$Z$307,23,0)*'6. Multiplikator'!$G$12*VLOOKUP(BB!$E$7,Bevölkerung!$B$9:$F$25,IF($E$38=Optionen!$B$9,5,4),0)/VLOOKUP(C64,DB!$D$8:$AQ$307,40,0))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IF(C65="","",VLOOKUP(BB!C65,DB!$D$8:$Z$307,23,0)*'6. Multiplikator'!$G$12*VLOOKUP(BB!$E$7,Bevölkerung!$B$9:$F$25,IF($E$38=Optionen!$B$9,5,4),0)/VLOOKUP(C65,DB!$D$8:$AQ$307,40,0))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IF(C66="","",VLOOKUP(BB!C66,DB!$D$8:$Z$307,23,0)*'6. Multiplikator'!$G$12*VLOOKUP(BB!$E$7,Bevölkerung!$B$9:$F$25,IF($E$38=Optionen!$B$9,5,4),0)/VLOOKUP(C66,DB!$D$8:$AQ$307,40,0))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IF(C67="","",VLOOKUP(BB!C67,DB!$D$8:$Z$307,23,0)*'6. Multiplikator'!$G$12*VLOOKUP(BB!$E$7,Bevölkerung!$B$9:$F$25,IF($E$38=Optionen!$B$9,5,4),0)/VLOOKUP(C67,DB!$D$8:$AQ$307,40,0))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IF(C68="","",VLOOKUP(BB!C68,DB!$D$8:$Z$307,23,0)*'6. Multiplikator'!$G$12*VLOOKUP(BB!$E$7,Bevölkerung!$B$9:$F$25,IF($E$38=Optionen!$B$9,5,4),0)/VLOOKUP(C68,DB!$D$8:$AQ$307,40,0))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IF(C69="","",VLOOKUP(BB!C69,DB!$D$8:$Z$307,23,0)*'6. Multiplikator'!$G$12*VLOOKUP(BB!$E$7,Bevölkerung!$B$9:$F$25,IF($E$38=Optionen!$B$9,5,4),0)/VLOOKUP(C69,DB!$D$8:$AQ$307,40,0))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IF(C70="","",VLOOKUP(BB!C70,DB!$D$8:$Z$307,23,0)*'6. Multiplikator'!$G$12*VLOOKUP(BB!$E$7,Bevölkerung!$B$9:$F$25,IF($E$38=Optionen!$B$9,5,4),0)/VLOOKUP(C70,DB!$D$8:$AQ$307,40,0))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IF(C71="","",VLOOKUP(BB!C71,DB!$D$8:$Z$307,23,0)*'6. Multiplikator'!$G$12*VLOOKUP(BB!$E$7,Bevölkerung!$B$9:$F$25,IF($E$38=Optionen!$B$9,5,4),0)/VLOOKUP(C71,DB!$D$8:$AQ$307,40,0))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IF(C72="","",VLOOKUP(BB!C72,DB!$D$8:$Z$307,23,0)*'6. Multiplikator'!$G$12*VLOOKUP(BB!$E$7,Bevölkerung!$B$9:$F$25,IF($E$38=Optionen!$B$9,5,4),0)/VLOOKUP(C72,DB!$D$8:$AQ$307,40,0))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IF(C73="","",VLOOKUP(BB!C73,DB!$D$8:$Z$307,23,0)*'6. Multiplikator'!$G$12*VLOOKUP(BB!$E$7,Bevölkerung!$B$9:$F$25,IF($E$38=Optionen!$B$9,5,4),0)/VLOOKUP(C73,DB!$D$8:$AQ$307,40,0))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IF(C74="","",VLOOKUP(BB!C74,DB!$D$8:$Z$307,23,0)*'6. Multiplikator'!$G$12*VLOOKUP(BB!$E$7,Bevölkerung!$B$9:$F$25,IF($E$38=Optionen!$B$9,5,4),0)/VLOOKUP(C74,DB!$D$8:$AQ$307,40,0))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IF(C75="","",VLOOKUP(BB!C75,DB!$D$8:$Z$307,23,0)*'6. Multiplikator'!$G$12*VLOOKUP(BB!$E$7,Bevölkerung!$B$9:$F$25,IF($E$38=Optionen!$B$9,5,4),0)/VLOOKUP(C75,DB!$D$8:$AQ$307,40,0))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IF(C76="","",VLOOKUP(BB!C76,DB!$D$8:$Z$307,23,0)*'6. Multiplikator'!$G$12*VLOOKUP(BB!$E$7,Bevölkerung!$B$9:$F$25,IF($E$38=Optionen!$B$9,5,4),0)/VLOOKUP(C76,DB!$D$8:$AQ$307,40,0))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IF(C77="","",VLOOKUP(BB!C77,DB!$D$8:$Z$307,23,0)*'6. Multiplikator'!$G$12*VLOOKUP(BB!$E$7,Bevölkerung!$B$9:$F$25,IF($E$38=Optionen!$B$9,5,4),0)/VLOOKUP(C77,DB!$D$8:$AQ$307,40,0))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IF(C78="","",VLOOKUP(BB!C78,DB!$D$8:$Z$307,23,0)*'6. Multiplikator'!$G$12*VLOOKUP(BB!$E$7,Bevölkerung!$B$9:$F$25,IF($E$38=Optionen!$B$9,5,4),0)/VLOOKUP(C78,DB!$D$8:$AQ$307,40,0))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IF(C79="","",VLOOKUP(BB!C79,DB!$D$8:$Z$307,23,0)*'6. Multiplikator'!$G$12*VLOOKUP(BB!$E$7,Bevölkerung!$B$9:$F$25,IF($E$38=Optionen!$B$9,5,4),0)/VLOOKUP(C79,DB!$D$8:$AQ$307,40,0))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IF(C80="","",VLOOKUP(BB!C80,DB!$D$8:$Z$307,23,0)*'6. Multiplikator'!$G$12*VLOOKUP(BB!$E$7,Bevölkerung!$B$9:$F$25,IF($E$38=Optionen!$B$9,5,4),0)/VLOOKUP(C80,DB!$D$8:$AQ$307,40,0))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IF(C81="","",VLOOKUP(BB!C81,DB!$D$8:$Z$307,23,0)*'6. Multiplikator'!$G$12*VLOOKUP(BB!$E$7,Bevölkerung!$B$9:$F$25,IF($E$38=Optionen!$B$9,5,4),0)/VLOOKUP(C81,DB!$D$8:$AQ$307,40,0))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IF(C82="","",VLOOKUP(BB!C82,DB!$D$8:$Z$307,23,0)*'6. Multiplikator'!$G$12*VLOOKUP(BB!$E$7,Bevölkerung!$B$9:$F$25,IF($E$38=Optionen!$B$9,5,4),0)/VLOOKUP(C82,DB!$D$8:$AQ$307,40,0))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IF(C83="","",VLOOKUP(BB!C83,DB!$D$8:$Z$307,23,0)*'6. Multiplikator'!$G$12*VLOOKUP(BB!$E$7,Bevölkerung!$B$9:$F$25,IF($E$38=Optionen!$B$9,5,4),0)/VLOOKUP(C83,DB!$D$8:$AQ$307,40,0))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IF(C84="","",VLOOKUP(BB!C84,DB!$D$8:$Z$307,23,0)*'6. Multiplikator'!$G$12*VLOOKUP(BB!$E$7,Bevölkerung!$B$9:$F$25,IF($E$38=Optionen!$B$9,5,4),0)/VLOOKUP(C84,DB!$D$8:$AQ$307,40,0))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IF(C85="","",VLOOKUP(BB!C85,DB!$D$8:$Z$307,23,0)*'6. Multiplikator'!$G$12*VLOOKUP(BB!$E$7,Bevölkerung!$B$9:$F$25,IF($E$38=Optionen!$B$9,5,4),0)/VLOOKUP(C85,DB!$D$8:$AQ$307,40,0))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IF(C86="","",VLOOKUP(BB!C86,DB!$D$8:$Z$307,23,0)*'6. Multiplikator'!$G$12*VLOOKUP(BB!$E$7,Bevölkerung!$B$9:$F$25,IF($E$38=Optionen!$B$9,5,4),0)/VLOOKUP(C86,DB!$D$8:$AQ$307,40,0))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IF(C87="","",VLOOKUP(BB!C87,DB!$D$8:$Z$307,23,0)*'6. Multiplikator'!$G$12*VLOOKUP(BB!$E$7,Bevölkerung!$B$9:$F$25,IF($E$38=Optionen!$B$9,5,4),0)/VLOOKUP(C87,DB!$D$8:$AQ$307,40,0))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IF(C88="","",VLOOKUP(BB!C88,DB!$D$8:$Z$307,23,0)*'6. Multiplikator'!$G$12*VLOOKUP(BB!$E$7,Bevölkerung!$B$9:$F$25,IF($E$38=Optionen!$B$9,5,4),0)/VLOOKUP(C88,DB!$D$8:$AQ$307,40,0))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IF(C89="","",VLOOKUP(BB!C89,DB!$D$8:$Z$307,23,0)*'6. Multiplikator'!$G$12*VLOOKUP(BB!$E$7,Bevölkerung!$B$9:$F$25,IF($E$38=Optionen!$B$9,5,4),0)/VLOOKUP(C89,DB!$D$8:$AQ$307,40,0))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IF(C90="","",VLOOKUP(BB!C90,DB!$D$8:$Z$307,23,0)*'6. Multiplikator'!$G$12*VLOOKUP(BB!$E$7,Bevölkerung!$B$9:$F$25,IF($E$38=Optionen!$B$9,5,4),0)/VLOOKUP(C90,DB!$D$8:$AQ$307,40,0))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IF(C91="","",VLOOKUP(BB!C91,DB!$D$8:$Z$307,23,0)*'6. Multiplikator'!$G$12*VLOOKUP(BB!$E$7,Bevölkerung!$B$9:$F$25,IF($E$38=Optionen!$B$9,5,4),0)/VLOOKUP(C91,DB!$D$8:$AQ$307,40,0))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IF(C92="","",VLOOKUP(BB!C92,DB!$D$8:$Z$307,23,0)*'6. Multiplikator'!$G$12*VLOOKUP(BB!$E$7,Bevölkerung!$B$9:$F$25,IF($E$38=Optionen!$B$9,5,4),0)/VLOOKUP(C92,DB!$D$8:$AQ$307,40,0))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IF(C93="","",VLOOKUP(BB!C93,DB!$D$8:$Z$307,23,0)*'6. Multiplikator'!$G$12*VLOOKUP(BB!$E$7,Bevölkerung!$B$9:$F$25,IF($E$38=Optionen!$B$9,5,4),0)/VLOOKUP(C93,DB!$D$8:$AQ$307,40,0))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IF(C94="","",VLOOKUP(BB!C94,DB!$D$8:$Z$307,23,0)*'6. Multiplikator'!$G$12*VLOOKUP(BB!$E$7,Bevölkerung!$B$9:$F$25,IF($E$38=Optionen!$B$9,5,4),0)/VLOOKUP(C94,DB!$D$8:$AQ$307,40,0))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IF(C95="","",VLOOKUP(BB!C95,DB!$D$8:$Z$307,23,0)*'6. Multiplikator'!$G$12*VLOOKUP(BB!$E$7,Bevölkerung!$B$9:$F$25,IF($E$38=Optionen!$B$9,5,4),0)/VLOOKUP(C95,DB!$D$8:$AQ$307,40,0))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IF(C96="","",VLOOKUP(BB!C96,DB!$D$8:$Z$307,23,0)*'6. Multiplikator'!$G$12*VLOOKUP(BB!$E$7,Bevölkerung!$B$9:$F$25,IF($E$38=Optionen!$B$9,5,4),0)/VLOOKUP(C96,DB!$D$8:$AQ$307,40,0))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IF(C97="","",VLOOKUP(BB!C97,DB!$D$8:$Z$307,23,0)*'6. Multiplikator'!$G$12*VLOOKUP(BB!$E$7,Bevölkerung!$B$9:$F$25,IF($E$38=Optionen!$B$9,5,4),0)/VLOOKUP(C97,DB!$D$8:$AQ$307,40,0))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IF(C98="","",VLOOKUP(BB!C98,DB!$D$8:$Z$307,23,0)*'6. Multiplikator'!$G$12*VLOOKUP(BB!$E$7,Bevölkerung!$B$9:$F$25,IF($E$38=Optionen!$B$9,5,4),0)/VLOOKUP(C98,DB!$D$8:$AQ$307,40,0))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IF(C99="","",VLOOKUP(BB!C99,DB!$D$8:$Z$307,23,0)*'6. Multiplikator'!$G$12*VLOOKUP(BB!$E$7,Bevölkerung!$B$9:$F$25,IF($E$38=Optionen!$B$9,5,4),0)/VLOOKUP(C99,DB!$D$8:$AQ$307,40,0))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IF(C100="","",VLOOKUP(BB!C100,DB!$D$8:$Z$307,23,0)*'6. Multiplikator'!$G$12*VLOOKUP(BB!$E$7,Bevölkerung!$B$9:$F$25,IF($E$38=Optionen!$B$9,5,4),0)/VLOOKUP(C100,DB!$D$8:$AQ$307,40,0))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IF(C101="","",VLOOKUP(BB!C101,DB!$D$8:$Z$307,23,0)*'6. Multiplikator'!$G$12*VLOOKUP(BB!$E$7,Bevölkerung!$B$9:$F$25,IF($E$38=Optionen!$B$9,5,4),0)/VLOOKUP(C101,DB!$D$8:$AQ$307,40,0))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IF(C102="","",VLOOKUP(BB!C102,DB!$D$8:$Z$307,23,0)*'6. Multiplikator'!$G$12*VLOOKUP(BB!$E$7,Bevölkerung!$B$9:$F$25,IF($E$38=Optionen!$B$9,5,4),0)/VLOOKUP(C102,DB!$D$8:$AQ$307,40,0))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IF(C103="","",VLOOKUP(BB!C103,DB!$D$8:$Z$307,23,0)*'6. Multiplikator'!$G$12*VLOOKUP(BB!$E$7,Bevölkerung!$B$9:$F$25,IF($E$38=Optionen!$B$9,5,4),0)/VLOOKUP(C103,DB!$D$8:$AQ$307,40,0))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IF(C104="","",VLOOKUP(BB!C104,DB!$D$8:$Z$307,23,0)*'6. Multiplikator'!$G$12*VLOOKUP(BB!$E$7,Bevölkerung!$B$9:$F$25,IF($E$38=Optionen!$B$9,5,4),0)/VLOOKUP(C104,DB!$D$8:$AQ$307,40,0))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IF(C105="","",VLOOKUP(BB!C105,DB!$D$8:$Z$307,23,0)*'6. Multiplikator'!$G$12*VLOOKUP(BB!$E$7,Bevölkerung!$B$9:$F$25,IF($E$38=Optionen!$B$9,5,4),0)/VLOOKUP(C105,DB!$D$8:$AQ$307,40,0))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IF(C106="","",VLOOKUP(BB!C106,DB!$D$8:$Z$307,23,0)*'6. Multiplikator'!$G$12*VLOOKUP(BB!$E$7,Bevölkerung!$B$9:$F$25,IF($E$38=Optionen!$B$9,5,4),0)/VLOOKUP(C106,DB!$D$8:$AQ$307,40,0))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IF(C107="","",VLOOKUP(BB!C107,DB!$D$8:$Z$307,23,0)*'6. Multiplikator'!$G$12*VLOOKUP(BB!$E$7,Bevölkerung!$B$9:$F$25,IF($E$38=Optionen!$B$9,5,4),0)/VLOOKUP(C107,DB!$D$8:$AQ$307,40,0))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IF(C108="","",VLOOKUP(BB!C108,DB!$D$8:$Z$307,23,0)*'6. Multiplikator'!$G$12*VLOOKUP(BB!$E$7,Bevölkerung!$B$9:$F$25,IF($E$38=Optionen!$B$9,5,4),0)/VLOOKUP(C108,DB!$D$8:$AQ$307,40,0))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IF(C109="","",VLOOKUP(BB!C109,DB!$D$8:$Z$307,23,0)*'6. Multiplikator'!$G$12*VLOOKUP(BB!$E$7,Bevölkerung!$B$9:$F$25,IF($E$38=Optionen!$B$9,5,4),0)/VLOOKUP(C109,DB!$D$8:$AQ$307,40,0))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IF(C110="","",VLOOKUP(BB!C110,DB!$D$8:$Z$307,23,0)*'6. Multiplikator'!$G$12*VLOOKUP(BB!$E$7,Bevölkerung!$B$9:$F$25,IF($E$38=Optionen!$B$9,5,4),0)/VLOOKUP(C110,DB!$D$8:$AQ$307,40,0))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IF(C111="","",VLOOKUP(BB!C111,DB!$D$8:$Z$307,23,0)*'6. Multiplikator'!$G$12*VLOOKUP(BB!$E$7,Bevölkerung!$B$9:$F$25,IF($E$38=Optionen!$B$9,5,4),0)/VLOOKUP(C111,DB!$D$8:$AQ$307,40,0))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IF(C112="","",VLOOKUP(BB!C112,DB!$D$8:$Z$307,23,0)*'6. Multiplikator'!$G$12*VLOOKUP(BB!$E$7,Bevölkerung!$B$9:$F$25,IF($E$38=Optionen!$B$9,5,4),0)/VLOOKUP(C112,DB!$D$8:$AQ$307,40,0))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IF(C113="","",VLOOKUP(BB!C113,DB!$D$8:$Z$307,23,0)*'6. Multiplikator'!$G$12*VLOOKUP(BB!$E$7,Bevölkerung!$B$9:$F$25,IF($E$38=Optionen!$B$9,5,4),0)/VLOOKUP(C113,DB!$D$8:$AQ$307,40,0))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IF(C114="","",VLOOKUP(BB!C114,DB!$D$8:$Z$307,23,0)*'6. Multiplikator'!$G$12*VLOOKUP(BB!$E$7,Bevölkerung!$B$9:$F$25,IF($E$38=Optionen!$B$9,5,4),0)/VLOOKUP(C114,DB!$D$8:$AQ$307,40,0))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IF(C115="","",VLOOKUP(BB!C115,DB!$D$8:$Z$307,23,0)*'6. Multiplikator'!$G$12*VLOOKUP(BB!$E$7,Bevölkerung!$B$9:$F$25,IF($E$38=Optionen!$B$9,5,4),0)/VLOOKUP(C115,DB!$D$8:$AQ$307,40,0))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IF(C116="","",VLOOKUP(BB!C116,DB!$D$8:$Z$307,23,0)*'6. Multiplikator'!$G$12*VLOOKUP(BB!$E$7,Bevölkerung!$B$9:$F$25,IF($E$38=Optionen!$B$9,5,4),0)/VLOOKUP(C116,DB!$D$8:$AQ$307,40,0))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IF(C117="","",VLOOKUP(BB!C117,DB!$D$8:$Z$307,23,0)*'6. Multiplikator'!$G$12*VLOOKUP(BB!$E$7,Bevölkerung!$B$9:$F$25,IF($E$38=Optionen!$B$9,5,4),0)/VLOOKUP(C117,DB!$D$8:$AQ$307,40,0))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IF(C118="","",VLOOKUP(BB!C118,DB!$D$8:$Z$307,23,0)*'6. Multiplikator'!$G$12*VLOOKUP(BB!$E$7,Bevölkerung!$B$9:$F$25,IF($E$38=Optionen!$B$9,5,4),0)/VLOOKUP(C118,DB!$D$8:$AQ$307,40,0))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IF(C119="","",VLOOKUP(BB!C119,DB!$D$8:$Z$307,23,0)*'6. Multiplikator'!$G$12*VLOOKUP(BB!$E$7,Bevölkerung!$B$9:$F$25,IF($E$38=Optionen!$B$9,5,4),0)/VLOOKUP(C119,DB!$D$8:$AQ$307,40,0))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IF(C120="","",VLOOKUP(BB!C120,DB!$D$8:$Z$307,23,0)*'6. Multiplikator'!$G$12*VLOOKUP(BB!$E$7,Bevölkerung!$B$9:$F$25,IF($E$38=Optionen!$B$9,5,4),0)/VLOOKUP(C120,DB!$D$8:$AQ$307,40,0))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IF(C121="","",VLOOKUP(BB!C121,DB!$D$8:$Z$307,23,0)*'6. Multiplikator'!$G$12*VLOOKUP(BB!$E$7,Bevölkerung!$B$9:$F$25,IF($E$38=Optionen!$B$9,5,4),0)/VLOOKUP(C121,DB!$D$8:$AQ$307,40,0))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IF(C122="","",VLOOKUP(BB!C122,DB!$D$8:$Z$307,23,0)*'6. Multiplikator'!$G$12*VLOOKUP(BB!$E$7,Bevölkerung!$B$9:$F$25,IF($E$38=Optionen!$B$9,5,4),0)/VLOOKUP(C122,DB!$D$8:$AQ$307,40,0))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IF(C123="","",VLOOKUP(BB!C123,DB!$D$8:$Z$307,23,0)*'6. Multiplikator'!$G$12*VLOOKUP(BB!$E$7,Bevölkerung!$B$9:$F$25,IF($E$38=Optionen!$B$9,5,4),0)/VLOOKUP(C123,DB!$D$8:$AQ$307,40,0))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IF(C124="","",VLOOKUP(BB!C124,DB!$D$8:$Z$307,23,0)*'6. Multiplikator'!$G$12*VLOOKUP(BB!$E$7,Bevölkerung!$B$9:$F$25,IF($E$38=Optionen!$B$9,5,4),0)/VLOOKUP(C124,DB!$D$8:$AQ$307,40,0))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IF(C125="","",VLOOKUP(BB!C125,DB!$D$8:$Z$307,23,0)*'6. Multiplikator'!$G$12*VLOOKUP(BB!$E$7,Bevölkerung!$B$9:$F$25,IF($E$38=Optionen!$B$9,5,4),0)/VLOOKUP(C125,DB!$D$8:$AQ$307,40,0))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IF(C126="","",VLOOKUP(BB!C126,DB!$D$8:$Z$307,23,0)*'6. Multiplikator'!$G$12*VLOOKUP(BB!$E$7,Bevölkerung!$B$9:$F$25,IF($E$38=Optionen!$B$9,5,4),0)/VLOOKUP(C126,DB!$D$8:$AQ$307,40,0))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IF(C127="","",VLOOKUP(BB!C127,DB!$D$8:$Z$307,23,0)*'6. Multiplikator'!$G$12*VLOOKUP(BB!$E$7,Bevölkerung!$B$9:$F$25,IF($E$38=Optionen!$B$9,5,4),0)/VLOOKUP(C127,DB!$D$8:$AQ$307,40,0))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IF(C128="","",VLOOKUP(BB!C128,DB!$D$8:$Z$307,23,0)*'6. Multiplikator'!$G$12*VLOOKUP(BB!$E$7,Bevölkerung!$B$9:$F$25,IF($E$38=Optionen!$B$9,5,4),0)/VLOOKUP(C128,DB!$D$8:$AQ$307,40,0))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IF(C129="","",VLOOKUP(BB!C129,DB!$D$8:$Z$307,23,0)*'6. Multiplikator'!$G$12*VLOOKUP(BB!$E$7,Bevölkerung!$B$9:$F$25,IF($E$38=Optionen!$B$9,5,4),0)/VLOOKUP(C129,DB!$D$8:$AQ$307,40,0))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IF(C130="","",VLOOKUP(BB!C130,DB!$D$8:$Z$307,23,0)*'6. Multiplikator'!$G$12*VLOOKUP(BB!$E$7,Bevölkerung!$B$9:$F$25,IF($E$38=Optionen!$B$9,5,4),0)/VLOOKUP(C130,DB!$D$8:$AQ$307,40,0))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IF(C131="","",VLOOKUP(BB!C131,DB!$D$8:$Z$307,23,0)*'6. Multiplikator'!$G$12*VLOOKUP(BB!$E$7,Bevölkerung!$B$9:$F$25,IF($E$38=Optionen!$B$9,5,4),0)/VLOOKUP(C131,DB!$D$8:$AQ$307,40,0))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IF(C132="","",VLOOKUP(BB!C132,DB!$D$8:$Z$307,23,0)*'6. Multiplikator'!$G$12*VLOOKUP(BB!$E$7,Bevölkerung!$B$9:$F$25,IF($E$38=Optionen!$B$9,5,4),0)/VLOOKUP(C132,DB!$D$8:$AQ$307,40,0))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IF(C133="","",VLOOKUP(BB!C133,DB!$D$8:$Z$307,23,0)*'6. Multiplikator'!$G$12*VLOOKUP(BB!$E$7,Bevölkerung!$B$9:$F$25,IF($E$38=Optionen!$B$9,5,4),0)/VLOOKUP(C133,DB!$D$8:$AQ$307,40,0))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IF(C134="","",VLOOKUP(BB!C134,DB!$D$8:$Z$307,23,0)*'6. Multiplikator'!$G$12*VLOOKUP(BB!$E$7,Bevölkerung!$B$9:$F$25,IF($E$38=Optionen!$B$9,5,4),0)/VLOOKUP(C134,DB!$D$8:$AQ$307,40,0))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IF(C135="","",VLOOKUP(BB!C135,DB!$D$8:$Z$307,23,0)*'6. Multiplikator'!$G$12*VLOOKUP(BB!$E$7,Bevölkerung!$B$9:$F$25,IF($E$38=Optionen!$B$9,5,4),0)/VLOOKUP(C135,DB!$D$8:$AQ$307,40,0))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IF(C136="","",VLOOKUP(BB!C136,DB!$D$8:$Z$307,23,0)*'6. Multiplikator'!$G$12*VLOOKUP(BB!$E$7,Bevölkerung!$B$9:$F$25,IF($E$38=Optionen!$B$9,5,4),0)/VLOOKUP(C136,DB!$D$8:$AQ$307,40,0))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IF(C137="","",VLOOKUP(BB!C137,DB!$D$8:$Z$307,23,0)*'6. Multiplikator'!$G$12*VLOOKUP(BB!$E$7,Bevölkerung!$B$9:$F$25,IF($E$38=Optionen!$B$9,5,4),0)/VLOOKUP(C137,DB!$D$8:$AQ$307,40,0))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IF(C138="","",VLOOKUP(BB!C138,DB!$D$8:$Z$307,23,0)*'6. Multiplikator'!$G$12*VLOOKUP(BB!$E$7,Bevölkerung!$B$9:$F$25,IF($E$38=Optionen!$B$9,5,4),0)/VLOOKUP(C138,DB!$D$8:$AQ$307,40,0))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IF(C139="","",VLOOKUP(BB!C139,DB!$D$8:$Z$307,23,0)*'6. Multiplikator'!$G$12*VLOOKUP(BB!$E$7,Bevölkerung!$B$9:$F$25,IF($E$38=Optionen!$B$9,5,4),0)/VLOOKUP(C139,DB!$D$8:$AQ$307,40,0))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IF(C140="","",VLOOKUP(BB!C140,DB!$D$8:$Z$307,23,0)*'6. Multiplikator'!$G$12*VLOOKUP(BB!$E$7,Bevölkerung!$B$9:$F$25,IF($E$38=Optionen!$B$9,5,4),0)/VLOOKUP(C140,DB!$D$8:$AQ$307,40,0))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IF(C141="","",VLOOKUP(BB!C141,DB!$D$8:$Z$307,23,0)*'6. Multiplikator'!$G$12*VLOOKUP(BB!$E$7,Bevölkerung!$B$9:$F$25,IF($E$38=Optionen!$B$9,5,4),0)/VLOOKUP(C141,DB!$D$8:$AQ$307,40,0))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IF(C142="","",VLOOKUP(BB!C142,DB!$D$8:$Z$307,23,0)*'6. Multiplikator'!$G$12*VLOOKUP(BB!$E$7,Bevölkerung!$B$9:$F$25,IF($E$38=Optionen!$B$9,5,4),0)/VLOOKUP(C142,DB!$D$8:$AQ$307,40,0))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IF(C143="","",VLOOKUP(BB!C143,DB!$D$8:$Z$307,23,0)*'6. Multiplikator'!$G$12*VLOOKUP(BB!$E$7,Bevölkerung!$B$9:$F$25,IF($E$38=Optionen!$B$9,5,4),0)/VLOOKUP(C143,DB!$D$8:$AQ$307,40,0))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IF(C144="","",VLOOKUP(BB!C144,DB!$D$8:$Z$307,23,0)*'6. Multiplikator'!$G$12*VLOOKUP(BB!$E$7,Bevölkerung!$B$9:$F$25,IF($E$38=Optionen!$B$9,5,4),0)/VLOOKUP(C144,DB!$D$8:$AQ$307,40,0))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IF(C145="","",VLOOKUP(BB!C145,DB!$D$8:$Z$307,23,0)*'6. Multiplikator'!$G$12*VLOOKUP(BB!$E$7,Bevölkerung!$B$9:$F$25,IF($E$38=Optionen!$B$9,5,4),0)/VLOOKUP(C145,DB!$D$8:$AQ$307,40,0))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IF(C146="","",VLOOKUP(BB!C146,DB!$D$8:$Z$307,23,0)*'6. Multiplikator'!$G$12*VLOOKUP(BB!$E$7,Bevölkerung!$B$9:$F$25,IF($E$38=Optionen!$B$9,5,4),0)/VLOOKUP(C146,DB!$D$8:$AQ$307,40,0))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IF(C147="","",VLOOKUP(BB!C147,DB!$D$8:$Z$307,23,0)*'6. Multiplikator'!$G$12*VLOOKUP(BB!$E$7,Bevölkerung!$B$9:$F$25,IF($E$38=Optionen!$B$9,5,4),0)/VLOOKUP(C147,DB!$D$8:$AQ$307,40,0))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IF(C148="","",VLOOKUP(BB!C148,DB!$D$8:$Z$307,23,0)*'6. Multiplikator'!$G$12*VLOOKUP(BB!$E$7,Bevölkerung!$B$9:$F$25,IF($E$38=Optionen!$B$9,5,4),0)/VLOOKUP(C148,DB!$D$8:$AQ$307,40,0))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IF(C149="","",VLOOKUP(BB!C149,DB!$D$8:$Z$307,23,0)*'6. Multiplikator'!$G$12*VLOOKUP(BB!$E$7,Bevölkerung!$B$9:$F$25,IF($E$38=Optionen!$B$9,5,4),0)/VLOOKUP(C149,DB!$D$8:$AQ$307,40,0))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IF(C150="","",VLOOKUP(BB!C150,DB!$D$8:$Z$307,23,0)*'6. Multiplikator'!$G$12*VLOOKUP(BB!$E$7,Bevölkerung!$B$9:$F$25,IF($E$38=Optionen!$B$9,5,4),0)/VLOOKUP(C150,DB!$D$8:$AQ$307,40,0))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IF(C151="","",VLOOKUP(BB!C151,DB!$D$8:$Z$307,23,0)*'6. Multiplikator'!$G$12*VLOOKUP(BB!$E$7,Bevölkerung!$B$9:$F$25,IF($E$38=Optionen!$B$9,5,4),0)/VLOOKUP(C151,DB!$D$8:$AQ$307,40,0))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IF(C152="","",VLOOKUP(BB!C152,DB!$D$8:$Z$307,23,0)*'6. Multiplikator'!$G$12*VLOOKUP(BB!$E$7,Bevölkerung!$B$9:$F$25,IF($E$38=Optionen!$B$9,5,4),0)/VLOOKUP(C152,DB!$D$8:$AQ$307,40,0))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IF(C153="","",VLOOKUP(BB!C153,DB!$D$8:$Z$307,23,0)*'6. Multiplikator'!$G$12*VLOOKUP(BB!$E$7,Bevölkerung!$B$9:$F$25,IF($E$38=Optionen!$B$9,5,4),0)/VLOOKUP(C153,DB!$D$8:$AQ$307,40,0))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IF(C154="","",VLOOKUP(BB!C154,DB!$D$8:$Z$307,23,0)*'6. Multiplikator'!$G$12*VLOOKUP(BB!$E$7,Bevölkerung!$B$9:$F$25,IF($E$38=Optionen!$B$9,5,4),0)/VLOOKUP(C154,DB!$D$8:$AQ$307,40,0))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IF(C155="","",VLOOKUP(BB!C155,DB!$D$8:$Z$307,23,0)*'6. Multiplikator'!$G$12*VLOOKUP(BB!$E$7,Bevölkerung!$B$9:$F$25,IF($E$38=Optionen!$B$9,5,4),0)/VLOOKUP(C155,DB!$D$8:$AQ$307,40,0))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IF(C156="","",VLOOKUP(BB!C156,DB!$D$8:$Z$307,23,0)*'6. Multiplikator'!$G$12*VLOOKUP(BB!$E$7,Bevölkerung!$B$9:$F$25,IF($E$38=Optionen!$B$9,5,4),0)/VLOOKUP(C156,DB!$D$8:$AQ$307,40,0))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IF(C157="","",VLOOKUP(BB!C157,DB!$D$8:$Z$307,23,0)*'6. Multiplikator'!$G$12*VLOOKUP(BB!$E$7,Bevölkerung!$B$9:$F$25,IF($E$38=Optionen!$B$9,5,4),0)/VLOOKUP(C157,DB!$D$8:$AQ$307,40,0))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IF(C158="","",VLOOKUP(BB!C158,DB!$D$8:$Z$307,23,0)*'6. Multiplikator'!$G$12*VLOOKUP(BB!$E$7,Bevölkerung!$B$9:$F$25,IF($E$38=Optionen!$B$9,5,4),0)/VLOOKUP(C158,DB!$D$8:$AQ$307,40,0))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IF(C159="","",VLOOKUP(BB!C159,DB!$D$8:$Z$307,23,0)*'6. Multiplikator'!$G$12*VLOOKUP(BB!$E$7,Bevölkerung!$B$9:$F$25,IF($E$38=Optionen!$B$9,5,4),0)/VLOOKUP(C159,DB!$D$8:$AQ$307,40,0))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IF(C160="","",VLOOKUP(BB!C160,DB!$D$8:$Z$307,23,0)*'6. Multiplikator'!$G$12*VLOOKUP(BB!$E$7,Bevölkerung!$B$9:$F$25,IF($E$38=Optionen!$B$9,5,4),0)/VLOOKUP(C160,DB!$D$8:$AQ$307,40,0))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IF(C161="","",VLOOKUP(BB!C161,DB!$D$8:$Z$307,23,0)*'6. Multiplikator'!$G$12*VLOOKUP(BB!$E$7,Bevölkerung!$B$9:$F$25,IF($E$38=Optionen!$B$9,5,4),0)/VLOOKUP(C161,DB!$D$8:$AQ$307,40,0))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IF(C162="","",VLOOKUP(BB!C162,DB!$D$8:$Z$307,23,0)*'6. Multiplikator'!$G$12*VLOOKUP(BB!$E$7,Bevölkerung!$B$9:$F$25,IF($E$38=Optionen!$B$9,5,4),0)/VLOOKUP(C162,DB!$D$8:$AQ$307,40,0))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IF(C163="","",VLOOKUP(BB!C163,DB!$D$8:$Z$307,23,0)*'6. Multiplikator'!$G$12*VLOOKUP(BB!$E$7,Bevölkerung!$B$9:$F$25,IF($E$38=Optionen!$B$9,5,4),0)/VLOOKUP(C163,DB!$D$8:$AQ$307,40,0))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IF(C164="","",VLOOKUP(BB!C164,DB!$D$8:$Z$307,23,0)*'6. Multiplikator'!$G$12*VLOOKUP(BB!$E$7,Bevölkerung!$B$9:$F$25,IF($E$38=Optionen!$B$9,5,4),0)/VLOOKUP(C164,DB!$D$8:$AQ$307,40,0))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IF(C165="","",VLOOKUP(BB!C165,DB!$D$8:$Z$307,23,0)*'6. Multiplikator'!$G$12*VLOOKUP(BB!$E$7,Bevölkerung!$B$9:$F$25,IF($E$38=Optionen!$B$9,5,4),0)/VLOOKUP(C165,DB!$D$8:$AQ$307,40,0))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IF(C166="","",VLOOKUP(BB!C166,DB!$D$8:$Z$307,23,0)*'6. Multiplikator'!$G$12*VLOOKUP(BB!$E$7,Bevölkerung!$B$9:$F$25,IF($E$38=Optionen!$B$9,5,4),0)/VLOOKUP(C166,DB!$D$8:$AQ$307,40,0))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IF(C167="","",VLOOKUP(BB!C167,DB!$D$8:$Z$307,23,0)*'6. Multiplikator'!$G$12*VLOOKUP(BB!$E$7,Bevölkerung!$B$9:$F$25,IF($E$38=Optionen!$B$9,5,4),0)/VLOOKUP(C167,DB!$D$8:$AQ$307,40,0))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IF(C168="","",VLOOKUP(BB!C168,DB!$D$8:$Z$307,23,0)*'6. Multiplikator'!$G$12*VLOOKUP(BB!$E$7,Bevölkerung!$B$9:$F$25,IF($E$38=Optionen!$B$9,5,4),0)/VLOOKUP(C168,DB!$D$8:$AQ$307,40,0))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IF(C169="","",VLOOKUP(BB!C169,DB!$D$8:$Z$307,23,0)*'6. Multiplikator'!$G$12*VLOOKUP(BB!$E$7,Bevölkerung!$B$9:$F$25,IF($E$38=Optionen!$B$9,5,4),0)/VLOOKUP(C169,DB!$D$8:$AQ$307,40,0))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IF(C170="","",VLOOKUP(BB!C170,DB!$D$8:$Z$307,23,0)*'6. Multiplikator'!$G$12*VLOOKUP(BB!$E$7,Bevölkerung!$B$9:$F$25,IF($E$38=Optionen!$B$9,5,4),0)/VLOOKUP(C170,DB!$D$8:$AQ$307,40,0))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IF(C171="","",VLOOKUP(BB!C171,DB!$D$8:$Z$307,23,0)*'6. Multiplikator'!$G$12*VLOOKUP(BB!$E$7,Bevölkerung!$B$9:$F$25,IF($E$38=Optionen!$B$9,5,4),0)/VLOOKUP(C171,DB!$D$8:$AQ$307,40,0))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IF(C172="","",VLOOKUP(BB!C172,DB!$D$8:$Z$307,23,0)*'6. Multiplikator'!$G$12*VLOOKUP(BB!$E$7,Bevölkerung!$B$9:$F$25,IF($E$38=Optionen!$B$9,5,4),0)/VLOOKUP(C172,DB!$D$8:$AQ$307,40,0))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IF(C173="","",VLOOKUP(BB!C173,DB!$D$8:$Z$307,23,0)*'6. Multiplikator'!$G$12*VLOOKUP(BB!$E$7,Bevölkerung!$B$9:$F$25,IF($E$38=Optionen!$B$9,5,4),0)/VLOOKUP(C173,DB!$D$8:$AQ$307,40,0))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IF(C174="","",VLOOKUP(BB!C174,DB!$D$8:$Z$307,23,0)*'6. Multiplikator'!$G$12*VLOOKUP(BB!$E$7,Bevölkerung!$B$9:$F$25,IF($E$38=Optionen!$B$9,5,4),0)/VLOOKUP(C174,DB!$D$8:$AQ$307,40,0))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IF(C175="","",VLOOKUP(BB!C175,DB!$D$8:$Z$307,23,0)*'6. Multiplikator'!$G$12*VLOOKUP(BB!$E$7,Bevölkerung!$B$9:$F$25,IF($E$38=Optionen!$B$9,5,4),0)/VLOOKUP(C175,DB!$D$8:$AQ$307,40,0))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IF(C176="","",VLOOKUP(BB!C176,DB!$D$8:$Z$307,23,0)*'6. Multiplikator'!$G$12*VLOOKUP(BB!$E$7,Bevölkerung!$B$9:$F$25,IF($E$38=Optionen!$B$9,5,4),0)/VLOOKUP(C176,DB!$D$8:$AQ$307,40,0))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IF(C177="","",VLOOKUP(BB!C177,DB!$D$8:$Z$307,23,0)*'6. Multiplikator'!$G$12*VLOOKUP(BB!$E$7,Bevölkerung!$B$9:$F$25,IF($E$38=Optionen!$B$9,5,4),0)/VLOOKUP(C177,DB!$D$8:$AQ$307,40,0))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IF(C178="","",VLOOKUP(BB!C178,DB!$D$8:$Z$307,23,0)*'6. Multiplikator'!$G$12*VLOOKUP(BB!$E$7,Bevölkerung!$B$9:$F$25,IF($E$38=Optionen!$B$9,5,4),0)/VLOOKUP(C178,DB!$D$8:$AQ$307,40,0))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IF(C179="","",VLOOKUP(BB!C179,DB!$D$8:$Z$307,23,0)*'6. Multiplikator'!$G$12*VLOOKUP(BB!$E$7,Bevölkerung!$B$9:$F$25,IF($E$38=Optionen!$B$9,5,4),0)/VLOOKUP(C179,DB!$D$8:$AQ$307,40,0))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IF(C180="","",VLOOKUP(BB!C180,DB!$D$8:$Z$307,23,0)*'6. Multiplikator'!$G$12*VLOOKUP(BB!$E$7,Bevölkerung!$B$9:$F$25,IF($E$38=Optionen!$B$9,5,4),0)/VLOOKUP(C180,DB!$D$8:$AQ$307,40,0))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IF(C181="","",VLOOKUP(BB!C181,DB!$D$8:$Z$307,23,0)*'6. Multiplikator'!$G$12*VLOOKUP(BB!$E$7,Bevölkerung!$B$9:$F$25,IF($E$38=Optionen!$B$9,5,4),0)/VLOOKUP(C181,DB!$D$8:$AQ$307,40,0))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IF(C182="","",VLOOKUP(BB!C182,DB!$D$8:$Z$307,23,0)*'6. Multiplikator'!$G$12*VLOOKUP(BB!$E$7,Bevölkerung!$B$9:$F$25,IF($E$38=Optionen!$B$9,5,4),0)/VLOOKUP(C182,DB!$D$8:$AQ$307,40,0))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IF(C183="","",VLOOKUP(BB!C183,DB!$D$8:$Z$307,23,0)*'6. Multiplikator'!$G$12*VLOOKUP(BB!$E$7,Bevölkerung!$B$9:$F$25,IF($E$38=Optionen!$B$9,5,4),0)/VLOOKUP(C183,DB!$D$8:$AQ$307,40,0))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IF(C184="","",VLOOKUP(BB!C184,DB!$D$8:$Z$307,23,0)*'6. Multiplikator'!$G$12*VLOOKUP(BB!$E$7,Bevölkerung!$B$9:$F$25,IF($E$38=Optionen!$B$9,5,4),0)/VLOOKUP(C184,DB!$D$8:$AQ$307,40,0))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IF(C185="","",VLOOKUP(BB!C185,DB!$D$8:$Z$307,23,0)*'6. Multiplikator'!$G$12*VLOOKUP(BB!$E$7,Bevölkerung!$B$9:$F$25,IF($E$38=Optionen!$B$9,5,4),0)/VLOOKUP(C185,DB!$D$8:$AQ$307,40,0))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IF(C186="","",VLOOKUP(BB!C186,DB!$D$8:$Z$307,23,0)*'6. Multiplikator'!$G$12*VLOOKUP(BB!$E$7,Bevölkerung!$B$9:$F$25,IF($E$38=Optionen!$B$9,5,4),0)/VLOOKUP(C186,DB!$D$8:$AQ$307,40,0))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IF(C187="","",VLOOKUP(BB!C187,DB!$D$8:$Z$307,23,0)*'6. Multiplikator'!$G$12*VLOOKUP(BB!$E$7,Bevölkerung!$B$9:$F$25,IF($E$38=Optionen!$B$9,5,4),0)/VLOOKUP(C187,DB!$D$8:$AQ$307,40,0))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IF(C188="","",VLOOKUP(BB!C188,DB!$D$8:$Z$307,23,0)*'6. Multiplikator'!$G$12*VLOOKUP(BB!$E$7,Bevölkerung!$B$9:$F$25,IF($E$38=Optionen!$B$9,5,4),0)/VLOOKUP(C188,DB!$D$8:$AQ$307,40,0))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IF(C189="","",VLOOKUP(BB!C189,DB!$D$8:$Z$307,23,0)*'6. Multiplikator'!$G$12*VLOOKUP(BB!$E$7,Bevölkerung!$B$9:$F$25,IF($E$38=Optionen!$B$9,5,4),0)/VLOOKUP(C189,DB!$D$8:$AQ$307,40,0))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IF(C190="","",VLOOKUP(BB!C190,DB!$D$8:$Z$307,23,0)*'6. Multiplikator'!$G$12*VLOOKUP(BB!$E$7,Bevölkerung!$B$9:$F$25,IF($E$38=Optionen!$B$9,5,4),0)/VLOOKUP(C190,DB!$D$8:$AQ$307,40,0))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IF(C191="","",VLOOKUP(BB!C191,DB!$D$8:$Z$307,23,0)*'6. Multiplikator'!$G$12*VLOOKUP(BB!$E$7,Bevölkerung!$B$9:$F$25,IF($E$38=Optionen!$B$9,5,4),0)/VLOOKUP(C191,DB!$D$8:$AQ$307,40,0))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IF(C192="","",VLOOKUP(BB!C192,DB!$D$8:$Z$307,23,0)*'6. Multiplikator'!$G$12*VLOOKUP(BB!$E$7,Bevölkerung!$B$9:$F$25,IF($E$38=Optionen!$B$9,5,4),0)/VLOOKUP(C192,DB!$D$8:$AQ$307,40,0))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142160.02342436582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142160.02342436582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35540.005856091455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F196/VLOOKUP(BB!E7,Bevölkerung!B9:D24,3,0)*1000</f>
        <v>56.16595639725864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339" priority="27">
      <formula>LEN(TRIM(B14))&gt;0</formula>
    </cfRule>
  </conditionalFormatting>
  <conditionalFormatting sqref="C32:F32">
    <cfRule type="expression" dxfId="338" priority="26">
      <formula>$B31&lt;&gt;""</formula>
    </cfRule>
  </conditionalFormatting>
  <conditionalFormatting sqref="G32:H32">
    <cfRule type="expression" dxfId="337" priority="25">
      <formula>$B31&lt;&gt;""</formula>
    </cfRule>
  </conditionalFormatting>
  <conditionalFormatting sqref="B40:K40">
    <cfRule type="containsText" dxfId="336" priority="24" operator="containsText" text="Es werden">
      <formula>NOT(ISERROR(SEARCH("Es werden",B40)))</formula>
    </cfRule>
  </conditionalFormatting>
  <conditionalFormatting sqref="B17:B32">
    <cfRule type="expression" dxfId="335" priority="23">
      <formula>$B16&lt;&gt;""</formula>
    </cfRule>
  </conditionalFormatting>
  <conditionalFormatting sqref="G20:H31">
    <cfRule type="expression" dxfId="334" priority="21">
      <formula>$G19&lt;&gt;""</formula>
    </cfRule>
  </conditionalFormatting>
  <conditionalFormatting sqref="I20:K31">
    <cfRule type="expression" dxfId="333" priority="20">
      <formula>$I19&lt;&gt;""</formula>
    </cfRule>
  </conditionalFormatting>
  <conditionalFormatting sqref="C17:F31">
    <cfRule type="expression" dxfId="332" priority="22">
      <formula>$C16&lt;&gt;""</formula>
    </cfRule>
  </conditionalFormatting>
  <conditionalFormatting sqref="G17:H31">
    <cfRule type="expression" dxfId="331" priority="17">
      <formula>$B16&lt;&gt;""</formula>
    </cfRule>
  </conditionalFormatting>
  <conditionalFormatting sqref="I17:K31">
    <cfRule type="expression" dxfId="330" priority="15">
      <formula>$B16&lt;&gt;""</formula>
    </cfRule>
  </conditionalFormatting>
  <conditionalFormatting sqref="B43">
    <cfRule type="expression" dxfId="329" priority="13">
      <formula>$B42&lt;&gt;""</formula>
    </cfRule>
  </conditionalFormatting>
  <conditionalFormatting sqref="C47:F192">
    <cfRule type="expression" dxfId="328" priority="12">
      <formula>$C46&lt;&gt;""</formula>
    </cfRule>
  </conditionalFormatting>
  <conditionalFormatting sqref="G43:H192">
    <cfRule type="expression" dxfId="327" priority="11">
      <formula>$G42&lt;&gt;""</formula>
    </cfRule>
  </conditionalFormatting>
  <conditionalFormatting sqref="I43:K43">
    <cfRule type="expression" dxfId="326" priority="10">
      <formula>$G42&lt;&gt;""</formula>
    </cfRule>
  </conditionalFormatting>
  <conditionalFormatting sqref="B44:B192">
    <cfRule type="expression" dxfId="325" priority="9">
      <formula>$B43&lt;&gt;""</formula>
    </cfRule>
  </conditionalFormatting>
  <conditionalFormatting sqref="I44:K192">
    <cfRule type="expression" dxfId="324" priority="8">
      <formula>$G43&lt;&gt;""</formula>
    </cfRule>
  </conditionalFormatting>
  <conditionalFormatting sqref="I43:K192">
    <cfRule type="containsText" dxfId="323" priority="4" operator="containsText" text="Bereits in gewähltem Paket">
      <formula>NOT(ISERROR(SEARCH("Bereits in gewähltem Paket",I43)))</formula>
    </cfRule>
  </conditionalFormatting>
  <conditionalFormatting sqref="C43:F46">
    <cfRule type="expression" dxfId="322" priority="1">
      <formula>$C42&lt;&gt;""</formula>
    </cfRule>
  </conditionalFormatting>
  <dataValidations count="1">
    <dataValidation type="list" allowBlank="1" showInputMessage="1" showErrorMessage="1" sqref="C193:C194" xr:uid="{24B81A8B-51F3-4468-9D21-A39F67CA5E6F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1D41E2C7-7A57-4479-A44E-34EEF2A2CFD9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8" id="{645EB101-007D-48FC-B01E-636A1EB0701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6" id="{B82CBDE3-2F2E-44B6-ABCF-4B4137D9489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4" id="{C791BD65-D1BF-4CBA-9B10-ABBA26DB820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7" id="{A65E249D-F20D-4A1F-9212-840C13B6A0DB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6" id="{5830255C-0C67-41D8-A117-BDC49FB1DE5E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5" id="{88DD39F3-C95F-4A59-9F5A-C6C086147D5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DC391B1-EAC7-457B-B039-138CA16A85CE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872896DE-A8F3-4126-B909-5CD0DDB22CE7}">
          <x14:formula1>
            <xm:f>Optionen!$AF$4:$AF$304</xm:f>
          </x14:formula1>
          <xm:sqref>D194:F194 C47:F192</xm:sqref>
        </x14:dataValidation>
        <x14:dataValidation type="list" allowBlank="1" showInputMessage="1" showErrorMessage="1" xr:uid="{95767D9D-CBA0-4564-9E7C-5D0FF7FE7885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A5FA6421-E0B1-419C-91CA-710813A3197C}">
          <x14:formula1>
            <xm:f>Bevölkerung!$B$9:$B$24</xm:f>
          </x14:formula1>
          <xm:sqref>E7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99370-A32E-419A-A60E-3DF5AAF4234D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70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90218.234421640795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132.64851487456929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Q55usbrpxqXehlnsu3qk2gJbHh2Ds7hmeAoL0E8qBGt2xWf+bwCCDqHm/hGSuAupsz1yv6AwUjeB2/nsBzemNw==" saltValue="jlk1OyEPuD/Xeun5nF0aNw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B00DA4-AAC5-46FE-A56F-8EFAFDD37538}">
          <x14:formula1>
            <xm:f>Optionen!$G$4:$G$21</xm:f>
          </x14:formula1>
          <xm:sqref>C6:E6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7BFA-5296-4F44-B446-68D0E2656D90}">
  <sheetPr codeName="Tabelle41"/>
  <dimension ref="A1:L204"/>
  <sheetViews>
    <sheetView showGridLines="0" topLeftCell="A30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70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Multiplikator'!$B$16:$N$30,9,0)*VLOOKUP(HB!$E$7,Bevölkerung!$B$9:$F$25,IF($E$12=Optionen!$B$9,5,4),0)*VLOOKUP($D$33,'6.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Multiplikator'!$B$16:$N$30,9,0)*VLOOKUP(HB!$E$7,Bevölkerung!$B$9:$F$25,IF($E$12=Optionen!$B$9,5,4),0)*VLOOKUP($D$33,'6.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Multiplikator'!$B$16:$N$30,9,0)*VLOOKUP(HB!$E$7,Bevölkerung!$B$9:$F$25,IF($E$12=Optionen!$B$9,5,4),0)*VLOOKUP($D$33,'6.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Multiplikator'!$B$16:$N$30,9,0)*VLOOKUP(HB!$E$7,Bevölkerung!$B$9:$F$25,IF($E$12=Optionen!$B$9,5,4),0)*VLOOKUP($D$33,'6.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Multiplikator'!$B$16:$N$30,9,0)*VLOOKUP(HB!$E$7,Bevölkerung!$B$9:$F$25,IF($E$12=Optionen!$B$9,5,4),0)*VLOOKUP($D$33,'6.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Multiplikator'!$B$16:$N$30,9,0)*VLOOKUP(HB!$E$7,Bevölkerung!$B$9:$F$25,IF($E$12=Optionen!$B$9,5,4),0)*VLOOKUP($D$33,'6.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Multiplikator'!$B$16:$N$30,9,0)*VLOOKUP(HB!$E$7,Bevölkerung!$B$9:$F$25,IF($E$12=Optionen!$B$9,5,4),0)*VLOOKUP($D$33,'6.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Multiplikator'!$B$16:$N$30,9,0)*VLOOKUP(HB!$E$7,Bevölkerung!$B$9:$F$25,IF($E$12=Optionen!$B$9,5,4),0)*VLOOKUP($D$33,'6.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Multiplikator'!$B$16:$N$30,9,0)*VLOOKUP(HB!$E$7,Bevölkerung!$B$9:$F$25,IF($E$12=Optionen!$B$9,5,4),0)*VLOOKUP($D$33,'6.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Multiplikator'!$B$16:$N$30,9,0)*VLOOKUP(HB!$E$7,Bevölkerung!$B$9:$F$25,IF($E$12=Optionen!$B$9,5,4),0)*VLOOKUP($D$33,'6.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Multiplikator'!$B$16:$N$30,9,0)*VLOOKUP(HB!$E$7,Bevölkerung!$B$9:$F$25,IF($E$12=Optionen!$B$9,5,4),0)*VLOOKUP($D$33,'6.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Multiplikator'!$B$16:$N$30,9,0)*VLOOKUP(HB!$E$7,Bevölkerung!$B$9:$F$25,IF($E$12=Optionen!$B$9,5,4),0)*VLOOKUP($D$33,'6.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Multiplikator'!$B$16:$N$30,9,0)*VLOOKUP(HB!$E$7,Bevölkerung!$B$9:$F$25,IF($E$12=Optionen!$B$9,5,4),0)*VLOOKUP($D$33,'6.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Multiplikator'!$B$16:$N$30,9,0)*VLOOKUP(HB!$E$7,Bevölkerung!$B$9:$F$25,IF($E$12=Optionen!$B$9,5,4),0)*VLOOKUP($D$33,'6.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Multiplikator'!$B$16:$N$30,9,0)*VLOOKUP(HB!$E$7,Bevölkerung!$B$9:$F$25,IF($E$12=Optionen!$B$9,5,4),0)*VLOOKUP($D$33,'6.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",0,IF(C43="","",VLOOKUP(HB!C43,DB!$D$8:$Z$307,23,0)*'6. Multiplikator'!$G$12*VLOOKUP(HB!$E$7,Bevölkerung!$B$9:$F$25,IF($E$38=Optionen!$B$9,5,4),0)/VLOOKUP(C43,DB!$D$8:$AQ$307,40,0)))</f>
        <v>13989.938853503032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",0,IF(C44="","",VLOOKUP(HB!C44,DB!$D$8:$Z$307,23,0)*'6. Multiplikator'!$G$12*VLOOKUP(HB!$E$7,Bevölkerung!$B$9:$F$25,IF($E$38=Optionen!$B$9,5,4),0)/VLOOKUP(C44,DB!$D$8:$AQ$307,40,0)))</f>
        <v>21184.038518507346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",0,IF(C45="","",VLOOKUP(HB!C45,DB!$D$8:$Z$307,23,0)*'6. Multiplikator'!$G$12*VLOOKUP(HB!$E$7,Bevölkerung!$B$9:$F$25,IF($E$38=Optionen!$B$9,5,4),0)/VLOOKUP(C45,DB!$D$8:$AQ$307,40,0)))</f>
        <v>45466.898709527319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",0,IF(C46="","",VLOOKUP(HB!C46,DB!$D$8:$Z$307,23,0)*'6. Multiplikator'!$G$12*VLOOKUP(HB!$E$7,Bevölkerung!$B$9:$F$25,IF($E$38=Optionen!$B$9,5,4),0)/VLOOKUP(C46,DB!$D$8:$AQ$307,40,0)))</f>
        <v>9577.3583401031119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IF(C47="","",VLOOKUP(HB!C47,DB!$D$8:$Z$307,23,0)*'6. Multiplikator'!$G$12*VLOOKUP(HB!$E$7,Bevölkerung!$B$9:$F$25,IF($E$38=Optionen!$B$9,5,4),0)/VLOOKUP(C47,DB!$D$8:$AQ$307,40,0))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IF(C48="","",VLOOKUP(HB!C48,DB!$D$8:$Z$307,23,0)*'6. Multiplikator'!$G$12*VLOOKUP(HB!$E$7,Bevölkerung!$B$9:$F$25,IF($E$38=Optionen!$B$9,5,4),0)/VLOOKUP(C48,DB!$D$8:$AQ$307,40,0))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IF(C49="","",VLOOKUP(HB!C49,DB!$D$8:$Z$307,23,0)*'6. Multiplikator'!$G$12*VLOOKUP(HB!$E$7,Bevölkerung!$B$9:$F$25,IF($E$38=Optionen!$B$9,5,4),0)/VLOOKUP(C49,DB!$D$8:$AQ$307,40,0))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IF(C50="","",VLOOKUP(HB!C50,DB!$D$8:$Z$307,23,0)*'6. Multiplikator'!$G$12*VLOOKUP(HB!$E$7,Bevölkerung!$B$9:$F$25,IF($E$38=Optionen!$B$9,5,4),0)/VLOOKUP(C50,DB!$D$8:$AQ$307,40,0))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IF(C51="","",VLOOKUP(HB!C51,DB!$D$8:$Z$307,23,0)*'6. Multiplikator'!$G$12*VLOOKUP(HB!$E$7,Bevölkerung!$B$9:$F$25,IF($E$38=Optionen!$B$9,5,4),0)/VLOOKUP(C51,DB!$D$8:$AQ$307,40,0))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IF(C52="","",VLOOKUP(HB!C52,DB!$D$8:$Z$307,23,0)*'6. Multiplikator'!$G$12*VLOOKUP(HB!$E$7,Bevölkerung!$B$9:$F$25,IF($E$38=Optionen!$B$9,5,4),0)/VLOOKUP(C52,DB!$D$8:$AQ$307,40,0))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IF(C53="","",VLOOKUP(HB!C53,DB!$D$8:$Z$307,23,0)*'6. Multiplikator'!$G$12*VLOOKUP(HB!$E$7,Bevölkerung!$B$9:$F$25,IF($E$38=Optionen!$B$9,5,4),0)/VLOOKUP(C53,DB!$D$8:$AQ$307,40,0))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IF(C54="","",VLOOKUP(HB!C54,DB!$D$8:$Z$307,23,0)*'6. Multiplikator'!$G$12*VLOOKUP(HB!$E$7,Bevölkerung!$B$9:$F$25,IF($E$38=Optionen!$B$9,5,4),0)/VLOOKUP(C54,DB!$D$8:$AQ$307,40,0))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IF(C55="","",VLOOKUP(HB!C55,DB!$D$8:$Z$307,23,0)*'6. Multiplikator'!$G$12*VLOOKUP(HB!$E$7,Bevölkerung!$B$9:$F$25,IF($E$38=Optionen!$B$9,5,4),0)/VLOOKUP(C55,DB!$D$8:$AQ$307,40,0))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IF(C56="","",VLOOKUP(HB!C56,DB!$D$8:$Z$307,23,0)*'6. Multiplikator'!$G$12*VLOOKUP(HB!$E$7,Bevölkerung!$B$9:$F$25,IF($E$38=Optionen!$B$9,5,4),0)/VLOOKUP(C56,DB!$D$8:$AQ$307,40,0))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IF(C57="","",VLOOKUP(HB!C57,DB!$D$8:$Z$307,23,0)*'6. Multiplikator'!$G$12*VLOOKUP(HB!$E$7,Bevölkerung!$B$9:$F$25,IF($E$38=Optionen!$B$9,5,4),0)/VLOOKUP(C57,DB!$D$8:$AQ$307,40,0))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IF(C58="","",VLOOKUP(HB!C58,DB!$D$8:$Z$307,23,0)*'6. Multiplikator'!$G$12*VLOOKUP(HB!$E$7,Bevölkerung!$B$9:$F$25,IF($E$38=Optionen!$B$9,5,4),0)/VLOOKUP(C58,DB!$D$8:$AQ$307,40,0))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IF(C59="","",VLOOKUP(HB!C59,DB!$D$8:$Z$307,23,0)*'6. Multiplikator'!$G$12*VLOOKUP(HB!$E$7,Bevölkerung!$B$9:$F$25,IF($E$38=Optionen!$B$9,5,4),0)/VLOOKUP(C59,DB!$D$8:$AQ$307,40,0))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IF(C60="","",VLOOKUP(HB!C60,DB!$D$8:$Z$307,23,0)*'6. Multiplikator'!$G$12*VLOOKUP(HB!$E$7,Bevölkerung!$B$9:$F$25,IF($E$38=Optionen!$B$9,5,4),0)/VLOOKUP(C60,DB!$D$8:$AQ$307,40,0))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IF(C61="","",VLOOKUP(HB!C61,DB!$D$8:$Z$307,23,0)*'6. Multiplikator'!$G$12*VLOOKUP(HB!$E$7,Bevölkerung!$B$9:$F$25,IF($E$38=Optionen!$B$9,5,4),0)/VLOOKUP(C61,DB!$D$8:$AQ$307,40,0))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IF(C62="","",VLOOKUP(HB!C62,DB!$D$8:$Z$307,23,0)*'6. Multiplikator'!$G$12*VLOOKUP(HB!$E$7,Bevölkerung!$B$9:$F$25,IF($E$38=Optionen!$B$9,5,4),0)/VLOOKUP(C62,DB!$D$8:$AQ$307,40,0))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IF(C63="","",VLOOKUP(HB!C63,DB!$D$8:$Z$307,23,0)*'6. Multiplikator'!$G$12*VLOOKUP(HB!$E$7,Bevölkerung!$B$9:$F$25,IF($E$38=Optionen!$B$9,5,4),0)/VLOOKUP(C63,DB!$D$8:$AQ$307,40,0))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IF(C64="","",VLOOKUP(HB!C64,DB!$D$8:$Z$307,23,0)*'6. Multiplikator'!$G$12*VLOOKUP(HB!$E$7,Bevölkerung!$B$9:$F$25,IF($E$38=Optionen!$B$9,5,4),0)/VLOOKUP(C64,DB!$D$8:$AQ$307,40,0))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IF(C65="","",VLOOKUP(HB!C65,DB!$D$8:$Z$307,23,0)*'6. Multiplikator'!$G$12*VLOOKUP(HB!$E$7,Bevölkerung!$B$9:$F$25,IF($E$38=Optionen!$B$9,5,4),0)/VLOOKUP(C65,DB!$D$8:$AQ$307,40,0))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IF(C66="","",VLOOKUP(HB!C66,DB!$D$8:$Z$307,23,0)*'6. Multiplikator'!$G$12*VLOOKUP(HB!$E$7,Bevölkerung!$B$9:$F$25,IF($E$38=Optionen!$B$9,5,4),0)/VLOOKUP(C66,DB!$D$8:$AQ$307,40,0))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IF(C67="","",VLOOKUP(HB!C67,DB!$D$8:$Z$307,23,0)*'6. Multiplikator'!$G$12*VLOOKUP(HB!$E$7,Bevölkerung!$B$9:$F$25,IF($E$38=Optionen!$B$9,5,4),0)/VLOOKUP(C67,DB!$D$8:$AQ$307,40,0))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IF(C68="","",VLOOKUP(HB!C68,DB!$D$8:$Z$307,23,0)*'6. Multiplikator'!$G$12*VLOOKUP(HB!$E$7,Bevölkerung!$B$9:$F$25,IF($E$38=Optionen!$B$9,5,4),0)/VLOOKUP(C68,DB!$D$8:$AQ$307,40,0))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IF(C69="","",VLOOKUP(HB!C69,DB!$D$8:$Z$307,23,0)*'6. Multiplikator'!$G$12*VLOOKUP(HB!$E$7,Bevölkerung!$B$9:$F$25,IF($E$38=Optionen!$B$9,5,4),0)/VLOOKUP(C69,DB!$D$8:$AQ$307,40,0))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IF(C70="","",VLOOKUP(HB!C70,DB!$D$8:$Z$307,23,0)*'6. Multiplikator'!$G$12*VLOOKUP(HB!$E$7,Bevölkerung!$B$9:$F$25,IF($E$38=Optionen!$B$9,5,4),0)/VLOOKUP(C70,DB!$D$8:$AQ$307,40,0))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IF(C71="","",VLOOKUP(HB!C71,DB!$D$8:$Z$307,23,0)*'6. Multiplikator'!$G$12*VLOOKUP(HB!$E$7,Bevölkerung!$B$9:$F$25,IF($E$38=Optionen!$B$9,5,4),0)/VLOOKUP(C71,DB!$D$8:$AQ$307,40,0))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IF(C72="","",VLOOKUP(HB!C72,DB!$D$8:$Z$307,23,0)*'6. Multiplikator'!$G$12*VLOOKUP(HB!$E$7,Bevölkerung!$B$9:$F$25,IF($E$38=Optionen!$B$9,5,4),0)/VLOOKUP(C72,DB!$D$8:$AQ$307,40,0))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IF(C73="","",VLOOKUP(HB!C73,DB!$D$8:$Z$307,23,0)*'6. Multiplikator'!$G$12*VLOOKUP(HB!$E$7,Bevölkerung!$B$9:$F$25,IF($E$38=Optionen!$B$9,5,4),0)/VLOOKUP(C73,DB!$D$8:$AQ$307,40,0))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IF(C74="","",VLOOKUP(HB!C74,DB!$D$8:$Z$307,23,0)*'6. Multiplikator'!$G$12*VLOOKUP(HB!$E$7,Bevölkerung!$B$9:$F$25,IF($E$38=Optionen!$B$9,5,4),0)/VLOOKUP(C74,DB!$D$8:$AQ$307,40,0))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IF(C75="","",VLOOKUP(HB!C75,DB!$D$8:$Z$307,23,0)*'6. Multiplikator'!$G$12*VLOOKUP(HB!$E$7,Bevölkerung!$B$9:$F$25,IF($E$38=Optionen!$B$9,5,4),0)/VLOOKUP(C75,DB!$D$8:$AQ$307,40,0))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IF(C76="","",VLOOKUP(HB!C76,DB!$D$8:$Z$307,23,0)*'6. Multiplikator'!$G$12*VLOOKUP(HB!$E$7,Bevölkerung!$B$9:$F$25,IF($E$38=Optionen!$B$9,5,4),0)/VLOOKUP(C76,DB!$D$8:$AQ$307,40,0))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IF(C77="","",VLOOKUP(HB!C77,DB!$D$8:$Z$307,23,0)*'6. Multiplikator'!$G$12*VLOOKUP(HB!$E$7,Bevölkerung!$B$9:$F$25,IF($E$38=Optionen!$B$9,5,4),0)/VLOOKUP(C77,DB!$D$8:$AQ$307,40,0))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IF(C78="","",VLOOKUP(HB!C78,DB!$D$8:$Z$307,23,0)*'6. Multiplikator'!$G$12*VLOOKUP(HB!$E$7,Bevölkerung!$B$9:$F$25,IF($E$38=Optionen!$B$9,5,4),0)/VLOOKUP(C78,DB!$D$8:$AQ$307,40,0))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IF(C79="","",VLOOKUP(HB!C79,DB!$D$8:$Z$307,23,0)*'6. Multiplikator'!$G$12*VLOOKUP(HB!$E$7,Bevölkerung!$B$9:$F$25,IF($E$38=Optionen!$B$9,5,4),0)/VLOOKUP(C79,DB!$D$8:$AQ$307,40,0))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IF(C80="","",VLOOKUP(HB!C80,DB!$D$8:$Z$307,23,0)*'6. Multiplikator'!$G$12*VLOOKUP(HB!$E$7,Bevölkerung!$B$9:$F$25,IF($E$38=Optionen!$B$9,5,4),0)/VLOOKUP(C80,DB!$D$8:$AQ$307,40,0))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IF(C81="","",VLOOKUP(HB!C81,DB!$D$8:$Z$307,23,0)*'6. Multiplikator'!$G$12*VLOOKUP(HB!$E$7,Bevölkerung!$B$9:$F$25,IF($E$38=Optionen!$B$9,5,4),0)/VLOOKUP(C81,DB!$D$8:$AQ$307,40,0))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IF(C82="","",VLOOKUP(HB!C82,DB!$D$8:$Z$307,23,0)*'6. Multiplikator'!$G$12*VLOOKUP(HB!$E$7,Bevölkerung!$B$9:$F$25,IF($E$38=Optionen!$B$9,5,4),0)/VLOOKUP(C82,DB!$D$8:$AQ$307,40,0))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IF(C83="","",VLOOKUP(HB!C83,DB!$D$8:$Z$307,23,0)*'6. Multiplikator'!$G$12*VLOOKUP(HB!$E$7,Bevölkerung!$B$9:$F$25,IF($E$38=Optionen!$B$9,5,4),0)/VLOOKUP(C83,DB!$D$8:$AQ$307,40,0))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IF(C84="","",VLOOKUP(HB!C84,DB!$D$8:$Z$307,23,0)*'6. Multiplikator'!$G$12*VLOOKUP(HB!$E$7,Bevölkerung!$B$9:$F$25,IF($E$38=Optionen!$B$9,5,4),0)/VLOOKUP(C84,DB!$D$8:$AQ$307,40,0))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IF(C85="","",VLOOKUP(HB!C85,DB!$D$8:$Z$307,23,0)*'6. Multiplikator'!$G$12*VLOOKUP(HB!$E$7,Bevölkerung!$B$9:$F$25,IF($E$38=Optionen!$B$9,5,4),0)/VLOOKUP(C85,DB!$D$8:$AQ$307,40,0))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IF(C86="","",VLOOKUP(HB!C86,DB!$D$8:$Z$307,23,0)*'6. Multiplikator'!$G$12*VLOOKUP(HB!$E$7,Bevölkerung!$B$9:$F$25,IF($E$38=Optionen!$B$9,5,4),0)/VLOOKUP(C86,DB!$D$8:$AQ$307,40,0))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IF(C87="","",VLOOKUP(HB!C87,DB!$D$8:$Z$307,23,0)*'6. Multiplikator'!$G$12*VLOOKUP(HB!$E$7,Bevölkerung!$B$9:$F$25,IF($E$38=Optionen!$B$9,5,4),0)/VLOOKUP(C87,DB!$D$8:$AQ$307,40,0))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IF(C88="","",VLOOKUP(HB!C88,DB!$D$8:$Z$307,23,0)*'6. Multiplikator'!$G$12*VLOOKUP(HB!$E$7,Bevölkerung!$B$9:$F$25,IF($E$38=Optionen!$B$9,5,4),0)/VLOOKUP(C88,DB!$D$8:$AQ$307,40,0))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IF(C89="","",VLOOKUP(HB!C89,DB!$D$8:$Z$307,23,0)*'6. Multiplikator'!$G$12*VLOOKUP(HB!$E$7,Bevölkerung!$B$9:$F$25,IF($E$38=Optionen!$B$9,5,4),0)/VLOOKUP(C89,DB!$D$8:$AQ$307,40,0))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IF(C90="","",VLOOKUP(HB!C90,DB!$D$8:$Z$307,23,0)*'6. Multiplikator'!$G$12*VLOOKUP(HB!$E$7,Bevölkerung!$B$9:$F$25,IF($E$38=Optionen!$B$9,5,4),0)/VLOOKUP(C90,DB!$D$8:$AQ$307,40,0))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IF(C91="","",VLOOKUP(HB!C91,DB!$D$8:$Z$307,23,0)*'6. Multiplikator'!$G$12*VLOOKUP(HB!$E$7,Bevölkerung!$B$9:$F$25,IF($E$38=Optionen!$B$9,5,4),0)/VLOOKUP(C91,DB!$D$8:$AQ$307,40,0))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IF(C92="","",VLOOKUP(HB!C92,DB!$D$8:$Z$307,23,0)*'6. Multiplikator'!$G$12*VLOOKUP(HB!$E$7,Bevölkerung!$B$9:$F$25,IF($E$38=Optionen!$B$9,5,4),0)/VLOOKUP(C92,DB!$D$8:$AQ$307,40,0))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IF(C93="","",VLOOKUP(HB!C93,DB!$D$8:$Z$307,23,0)*'6. Multiplikator'!$G$12*VLOOKUP(HB!$E$7,Bevölkerung!$B$9:$F$25,IF($E$38=Optionen!$B$9,5,4),0)/VLOOKUP(C93,DB!$D$8:$AQ$307,40,0))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IF(C94="","",VLOOKUP(HB!C94,DB!$D$8:$Z$307,23,0)*'6. Multiplikator'!$G$12*VLOOKUP(HB!$E$7,Bevölkerung!$B$9:$F$25,IF($E$38=Optionen!$B$9,5,4),0)/VLOOKUP(C94,DB!$D$8:$AQ$307,40,0))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IF(C95="","",VLOOKUP(HB!C95,DB!$D$8:$Z$307,23,0)*'6. Multiplikator'!$G$12*VLOOKUP(HB!$E$7,Bevölkerung!$B$9:$F$25,IF($E$38=Optionen!$B$9,5,4),0)/VLOOKUP(C95,DB!$D$8:$AQ$307,40,0))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IF(C96="","",VLOOKUP(HB!C96,DB!$D$8:$Z$307,23,0)*'6. Multiplikator'!$G$12*VLOOKUP(HB!$E$7,Bevölkerung!$B$9:$F$25,IF($E$38=Optionen!$B$9,5,4),0)/VLOOKUP(C96,DB!$D$8:$AQ$307,40,0))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IF(C97="","",VLOOKUP(HB!C97,DB!$D$8:$Z$307,23,0)*'6. Multiplikator'!$G$12*VLOOKUP(HB!$E$7,Bevölkerung!$B$9:$F$25,IF($E$38=Optionen!$B$9,5,4),0)/VLOOKUP(C97,DB!$D$8:$AQ$307,40,0))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IF(C98="","",VLOOKUP(HB!C98,DB!$D$8:$Z$307,23,0)*'6. Multiplikator'!$G$12*VLOOKUP(HB!$E$7,Bevölkerung!$B$9:$F$25,IF($E$38=Optionen!$B$9,5,4),0)/VLOOKUP(C98,DB!$D$8:$AQ$307,40,0))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IF(C99="","",VLOOKUP(HB!C99,DB!$D$8:$Z$307,23,0)*'6. Multiplikator'!$G$12*VLOOKUP(HB!$E$7,Bevölkerung!$B$9:$F$25,IF($E$38=Optionen!$B$9,5,4),0)/VLOOKUP(C99,DB!$D$8:$AQ$307,40,0))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IF(C100="","",VLOOKUP(HB!C100,DB!$D$8:$Z$307,23,0)*'6. Multiplikator'!$G$12*VLOOKUP(HB!$E$7,Bevölkerung!$B$9:$F$25,IF($E$38=Optionen!$B$9,5,4),0)/VLOOKUP(C100,DB!$D$8:$AQ$307,40,0))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IF(C101="","",VLOOKUP(HB!C101,DB!$D$8:$Z$307,23,0)*'6. Multiplikator'!$G$12*VLOOKUP(HB!$E$7,Bevölkerung!$B$9:$F$25,IF($E$38=Optionen!$B$9,5,4),0)/VLOOKUP(C101,DB!$D$8:$AQ$307,40,0))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IF(C102="","",VLOOKUP(HB!C102,DB!$D$8:$Z$307,23,0)*'6. Multiplikator'!$G$12*VLOOKUP(HB!$E$7,Bevölkerung!$B$9:$F$25,IF($E$38=Optionen!$B$9,5,4),0)/VLOOKUP(C102,DB!$D$8:$AQ$307,40,0))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IF(C103="","",VLOOKUP(HB!C103,DB!$D$8:$Z$307,23,0)*'6. Multiplikator'!$G$12*VLOOKUP(HB!$E$7,Bevölkerung!$B$9:$F$25,IF($E$38=Optionen!$B$9,5,4),0)/VLOOKUP(C103,DB!$D$8:$AQ$307,40,0))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IF(C104="","",VLOOKUP(HB!C104,DB!$D$8:$Z$307,23,0)*'6. Multiplikator'!$G$12*VLOOKUP(HB!$E$7,Bevölkerung!$B$9:$F$25,IF($E$38=Optionen!$B$9,5,4),0)/VLOOKUP(C104,DB!$D$8:$AQ$307,40,0))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IF(C105="","",VLOOKUP(HB!C105,DB!$D$8:$Z$307,23,0)*'6. Multiplikator'!$G$12*VLOOKUP(HB!$E$7,Bevölkerung!$B$9:$F$25,IF($E$38=Optionen!$B$9,5,4),0)/VLOOKUP(C105,DB!$D$8:$AQ$307,40,0))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IF(C106="","",VLOOKUP(HB!C106,DB!$D$8:$Z$307,23,0)*'6. Multiplikator'!$G$12*VLOOKUP(HB!$E$7,Bevölkerung!$B$9:$F$25,IF($E$38=Optionen!$B$9,5,4),0)/VLOOKUP(C106,DB!$D$8:$AQ$307,40,0))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IF(C107="","",VLOOKUP(HB!C107,DB!$D$8:$Z$307,23,0)*'6. Multiplikator'!$G$12*VLOOKUP(HB!$E$7,Bevölkerung!$B$9:$F$25,IF($E$38=Optionen!$B$9,5,4),0)/VLOOKUP(C107,DB!$D$8:$AQ$307,40,0))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IF(C108="","",VLOOKUP(HB!C108,DB!$D$8:$Z$307,23,0)*'6. Multiplikator'!$G$12*VLOOKUP(HB!$E$7,Bevölkerung!$B$9:$F$25,IF($E$38=Optionen!$B$9,5,4),0)/VLOOKUP(C108,DB!$D$8:$AQ$307,40,0))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IF(C109="","",VLOOKUP(HB!C109,DB!$D$8:$Z$307,23,0)*'6. Multiplikator'!$G$12*VLOOKUP(HB!$E$7,Bevölkerung!$B$9:$F$25,IF($E$38=Optionen!$B$9,5,4),0)/VLOOKUP(C109,DB!$D$8:$AQ$307,40,0))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IF(C110="","",VLOOKUP(HB!C110,DB!$D$8:$Z$307,23,0)*'6. Multiplikator'!$G$12*VLOOKUP(HB!$E$7,Bevölkerung!$B$9:$F$25,IF($E$38=Optionen!$B$9,5,4),0)/VLOOKUP(C110,DB!$D$8:$AQ$307,40,0))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IF(C111="","",VLOOKUP(HB!C111,DB!$D$8:$Z$307,23,0)*'6. Multiplikator'!$G$12*VLOOKUP(HB!$E$7,Bevölkerung!$B$9:$F$25,IF($E$38=Optionen!$B$9,5,4),0)/VLOOKUP(C111,DB!$D$8:$AQ$307,40,0))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IF(C112="","",VLOOKUP(HB!C112,DB!$D$8:$Z$307,23,0)*'6. Multiplikator'!$G$12*VLOOKUP(HB!$E$7,Bevölkerung!$B$9:$F$25,IF($E$38=Optionen!$B$9,5,4),0)/VLOOKUP(C112,DB!$D$8:$AQ$307,40,0))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IF(C113="","",VLOOKUP(HB!C113,DB!$D$8:$Z$307,23,0)*'6. Multiplikator'!$G$12*VLOOKUP(HB!$E$7,Bevölkerung!$B$9:$F$25,IF($E$38=Optionen!$B$9,5,4),0)/VLOOKUP(C113,DB!$D$8:$AQ$307,40,0))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IF(C114="","",VLOOKUP(HB!C114,DB!$D$8:$Z$307,23,0)*'6. Multiplikator'!$G$12*VLOOKUP(HB!$E$7,Bevölkerung!$B$9:$F$25,IF($E$38=Optionen!$B$9,5,4),0)/VLOOKUP(C114,DB!$D$8:$AQ$307,40,0))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IF(C115="","",VLOOKUP(HB!C115,DB!$D$8:$Z$307,23,0)*'6. Multiplikator'!$G$12*VLOOKUP(HB!$E$7,Bevölkerung!$B$9:$F$25,IF($E$38=Optionen!$B$9,5,4),0)/VLOOKUP(C115,DB!$D$8:$AQ$307,40,0))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IF(C116="","",VLOOKUP(HB!C116,DB!$D$8:$Z$307,23,0)*'6. Multiplikator'!$G$12*VLOOKUP(HB!$E$7,Bevölkerung!$B$9:$F$25,IF($E$38=Optionen!$B$9,5,4),0)/VLOOKUP(C116,DB!$D$8:$AQ$307,40,0))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IF(C117="","",VLOOKUP(HB!C117,DB!$D$8:$Z$307,23,0)*'6. Multiplikator'!$G$12*VLOOKUP(HB!$E$7,Bevölkerung!$B$9:$F$25,IF($E$38=Optionen!$B$9,5,4),0)/VLOOKUP(C117,DB!$D$8:$AQ$307,40,0))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IF(C118="","",VLOOKUP(HB!C118,DB!$D$8:$Z$307,23,0)*'6. Multiplikator'!$G$12*VLOOKUP(HB!$E$7,Bevölkerung!$B$9:$F$25,IF($E$38=Optionen!$B$9,5,4),0)/VLOOKUP(C118,DB!$D$8:$AQ$307,40,0))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IF(C119="","",VLOOKUP(HB!C119,DB!$D$8:$Z$307,23,0)*'6. Multiplikator'!$G$12*VLOOKUP(HB!$E$7,Bevölkerung!$B$9:$F$25,IF($E$38=Optionen!$B$9,5,4),0)/VLOOKUP(C119,DB!$D$8:$AQ$307,40,0))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IF(C120="","",VLOOKUP(HB!C120,DB!$D$8:$Z$307,23,0)*'6. Multiplikator'!$G$12*VLOOKUP(HB!$E$7,Bevölkerung!$B$9:$F$25,IF($E$38=Optionen!$B$9,5,4),0)/VLOOKUP(C120,DB!$D$8:$AQ$307,40,0))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IF(C121="","",VLOOKUP(HB!C121,DB!$D$8:$Z$307,23,0)*'6. Multiplikator'!$G$12*VLOOKUP(HB!$E$7,Bevölkerung!$B$9:$F$25,IF($E$38=Optionen!$B$9,5,4),0)/VLOOKUP(C121,DB!$D$8:$AQ$307,40,0))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IF(C122="","",VLOOKUP(HB!C122,DB!$D$8:$Z$307,23,0)*'6. Multiplikator'!$G$12*VLOOKUP(HB!$E$7,Bevölkerung!$B$9:$F$25,IF($E$38=Optionen!$B$9,5,4),0)/VLOOKUP(C122,DB!$D$8:$AQ$307,40,0))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IF(C123="","",VLOOKUP(HB!C123,DB!$D$8:$Z$307,23,0)*'6. Multiplikator'!$G$12*VLOOKUP(HB!$E$7,Bevölkerung!$B$9:$F$25,IF($E$38=Optionen!$B$9,5,4),0)/VLOOKUP(C123,DB!$D$8:$AQ$307,40,0))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IF(C124="","",VLOOKUP(HB!C124,DB!$D$8:$Z$307,23,0)*'6. Multiplikator'!$G$12*VLOOKUP(HB!$E$7,Bevölkerung!$B$9:$F$25,IF($E$38=Optionen!$B$9,5,4),0)/VLOOKUP(C124,DB!$D$8:$AQ$307,40,0))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IF(C125="","",VLOOKUP(HB!C125,DB!$D$8:$Z$307,23,0)*'6. Multiplikator'!$G$12*VLOOKUP(HB!$E$7,Bevölkerung!$B$9:$F$25,IF($E$38=Optionen!$B$9,5,4),0)/VLOOKUP(C125,DB!$D$8:$AQ$307,40,0))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IF(C126="","",VLOOKUP(HB!C126,DB!$D$8:$Z$307,23,0)*'6. Multiplikator'!$G$12*VLOOKUP(HB!$E$7,Bevölkerung!$B$9:$F$25,IF($E$38=Optionen!$B$9,5,4),0)/VLOOKUP(C126,DB!$D$8:$AQ$307,40,0))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IF(C127="","",VLOOKUP(HB!C127,DB!$D$8:$Z$307,23,0)*'6. Multiplikator'!$G$12*VLOOKUP(HB!$E$7,Bevölkerung!$B$9:$F$25,IF($E$38=Optionen!$B$9,5,4),0)/VLOOKUP(C127,DB!$D$8:$AQ$307,40,0))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IF(C128="","",VLOOKUP(HB!C128,DB!$D$8:$Z$307,23,0)*'6. Multiplikator'!$G$12*VLOOKUP(HB!$E$7,Bevölkerung!$B$9:$F$25,IF($E$38=Optionen!$B$9,5,4),0)/VLOOKUP(C128,DB!$D$8:$AQ$307,40,0))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IF(C129="","",VLOOKUP(HB!C129,DB!$D$8:$Z$307,23,0)*'6. Multiplikator'!$G$12*VLOOKUP(HB!$E$7,Bevölkerung!$B$9:$F$25,IF($E$38=Optionen!$B$9,5,4),0)/VLOOKUP(C129,DB!$D$8:$AQ$307,40,0))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IF(C130="","",VLOOKUP(HB!C130,DB!$D$8:$Z$307,23,0)*'6. Multiplikator'!$G$12*VLOOKUP(HB!$E$7,Bevölkerung!$B$9:$F$25,IF($E$38=Optionen!$B$9,5,4),0)/VLOOKUP(C130,DB!$D$8:$AQ$307,40,0))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IF(C131="","",VLOOKUP(HB!C131,DB!$D$8:$Z$307,23,0)*'6. Multiplikator'!$G$12*VLOOKUP(HB!$E$7,Bevölkerung!$B$9:$F$25,IF($E$38=Optionen!$B$9,5,4),0)/VLOOKUP(C131,DB!$D$8:$AQ$307,40,0))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IF(C132="","",VLOOKUP(HB!C132,DB!$D$8:$Z$307,23,0)*'6. Multiplikator'!$G$12*VLOOKUP(HB!$E$7,Bevölkerung!$B$9:$F$25,IF($E$38=Optionen!$B$9,5,4),0)/VLOOKUP(C132,DB!$D$8:$AQ$307,40,0))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IF(C133="","",VLOOKUP(HB!C133,DB!$D$8:$Z$307,23,0)*'6. Multiplikator'!$G$12*VLOOKUP(HB!$E$7,Bevölkerung!$B$9:$F$25,IF($E$38=Optionen!$B$9,5,4),0)/VLOOKUP(C133,DB!$D$8:$AQ$307,40,0))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IF(C134="","",VLOOKUP(HB!C134,DB!$D$8:$Z$307,23,0)*'6. Multiplikator'!$G$12*VLOOKUP(HB!$E$7,Bevölkerung!$B$9:$F$25,IF($E$38=Optionen!$B$9,5,4),0)/VLOOKUP(C134,DB!$D$8:$AQ$307,40,0))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IF(C135="","",VLOOKUP(HB!C135,DB!$D$8:$Z$307,23,0)*'6. Multiplikator'!$G$12*VLOOKUP(HB!$E$7,Bevölkerung!$B$9:$F$25,IF($E$38=Optionen!$B$9,5,4),0)/VLOOKUP(C135,DB!$D$8:$AQ$307,40,0))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IF(C136="","",VLOOKUP(HB!C136,DB!$D$8:$Z$307,23,0)*'6. Multiplikator'!$G$12*VLOOKUP(HB!$E$7,Bevölkerung!$B$9:$F$25,IF($E$38=Optionen!$B$9,5,4),0)/VLOOKUP(C136,DB!$D$8:$AQ$307,40,0))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IF(C137="","",VLOOKUP(HB!C137,DB!$D$8:$Z$307,23,0)*'6. Multiplikator'!$G$12*VLOOKUP(HB!$E$7,Bevölkerung!$B$9:$F$25,IF($E$38=Optionen!$B$9,5,4),0)/VLOOKUP(C137,DB!$D$8:$AQ$307,40,0))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IF(C138="","",VLOOKUP(HB!C138,DB!$D$8:$Z$307,23,0)*'6. Multiplikator'!$G$12*VLOOKUP(HB!$E$7,Bevölkerung!$B$9:$F$25,IF($E$38=Optionen!$B$9,5,4),0)/VLOOKUP(C138,DB!$D$8:$AQ$307,40,0))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IF(C139="","",VLOOKUP(HB!C139,DB!$D$8:$Z$307,23,0)*'6. Multiplikator'!$G$12*VLOOKUP(HB!$E$7,Bevölkerung!$B$9:$F$25,IF($E$38=Optionen!$B$9,5,4),0)/VLOOKUP(C139,DB!$D$8:$AQ$307,40,0))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IF(C140="","",VLOOKUP(HB!C140,DB!$D$8:$Z$307,23,0)*'6. Multiplikator'!$G$12*VLOOKUP(HB!$E$7,Bevölkerung!$B$9:$F$25,IF($E$38=Optionen!$B$9,5,4),0)/VLOOKUP(C140,DB!$D$8:$AQ$307,40,0))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IF(C141="","",VLOOKUP(HB!C141,DB!$D$8:$Z$307,23,0)*'6. Multiplikator'!$G$12*VLOOKUP(HB!$E$7,Bevölkerung!$B$9:$F$25,IF($E$38=Optionen!$B$9,5,4),0)/VLOOKUP(C141,DB!$D$8:$AQ$307,40,0))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IF(C142="","",VLOOKUP(HB!C142,DB!$D$8:$Z$307,23,0)*'6. Multiplikator'!$G$12*VLOOKUP(HB!$E$7,Bevölkerung!$B$9:$F$25,IF($E$38=Optionen!$B$9,5,4),0)/VLOOKUP(C142,DB!$D$8:$AQ$307,40,0))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IF(C143="","",VLOOKUP(HB!C143,DB!$D$8:$Z$307,23,0)*'6. Multiplikator'!$G$12*VLOOKUP(HB!$E$7,Bevölkerung!$B$9:$F$25,IF($E$38=Optionen!$B$9,5,4),0)/VLOOKUP(C143,DB!$D$8:$AQ$307,40,0))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IF(C144="","",VLOOKUP(HB!C144,DB!$D$8:$Z$307,23,0)*'6. Multiplikator'!$G$12*VLOOKUP(HB!$E$7,Bevölkerung!$B$9:$F$25,IF($E$38=Optionen!$B$9,5,4),0)/VLOOKUP(C144,DB!$D$8:$AQ$307,40,0))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IF(C145="","",VLOOKUP(HB!C145,DB!$D$8:$Z$307,23,0)*'6. Multiplikator'!$G$12*VLOOKUP(HB!$E$7,Bevölkerung!$B$9:$F$25,IF($E$38=Optionen!$B$9,5,4),0)/VLOOKUP(C145,DB!$D$8:$AQ$307,40,0))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IF(C146="","",VLOOKUP(HB!C146,DB!$D$8:$Z$307,23,0)*'6. Multiplikator'!$G$12*VLOOKUP(HB!$E$7,Bevölkerung!$B$9:$F$25,IF($E$38=Optionen!$B$9,5,4),0)/VLOOKUP(C146,DB!$D$8:$AQ$307,40,0))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IF(C147="","",VLOOKUP(HB!C147,DB!$D$8:$Z$307,23,0)*'6. Multiplikator'!$G$12*VLOOKUP(HB!$E$7,Bevölkerung!$B$9:$F$25,IF($E$38=Optionen!$B$9,5,4),0)/VLOOKUP(C147,DB!$D$8:$AQ$307,40,0))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IF(C148="","",VLOOKUP(HB!C148,DB!$D$8:$Z$307,23,0)*'6. Multiplikator'!$G$12*VLOOKUP(HB!$E$7,Bevölkerung!$B$9:$F$25,IF($E$38=Optionen!$B$9,5,4),0)/VLOOKUP(C148,DB!$D$8:$AQ$307,40,0))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IF(C149="","",VLOOKUP(HB!C149,DB!$D$8:$Z$307,23,0)*'6. Multiplikator'!$G$12*VLOOKUP(HB!$E$7,Bevölkerung!$B$9:$F$25,IF($E$38=Optionen!$B$9,5,4),0)/VLOOKUP(C149,DB!$D$8:$AQ$307,40,0))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IF(C150="","",VLOOKUP(HB!C150,DB!$D$8:$Z$307,23,0)*'6. Multiplikator'!$G$12*VLOOKUP(HB!$E$7,Bevölkerung!$B$9:$F$25,IF($E$38=Optionen!$B$9,5,4),0)/VLOOKUP(C150,DB!$D$8:$AQ$307,40,0))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IF(C151="","",VLOOKUP(HB!C151,DB!$D$8:$Z$307,23,0)*'6. Multiplikator'!$G$12*VLOOKUP(HB!$E$7,Bevölkerung!$B$9:$F$25,IF($E$38=Optionen!$B$9,5,4),0)/VLOOKUP(C151,DB!$D$8:$AQ$307,40,0))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IF(C152="","",VLOOKUP(HB!C152,DB!$D$8:$Z$307,23,0)*'6. Multiplikator'!$G$12*VLOOKUP(HB!$E$7,Bevölkerung!$B$9:$F$25,IF($E$38=Optionen!$B$9,5,4),0)/VLOOKUP(C152,DB!$D$8:$AQ$307,40,0))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IF(C153="","",VLOOKUP(HB!C153,DB!$D$8:$Z$307,23,0)*'6. Multiplikator'!$G$12*VLOOKUP(HB!$E$7,Bevölkerung!$B$9:$F$25,IF($E$38=Optionen!$B$9,5,4),0)/VLOOKUP(C153,DB!$D$8:$AQ$307,40,0))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IF(C154="","",VLOOKUP(HB!C154,DB!$D$8:$Z$307,23,0)*'6. Multiplikator'!$G$12*VLOOKUP(HB!$E$7,Bevölkerung!$B$9:$F$25,IF($E$38=Optionen!$B$9,5,4),0)/VLOOKUP(C154,DB!$D$8:$AQ$307,40,0))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IF(C155="","",VLOOKUP(HB!C155,DB!$D$8:$Z$307,23,0)*'6. Multiplikator'!$G$12*VLOOKUP(HB!$E$7,Bevölkerung!$B$9:$F$25,IF($E$38=Optionen!$B$9,5,4),0)/VLOOKUP(C155,DB!$D$8:$AQ$307,40,0))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IF(C156="","",VLOOKUP(HB!C156,DB!$D$8:$Z$307,23,0)*'6. Multiplikator'!$G$12*VLOOKUP(HB!$E$7,Bevölkerung!$B$9:$F$25,IF($E$38=Optionen!$B$9,5,4),0)/VLOOKUP(C156,DB!$D$8:$AQ$307,40,0))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IF(C157="","",VLOOKUP(HB!C157,DB!$D$8:$Z$307,23,0)*'6. Multiplikator'!$G$12*VLOOKUP(HB!$E$7,Bevölkerung!$B$9:$F$25,IF($E$38=Optionen!$B$9,5,4),0)/VLOOKUP(C157,DB!$D$8:$AQ$307,40,0))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IF(C158="","",VLOOKUP(HB!C158,DB!$D$8:$Z$307,23,0)*'6. Multiplikator'!$G$12*VLOOKUP(HB!$E$7,Bevölkerung!$B$9:$F$25,IF($E$38=Optionen!$B$9,5,4),0)/VLOOKUP(C158,DB!$D$8:$AQ$307,40,0))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IF(C159="","",VLOOKUP(HB!C159,DB!$D$8:$Z$307,23,0)*'6. Multiplikator'!$G$12*VLOOKUP(HB!$E$7,Bevölkerung!$B$9:$F$25,IF($E$38=Optionen!$B$9,5,4),0)/VLOOKUP(C159,DB!$D$8:$AQ$307,40,0))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IF(C160="","",VLOOKUP(HB!C160,DB!$D$8:$Z$307,23,0)*'6. Multiplikator'!$G$12*VLOOKUP(HB!$E$7,Bevölkerung!$B$9:$F$25,IF($E$38=Optionen!$B$9,5,4),0)/VLOOKUP(C160,DB!$D$8:$AQ$307,40,0))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IF(C161="","",VLOOKUP(HB!C161,DB!$D$8:$Z$307,23,0)*'6. Multiplikator'!$G$12*VLOOKUP(HB!$E$7,Bevölkerung!$B$9:$F$25,IF($E$38=Optionen!$B$9,5,4),0)/VLOOKUP(C161,DB!$D$8:$AQ$307,40,0))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IF(C162="","",VLOOKUP(HB!C162,DB!$D$8:$Z$307,23,0)*'6. Multiplikator'!$G$12*VLOOKUP(HB!$E$7,Bevölkerung!$B$9:$F$25,IF($E$38=Optionen!$B$9,5,4),0)/VLOOKUP(C162,DB!$D$8:$AQ$307,40,0))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IF(C163="","",VLOOKUP(HB!C163,DB!$D$8:$Z$307,23,0)*'6. Multiplikator'!$G$12*VLOOKUP(HB!$E$7,Bevölkerung!$B$9:$F$25,IF($E$38=Optionen!$B$9,5,4),0)/VLOOKUP(C163,DB!$D$8:$AQ$307,40,0))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IF(C164="","",VLOOKUP(HB!C164,DB!$D$8:$Z$307,23,0)*'6. Multiplikator'!$G$12*VLOOKUP(HB!$E$7,Bevölkerung!$B$9:$F$25,IF($E$38=Optionen!$B$9,5,4),0)/VLOOKUP(C164,DB!$D$8:$AQ$307,40,0))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IF(C165="","",VLOOKUP(HB!C165,DB!$D$8:$Z$307,23,0)*'6. Multiplikator'!$G$12*VLOOKUP(HB!$E$7,Bevölkerung!$B$9:$F$25,IF($E$38=Optionen!$B$9,5,4),0)/VLOOKUP(C165,DB!$D$8:$AQ$307,40,0))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IF(C166="","",VLOOKUP(HB!C166,DB!$D$8:$Z$307,23,0)*'6. Multiplikator'!$G$12*VLOOKUP(HB!$E$7,Bevölkerung!$B$9:$F$25,IF($E$38=Optionen!$B$9,5,4),0)/VLOOKUP(C166,DB!$D$8:$AQ$307,40,0))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IF(C167="","",VLOOKUP(HB!C167,DB!$D$8:$Z$307,23,0)*'6. Multiplikator'!$G$12*VLOOKUP(HB!$E$7,Bevölkerung!$B$9:$F$25,IF($E$38=Optionen!$B$9,5,4),0)/VLOOKUP(C167,DB!$D$8:$AQ$307,40,0))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IF(C168="","",VLOOKUP(HB!C168,DB!$D$8:$Z$307,23,0)*'6. Multiplikator'!$G$12*VLOOKUP(HB!$E$7,Bevölkerung!$B$9:$F$25,IF($E$38=Optionen!$B$9,5,4),0)/VLOOKUP(C168,DB!$D$8:$AQ$307,40,0))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IF(C169="","",VLOOKUP(HB!C169,DB!$D$8:$Z$307,23,0)*'6. Multiplikator'!$G$12*VLOOKUP(HB!$E$7,Bevölkerung!$B$9:$F$25,IF($E$38=Optionen!$B$9,5,4),0)/VLOOKUP(C169,DB!$D$8:$AQ$307,40,0))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IF(C170="","",VLOOKUP(HB!C170,DB!$D$8:$Z$307,23,0)*'6. Multiplikator'!$G$12*VLOOKUP(HB!$E$7,Bevölkerung!$B$9:$F$25,IF($E$38=Optionen!$B$9,5,4),0)/VLOOKUP(C170,DB!$D$8:$AQ$307,40,0))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IF(C171="","",VLOOKUP(HB!C171,DB!$D$8:$Z$307,23,0)*'6. Multiplikator'!$G$12*VLOOKUP(HB!$E$7,Bevölkerung!$B$9:$F$25,IF($E$38=Optionen!$B$9,5,4),0)/VLOOKUP(C171,DB!$D$8:$AQ$307,40,0))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IF(C172="","",VLOOKUP(HB!C172,DB!$D$8:$Z$307,23,0)*'6. Multiplikator'!$G$12*VLOOKUP(HB!$E$7,Bevölkerung!$B$9:$F$25,IF($E$38=Optionen!$B$9,5,4),0)/VLOOKUP(C172,DB!$D$8:$AQ$307,40,0))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IF(C173="","",VLOOKUP(HB!C173,DB!$D$8:$Z$307,23,0)*'6. Multiplikator'!$G$12*VLOOKUP(HB!$E$7,Bevölkerung!$B$9:$F$25,IF($E$38=Optionen!$B$9,5,4),0)/VLOOKUP(C173,DB!$D$8:$AQ$307,40,0))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IF(C174="","",VLOOKUP(HB!C174,DB!$D$8:$Z$307,23,0)*'6. Multiplikator'!$G$12*VLOOKUP(HB!$E$7,Bevölkerung!$B$9:$F$25,IF($E$38=Optionen!$B$9,5,4),0)/VLOOKUP(C174,DB!$D$8:$AQ$307,40,0))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IF(C175="","",VLOOKUP(HB!C175,DB!$D$8:$Z$307,23,0)*'6. Multiplikator'!$G$12*VLOOKUP(HB!$E$7,Bevölkerung!$B$9:$F$25,IF($E$38=Optionen!$B$9,5,4),0)/VLOOKUP(C175,DB!$D$8:$AQ$307,40,0))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IF(C176="","",VLOOKUP(HB!C176,DB!$D$8:$Z$307,23,0)*'6. Multiplikator'!$G$12*VLOOKUP(HB!$E$7,Bevölkerung!$B$9:$F$25,IF($E$38=Optionen!$B$9,5,4),0)/VLOOKUP(C176,DB!$D$8:$AQ$307,40,0))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IF(C177="","",VLOOKUP(HB!C177,DB!$D$8:$Z$307,23,0)*'6. Multiplikator'!$G$12*VLOOKUP(HB!$E$7,Bevölkerung!$B$9:$F$25,IF($E$38=Optionen!$B$9,5,4),0)/VLOOKUP(C177,DB!$D$8:$AQ$307,40,0))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IF(C178="","",VLOOKUP(HB!C178,DB!$D$8:$Z$307,23,0)*'6. Multiplikator'!$G$12*VLOOKUP(HB!$E$7,Bevölkerung!$B$9:$F$25,IF($E$38=Optionen!$B$9,5,4),0)/VLOOKUP(C178,DB!$D$8:$AQ$307,40,0))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IF(C179="","",VLOOKUP(HB!C179,DB!$D$8:$Z$307,23,0)*'6. Multiplikator'!$G$12*VLOOKUP(HB!$E$7,Bevölkerung!$B$9:$F$25,IF($E$38=Optionen!$B$9,5,4),0)/VLOOKUP(C179,DB!$D$8:$AQ$307,40,0))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IF(C180="","",VLOOKUP(HB!C180,DB!$D$8:$Z$307,23,0)*'6. Multiplikator'!$G$12*VLOOKUP(HB!$E$7,Bevölkerung!$B$9:$F$25,IF($E$38=Optionen!$B$9,5,4),0)/VLOOKUP(C180,DB!$D$8:$AQ$307,40,0))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IF(C181="","",VLOOKUP(HB!C181,DB!$D$8:$Z$307,23,0)*'6. Multiplikator'!$G$12*VLOOKUP(HB!$E$7,Bevölkerung!$B$9:$F$25,IF($E$38=Optionen!$B$9,5,4),0)/VLOOKUP(C181,DB!$D$8:$AQ$307,40,0))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IF(C182="","",VLOOKUP(HB!C182,DB!$D$8:$Z$307,23,0)*'6. Multiplikator'!$G$12*VLOOKUP(HB!$E$7,Bevölkerung!$B$9:$F$25,IF($E$38=Optionen!$B$9,5,4),0)/VLOOKUP(C182,DB!$D$8:$AQ$307,40,0))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IF(C183="","",VLOOKUP(HB!C183,DB!$D$8:$Z$307,23,0)*'6. Multiplikator'!$G$12*VLOOKUP(HB!$E$7,Bevölkerung!$B$9:$F$25,IF($E$38=Optionen!$B$9,5,4),0)/VLOOKUP(C183,DB!$D$8:$AQ$307,40,0))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IF(C184="","",VLOOKUP(HB!C184,DB!$D$8:$Z$307,23,0)*'6. Multiplikator'!$G$12*VLOOKUP(HB!$E$7,Bevölkerung!$B$9:$F$25,IF($E$38=Optionen!$B$9,5,4),0)/VLOOKUP(C184,DB!$D$8:$AQ$307,40,0))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IF(C185="","",VLOOKUP(HB!C185,DB!$D$8:$Z$307,23,0)*'6. Multiplikator'!$G$12*VLOOKUP(HB!$E$7,Bevölkerung!$B$9:$F$25,IF($E$38=Optionen!$B$9,5,4),0)/VLOOKUP(C185,DB!$D$8:$AQ$307,40,0))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IF(C186="","",VLOOKUP(HB!C186,DB!$D$8:$Z$307,23,0)*'6. Multiplikator'!$G$12*VLOOKUP(HB!$E$7,Bevölkerung!$B$9:$F$25,IF($E$38=Optionen!$B$9,5,4),0)/VLOOKUP(C186,DB!$D$8:$AQ$307,40,0))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IF(C187="","",VLOOKUP(HB!C187,DB!$D$8:$Z$307,23,0)*'6. Multiplikator'!$G$12*VLOOKUP(HB!$E$7,Bevölkerung!$B$9:$F$25,IF($E$38=Optionen!$B$9,5,4),0)/VLOOKUP(C187,DB!$D$8:$AQ$307,40,0))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IF(C188="","",VLOOKUP(HB!C188,DB!$D$8:$Z$307,23,0)*'6. Multiplikator'!$G$12*VLOOKUP(HB!$E$7,Bevölkerung!$B$9:$F$25,IF($E$38=Optionen!$B$9,5,4),0)/VLOOKUP(C188,DB!$D$8:$AQ$307,40,0))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IF(C189="","",VLOOKUP(HB!C189,DB!$D$8:$Z$307,23,0)*'6. Multiplikator'!$G$12*VLOOKUP(HB!$E$7,Bevölkerung!$B$9:$F$25,IF($E$38=Optionen!$B$9,5,4),0)/VLOOKUP(C189,DB!$D$8:$AQ$307,40,0))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IF(C190="","",VLOOKUP(HB!C190,DB!$D$8:$Z$307,23,0)*'6. Multiplikator'!$G$12*VLOOKUP(HB!$E$7,Bevölkerung!$B$9:$F$25,IF($E$38=Optionen!$B$9,5,4),0)/VLOOKUP(C190,DB!$D$8:$AQ$307,40,0))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IF(C191="","",VLOOKUP(HB!C191,DB!$D$8:$Z$307,23,0)*'6. Multiplikator'!$G$12*VLOOKUP(HB!$E$7,Bevölkerung!$B$9:$F$25,IF($E$38=Optionen!$B$9,5,4),0)/VLOOKUP(C191,DB!$D$8:$AQ$307,40,0))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IF(C192="","",VLOOKUP(HB!C192,DB!$D$8:$Z$307,23,0)*'6. Multiplikator'!$G$12*VLOOKUP(HB!$E$7,Bevölkerung!$B$9:$F$25,IF($E$38=Optionen!$B$9,5,4),0)/VLOOKUP(C192,DB!$D$8:$AQ$307,40,0))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90218.234421640795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90218.234421640795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22554.558605410199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F196/VLOOKUP(HB!E7,Bevölkerung!B9:D24,3,0)*1000</f>
        <v>132.64851487456929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314" priority="26">
      <formula>LEN(TRIM(B14))&gt;0</formula>
    </cfRule>
  </conditionalFormatting>
  <conditionalFormatting sqref="C32:F32">
    <cfRule type="expression" dxfId="313" priority="25">
      <formula>$B31&lt;&gt;""</formula>
    </cfRule>
  </conditionalFormatting>
  <conditionalFormatting sqref="G32:H32">
    <cfRule type="expression" dxfId="312" priority="24">
      <formula>$B31&lt;&gt;""</formula>
    </cfRule>
  </conditionalFormatting>
  <conditionalFormatting sqref="B40:K40">
    <cfRule type="containsText" dxfId="311" priority="23" operator="containsText" text="Es werden">
      <formula>NOT(ISERROR(SEARCH("Es werden",B40)))</formula>
    </cfRule>
  </conditionalFormatting>
  <conditionalFormatting sqref="B17:B32">
    <cfRule type="expression" dxfId="310" priority="22">
      <formula>$B16&lt;&gt;""</formula>
    </cfRule>
  </conditionalFormatting>
  <conditionalFormatting sqref="G20:H31">
    <cfRule type="expression" dxfId="309" priority="20">
      <formula>$G19&lt;&gt;""</formula>
    </cfRule>
  </conditionalFormatting>
  <conditionalFormatting sqref="I20:K31">
    <cfRule type="expression" dxfId="308" priority="19">
      <formula>$I19&lt;&gt;""</formula>
    </cfRule>
  </conditionalFormatting>
  <conditionalFormatting sqref="C17:F31">
    <cfRule type="expression" dxfId="307" priority="21">
      <formula>$C16&lt;&gt;""</formula>
    </cfRule>
  </conditionalFormatting>
  <conditionalFormatting sqref="G17:H31">
    <cfRule type="expression" dxfId="306" priority="16">
      <formula>$B16&lt;&gt;""</formula>
    </cfRule>
  </conditionalFormatting>
  <conditionalFormatting sqref="I17:K31">
    <cfRule type="expression" dxfId="305" priority="14">
      <formula>$B16&lt;&gt;""</formula>
    </cfRule>
  </conditionalFormatting>
  <conditionalFormatting sqref="B43">
    <cfRule type="expression" dxfId="304" priority="12">
      <formula>$B42&lt;&gt;""</formula>
    </cfRule>
  </conditionalFormatting>
  <conditionalFormatting sqref="C47:F192">
    <cfRule type="expression" dxfId="303" priority="11">
      <formula>$C46&lt;&gt;""</formula>
    </cfRule>
  </conditionalFormatting>
  <conditionalFormatting sqref="G43:H192">
    <cfRule type="expression" dxfId="302" priority="10">
      <formula>$G42&lt;&gt;""</formula>
    </cfRule>
  </conditionalFormatting>
  <conditionalFormatting sqref="I43:K43">
    <cfRule type="expression" dxfId="301" priority="9">
      <formula>$G42&lt;&gt;""</formula>
    </cfRule>
  </conditionalFormatting>
  <conditionalFormatting sqref="B44:B192">
    <cfRule type="expression" dxfId="300" priority="8">
      <formula>$B43&lt;&gt;""</formula>
    </cfRule>
  </conditionalFormatting>
  <conditionalFormatting sqref="I44:K192">
    <cfRule type="expression" dxfId="299" priority="7">
      <formula>$G43&lt;&gt;""</formula>
    </cfRule>
  </conditionalFormatting>
  <conditionalFormatting sqref="I43:K192">
    <cfRule type="containsText" dxfId="298" priority="3" operator="containsText" text="Bereits in gewähltem Paket">
      <formula>NOT(ISERROR(SEARCH("Bereits in gewähltem Paket",I43)))</formula>
    </cfRule>
  </conditionalFormatting>
  <conditionalFormatting sqref="C43:F46">
    <cfRule type="expression" dxfId="297" priority="1">
      <formula>$C42&lt;&gt;""</formula>
    </cfRule>
  </conditionalFormatting>
  <dataValidations count="1">
    <dataValidation type="list" allowBlank="1" showInputMessage="1" showErrorMessage="1" sqref="C193:C194" xr:uid="{960836C0-E69A-4F36-A420-9297E91A2715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6D8F9AF6-4697-46B8-8526-08F6723AF2F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DCB9F8F6-8905-40D9-990F-A9D5DC4C728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97C02DC7-DF5C-4CCC-BF5E-491CADF94B1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73C504DC-C28F-4D0A-82F3-96B04073183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C501B655-7ADD-405E-9601-50D5F0167591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2A1BB8DF-4F64-464B-8350-DD199C61E82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3EA62CCA-52B5-4DBD-BFB4-ACEB56A1A238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49E3F31-6BF3-4F59-810E-B47D1C029B70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2F2AA43E-8309-4531-BC20-B9CA135C2A2C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8308DEBE-191E-462C-A268-0D5451E6C6E9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F1E93D38-6DBC-45AC-8653-562AEC182453}">
          <x14:formula1>
            <xm:f>Bevölkerung!$B$9:$B$24</xm:f>
          </x14:formula1>
          <xm:sqref>E7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B630-5799-45F5-A437-81879B52D5D7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71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246257.43699240018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132.93406830871956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jC/euOdmNVM+5pNkP0BbqWyr2K+vJHBPeqoqoU+D7F/aqTUQnSzDa4uGR9D+PjWv10mw7QkHKqTOafjk7C0f2Q==" saltValue="mKe0XlBF9jwBHoM92BRGXA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67C098-0505-4D60-B2B6-01855D59F697}">
          <x14:formula1>
            <xm:f>Optionen!$G$4:$G$21</xm:f>
          </x14:formula1>
          <xm:sqref>C6:E6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DEBD-8E5E-4341-A50C-77973FA1F8DF}">
  <sheetPr codeName="Tabelle40"/>
  <dimension ref="A1:L204"/>
  <sheetViews>
    <sheetView showGridLines="0" topLeftCell="A24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71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Multiplikator'!$B$16:$N$30,9,0)*VLOOKUP(HH!$E$7,Bevölkerung!$B$9:$F$25,IF($E$12=Optionen!$B$9,5,4),0)*VLOOKUP($D$33,'6.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Multiplikator'!$B$16:$N$30,9,0)*VLOOKUP(HH!$E$7,Bevölkerung!$B$9:$F$25,IF($E$12=Optionen!$B$9,5,4),0)*VLOOKUP($D$33,'6.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Multiplikator'!$B$16:$N$30,9,0)*VLOOKUP(HH!$E$7,Bevölkerung!$B$9:$F$25,IF($E$12=Optionen!$B$9,5,4),0)*VLOOKUP($D$33,'6.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Multiplikator'!$B$16:$N$30,9,0)*VLOOKUP(HH!$E$7,Bevölkerung!$B$9:$F$25,IF($E$12=Optionen!$B$9,5,4),0)*VLOOKUP($D$33,'6.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Multiplikator'!$B$16:$N$30,9,0)*VLOOKUP(HH!$E$7,Bevölkerung!$B$9:$F$25,IF($E$12=Optionen!$B$9,5,4),0)*VLOOKUP($D$33,'6.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Multiplikator'!$B$16:$N$30,9,0)*VLOOKUP(HH!$E$7,Bevölkerung!$B$9:$F$25,IF($E$12=Optionen!$B$9,5,4),0)*VLOOKUP($D$33,'6.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Multiplikator'!$B$16:$N$30,9,0)*VLOOKUP(HH!$E$7,Bevölkerung!$B$9:$F$25,IF($E$12=Optionen!$B$9,5,4),0)*VLOOKUP($D$33,'6.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Multiplikator'!$B$16:$N$30,9,0)*VLOOKUP(HH!$E$7,Bevölkerung!$B$9:$F$25,IF($E$12=Optionen!$B$9,5,4),0)*VLOOKUP($D$33,'6.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Multiplikator'!$B$16:$N$30,9,0)*VLOOKUP(HH!$E$7,Bevölkerung!$B$9:$F$25,IF($E$12=Optionen!$B$9,5,4),0)*VLOOKUP($D$33,'6.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Multiplikator'!$B$16:$N$30,9,0)*VLOOKUP(HH!$E$7,Bevölkerung!$B$9:$F$25,IF($E$12=Optionen!$B$9,5,4),0)*VLOOKUP($D$33,'6.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Multiplikator'!$B$16:$N$30,9,0)*VLOOKUP(HH!$E$7,Bevölkerung!$B$9:$F$25,IF($E$12=Optionen!$B$9,5,4),0)*VLOOKUP($D$33,'6.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Multiplikator'!$B$16:$N$30,9,0)*VLOOKUP(HH!$E$7,Bevölkerung!$B$9:$F$25,IF($E$12=Optionen!$B$9,5,4),0)*VLOOKUP($D$33,'6.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Multiplikator'!$B$16:$N$30,9,0)*VLOOKUP(HH!$E$7,Bevölkerung!$B$9:$F$25,IF($E$12=Optionen!$B$9,5,4),0)*VLOOKUP($D$33,'6.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Multiplikator'!$B$16:$N$30,9,0)*VLOOKUP(HH!$E$7,Bevölkerung!$B$9:$F$25,IF($E$12=Optionen!$B$9,5,4),0)*VLOOKUP($D$33,'6.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Multiplikator'!$B$16:$N$30,9,0)*VLOOKUP(HH!$E$7,Bevölkerung!$B$9:$F$25,IF($E$12=Optionen!$B$9,5,4),0)*VLOOKUP($D$33,'6.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",0,IF(C43="","",VLOOKUP(HH!C43,DB!$D$8:$Z$307,23,0)*'6. Multiplikator'!$G$12*VLOOKUP(HH!$E$7,Bevölkerung!$B$9:$F$25,IF($E$38=Optionen!$B$9,5,4),0)/VLOOKUP(C43,DB!$D$8:$AQ$307,40,0)))</f>
        <v>38186.587310532261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",0,IF(C44="","",VLOOKUP(HH!C44,DB!$D$8:$Z$307,23,0)*'6. Multiplikator'!$G$12*VLOOKUP(HH!$E$7,Bevölkerung!$B$9:$F$25,IF($E$38=Optionen!$B$9,5,4),0)/VLOOKUP(C44,DB!$D$8:$AQ$307,40,0)))</f>
        <v>57823.421885371725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",0,IF(C45="","",VLOOKUP(HH!C45,DB!$D$8:$Z$307,23,0)*'6. Multiplikator'!$G$12*VLOOKUP(HH!$E$7,Bevölkerung!$B$9:$F$25,IF($E$38=Optionen!$B$9,5,4),0)/VLOOKUP(C45,DB!$D$8:$AQ$307,40,0)))</f>
        <v>124105.30992962467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",0,IF(C46="","",VLOOKUP(HH!C46,DB!$D$8:$Z$307,23,0)*'6. Multiplikator'!$G$12*VLOOKUP(HH!$E$7,Bevölkerung!$B$9:$F$25,IF($E$38=Optionen!$B$9,5,4),0)/VLOOKUP(C46,DB!$D$8:$AQ$307,40,0)))</f>
        <v>26142.117866871529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IF(C47="","",VLOOKUP(HH!C47,DB!$D$8:$Z$307,23,0)*'6. Multiplikator'!$G$12*VLOOKUP(HH!$E$7,Bevölkerung!$B$9:$F$25,IF($E$38=Optionen!$B$9,5,4),0)/VLOOKUP(C47,DB!$D$8:$AQ$307,40,0))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IF(C48="","",VLOOKUP(HH!C48,DB!$D$8:$Z$307,23,0)*'6. Multiplikator'!$G$12*VLOOKUP(HH!$E$7,Bevölkerung!$B$9:$F$25,IF($E$38=Optionen!$B$9,5,4),0)/VLOOKUP(C48,DB!$D$8:$AQ$307,40,0))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IF(C49="","",VLOOKUP(HH!C49,DB!$D$8:$Z$307,23,0)*'6. Multiplikator'!$G$12*VLOOKUP(HH!$E$7,Bevölkerung!$B$9:$F$25,IF($E$38=Optionen!$B$9,5,4),0)/VLOOKUP(C49,DB!$D$8:$AQ$307,40,0))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IF(C50="","",VLOOKUP(HH!C50,DB!$D$8:$Z$307,23,0)*'6. Multiplikator'!$G$12*VLOOKUP(HH!$E$7,Bevölkerung!$B$9:$F$25,IF($E$38=Optionen!$B$9,5,4),0)/VLOOKUP(C50,DB!$D$8:$AQ$307,40,0))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IF(C51="","",VLOOKUP(HH!C51,DB!$D$8:$Z$307,23,0)*'6. Multiplikator'!$G$12*VLOOKUP(HH!$E$7,Bevölkerung!$B$9:$F$25,IF($E$38=Optionen!$B$9,5,4),0)/VLOOKUP(C51,DB!$D$8:$AQ$307,40,0))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IF(C52="","",VLOOKUP(HH!C52,DB!$D$8:$Z$307,23,0)*'6. Multiplikator'!$G$12*VLOOKUP(HH!$E$7,Bevölkerung!$B$9:$F$25,IF($E$38=Optionen!$B$9,5,4),0)/VLOOKUP(C52,DB!$D$8:$AQ$307,40,0))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IF(C53="","",VLOOKUP(HH!C53,DB!$D$8:$Z$307,23,0)*'6. Multiplikator'!$G$12*VLOOKUP(HH!$E$7,Bevölkerung!$B$9:$F$25,IF($E$38=Optionen!$B$9,5,4),0)/VLOOKUP(C53,DB!$D$8:$AQ$307,40,0))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IF(C54="","",VLOOKUP(HH!C54,DB!$D$8:$Z$307,23,0)*'6. Multiplikator'!$G$12*VLOOKUP(HH!$E$7,Bevölkerung!$B$9:$F$25,IF($E$38=Optionen!$B$9,5,4),0)/VLOOKUP(C54,DB!$D$8:$AQ$307,40,0))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IF(C55="","",VLOOKUP(HH!C55,DB!$D$8:$Z$307,23,0)*'6. Multiplikator'!$G$12*VLOOKUP(HH!$E$7,Bevölkerung!$B$9:$F$25,IF($E$38=Optionen!$B$9,5,4),0)/VLOOKUP(C55,DB!$D$8:$AQ$307,40,0))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IF(C56="","",VLOOKUP(HH!C56,DB!$D$8:$Z$307,23,0)*'6. Multiplikator'!$G$12*VLOOKUP(HH!$E$7,Bevölkerung!$B$9:$F$25,IF($E$38=Optionen!$B$9,5,4),0)/VLOOKUP(C56,DB!$D$8:$AQ$307,40,0))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IF(C57="","",VLOOKUP(HH!C57,DB!$D$8:$Z$307,23,0)*'6. Multiplikator'!$G$12*VLOOKUP(HH!$E$7,Bevölkerung!$B$9:$F$25,IF($E$38=Optionen!$B$9,5,4),0)/VLOOKUP(C57,DB!$D$8:$AQ$307,40,0))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IF(C58="","",VLOOKUP(HH!C58,DB!$D$8:$Z$307,23,0)*'6. Multiplikator'!$G$12*VLOOKUP(HH!$E$7,Bevölkerung!$B$9:$F$25,IF($E$38=Optionen!$B$9,5,4),0)/VLOOKUP(C58,DB!$D$8:$AQ$307,40,0))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IF(C59="","",VLOOKUP(HH!C59,DB!$D$8:$Z$307,23,0)*'6. Multiplikator'!$G$12*VLOOKUP(HH!$E$7,Bevölkerung!$B$9:$F$25,IF($E$38=Optionen!$B$9,5,4),0)/VLOOKUP(C59,DB!$D$8:$AQ$307,40,0))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IF(C60="","",VLOOKUP(HH!C60,DB!$D$8:$Z$307,23,0)*'6. Multiplikator'!$G$12*VLOOKUP(HH!$E$7,Bevölkerung!$B$9:$F$25,IF($E$38=Optionen!$B$9,5,4),0)/VLOOKUP(C60,DB!$D$8:$AQ$307,40,0))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IF(C61="","",VLOOKUP(HH!C61,DB!$D$8:$Z$307,23,0)*'6. Multiplikator'!$G$12*VLOOKUP(HH!$E$7,Bevölkerung!$B$9:$F$25,IF($E$38=Optionen!$B$9,5,4),0)/VLOOKUP(C61,DB!$D$8:$AQ$307,40,0))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IF(C62="","",VLOOKUP(HH!C62,DB!$D$8:$Z$307,23,0)*'6. Multiplikator'!$G$12*VLOOKUP(HH!$E$7,Bevölkerung!$B$9:$F$25,IF($E$38=Optionen!$B$9,5,4),0)/VLOOKUP(C62,DB!$D$8:$AQ$307,40,0))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IF(C63="","",VLOOKUP(HH!C63,DB!$D$8:$Z$307,23,0)*'6. Multiplikator'!$G$12*VLOOKUP(HH!$E$7,Bevölkerung!$B$9:$F$25,IF($E$38=Optionen!$B$9,5,4),0)/VLOOKUP(C63,DB!$D$8:$AQ$307,40,0))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IF(C64="","",VLOOKUP(HH!C64,DB!$D$8:$Z$307,23,0)*'6. Multiplikator'!$G$12*VLOOKUP(HH!$E$7,Bevölkerung!$B$9:$F$25,IF($E$38=Optionen!$B$9,5,4),0)/VLOOKUP(C64,DB!$D$8:$AQ$307,40,0))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IF(C65="","",VLOOKUP(HH!C65,DB!$D$8:$Z$307,23,0)*'6. Multiplikator'!$G$12*VLOOKUP(HH!$E$7,Bevölkerung!$B$9:$F$25,IF($E$38=Optionen!$B$9,5,4),0)/VLOOKUP(C65,DB!$D$8:$AQ$307,40,0))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IF(C66="","",VLOOKUP(HH!C66,DB!$D$8:$Z$307,23,0)*'6. Multiplikator'!$G$12*VLOOKUP(HH!$E$7,Bevölkerung!$B$9:$F$25,IF($E$38=Optionen!$B$9,5,4),0)/VLOOKUP(C66,DB!$D$8:$AQ$307,40,0))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IF(C67="","",VLOOKUP(HH!C67,DB!$D$8:$Z$307,23,0)*'6. Multiplikator'!$G$12*VLOOKUP(HH!$E$7,Bevölkerung!$B$9:$F$25,IF($E$38=Optionen!$B$9,5,4),0)/VLOOKUP(C67,DB!$D$8:$AQ$307,40,0))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IF(C68="","",VLOOKUP(HH!C68,DB!$D$8:$Z$307,23,0)*'6. Multiplikator'!$G$12*VLOOKUP(HH!$E$7,Bevölkerung!$B$9:$F$25,IF($E$38=Optionen!$B$9,5,4),0)/VLOOKUP(C68,DB!$D$8:$AQ$307,40,0))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IF(C69="","",VLOOKUP(HH!C69,DB!$D$8:$Z$307,23,0)*'6. Multiplikator'!$G$12*VLOOKUP(HH!$E$7,Bevölkerung!$B$9:$F$25,IF($E$38=Optionen!$B$9,5,4),0)/VLOOKUP(C69,DB!$D$8:$AQ$307,40,0))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IF(C70="","",VLOOKUP(HH!C70,DB!$D$8:$Z$307,23,0)*'6. Multiplikator'!$G$12*VLOOKUP(HH!$E$7,Bevölkerung!$B$9:$F$25,IF($E$38=Optionen!$B$9,5,4),0)/VLOOKUP(C70,DB!$D$8:$AQ$307,40,0))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IF(C71="","",VLOOKUP(HH!C71,DB!$D$8:$Z$307,23,0)*'6. Multiplikator'!$G$12*VLOOKUP(HH!$E$7,Bevölkerung!$B$9:$F$25,IF($E$38=Optionen!$B$9,5,4),0)/VLOOKUP(C71,DB!$D$8:$AQ$307,40,0))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IF(C72="","",VLOOKUP(HH!C72,DB!$D$8:$Z$307,23,0)*'6. Multiplikator'!$G$12*VLOOKUP(HH!$E$7,Bevölkerung!$B$9:$F$25,IF($E$38=Optionen!$B$9,5,4),0)/VLOOKUP(C72,DB!$D$8:$AQ$307,40,0))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IF(C73="","",VLOOKUP(HH!C73,DB!$D$8:$Z$307,23,0)*'6. Multiplikator'!$G$12*VLOOKUP(HH!$E$7,Bevölkerung!$B$9:$F$25,IF($E$38=Optionen!$B$9,5,4),0)/VLOOKUP(C73,DB!$D$8:$AQ$307,40,0))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IF(C74="","",VLOOKUP(HH!C74,DB!$D$8:$Z$307,23,0)*'6. Multiplikator'!$G$12*VLOOKUP(HH!$E$7,Bevölkerung!$B$9:$F$25,IF($E$38=Optionen!$B$9,5,4),0)/VLOOKUP(C74,DB!$D$8:$AQ$307,40,0))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IF(C75="","",VLOOKUP(HH!C75,DB!$D$8:$Z$307,23,0)*'6. Multiplikator'!$G$12*VLOOKUP(HH!$E$7,Bevölkerung!$B$9:$F$25,IF($E$38=Optionen!$B$9,5,4),0)/VLOOKUP(C75,DB!$D$8:$AQ$307,40,0))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IF(C76="","",VLOOKUP(HH!C76,DB!$D$8:$Z$307,23,0)*'6. Multiplikator'!$G$12*VLOOKUP(HH!$E$7,Bevölkerung!$B$9:$F$25,IF($E$38=Optionen!$B$9,5,4),0)/VLOOKUP(C76,DB!$D$8:$AQ$307,40,0))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IF(C77="","",VLOOKUP(HH!C77,DB!$D$8:$Z$307,23,0)*'6. Multiplikator'!$G$12*VLOOKUP(HH!$E$7,Bevölkerung!$B$9:$F$25,IF($E$38=Optionen!$B$9,5,4),0)/VLOOKUP(C77,DB!$D$8:$AQ$307,40,0))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IF(C78="","",VLOOKUP(HH!C78,DB!$D$8:$Z$307,23,0)*'6. Multiplikator'!$G$12*VLOOKUP(HH!$E$7,Bevölkerung!$B$9:$F$25,IF($E$38=Optionen!$B$9,5,4),0)/VLOOKUP(C78,DB!$D$8:$AQ$307,40,0))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IF(C79="","",VLOOKUP(HH!C79,DB!$D$8:$Z$307,23,0)*'6. Multiplikator'!$G$12*VLOOKUP(HH!$E$7,Bevölkerung!$B$9:$F$25,IF($E$38=Optionen!$B$9,5,4),0)/VLOOKUP(C79,DB!$D$8:$AQ$307,40,0))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IF(C80="","",VLOOKUP(HH!C80,DB!$D$8:$Z$307,23,0)*'6. Multiplikator'!$G$12*VLOOKUP(HH!$E$7,Bevölkerung!$B$9:$F$25,IF($E$38=Optionen!$B$9,5,4),0)/VLOOKUP(C80,DB!$D$8:$AQ$307,40,0))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IF(C81="","",VLOOKUP(HH!C81,DB!$D$8:$Z$307,23,0)*'6. Multiplikator'!$G$12*VLOOKUP(HH!$E$7,Bevölkerung!$B$9:$F$25,IF($E$38=Optionen!$B$9,5,4),0)/VLOOKUP(C81,DB!$D$8:$AQ$307,40,0))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IF(C82="","",VLOOKUP(HH!C82,DB!$D$8:$Z$307,23,0)*'6. Multiplikator'!$G$12*VLOOKUP(HH!$E$7,Bevölkerung!$B$9:$F$25,IF($E$38=Optionen!$B$9,5,4),0)/VLOOKUP(C82,DB!$D$8:$AQ$307,40,0))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IF(C83="","",VLOOKUP(HH!C83,DB!$D$8:$Z$307,23,0)*'6. Multiplikator'!$G$12*VLOOKUP(HH!$E$7,Bevölkerung!$B$9:$F$25,IF($E$38=Optionen!$B$9,5,4),0)/VLOOKUP(C83,DB!$D$8:$AQ$307,40,0))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IF(C84="","",VLOOKUP(HH!C84,DB!$D$8:$Z$307,23,0)*'6. Multiplikator'!$G$12*VLOOKUP(HH!$E$7,Bevölkerung!$B$9:$F$25,IF($E$38=Optionen!$B$9,5,4),0)/VLOOKUP(C84,DB!$D$8:$AQ$307,40,0))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IF(C85="","",VLOOKUP(HH!C85,DB!$D$8:$Z$307,23,0)*'6. Multiplikator'!$G$12*VLOOKUP(HH!$E$7,Bevölkerung!$B$9:$F$25,IF($E$38=Optionen!$B$9,5,4),0)/VLOOKUP(C85,DB!$D$8:$AQ$307,40,0))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IF(C86="","",VLOOKUP(HH!C86,DB!$D$8:$Z$307,23,0)*'6. Multiplikator'!$G$12*VLOOKUP(HH!$E$7,Bevölkerung!$B$9:$F$25,IF($E$38=Optionen!$B$9,5,4),0)/VLOOKUP(C86,DB!$D$8:$AQ$307,40,0))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IF(C87="","",VLOOKUP(HH!C87,DB!$D$8:$Z$307,23,0)*'6. Multiplikator'!$G$12*VLOOKUP(HH!$E$7,Bevölkerung!$B$9:$F$25,IF($E$38=Optionen!$B$9,5,4),0)/VLOOKUP(C87,DB!$D$8:$AQ$307,40,0))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IF(C88="","",VLOOKUP(HH!C88,DB!$D$8:$Z$307,23,0)*'6. Multiplikator'!$G$12*VLOOKUP(HH!$E$7,Bevölkerung!$B$9:$F$25,IF($E$38=Optionen!$B$9,5,4),0)/VLOOKUP(C88,DB!$D$8:$AQ$307,40,0))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IF(C89="","",VLOOKUP(HH!C89,DB!$D$8:$Z$307,23,0)*'6. Multiplikator'!$G$12*VLOOKUP(HH!$E$7,Bevölkerung!$B$9:$F$25,IF($E$38=Optionen!$B$9,5,4),0)/VLOOKUP(C89,DB!$D$8:$AQ$307,40,0))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IF(C90="","",VLOOKUP(HH!C90,DB!$D$8:$Z$307,23,0)*'6. Multiplikator'!$G$12*VLOOKUP(HH!$E$7,Bevölkerung!$B$9:$F$25,IF($E$38=Optionen!$B$9,5,4),0)/VLOOKUP(C90,DB!$D$8:$AQ$307,40,0))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IF(C91="","",VLOOKUP(HH!C91,DB!$D$8:$Z$307,23,0)*'6. Multiplikator'!$G$12*VLOOKUP(HH!$E$7,Bevölkerung!$B$9:$F$25,IF($E$38=Optionen!$B$9,5,4),0)/VLOOKUP(C91,DB!$D$8:$AQ$307,40,0))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IF(C92="","",VLOOKUP(HH!C92,DB!$D$8:$Z$307,23,0)*'6. Multiplikator'!$G$12*VLOOKUP(HH!$E$7,Bevölkerung!$B$9:$F$25,IF($E$38=Optionen!$B$9,5,4),0)/VLOOKUP(C92,DB!$D$8:$AQ$307,40,0))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IF(C93="","",VLOOKUP(HH!C93,DB!$D$8:$Z$307,23,0)*'6. Multiplikator'!$G$12*VLOOKUP(HH!$E$7,Bevölkerung!$B$9:$F$25,IF($E$38=Optionen!$B$9,5,4),0)/VLOOKUP(C93,DB!$D$8:$AQ$307,40,0))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IF(C94="","",VLOOKUP(HH!C94,DB!$D$8:$Z$307,23,0)*'6. Multiplikator'!$G$12*VLOOKUP(HH!$E$7,Bevölkerung!$B$9:$F$25,IF($E$38=Optionen!$B$9,5,4),0)/VLOOKUP(C94,DB!$D$8:$AQ$307,40,0))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IF(C95="","",VLOOKUP(HH!C95,DB!$D$8:$Z$307,23,0)*'6. Multiplikator'!$G$12*VLOOKUP(HH!$E$7,Bevölkerung!$B$9:$F$25,IF($E$38=Optionen!$B$9,5,4),0)/VLOOKUP(C95,DB!$D$8:$AQ$307,40,0))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IF(C96="","",VLOOKUP(HH!C96,DB!$D$8:$Z$307,23,0)*'6. Multiplikator'!$G$12*VLOOKUP(HH!$E$7,Bevölkerung!$B$9:$F$25,IF($E$38=Optionen!$B$9,5,4),0)/VLOOKUP(C96,DB!$D$8:$AQ$307,40,0))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IF(C97="","",VLOOKUP(HH!C97,DB!$D$8:$Z$307,23,0)*'6. Multiplikator'!$G$12*VLOOKUP(HH!$E$7,Bevölkerung!$B$9:$F$25,IF($E$38=Optionen!$B$9,5,4),0)/VLOOKUP(C97,DB!$D$8:$AQ$307,40,0))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IF(C98="","",VLOOKUP(HH!C98,DB!$D$8:$Z$307,23,0)*'6. Multiplikator'!$G$12*VLOOKUP(HH!$E$7,Bevölkerung!$B$9:$F$25,IF($E$38=Optionen!$B$9,5,4),0)/VLOOKUP(C98,DB!$D$8:$AQ$307,40,0))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IF(C99="","",VLOOKUP(HH!C99,DB!$D$8:$Z$307,23,0)*'6. Multiplikator'!$G$12*VLOOKUP(HH!$E$7,Bevölkerung!$B$9:$F$25,IF($E$38=Optionen!$B$9,5,4),0)/VLOOKUP(C99,DB!$D$8:$AQ$307,40,0))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IF(C100="","",VLOOKUP(HH!C100,DB!$D$8:$Z$307,23,0)*'6. Multiplikator'!$G$12*VLOOKUP(HH!$E$7,Bevölkerung!$B$9:$F$25,IF($E$38=Optionen!$B$9,5,4),0)/VLOOKUP(C100,DB!$D$8:$AQ$307,40,0))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IF(C101="","",VLOOKUP(HH!C101,DB!$D$8:$Z$307,23,0)*'6. Multiplikator'!$G$12*VLOOKUP(HH!$E$7,Bevölkerung!$B$9:$F$25,IF($E$38=Optionen!$B$9,5,4),0)/VLOOKUP(C101,DB!$D$8:$AQ$307,40,0))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IF(C102="","",VLOOKUP(HH!C102,DB!$D$8:$Z$307,23,0)*'6. Multiplikator'!$G$12*VLOOKUP(HH!$E$7,Bevölkerung!$B$9:$F$25,IF($E$38=Optionen!$B$9,5,4),0)/VLOOKUP(C102,DB!$D$8:$AQ$307,40,0))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IF(C103="","",VLOOKUP(HH!C103,DB!$D$8:$Z$307,23,0)*'6. Multiplikator'!$G$12*VLOOKUP(HH!$E$7,Bevölkerung!$B$9:$F$25,IF($E$38=Optionen!$B$9,5,4),0)/VLOOKUP(C103,DB!$D$8:$AQ$307,40,0))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IF(C104="","",VLOOKUP(HH!C104,DB!$D$8:$Z$307,23,0)*'6. Multiplikator'!$G$12*VLOOKUP(HH!$E$7,Bevölkerung!$B$9:$F$25,IF($E$38=Optionen!$B$9,5,4),0)/VLOOKUP(C104,DB!$D$8:$AQ$307,40,0))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IF(C105="","",VLOOKUP(HH!C105,DB!$D$8:$Z$307,23,0)*'6. Multiplikator'!$G$12*VLOOKUP(HH!$E$7,Bevölkerung!$B$9:$F$25,IF($E$38=Optionen!$B$9,5,4),0)/VLOOKUP(C105,DB!$D$8:$AQ$307,40,0))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IF(C106="","",VLOOKUP(HH!C106,DB!$D$8:$Z$307,23,0)*'6. Multiplikator'!$G$12*VLOOKUP(HH!$E$7,Bevölkerung!$B$9:$F$25,IF($E$38=Optionen!$B$9,5,4),0)/VLOOKUP(C106,DB!$D$8:$AQ$307,40,0))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IF(C107="","",VLOOKUP(HH!C107,DB!$D$8:$Z$307,23,0)*'6. Multiplikator'!$G$12*VLOOKUP(HH!$E$7,Bevölkerung!$B$9:$F$25,IF($E$38=Optionen!$B$9,5,4),0)/VLOOKUP(C107,DB!$D$8:$AQ$307,40,0))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IF(C108="","",VLOOKUP(HH!C108,DB!$D$8:$Z$307,23,0)*'6. Multiplikator'!$G$12*VLOOKUP(HH!$E$7,Bevölkerung!$B$9:$F$25,IF($E$38=Optionen!$B$9,5,4),0)/VLOOKUP(C108,DB!$D$8:$AQ$307,40,0))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IF(C109="","",VLOOKUP(HH!C109,DB!$D$8:$Z$307,23,0)*'6. Multiplikator'!$G$12*VLOOKUP(HH!$E$7,Bevölkerung!$B$9:$F$25,IF($E$38=Optionen!$B$9,5,4),0)/VLOOKUP(C109,DB!$D$8:$AQ$307,40,0))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IF(C110="","",VLOOKUP(HH!C110,DB!$D$8:$Z$307,23,0)*'6. Multiplikator'!$G$12*VLOOKUP(HH!$E$7,Bevölkerung!$B$9:$F$25,IF($E$38=Optionen!$B$9,5,4),0)/VLOOKUP(C110,DB!$D$8:$AQ$307,40,0))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IF(C111="","",VLOOKUP(HH!C111,DB!$D$8:$Z$307,23,0)*'6. Multiplikator'!$G$12*VLOOKUP(HH!$E$7,Bevölkerung!$B$9:$F$25,IF($E$38=Optionen!$B$9,5,4),0)/VLOOKUP(C111,DB!$D$8:$AQ$307,40,0))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IF(C112="","",VLOOKUP(HH!C112,DB!$D$8:$Z$307,23,0)*'6. Multiplikator'!$G$12*VLOOKUP(HH!$E$7,Bevölkerung!$B$9:$F$25,IF($E$38=Optionen!$B$9,5,4),0)/VLOOKUP(C112,DB!$D$8:$AQ$307,40,0))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IF(C113="","",VLOOKUP(HH!C113,DB!$D$8:$Z$307,23,0)*'6. Multiplikator'!$G$12*VLOOKUP(HH!$E$7,Bevölkerung!$B$9:$F$25,IF($E$38=Optionen!$B$9,5,4),0)/VLOOKUP(C113,DB!$D$8:$AQ$307,40,0))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IF(C114="","",VLOOKUP(HH!C114,DB!$D$8:$Z$307,23,0)*'6. Multiplikator'!$G$12*VLOOKUP(HH!$E$7,Bevölkerung!$B$9:$F$25,IF($E$38=Optionen!$B$9,5,4),0)/VLOOKUP(C114,DB!$D$8:$AQ$307,40,0))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IF(C115="","",VLOOKUP(HH!C115,DB!$D$8:$Z$307,23,0)*'6. Multiplikator'!$G$12*VLOOKUP(HH!$E$7,Bevölkerung!$B$9:$F$25,IF($E$38=Optionen!$B$9,5,4),0)/VLOOKUP(C115,DB!$D$8:$AQ$307,40,0))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IF(C116="","",VLOOKUP(HH!C116,DB!$D$8:$Z$307,23,0)*'6. Multiplikator'!$G$12*VLOOKUP(HH!$E$7,Bevölkerung!$B$9:$F$25,IF($E$38=Optionen!$B$9,5,4),0)/VLOOKUP(C116,DB!$D$8:$AQ$307,40,0))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IF(C117="","",VLOOKUP(HH!C117,DB!$D$8:$Z$307,23,0)*'6. Multiplikator'!$G$12*VLOOKUP(HH!$E$7,Bevölkerung!$B$9:$F$25,IF($E$38=Optionen!$B$9,5,4),0)/VLOOKUP(C117,DB!$D$8:$AQ$307,40,0))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IF(C118="","",VLOOKUP(HH!C118,DB!$D$8:$Z$307,23,0)*'6. Multiplikator'!$G$12*VLOOKUP(HH!$E$7,Bevölkerung!$B$9:$F$25,IF($E$38=Optionen!$B$9,5,4),0)/VLOOKUP(C118,DB!$D$8:$AQ$307,40,0))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IF(C119="","",VLOOKUP(HH!C119,DB!$D$8:$Z$307,23,0)*'6. Multiplikator'!$G$12*VLOOKUP(HH!$E$7,Bevölkerung!$B$9:$F$25,IF($E$38=Optionen!$B$9,5,4),0)/VLOOKUP(C119,DB!$D$8:$AQ$307,40,0))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IF(C120="","",VLOOKUP(HH!C120,DB!$D$8:$Z$307,23,0)*'6. Multiplikator'!$G$12*VLOOKUP(HH!$E$7,Bevölkerung!$B$9:$F$25,IF($E$38=Optionen!$B$9,5,4),0)/VLOOKUP(C120,DB!$D$8:$AQ$307,40,0))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IF(C121="","",VLOOKUP(HH!C121,DB!$D$8:$Z$307,23,0)*'6. Multiplikator'!$G$12*VLOOKUP(HH!$E$7,Bevölkerung!$B$9:$F$25,IF($E$38=Optionen!$B$9,5,4),0)/VLOOKUP(C121,DB!$D$8:$AQ$307,40,0))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IF(C122="","",VLOOKUP(HH!C122,DB!$D$8:$Z$307,23,0)*'6. Multiplikator'!$G$12*VLOOKUP(HH!$E$7,Bevölkerung!$B$9:$F$25,IF($E$38=Optionen!$B$9,5,4),0)/VLOOKUP(C122,DB!$D$8:$AQ$307,40,0))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IF(C123="","",VLOOKUP(HH!C123,DB!$D$8:$Z$307,23,0)*'6. Multiplikator'!$G$12*VLOOKUP(HH!$E$7,Bevölkerung!$B$9:$F$25,IF($E$38=Optionen!$B$9,5,4),0)/VLOOKUP(C123,DB!$D$8:$AQ$307,40,0))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IF(C124="","",VLOOKUP(HH!C124,DB!$D$8:$Z$307,23,0)*'6. Multiplikator'!$G$12*VLOOKUP(HH!$E$7,Bevölkerung!$B$9:$F$25,IF($E$38=Optionen!$B$9,5,4),0)/VLOOKUP(C124,DB!$D$8:$AQ$307,40,0))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IF(C125="","",VLOOKUP(HH!C125,DB!$D$8:$Z$307,23,0)*'6. Multiplikator'!$G$12*VLOOKUP(HH!$E$7,Bevölkerung!$B$9:$F$25,IF($E$38=Optionen!$B$9,5,4),0)/VLOOKUP(C125,DB!$D$8:$AQ$307,40,0))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IF(C126="","",VLOOKUP(HH!C126,DB!$D$8:$Z$307,23,0)*'6. Multiplikator'!$G$12*VLOOKUP(HH!$E$7,Bevölkerung!$B$9:$F$25,IF($E$38=Optionen!$B$9,5,4),0)/VLOOKUP(C126,DB!$D$8:$AQ$307,40,0))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IF(C127="","",VLOOKUP(HH!C127,DB!$D$8:$Z$307,23,0)*'6. Multiplikator'!$G$12*VLOOKUP(HH!$E$7,Bevölkerung!$B$9:$F$25,IF($E$38=Optionen!$B$9,5,4),0)/VLOOKUP(C127,DB!$D$8:$AQ$307,40,0))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IF(C128="","",VLOOKUP(HH!C128,DB!$D$8:$Z$307,23,0)*'6. Multiplikator'!$G$12*VLOOKUP(HH!$E$7,Bevölkerung!$B$9:$F$25,IF($E$38=Optionen!$B$9,5,4),0)/VLOOKUP(C128,DB!$D$8:$AQ$307,40,0))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IF(C129="","",VLOOKUP(HH!C129,DB!$D$8:$Z$307,23,0)*'6. Multiplikator'!$G$12*VLOOKUP(HH!$E$7,Bevölkerung!$B$9:$F$25,IF($E$38=Optionen!$B$9,5,4),0)/VLOOKUP(C129,DB!$D$8:$AQ$307,40,0))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IF(C130="","",VLOOKUP(HH!C130,DB!$D$8:$Z$307,23,0)*'6. Multiplikator'!$G$12*VLOOKUP(HH!$E$7,Bevölkerung!$B$9:$F$25,IF($E$38=Optionen!$B$9,5,4),0)/VLOOKUP(C130,DB!$D$8:$AQ$307,40,0))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IF(C131="","",VLOOKUP(HH!C131,DB!$D$8:$Z$307,23,0)*'6. Multiplikator'!$G$12*VLOOKUP(HH!$E$7,Bevölkerung!$B$9:$F$25,IF($E$38=Optionen!$B$9,5,4),0)/VLOOKUP(C131,DB!$D$8:$AQ$307,40,0))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IF(C132="","",VLOOKUP(HH!C132,DB!$D$8:$Z$307,23,0)*'6. Multiplikator'!$G$12*VLOOKUP(HH!$E$7,Bevölkerung!$B$9:$F$25,IF($E$38=Optionen!$B$9,5,4),0)/VLOOKUP(C132,DB!$D$8:$AQ$307,40,0))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IF(C133="","",VLOOKUP(HH!C133,DB!$D$8:$Z$307,23,0)*'6. Multiplikator'!$G$12*VLOOKUP(HH!$E$7,Bevölkerung!$B$9:$F$25,IF($E$38=Optionen!$B$9,5,4),0)/VLOOKUP(C133,DB!$D$8:$AQ$307,40,0))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IF(C134="","",VLOOKUP(HH!C134,DB!$D$8:$Z$307,23,0)*'6. Multiplikator'!$G$12*VLOOKUP(HH!$E$7,Bevölkerung!$B$9:$F$25,IF($E$38=Optionen!$B$9,5,4),0)/VLOOKUP(C134,DB!$D$8:$AQ$307,40,0))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IF(C135="","",VLOOKUP(HH!C135,DB!$D$8:$Z$307,23,0)*'6. Multiplikator'!$G$12*VLOOKUP(HH!$E$7,Bevölkerung!$B$9:$F$25,IF($E$38=Optionen!$B$9,5,4),0)/VLOOKUP(C135,DB!$D$8:$AQ$307,40,0))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IF(C136="","",VLOOKUP(HH!C136,DB!$D$8:$Z$307,23,0)*'6. Multiplikator'!$G$12*VLOOKUP(HH!$E$7,Bevölkerung!$B$9:$F$25,IF($E$38=Optionen!$B$9,5,4),0)/VLOOKUP(C136,DB!$D$8:$AQ$307,40,0))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IF(C137="","",VLOOKUP(HH!C137,DB!$D$8:$Z$307,23,0)*'6. Multiplikator'!$G$12*VLOOKUP(HH!$E$7,Bevölkerung!$B$9:$F$25,IF($E$38=Optionen!$B$9,5,4),0)/VLOOKUP(C137,DB!$D$8:$AQ$307,40,0))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IF(C138="","",VLOOKUP(HH!C138,DB!$D$8:$Z$307,23,0)*'6. Multiplikator'!$G$12*VLOOKUP(HH!$E$7,Bevölkerung!$B$9:$F$25,IF($E$38=Optionen!$B$9,5,4),0)/VLOOKUP(C138,DB!$D$8:$AQ$307,40,0))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IF(C139="","",VLOOKUP(HH!C139,DB!$D$8:$Z$307,23,0)*'6. Multiplikator'!$G$12*VLOOKUP(HH!$E$7,Bevölkerung!$B$9:$F$25,IF($E$38=Optionen!$B$9,5,4),0)/VLOOKUP(C139,DB!$D$8:$AQ$307,40,0))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IF(C140="","",VLOOKUP(HH!C140,DB!$D$8:$Z$307,23,0)*'6. Multiplikator'!$G$12*VLOOKUP(HH!$E$7,Bevölkerung!$B$9:$F$25,IF($E$38=Optionen!$B$9,5,4),0)/VLOOKUP(C140,DB!$D$8:$AQ$307,40,0))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IF(C141="","",VLOOKUP(HH!C141,DB!$D$8:$Z$307,23,0)*'6. Multiplikator'!$G$12*VLOOKUP(HH!$E$7,Bevölkerung!$B$9:$F$25,IF($E$38=Optionen!$B$9,5,4),0)/VLOOKUP(C141,DB!$D$8:$AQ$307,40,0))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IF(C142="","",VLOOKUP(HH!C142,DB!$D$8:$Z$307,23,0)*'6. Multiplikator'!$G$12*VLOOKUP(HH!$E$7,Bevölkerung!$B$9:$F$25,IF($E$38=Optionen!$B$9,5,4),0)/VLOOKUP(C142,DB!$D$8:$AQ$307,40,0))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IF(C143="","",VLOOKUP(HH!C143,DB!$D$8:$Z$307,23,0)*'6. Multiplikator'!$G$12*VLOOKUP(HH!$E$7,Bevölkerung!$B$9:$F$25,IF($E$38=Optionen!$B$9,5,4),0)/VLOOKUP(C143,DB!$D$8:$AQ$307,40,0))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IF(C144="","",VLOOKUP(HH!C144,DB!$D$8:$Z$307,23,0)*'6. Multiplikator'!$G$12*VLOOKUP(HH!$E$7,Bevölkerung!$B$9:$F$25,IF($E$38=Optionen!$B$9,5,4),0)/VLOOKUP(C144,DB!$D$8:$AQ$307,40,0))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IF(C145="","",VLOOKUP(HH!C145,DB!$D$8:$Z$307,23,0)*'6. Multiplikator'!$G$12*VLOOKUP(HH!$E$7,Bevölkerung!$B$9:$F$25,IF($E$38=Optionen!$B$9,5,4),0)/VLOOKUP(C145,DB!$D$8:$AQ$307,40,0))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IF(C146="","",VLOOKUP(HH!C146,DB!$D$8:$Z$307,23,0)*'6. Multiplikator'!$G$12*VLOOKUP(HH!$E$7,Bevölkerung!$B$9:$F$25,IF($E$38=Optionen!$B$9,5,4),0)/VLOOKUP(C146,DB!$D$8:$AQ$307,40,0))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IF(C147="","",VLOOKUP(HH!C147,DB!$D$8:$Z$307,23,0)*'6. Multiplikator'!$G$12*VLOOKUP(HH!$E$7,Bevölkerung!$B$9:$F$25,IF($E$38=Optionen!$B$9,5,4),0)/VLOOKUP(C147,DB!$D$8:$AQ$307,40,0))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IF(C148="","",VLOOKUP(HH!C148,DB!$D$8:$Z$307,23,0)*'6. Multiplikator'!$G$12*VLOOKUP(HH!$E$7,Bevölkerung!$B$9:$F$25,IF($E$38=Optionen!$B$9,5,4),0)/VLOOKUP(C148,DB!$D$8:$AQ$307,40,0))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IF(C149="","",VLOOKUP(HH!C149,DB!$D$8:$Z$307,23,0)*'6. Multiplikator'!$G$12*VLOOKUP(HH!$E$7,Bevölkerung!$B$9:$F$25,IF($E$38=Optionen!$B$9,5,4),0)/VLOOKUP(C149,DB!$D$8:$AQ$307,40,0))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IF(C150="","",VLOOKUP(HH!C150,DB!$D$8:$Z$307,23,0)*'6. Multiplikator'!$G$12*VLOOKUP(HH!$E$7,Bevölkerung!$B$9:$F$25,IF($E$38=Optionen!$B$9,5,4),0)/VLOOKUP(C150,DB!$D$8:$AQ$307,40,0))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IF(C151="","",VLOOKUP(HH!C151,DB!$D$8:$Z$307,23,0)*'6. Multiplikator'!$G$12*VLOOKUP(HH!$E$7,Bevölkerung!$B$9:$F$25,IF($E$38=Optionen!$B$9,5,4),0)/VLOOKUP(C151,DB!$D$8:$AQ$307,40,0))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IF(C152="","",VLOOKUP(HH!C152,DB!$D$8:$Z$307,23,0)*'6. Multiplikator'!$G$12*VLOOKUP(HH!$E$7,Bevölkerung!$B$9:$F$25,IF($E$38=Optionen!$B$9,5,4),0)/VLOOKUP(C152,DB!$D$8:$AQ$307,40,0))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IF(C153="","",VLOOKUP(HH!C153,DB!$D$8:$Z$307,23,0)*'6. Multiplikator'!$G$12*VLOOKUP(HH!$E$7,Bevölkerung!$B$9:$F$25,IF($E$38=Optionen!$B$9,5,4),0)/VLOOKUP(C153,DB!$D$8:$AQ$307,40,0))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IF(C154="","",VLOOKUP(HH!C154,DB!$D$8:$Z$307,23,0)*'6. Multiplikator'!$G$12*VLOOKUP(HH!$E$7,Bevölkerung!$B$9:$F$25,IF($E$38=Optionen!$B$9,5,4),0)/VLOOKUP(C154,DB!$D$8:$AQ$307,40,0))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IF(C155="","",VLOOKUP(HH!C155,DB!$D$8:$Z$307,23,0)*'6. Multiplikator'!$G$12*VLOOKUP(HH!$E$7,Bevölkerung!$B$9:$F$25,IF($E$38=Optionen!$B$9,5,4),0)/VLOOKUP(C155,DB!$D$8:$AQ$307,40,0))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IF(C156="","",VLOOKUP(HH!C156,DB!$D$8:$Z$307,23,0)*'6. Multiplikator'!$G$12*VLOOKUP(HH!$E$7,Bevölkerung!$B$9:$F$25,IF($E$38=Optionen!$B$9,5,4),0)/VLOOKUP(C156,DB!$D$8:$AQ$307,40,0))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IF(C157="","",VLOOKUP(HH!C157,DB!$D$8:$Z$307,23,0)*'6. Multiplikator'!$G$12*VLOOKUP(HH!$E$7,Bevölkerung!$B$9:$F$25,IF($E$38=Optionen!$B$9,5,4),0)/VLOOKUP(C157,DB!$D$8:$AQ$307,40,0))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IF(C158="","",VLOOKUP(HH!C158,DB!$D$8:$Z$307,23,0)*'6. Multiplikator'!$G$12*VLOOKUP(HH!$E$7,Bevölkerung!$B$9:$F$25,IF($E$38=Optionen!$B$9,5,4),0)/VLOOKUP(C158,DB!$D$8:$AQ$307,40,0))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IF(C159="","",VLOOKUP(HH!C159,DB!$D$8:$Z$307,23,0)*'6. Multiplikator'!$G$12*VLOOKUP(HH!$E$7,Bevölkerung!$B$9:$F$25,IF($E$38=Optionen!$B$9,5,4),0)/VLOOKUP(C159,DB!$D$8:$AQ$307,40,0))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IF(C160="","",VLOOKUP(HH!C160,DB!$D$8:$Z$307,23,0)*'6. Multiplikator'!$G$12*VLOOKUP(HH!$E$7,Bevölkerung!$B$9:$F$25,IF($E$38=Optionen!$B$9,5,4),0)/VLOOKUP(C160,DB!$D$8:$AQ$307,40,0))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IF(C161="","",VLOOKUP(HH!C161,DB!$D$8:$Z$307,23,0)*'6. Multiplikator'!$G$12*VLOOKUP(HH!$E$7,Bevölkerung!$B$9:$F$25,IF($E$38=Optionen!$B$9,5,4),0)/VLOOKUP(C161,DB!$D$8:$AQ$307,40,0))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IF(C162="","",VLOOKUP(HH!C162,DB!$D$8:$Z$307,23,0)*'6. Multiplikator'!$G$12*VLOOKUP(HH!$E$7,Bevölkerung!$B$9:$F$25,IF($E$38=Optionen!$B$9,5,4),0)/VLOOKUP(C162,DB!$D$8:$AQ$307,40,0))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IF(C163="","",VLOOKUP(HH!C163,DB!$D$8:$Z$307,23,0)*'6. Multiplikator'!$G$12*VLOOKUP(HH!$E$7,Bevölkerung!$B$9:$F$25,IF($E$38=Optionen!$B$9,5,4),0)/VLOOKUP(C163,DB!$D$8:$AQ$307,40,0))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IF(C164="","",VLOOKUP(HH!C164,DB!$D$8:$Z$307,23,0)*'6. Multiplikator'!$G$12*VLOOKUP(HH!$E$7,Bevölkerung!$B$9:$F$25,IF($E$38=Optionen!$B$9,5,4),0)/VLOOKUP(C164,DB!$D$8:$AQ$307,40,0))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IF(C165="","",VLOOKUP(HH!C165,DB!$D$8:$Z$307,23,0)*'6. Multiplikator'!$G$12*VLOOKUP(HH!$E$7,Bevölkerung!$B$9:$F$25,IF($E$38=Optionen!$B$9,5,4),0)/VLOOKUP(C165,DB!$D$8:$AQ$307,40,0))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IF(C166="","",VLOOKUP(HH!C166,DB!$D$8:$Z$307,23,0)*'6. Multiplikator'!$G$12*VLOOKUP(HH!$E$7,Bevölkerung!$B$9:$F$25,IF($E$38=Optionen!$B$9,5,4),0)/VLOOKUP(C166,DB!$D$8:$AQ$307,40,0))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IF(C167="","",VLOOKUP(HH!C167,DB!$D$8:$Z$307,23,0)*'6. Multiplikator'!$G$12*VLOOKUP(HH!$E$7,Bevölkerung!$B$9:$F$25,IF($E$38=Optionen!$B$9,5,4),0)/VLOOKUP(C167,DB!$D$8:$AQ$307,40,0))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IF(C168="","",VLOOKUP(HH!C168,DB!$D$8:$Z$307,23,0)*'6. Multiplikator'!$G$12*VLOOKUP(HH!$E$7,Bevölkerung!$B$9:$F$25,IF($E$38=Optionen!$B$9,5,4),0)/VLOOKUP(C168,DB!$D$8:$AQ$307,40,0))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IF(C169="","",VLOOKUP(HH!C169,DB!$D$8:$Z$307,23,0)*'6. Multiplikator'!$G$12*VLOOKUP(HH!$E$7,Bevölkerung!$B$9:$F$25,IF($E$38=Optionen!$B$9,5,4),0)/VLOOKUP(C169,DB!$D$8:$AQ$307,40,0))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IF(C170="","",VLOOKUP(HH!C170,DB!$D$8:$Z$307,23,0)*'6. Multiplikator'!$G$12*VLOOKUP(HH!$E$7,Bevölkerung!$B$9:$F$25,IF($E$38=Optionen!$B$9,5,4),0)/VLOOKUP(C170,DB!$D$8:$AQ$307,40,0))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IF(C171="","",VLOOKUP(HH!C171,DB!$D$8:$Z$307,23,0)*'6. Multiplikator'!$G$12*VLOOKUP(HH!$E$7,Bevölkerung!$B$9:$F$25,IF($E$38=Optionen!$B$9,5,4),0)/VLOOKUP(C171,DB!$D$8:$AQ$307,40,0))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IF(C172="","",VLOOKUP(HH!C172,DB!$D$8:$Z$307,23,0)*'6. Multiplikator'!$G$12*VLOOKUP(HH!$E$7,Bevölkerung!$B$9:$F$25,IF($E$38=Optionen!$B$9,5,4),0)/VLOOKUP(C172,DB!$D$8:$AQ$307,40,0))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IF(C173="","",VLOOKUP(HH!C173,DB!$D$8:$Z$307,23,0)*'6. Multiplikator'!$G$12*VLOOKUP(HH!$E$7,Bevölkerung!$B$9:$F$25,IF($E$38=Optionen!$B$9,5,4),0)/VLOOKUP(C173,DB!$D$8:$AQ$307,40,0))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IF(C174="","",VLOOKUP(HH!C174,DB!$D$8:$Z$307,23,0)*'6. Multiplikator'!$G$12*VLOOKUP(HH!$E$7,Bevölkerung!$B$9:$F$25,IF($E$38=Optionen!$B$9,5,4),0)/VLOOKUP(C174,DB!$D$8:$AQ$307,40,0))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IF(C175="","",VLOOKUP(HH!C175,DB!$D$8:$Z$307,23,0)*'6. Multiplikator'!$G$12*VLOOKUP(HH!$E$7,Bevölkerung!$B$9:$F$25,IF($E$38=Optionen!$B$9,5,4),0)/VLOOKUP(C175,DB!$D$8:$AQ$307,40,0))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IF(C176="","",VLOOKUP(HH!C176,DB!$D$8:$Z$307,23,0)*'6. Multiplikator'!$G$12*VLOOKUP(HH!$E$7,Bevölkerung!$B$9:$F$25,IF($E$38=Optionen!$B$9,5,4),0)/VLOOKUP(C176,DB!$D$8:$AQ$307,40,0))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IF(C177="","",VLOOKUP(HH!C177,DB!$D$8:$Z$307,23,0)*'6. Multiplikator'!$G$12*VLOOKUP(HH!$E$7,Bevölkerung!$B$9:$F$25,IF($E$38=Optionen!$B$9,5,4),0)/VLOOKUP(C177,DB!$D$8:$AQ$307,40,0))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IF(C178="","",VLOOKUP(HH!C178,DB!$D$8:$Z$307,23,0)*'6. Multiplikator'!$G$12*VLOOKUP(HH!$E$7,Bevölkerung!$B$9:$F$25,IF($E$38=Optionen!$B$9,5,4),0)/VLOOKUP(C178,DB!$D$8:$AQ$307,40,0))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IF(C179="","",VLOOKUP(HH!C179,DB!$D$8:$Z$307,23,0)*'6. Multiplikator'!$G$12*VLOOKUP(HH!$E$7,Bevölkerung!$B$9:$F$25,IF($E$38=Optionen!$B$9,5,4),0)/VLOOKUP(C179,DB!$D$8:$AQ$307,40,0))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IF(C180="","",VLOOKUP(HH!C180,DB!$D$8:$Z$307,23,0)*'6. Multiplikator'!$G$12*VLOOKUP(HH!$E$7,Bevölkerung!$B$9:$F$25,IF($E$38=Optionen!$B$9,5,4),0)/VLOOKUP(C180,DB!$D$8:$AQ$307,40,0))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IF(C181="","",VLOOKUP(HH!C181,DB!$D$8:$Z$307,23,0)*'6. Multiplikator'!$G$12*VLOOKUP(HH!$E$7,Bevölkerung!$B$9:$F$25,IF($E$38=Optionen!$B$9,5,4),0)/VLOOKUP(C181,DB!$D$8:$AQ$307,40,0))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IF(C182="","",VLOOKUP(HH!C182,DB!$D$8:$Z$307,23,0)*'6. Multiplikator'!$G$12*VLOOKUP(HH!$E$7,Bevölkerung!$B$9:$F$25,IF($E$38=Optionen!$B$9,5,4),0)/VLOOKUP(C182,DB!$D$8:$AQ$307,40,0))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IF(C183="","",VLOOKUP(HH!C183,DB!$D$8:$Z$307,23,0)*'6. Multiplikator'!$G$12*VLOOKUP(HH!$E$7,Bevölkerung!$B$9:$F$25,IF($E$38=Optionen!$B$9,5,4),0)/VLOOKUP(C183,DB!$D$8:$AQ$307,40,0))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IF(C184="","",VLOOKUP(HH!C184,DB!$D$8:$Z$307,23,0)*'6. Multiplikator'!$G$12*VLOOKUP(HH!$E$7,Bevölkerung!$B$9:$F$25,IF($E$38=Optionen!$B$9,5,4),0)/VLOOKUP(C184,DB!$D$8:$AQ$307,40,0))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IF(C185="","",VLOOKUP(HH!C185,DB!$D$8:$Z$307,23,0)*'6. Multiplikator'!$G$12*VLOOKUP(HH!$E$7,Bevölkerung!$B$9:$F$25,IF($E$38=Optionen!$B$9,5,4),0)/VLOOKUP(C185,DB!$D$8:$AQ$307,40,0))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IF(C186="","",VLOOKUP(HH!C186,DB!$D$8:$Z$307,23,0)*'6. Multiplikator'!$G$12*VLOOKUP(HH!$E$7,Bevölkerung!$B$9:$F$25,IF($E$38=Optionen!$B$9,5,4),0)/VLOOKUP(C186,DB!$D$8:$AQ$307,40,0))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IF(C187="","",VLOOKUP(HH!C187,DB!$D$8:$Z$307,23,0)*'6. Multiplikator'!$G$12*VLOOKUP(HH!$E$7,Bevölkerung!$B$9:$F$25,IF($E$38=Optionen!$B$9,5,4),0)/VLOOKUP(C187,DB!$D$8:$AQ$307,40,0))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IF(C188="","",VLOOKUP(HH!C188,DB!$D$8:$Z$307,23,0)*'6. Multiplikator'!$G$12*VLOOKUP(HH!$E$7,Bevölkerung!$B$9:$F$25,IF($E$38=Optionen!$B$9,5,4),0)/VLOOKUP(C188,DB!$D$8:$AQ$307,40,0))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IF(C189="","",VLOOKUP(HH!C189,DB!$D$8:$Z$307,23,0)*'6. Multiplikator'!$G$12*VLOOKUP(HH!$E$7,Bevölkerung!$B$9:$F$25,IF($E$38=Optionen!$B$9,5,4),0)/VLOOKUP(C189,DB!$D$8:$AQ$307,40,0))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IF(C190="","",VLOOKUP(HH!C190,DB!$D$8:$Z$307,23,0)*'6. Multiplikator'!$G$12*VLOOKUP(HH!$E$7,Bevölkerung!$B$9:$F$25,IF($E$38=Optionen!$B$9,5,4),0)/VLOOKUP(C190,DB!$D$8:$AQ$307,40,0))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IF(C191="","",VLOOKUP(HH!C191,DB!$D$8:$Z$307,23,0)*'6. Multiplikator'!$G$12*VLOOKUP(HH!$E$7,Bevölkerung!$B$9:$F$25,IF($E$38=Optionen!$B$9,5,4),0)/VLOOKUP(C191,DB!$D$8:$AQ$307,40,0))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IF(C192="","",VLOOKUP(HH!C192,DB!$D$8:$Z$307,23,0)*'6. Multiplikator'!$G$12*VLOOKUP(HH!$E$7,Bevölkerung!$B$9:$F$25,IF($E$38=Optionen!$B$9,5,4),0)/VLOOKUP(C192,DB!$D$8:$AQ$307,40,0))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246257.43699240018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246257.43699240018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61564.359248100045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F196/VLOOKUP(HH!E7,Bevölkerung!B9:D24,3,0)*1000</f>
        <v>132.93406830871956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289" priority="25">
      <formula>LEN(TRIM(B14))&gt;0</formula>
    </cfRule>
  </conditionalFormatting>
  <conditionalFormatting sqref="C32:F32">
    <cfRule type="expression" dxfId="288" priority="24">
      <formula>$B31&lt;&gt;""</formula>
    </cfRule>
  </conditionalFormatting>
  <conditionalFormatting sqref="G32:H32">
    <cfRule type="expression" dxfId="287" priority="23">
      <formula>$B31&lt;&gt;""</formula>
    </cfRule>
  </conditionalFormatting>
  <conditionalFormatting sqref="B40:K40">
    <cfRule type="containsText" dxfId="286" priority="22" operator="containsText" text="Es werden">
      <formula>NOT(ISERROR(SEARCH("Es werden",B40)))</formula>
    </cfRule>
  </conditionalFormatting>
  <conditionalFormatting sqref="B17:B32">
    <cfRule type="expression" dxfId="285" priority="21">
      <formula>$B16&lt;&gt;""</formula>
    </cfRule>
  </conditionalFormatting>
  <conditionalFormatting sqref="G20:H31">
    <cfRule type="expression" dxfId="284" priority="19">
      <formula>$G19&lt;&gt;""</formula>
    </cfRule>
  </conditionalFormatting>
  <conditionalFormatting sqref="I20:K31">
    <cfRule type="expression" dxfId="283" priority="18">
      <formula>$I19&lt;&gt;""</formula>
    </cfRule>
  </conditionalFormatting>
  <conditionalFormatting sqref="C17:F31">
    <cfRule type="expression" dxfId="282" priority="20">
      <formula>$C16&lt;&gt;""</formula>
    </cfRule>
  </conditionalFormatting>
  <conditionalFormatting sqref="G17:H31">
    <cfRule type="expression" dxfId="281" priority="15">
      <formula>$B16&lt;&gt;""</formula>
    </cfRule>
  </conditionalFormatting>
  <conditionalFormatting sqref="I17:K31">
    <cfRule type="expression" dxfId="280" priority="13">
      <formula>$B16&lt;&gt;""</formula>
    </cfRule>
  </conditionalFormatting>
  <conditionalFormatting sqref="B43">
    <cfRule type="expression" dxfId="279" priority="11">
      <formula>$B42&lt;&gt;""</formula>
    </cfRule>
  </conditionalFormatting>
  <conditionalFormatting sqref="C47:F192">
    <cfRule type="expression" dxfId="278" priority="10">
      <formula>$C46&lt;&gt;""</formula>
    </cfRule>
  </conditionalFormatting>
  <conditionalFormatting sqref="G43:H192">
    <cfRule type="expression" dxfId="277" priority="9">
      <formula>$G42&lt;&gt;""</formula>
    </cfRule>
  </conditionalFormatting>
  <conditionalFormatting sqref="I43:K43">
    <cfRule type="expression" dxfId="276" priority="8">
      <formula>$G42&lt;&gt;""</formula>
    </cfRule>
  </conditionalFormatting>
  <conditionalFormatting sqref="B44:B192">
    <cfRule type="expression" dxfId="275" priority="7">
      <formula>$B43&lt;&gt;""</formula>
    </cfRule>
  </conditionalFormatting>
  <conditionalFormatting sqref="I44:K192">
    <cfRule type="expression" dxfId="274" priority="6">
      <formula>$G43&lt;&gt;""</formula>
    </cfRule>
  </conditionalFormatting>
  <conditionalFormatting sqref="I43:K192">
    <cfRule type="containsText" dxfId="273" priority="2" operator="containsText" text="Bereits in gewähltem Paket">
      <formula>NOT(ISERROR(SEARCH("Bereits in gewähltem Paket",I43)))</formula>
    </cfRule>
  </conditionalFormatting>
  <conditionalFormatting sqref="C43:F46">
    <cfRule type="expression" dxfId="272" priority="1">
      <formula>$C42&lt;&gt;""</formula>
    </cfRule>
  </conditionalFormatting>
  <dataValidations count="1">
    <dataValidation type="list" allowBlank="1" showInputMessage="1" showErrorMessage="1" sqref="C193:C194" xr:uid="{E81F9EE9-1C3A-4DE2-9EBF-1D1E21C7CA97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8D34251-8BF0-4652-8F69-551AC4D3154E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6" id="{A0C6970E-89FB-46BF-8AF8-E9F9B7144F8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4" id="{734CEB7C-D60A-4FD0-8049-D1D518114ED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2" id="{A812987B-13E1-4176-89E3-C13894B137B9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5" id="{58805F05-C186-4E7F-BCAC-C49D8A870ABE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4" id="{1FB62B88-A31D-48DE-9574-4C05B52277E5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3" id="{416D5C10-1645-440F-9FBC-8CB76DF57C03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DD6ADAF-A876-4293-AF9F-251655CA88C3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2671A78B-9695-4ECB-9827-A518DF82642E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3EEC76DA-D1FA-431D-B95F-DBAF2826BF7C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AF7E191F-EEAB-43F9-B0A4-F8D1F77BA68F}">
          <x14:formula1>
            <xm:f>Bevölkerung!$B$9:$B$24</xm:f>
          </x14:formula1>
          <xm:sqref>E7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BA3B5-0427-465F-8E33-ED620665EF3E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72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348945.21124664508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55.448382678486027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Mkj6nlg17O1I0SyC2mqwmyA5EHorH6iYCtF07ClUXVW2qvP/58PBwTrkeyuHe/W9k6uuwmmXbIB9LCrI8UzT1A==" saltValue="8WNkVOVjzHCSrGLjKI3yY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05C915-7867-4BF1-A256-6A0148BDC31C}">
          <x14:formula1>
            <xm:f>Optionen!$G$4:$G$21</xm:f>
          </x14:formula1>
          <xm:sqref>C6:E6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B5FA1-53D2-4212-B785-7CA39EE5E7BE}">
  <sheetPr codeName="Tabelle39"/>
  <dimension ref="A1:L204"/>
  <sheetViews>
    <sheetView showGridLines="0" topLeftCell="A21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72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Multiplikator'!$B$16:$N$30,9,0)*VLOOKUP(HE!$E$7,Bevölkerung!$B$9:$F$25,IF($E$12=Optionen!$B$9,5,4),0)*VLOOKUP($D$33,'6.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Multiplikator'!$B$16:$N$30,9,0)*VLOOKUP(HE!$E$7,Bevölkerung!$B$9:$F$25,IF($E$12=Optionen!$B$9,5,4),0)*VLOOKUP($D$33,'6.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Multiplikator'!$B$16:$N$30,9,0)*VLOOKUP(HE!$E$7,Bevölkerung!$B$9:$F$25,IF($E$12=Optionen!$B$9,5,4),0)*VLOOKUP($D$33,'6.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Multiplikator'!$B$16:$N$30,9,0)*VLOOKUP(HE!$E$7,Bevölkerung!$B$9:$F$25,IF($E$12=Optionen!$B$9,5,4),0)*VLOOKUP($D$33,'6.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Multiplikator'!$B$16:$N$30,9,0)*VLOOKUP(HE!$E$7,Bevölkerung!$B$9:$F$25,IF($E$12=Optionen!$B$9,5,4),0)*VLOOKUP($D$33,'6.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Multiplikator'!$B$16:$N$30,9,0)*VLOOKUP(HE!$E$7,Bevölkerung!$B$9:$F$25,IF($E$12=Optionen!$B$9,5,4),0)*VLOOKUP($D$33,'6.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Multiplikator'!$B$16:$N$30,9,0)*VLOOKUP(HE!$E$7,Bevölkerung!$B$9:$F$25,IF($E$12=Optionen!$B$9,5,4),0)*VLOOKUP($D$33,'6.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Multiplikator'!$B$16:$N$30,9,0)*VLOOKUP(HE!$E$7,Bevölkerung!$B$9:$F$25,IF($E$12=Optionen!$B$9,5,4),0)*VLOOKUP($D$33,'6.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Multiplikator'!$B$16:$N$30,9,0)*VLOOKUP(HE!$E$7,Bevölkerung!$B$9:$F$25,IF($E$12=Optionen!$B$9,5,4),0)*VLOOKUP($D$33,'6.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Multiplikator'!$B$16:$N$30,9,0)*VLOOKUP(HE!$E$7,Bevölkerung!$B$9:$F$25,IF($E$12=Optionen!$B$9,5,4),0)*VLOOKUP($D$33,'6.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Multiplikator'!$B$16:$N$30,9,0)*VLOOKUP(HE!$E$7,Bevölkerung!$B$9:$F$25,IF($E$12=Optionen!$B$9,5,4),0)*VLOOKUP($D$33,'6.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Multiplikator'!$B$16:$N$30,9,0)*VLOOKUP(HE!$E$7,Bevölkerung!$B$9:$F$25,IF($E$12=Optionen!$B$9,5,4),0)*VLOOKUP($D$33,'6.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Multiplikator'!$B$16:$N$30,9,0)*VLOOKUP(HE!$E$7,Bevölkerung!$B$9:$F$25,IF($E$12=Optionen!$B$9,5,4),0)*VLOOKUP($D$33,'6.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Multiplikator'!$B$16:$N$30,9,0)*VLOOKUP(HE!$E$7,Bevölkerung!$B$9:$F$25,IF($E$12=Optionen!$B$9,5,4),0)*VLOOKUP($D$33,'6.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Multiplikator'!$B$16:$N$30,9,0)*VLOOKUP(HE!$E$7,Bevölkerung!$B$9:$F$25,IF($E$12=Optionen!$B$9,5,4),0)*VLOOKUP($D$33,'6.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",0,IF(C43="","",VLOOKUP(HE!C43,DB!$D$8:$Z$307,23,0)*'6. Multiplikator'!$G$12*VLOOKUP(HE!$E$7,Bevölkerung!$B$9:$F$25,IF($E$38=Optionen!$B$9,5,4),0)/VLOOKUP(C43,DB!$D$8:$AQ$307,40,0)))</f>
        <v>109085.50752468058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",0,IF(C44="","",VLOOKUP(HE!C44,DB!$D$8:$Z$307,23,0)*'6. Multiplikator'!$G$12*VLOOKUP(HE!$E$7,Bevölkerung!$B$9:$F$25,IF($E$38=Optionen!$B$9,5,4),0)/VLOOKUP(C44,DB!$D$8:$AQ$307,40,0)))</f>
        <v>165180.96450686935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",0,IF(C45="","",VLOOKUP(HE!C45,DB!$D$8:$Z$307,23,0)*'6. Multiplikator'!$G$12*VLOOKUP(HE!$E$7,Bevölkerung!$B$9:$F$25,IF($E$38=Optionen!$B$9,5,4),0)/VLOOKUP(C45,DB!$D$8:$AQ$307,40,0)))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",0,IF(C46="","",VLOOKUP(HE!C46,DB!$D$8:$Z$307,23,0)*'6. Multiplikator'!$G$12*VLOOKUP(HE!$E$7,Bevölkerung!$B$9:$F$25,IF($E$38=Optionen!$B$9,5,4),0)/VLOOKUP(C46,DB!$D$8:$AQ$307,40,0)))</f>
        <v>74678.739215095164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IF(C47="","",VLOOKUP(HE!C47,DB!$D$8:$Z$307,23,0)*'6. Multiplikator'!$G$12*VLOOKUP(HE!$E$7,Bevölkerung!$B$9:$F$25,IF($E$38=Optionen!$B$9,5,4),0)/VLOOKUP(C47,DB!$D$8:$AQ$307,40,0))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IF(C48="","",VLOOKUP(HE!C48,DB!$D$8:$Z$307,23,0)*'6. Multiplikator'!$G$12*VLOOKUP(HE!$E$7,Bevölkerung!$B$9:$F$25,IF($E$38=Optionen!$B$9,5,4),0)/VLOOKUP(C48,DB!$D$8:$AQ$307,40,0))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IF(C49="","",VLOOKUP(HE!C49,DB!$D$8:$Z$307,23,0)*'6. Multiplikator'!$G$12*VLOOKUP(HE!$E$7,Bevölkerung!$B$9:$F$25,IF($E$38=Optionen!$B$9,5,4),0)/VLOOKUP(C49,DB!$D$8:$AQ$307,40,0))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IF(C50="","",VLOOKUP(HE!C50,DB!$D$8:$Z$307,23,0)*'6. Multiplikator'!$G$12*VLOOKUP(HE!$E$7,Bevölkerung!$B$9:$F$25,IF($E$38=Optionen!$B$9,5,4),0)/VLOOKUP(C50,DB!$D$8:$AQ$307,40,0))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IF(C51="","",VLOOKUP(HE!C51,DB!$D$8:$Z$307,23,0)*'6. Multiplikator'!$G$12*VLOOKUP(HE!$E$7,Bevölkerung!$B$9:$F$25,IF($E$38=Optionen!$B$9,5,4),0)/VLOOKUP(C51,DB!$D$8:$AQ$307,40,0))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IF(C52="","",VLOOKUP(HE!C52,DB!$D$8:$Z$307,23,0)*'6. Multiplikator'!$G$12*VLOOKUP(HE!$E$7,Bevölkerung!$B$9:$F$25,IF($E$38=Optionen!$B$9,5,4),0)/VLOOKUP(C52,DB!$D$8:$AQ$307,40,0))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IF(C53="","",VLOOKUP(HE!C53,DB!$D$8:$Z$307,23,0)*'6. Multiplikator'!$G$12*VLOOKUP(HE!$E$7,Bevölkerung!$B$9:$F$25,IF($E$38=Optionen!$B$9,5,4),0)/VLOOKUP(C53,DB!$D$8:$AQ$307,40,0))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IF(C54="","",VLOOKUP(HE!C54,DB!$D$8:$Z$307,23,0)*'6. Multiplikator'!$G$12*VLOOKUP(HE!$E$7,Bevölkerung!$B$9:$F$25,IF($E$38=Optionen!$B$9,5,4),0)/VLOOKUP(C54,DB!$D$8:$AQ$307,40,0))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IF(C55="","",VLOOKUP(HE!C55,DB!$D$8:$Z$307,23,0)*'6. Multiplikator'!$G$12*VLOOKUP(HE!$E$7,Bevölkerung!$B$9:$F$25,IF($E$38=Optionen!$B$9,5,4),0)/VLOOKUP(C55,DB!$D$8:$AQ$307,40,0))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IF(C56="","",VLOOKUP(HE!C56,DB!$D$8:$Z$307,23,0)*'6. Multiplikator'!$G$12*VLOOKUP(HE!$E$7,Bevölkerung!$B$9:$F$25,IF($E$38=Optionen!$B$9,5,4),0)/VLOOKUP(C56,DB!$D$8:$AQ$307,40,0))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IF(C57="","",VLOOKUP(HE!C57,DB!$D$8:$Z$307,23,0)*'6. Multiplikator'!$G$12*VLOOKUP(HE!$E$7,Bevölkerung!$B$9:$F$25,IF($E$38=Optionen!$B$9,5,4),0)/VLOOKUP(C57,DB!$D$8:$AQ$307,40,0))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IF(C58="","",VLOOKUP(HE!C58,DB!$D$8:$Z$307,23,0)*'6. Multiplikator'!$G$12*VLOOKUP(HE!$E$7,Bevölkerung!$B$9:$F$25,IF($E$38=Optionen!$B$9,5,4),0)/VLOOKUP(C58,DB!$D$8:$AQ$307,40,0))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IF(C59="","",VLOOKUP(HE!C59,DB!$D$8:$Z$307,23,0)*'6. Multiplikator'!$G$12*VLOOKUP(HE!$E$7,Bevölkerung!$B$9:$F$25,IF($E$38=Optionen!$B$9,5,4),0)/VLOOKUP(C59,DB!$D$8:$AQ$307,40,0))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IF(C60="","",VLOOKUP(HE!C60,DB!$D$8:$Z$307,23,0)*'6. Multiplikator'!$G$12*VLOOKUP(HE!$E$7,Bevölkerung!$B$9:$F$25,IF($E$38=Optionen!$B$9,5,4),0)/VLOOKUP(C60,DB!$D$8:$AQ$307,40,0))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IF(C61="","",VLOOKUP(HE!C61,DB!$D$8:$Z$307,23,0)*'6. Multiplikator'!$G$12*VLOOKUP(HE!$E$7,Bevölkerung!$B$9:$F$25,IF($E$38=Optionen!$B$9,5,4),0)/VLOOKUP(C61,DB!$D$8:$AQ$307,40,0))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IF(C62="","",VLOOKUP(HE!C62,DB!$D$8:$Z$307,23,0)*'6. Multiplikator'!$G$12*VLOOKUP(HE!$E$7,Bevölkerung!$B$9:$F$25,IF($E$38=Optionen!$B$9,5,4),0)/VLOOKUP(C62,DB!$D$8:$AQ$307,40,0))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IF(C63="","",VLOOKUP(HE!C63,DB!$D$8:$Z$307,23,0)*'6. Multiplikator'!$G$12*VLOOKUP(HE!$E$7,Bevölkerung!$B$9:$F$25,IF($E$38=Optionen!$B$9,5,4),0)/VLOOKUP(C63,DB!$D$8:$AQ$307,40,0))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IF(C64="","",VLOOKUP(HE!C64,DB!$D$8:$Z$307,23,0)*'6. Multiplikator'!$G$12*VLOOKUP(HE!$E$7,Bevölkerung!$B$9:$F$25,IF($E$38=Optionen!$B$9,5,4),0)/VLOOKUP(C64,DB!$D$8:$AQ$307,40,0))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IF(C65="","",VLOOKUP(HE!C65,DB!$D$8:$Z$307,23,0)*'6. Multiplikator'!$G$12*VLOOKUP(HE!$E$7,Bevölkerung!$B$9:$F$25,IF($E$38=Optionen!$B$9,5,4),0)/VLOOKUP(C65,DB!$D$8:$AQ$307,40,0))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IF(C66="","",VLOOKUP(HE!C66,DB!$D$8:$Z$307,23,0)*'6. Multiplikator'!$G$12*VLOOKUP(HE!$E$7,Bevölkerung!$B$9:$F$25,IF($E$38=Optionen!$B$9,5,4),0)/VLOOKUP(C66,DB!$D$8:$AQ$307,40,0))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IF(C67="","",VLOOKUP(HE!C67,DB!$D$8:$Z$307,23,0)*'6. Multiplikator'!$G$12*VLOOKUP(HE!$E$7,Bevölkerung!$B$9:$F$25,IF($E$38=Optionen!$B$9,5,4),0)/VLOOKUP(C67,DB!$D$8:$AQ$307,40,0))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IF(C68="","",VLOOKUP(HE!C68,DB!$D$8:$Z$307,23,0)*'6. Multiplikator'!$G$12*VLOOKUP(HE!$E$7,Bevölkerung!$B$9:$F$25,IF($E$38=Optionen!$B$9,5,4),0)/VLOOKUP(C68,DB!$D$8:$AQ$307,40,0))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IF(C69="","",VLOOKUP(HE!C69,DB!$D$8:$Z$307,23,0)*'6. Multiplikator'!$G$12*VLOOKUP(HE!$E$7,Bevölkerung!$B$9:$F$25,IF($E$38=Optionen!$B$9,5,4),0)/VLOOKUP(C69,DB!$D$8:$AQ$307,40,0))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IF(C70="","",VLOOKUP(HE!C70,DB!$D$8:$Z$307,23,0)*'6. Multiplikator'!$G$12*VLOOKUP(HE!$E$7,Bevölkerung!$B$9:$F$25,IF($E$38=Optionen!$B$9,5,4),0)/VLOOKUP(C70,DB!$D$8:$AQ$307,40,0))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IF(C71="","",VLOOKUP(HE!C71,DB!$D$8:$Z$307,23,0)*'6. Multiplikator'!$G$12*VLOOKUP(HE!$E$7,Bevölkerung!$B$9:$F$25,IF($E$38=Optionen!$B$9,5,4),0)/VLOOKUP(C71,DB!$D$8:$AQ$307,40,0))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IF(C72="","",VLOOKUP(HE!C72,DB!$D$8:$Z$307,23,0)*'6. Multiplikator'!$G$12*VLOOKUP(HE!$E$7,Bevölkerung!$B$9:$F$25,IF($E$38=Optionen!$B$9,5,4),0)/VLOOKUP(C72,DB!$D$8:$AQ$307,40,0))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IF(C73="","",VLOOKUP(HE!C73,DB!$D$8:$Z$307,23,0)*'6. Multiplikator'!$G$12*VLOOKUP(HE!$E$7,Bevölkerung!$B$9:$F$25,IF($E$38=Optionen!$B$9,5,4),0)/VLOOKUP(C73,DB!$D$8:$AQ$307,40,0))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IF(C74="","",VLOOKUP(HE!C74,DB!$D$8:$Z$307,23,0)*'6. Multiplikator'!$G$12*VLOOKUP(HE!$E$7,Bevölkerung!$B$9:$F$25,IF($E$38=Optionen!$B$9,5,4),0)/VLOOKUP(C74,DB!$D$8:$AQ$307,40,0))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IF(C75="","",VLOOKUP(HE!C75,DB!$D$8:$Z$307,23,0)*'6. Multiplikator'!$G$12*VLOOKUP(HE!$E$7,Bevölkerung!$B$9:$F$25,IF($E$38=Optionen!$B$9,5,4),0)/VLOOKUP(C75,DB!$D$8:$AQ$307,40,0))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IF(C76="","",VLOOKUP(HE!C76,DB!$D$8:$Z$307,23,0)*'6. Multiplikator'!$G$12*VLOOKUP(HE!$E$7,Bevölkerung!$B$9:$F$25,IF($E$38=Optionen!$B$9,5,4),0)/VLOOKUP(C76,DB!$D$8:$AQ$307,40,0))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IF(C77="","",VLOOKUP(HE!C77,DB!$D$8:$Z$307,23,0)*'6. Multiplikator'!$G$12*VLOOKUP(HE!$E$7,Bevölkerung!$B$9:$F$25,IF($E$38=Optionen!$B$9,5,4),0)/VLOOKUP(C77,DB!$D$8:$AQ$307,40,0))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IF(C78="","",VLOOKUP(HE!C78,DB!$D$8:$Z$307,23,0)*'6. Multiplikator'!$G$12*VLOOKUP(HE!$E$7,Bevölkerung!$B$9:$F$25,IF($E$38=Optionen!$B$9,5,4),0)/VLOOKUP(C78,DB!$D$8:$AQ$307,40,0))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IF(C79="","",VLOOKUP(HE!C79,DB!$D$8:$Z$307,23,0)*'6. Multiplikator'!$G$12*VLOOKUP(HE!$E$7,Bevölkerung!$B$9:$F$25,IF($E$38=Optionen!$B$9,5,4),0)/VLOOKUP(C79,DB!$D$8:$AQ$307,40,0))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IF(C80="","",VLOOKUP(HE!C80,DB!$D$8:$Z$307,23,0)*'6. Multiplikator'!$G$12*VLOOKUP(HE!$E$7,Bevölkerung!$B$9:$F$25,IF($E$38=Optionen!$B$9,5,4),0)/VLOOKUP(C80,DB!$D$8:$AQ$307,40,0))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IF(C81="","",VLOOKUP(HE!C81,DB!$D$8:$Z$307,23,0)*'6. Multiplikator'!$G$12*VLOOKUP(HE!$E$7,Bevölkerung!$B$9:$F$25,IF($E$38=Optionen!$B$9,5,4),0)/VLOOKUP(C81,DB!$D$8:$AQ$307,40,0))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IF(C82="","",VLOOKUP(HE!C82,DB!$D$8:$Z$307,23,0)*'6. Multiplikator'!$G$12*VLOOKUP(HE!$E$7,Bevölkerung!$B$9:$F$25,IF($E$38=Optionen!$B$9,5,4),0)/VLOOKUP(C82,DB!$D$8:$AQ$307,40,0))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IF(C83="","",VLOOKUP(HE!C83,DB!$D$8:$Z$307,23,0)*'6. Multiplikator'!$G$12*VLOOKUP(HE!$E$7,Bevölkerung!$B$9:$F$25,IF($E$38=Optionen!$B$9,5,4),0)/VLOOKUP(C83,DB!$D$8:$AQ$307,40,0))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IF(C84="","",VLOOKUP(HE!C84,DB!$D$8:$Z$307,23,0)*'6. Multiplikator'!$G$12*VLOOKUP(HE!$E$7,Bevölkerung!$B$9:$F$25,IF($E$38=Optionen!$B$9,5,4),0)/VLOOKUP(C84,DB!$D$8:$AQ$307,40,0))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IF(C85="","",VLOOKUP(HE!C85,DB!$D$8:$Z$307,23,0)*'6. Multiplikator'!$G$12*VLOOKUP(HE!$E$7,Bevölkerung!$B$9:$F$25,IF($E$38=Optionen!$B$9,5,4),0)/VLOOKUP(C85,DB!$D$8:$AQ$307,40,0))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IF(C86="","",VLOOKUP(HE!C86,DB!$D$8:$Z$307,23,0)*'6. Multiplikator'!$G$12*VLOOKUP(HE!$E$7,Bevölkerung!$B$9:$F$25,IF($E$38=Optionen!$B$9,5,4),0)/VLOOKUP(C86,DB!$D$8:$AQ$307,40,0))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IF(C87="","",VLOOKUP(HE!C87,DB!$D$8:$Z$307,23,0)*'6. Multiplikator'!$G$12*VLOOKUP(HE!$E$7,Bevölkerung!$B$9:$F$25,IF($E$38=Optionen!$B$9,5,4),0)/VLOOKUP(C87,DB!$D$8:$AQ$307,40,0))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IF(C88="","",VLOOKUP(HE!C88,DB!$D$8:$Z$307,23,0)*'6. Multiplikator'!$G$12*VLOOKUP(HE!$E$7,Bevölkerung!$B$9:$F$25,IF($E$38=Optionen!$B$9,5,4),0)/VLOOKUP(C88,DB!$D$8:$AQ$307,40,0))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IF(C89="","",VLOOKUP(HE!C89,DB!$D$8:$Z$307,23,0)*'6. Multiplikator'!$G$12*VLOOKUP(HE!$E$7,Bevölkerung!$B$9:$F$25,IF($E$38=Optionen!$B$9,5,4),0)/VLOOKUP(C89,DB!$D$8:$AQ$307,40,0))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IF(C90="","",VLOOKUP(HE!C90,DB!$D$8:$Z$307,23,0)*'6. Multiplikator'!$G$12*VLOOKUP(HE!$E$7,Bevölkerung!$B$9:$F$25,IF($E$38=Optionen!$B$9,5,4),0)/VLOOKUP(C90,DB!$D$8:$AQ$307,40,0))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IF(C91="","",VLOOKUP(HE!C91,DB!$D$8:$Z$307,23,0)*'6. Multiplikator'!$G$12*VLOOKUP(HE!$E$7,Bevölkerung!$B$9:$F$25,IF($E$38=Optionen!$B$9,5,4),0)/VLOOKUP(C91,DB!$D$8:$AQ$307,40,0))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IF(C92="","",VLOOKUP(HE!C92,DB!$D$8:$Z$307,23,0)*'6. Multiplikator'!$G$12*VLOOKUP(HE!$E$7,Bevölkerung!$B$9:$F$25,IF($E$38=Optionen!$B$9,5,4),0)/VLOOKUP(C92,DB!$D$8:$AQ$307,40,0))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IF(C93="","",VLOOKUP(HE!C93,DB!$D$8:$Z$307,23,0)*'6. Multiplikator'!$G$12*VLOOKUP(HE!$E$7,Bevölkerung!$B$9:$F$25,IF($E$38=Optionen!$B$9,5,4),0)/VLOOKUP(C93,DB!$D$8:$AQ$307,40,0))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IF(C94="","",VLOOKUP(HE!C94,DB!$D$8:$Z$307,23,0)*'6. Multiplikator'!$G$12*VLOOKUP(HE!$E$7,Bevölkerung!$B$9:$F$25,IF($E$38=Optionen!$B$9,5,4),0)/VLOOKUP(C94,DB!$D$8:$AQ$307,40,0))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IF(C95="","",VLOOKUP(HE!C95,DB!$D$8:$Z$307,23,0)*'6. Multiplikator'!$G$12*VLOOKUP(HE!$E$7,Bevölkerung!$B$9:$F$25,IF($E$38=Optionen!$B$9,5,4),0)/VLOOKUP(C95,DB!$D$8:$AQ$307,40,0))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IF(C96="","",VLOOKUP(HE!C96,DB!$D$8:$Z$307,23,0)*'6. Multiplikator'!$G$12*VLOOKUP(HE!$E$7,Bevölkerung!$B$9:$F$25,IF($E$38=Optionen!$B$9,5,4),0)/VLOOKUP(C96,DB!$D$8:$AQ$307,40,0))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IF(C97="","",VLOOKUP(HE!C97,DB!$D$8:$Z$307,23,0)*'6. Multiplikator'!$G$12*VLOOKUP(HE!$E$7,Bevölkerung!$B$9:$F$25,IF($E$38=Optionen!$B$9,5,4),0)/VLOOKUP(C97,DB!$D$8:$AQ$307,40,0))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IF(C98="","",VLOOKUP(HE!C98,DB!$D$8:$Z$307,23,0)*'6. Multiplikator'!$G$12*VLOOKUP(HE!$E$7,Bevölkerung!$B$9:$F$25,IF($E$38=Optionen!$B$9,5,4),0)/VLOOKUP(C98,DB!$D$8:$AQ$307,40,0))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IF(C99="","",VLOOKUP(HE!C99,DB!$D$8:$Z$307,23,0)*'6. Multiplikator'!$G$12*VLOOKUP(HE!$E$7,Bevölkerung!$B$9:$F$25,IF($E$38=Optionen!$B$9,5,4),0)/VLOOKUP(C99,DB!$D$8:$AQ$307,40,0))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IF(C100="","",VLOOKUP(HE!C100,DB!$D$8:$Z$307,23,0)*'6. Multiplikator'!$G$12*VLOOKUP(HE!$E$7,Bevölkerung!$B$9:$F$25,IF($E$38=Optionen!$B$9,5,4),0)/VLOOKUP(C100,DB!$D$8:$AQ$307,40,0))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IF(C101="","",VLOOKUP(HE!C101,DB!$D$8:$Z$307,23,0)*'6. Multiplikator'!$G$12*VLOOKUP(HE!$E$7,Bevölkerung!$B$9:$F$25,IF($E$38=Optionen!$B$9,5,4),0)/VLOOKUP(C101,DB!$D$8:$AQ$307,40,0))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IF(C102="","",VLOOKUP(HE!C102,DB!$D$8:$Z$307,23,0)*'6. Multiplikator'!$G$12*VLOOKUP(HE!$E$7,Bevölkerung!$B$9:$F$25,IF($E$38=Optionen!$B$9,5,4),0)/VLOOKUP(C102,DB!$D$8:$AQ$307,40,0))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IF(C103="","",VLOOKUP(HE!C103,DB!$D$8:$Z$307,23,0)*'6. Multiplikator'!$G$12*VLOOKUP(HE!$E$7,Bevölkerung!$B$9:$F$25,IF($E$38=Optionen!$B$9,5,4),0)/VLOOKUP(C103,DB!$D$8:$AQ$307,40,0))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IF(C104="","",VLOOKUP(HE!C104,DB!$D$8:$Z$307,23,0)*'6. Multiplikator'!$G$12*VLOOKUP(HE!$E$7,Bevölkerung!$B$9:$F$25,IF($E$38=Optionen!$B$9,5,4),0)/VLOOKUP(C104,DB!$D$8:$AQ$307,40,0))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IF(C105="","",VLOOKUP(HE!C105,DB!$D$8:$Z$307,23,0)*'6. Multiplikator'!$G$12*VLOOKUP(HE!$E$7,Bevölkerung!$B$9:$F$25,IF($E$38=Optionen!$B$9,5,4),0)/VLOOKUP(C105,DB!$D$8:$AQ$307,40,0))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IF(C106="","",VLOOKUP(HE!C106,DB!$D$8:$Z$307,23,0)*'6. Multiplikator'!$G$12*VLOOKUP(HE!$E$7,Bevölkerung!$B$9:$F$25,IF($E$38=Optionen!$B$9,5,4),0)/VLOOKUP(C106,DB!$D$8:$AQ$307,40,0))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IF(C107="","",VLOOKUP(HE!C107,DB!$D$8:$Z$307,23,0)*'6. Multiplikator'!$G$12*VLOOKUP(HE!$E$7,Bevölkerung!$B$9:$F$25,IF($E$38=Optionen!$B$9,5,4),0)/VLOOKUP(C107,DB!$D$8:$AQ$307,40,0))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IF(C108="","",VLOOKUP(HE!C108,DB!$D$8:$Z$307,23,0)*'6. Multiplikator'!$G$12*VLOOKUP(HE!$E$7,Bevölkerung!$B$9:$F$25,IF($E$38=Optionen!$B$9,5,4),0)/VLOOKUP(C108,DB!$D$8:$AQ$307,40,0))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IF(C109="","",VLOOKUP(HE!C109,DB!$D$8:$Z$307,23,0)*'6. Multiplikator'!$G$12*VLOOKUP(HE!$E$7,Bevölkerung!$B$9:$F$25,IF($E$38=Optionen!$B$9,5,4),0)/VLOOKUP(C109,DB!$D$8:$AQ$307,40,0))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IF(C110="","",VLOOKUP(HE!C110,DB!$D$8:$Z$307,23,0)*'6. Multiplikator'!$G$12*VLOOKUP(HE!$E$7,Bevölkerung!$B$9:$F$25,IF($E$38=Optionen!$B$9,5,4),0)/VLOOKUP(C110,DB!$D$8:$AQ$307,40,0))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IF(C111="","",VLOOKUP(HE!C111,DB!$D$8:$Z$307,23,0)*'6. Multiplikator'!$G$12*VLOOKUP(HE!$E$7,Bevölkerung!$B$9:$F$25,IF($E$38=Optionen!$B$9,5,4),0)/VLOOKUP(C111,DB!$D$8:$AQ$307,40,0))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IF(C112="","",VLOOKUP(HE!C112,DB!$D$8:$Z$307,23,0)*'6. Multiplikator'!$G$12*VLOOKUP(HE!$E$7,Bevölkerung!$B$9:$F$25,IF($E$38=Optionen!$B$9,5,4),0)/VLOOKUP(C112,DB!$D$8:$AQ$307,40,0))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IF(C113="","",VLOOKUP(HE!C113,DB!$D$8:$Z$307,23,0)*'6. Multiplikator'!$G$12*VLOOKUP(HE!$E$7,Bevölkerung!$B$9:$F$25,IF($E$38=Optionen!$B$9,5,4),0)/VLOOKUP(C113,DB!$D$8:$AQ$307,40,0))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IF(C114="","",VLOOKUP(HE!C114,DB!$D$8:$Z$307,23,0)*'6. Multiplikator'!$G$12*VLOOKUP(HE!$E$7,Bevölkerung!$B$9:$F$25,IF($E$38=Optionen!$B$9,5,4),0)/VLOOKUP(C114,DB!$D$8:$AQ$307,40,0))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IF(C115="","",VLOOKUP(HE!C115,DB!$D$8:$Z$307,23,0)*'6. Multiplikator'!$G$12*VLOOKUP(HE!$E$7,Bevölkerung!$B$9:$F$25,IF($E$38=Optionen!$B$9,5,4),0)/VLOOKUP(C115,DB!$D$8:$AQ$307,40,0))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IF(C116="","",VLOOKUP(HE!C116,DB!$D$8:$Z$307,23,0)*'6. Multiplikator'!$G$12*VLOOKUP(HE!$E$7,Bevölkerung!$B$9:$F$25,IF($E$38=Optionen!$B$9,5,4),0)/VLOOKUP(C116,DB!$D$8:$AQ$307,40,0))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IF(C117="","",VLOOKUP(HE!C117,DB!$D$8:$Z$307,23,0)*'6. Multiplikator'!$G$12*VLOOKUP(HE!$E$7,Bevölkerung!$B$9:$F$25,IF($E$38=Optionen!$B$9,5,4),0)/VLOOKUP(C117,DB!$D$8:$AQ$307,40,0))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IF(C118="","",VLOOKUP(HE!C118,DB!$D$8:$Z$307,23,0)*'6. Multiplikator'!$G$12*VLOOKUP(HE!$E$7,Bevölkerung!$B$9:$F$25,IF($E$38=Optionen!$B$9,5,4),0)/VLOOKUP(C118,DB!$D$8:$AQ$307,40,0))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IF(C119="","",VLOOKUP(HE!C119,DB!$D$8:$Z$307,23,0)*'6. Multiplikator'!$G$12*VLOOKUP(HE!$E$7,Bevölkerung!$B$9:$F$25,IF($E$38=Optionen!$B$9,5,4),0)/VLOOKUP(C119,DB!$D$8:$AQ$307,40,0))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IF(C120="","",VLOOKUP(HE!C120,DB!$D$8:$Z$307,23,0)*'6. Multiplikator'!$G$12*VLOOKUP(HE!$E$7,Bevölkerung!$B$9:$F$25,IF($E$38=Optionen!$B$9,5,4),0)/VLOOKUP(C120,DB!$D$8:$AQ$307,40,0))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IF(C121="","",VLOOKUP(HE!C121,DB!$D$8:$Z$307,23,0)*'6. Multiplikator'!$G$12*VLOOKUP(HE!$E$7,Bevölkerung!$B$9:$F$25,IF($E$38=Optionen!$B$9,5,4),0)/VLOOKUP(C121,DB!$D$8:$AQ$307,40,0))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IF(C122="","",VLOOKUP(HE!C122,DB!$D$8:$Z$307,23,0)*'6. Multiplikator'!$G$12*VLOOKUP(HE!$E$7,Bevölkerung!$B$9:$F$25,IF($E$38=Optionen!$B$9,5,4),0)/VLOOKUP(C122,DB!$D$8:$AQ$307,40,0))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IF(C123="","",VLOOKUP(HE!C123,DB!$D$8:$Z$307,23,0)*'6. Multiplikator'!$G$12*VLOOKUP(HE!$E$7,Bevölkerung!$B$9:$F$25,IF($E$38=Optionen!$B$9,5,4),0)/VLOOKUP(C123,DB!$D$8:$AQ$307,40,0))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IF(C124="","",VLOOKUP(HE!C124,DB!$D$8:$Z$307,23,0)*'6. Multiplikator'!$G$12*VLOOKUP(HE!$E$7,Bevölkerung!$B$9:$F$25,IF($E$38=Optionen!$B$9,5,4),0)/VLOOKUP(C124,DB!$D$8:$AQ$307,40,0))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IF(C125="","",VLOOKUP(HE!C125,DB!$D$8:$Z$307,23,0)*'6. Multiplikator'!$G$12*VLOOKUP(HE!$E$7,Bevölkerung!$B$9:$F$25,IF($E$38=Optionen!$B$9,5,4),0)/VLOOKUP(C125,DB!$D$8:$AQ$307,40,0))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IF(C126="","",VLOOKUP(HE!C126,DB!$D$8:$Z$307,23,0)*'6. Multiplikator'!$G$12*VLOOKUP(HE!$E$7,Bevölkerung!$B$9:$F$25,IF($E$38=Optionen!$B$9,5,4),0)/VLOOKUP(C126,DB!$D$8:$AQ$307,40,0))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IF(C127="","",VLOOKUP(HE!C127,DB!$D$8:$Z$307,23,0)*'6. Multiplikator'!$G$12*VLOOKUP(HE!$E$7,Bevölkerung!$B$9:$F$25,IF($E$38=Optionen!$B$9,5,4),0)/VLOOKUP(C127,DB!$D$8:$AQ$307,40,0))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IF(C128="","",VLOOKUP(HE!C128,DB!$D$8:$Z$307,23,0)*'6. Multiplikator'!$G$12*VLOOKUP(HE!$E$7,Bevölkerung!$B$9:$F$25,IF($E$38=Optionen!$B$9,5,4),0)/VLOOKUP(C128,DB!$D$8:$AQ$307,40,0))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IF(C129="","",VLOOKUP(HE!C129,DB!$D$8:$Z$307,23,0)*'6. Multiplikator'!$G$12*VLOOKUP(HE!$E$7,Bevölkerung!$B$9:$F$25,IF($E$38=Optionen!$B$9,5,4),0)/VLOOKUP(C129,DB!$D$8:$AQ$307,40,0))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IF(C130="","",VLOOKUP(HE!C130,DB!$D$8:$Z$307,23,0)*'6. Multiplikator'!$G$12*VLOOKUP(HE!$E$7,Bevölkerung!$B$9:$F$25,IF($E$38=Optionen!$B$9,5,4),0)/VLOOKUP(C130,DB!$D$8:$AQ$307,40,0))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IF(C131="","",VLOOKUP(HE!C131,DB!$D$8:$Z$307,23,0)*'6. Multiplikator'!$G$12*VLOOKUP(HE!$E$7,Bevölkerung!$B$9:$F$25,IF($E$38=Optionen!$B$9,5,4),0)/VLOOKUP(C131,DB!$D$8:$AQ$307,40,0))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IF(C132="","",VLOOKUP(HE!C132,DB!$D$8:$Z$307,23,0)*'6. Multiplikator'!$G$12*VLOOKUP(HE!$E$7,Bevölkerung!$B$9:$F$25,IF($E$38=Optionen!$B$9,5,4),0)/VLOOKUP(C132,DB!$D$8:$AQ$307,40,0))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IF(C133="","",VLOOKUP(HE!C133,DB!$D$8:$Z$307,23,0)*'6. Multiplikator'!$G$12*VLOOKUP(HE!$E$7,Bevölkerung!$B$9:$F$25,IF($E$38=Optionen!$B$9,5,4),0)/VLOOKUP(C133,DB!$D$8:$AQ$307,40,0))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IF(C134="","",VLOOKUP(HE!C134,DB!$D$8:$Z$307,23,0)*'6. Multiplikator'!$G$12*VLOOKUP(HE!$E$7,Bevölkerung!$B$9:$F$25,IF($E$38=Optionen!$B$9,5,4),0)/VLOOKUP(C134,DB!$D$8:$AQ$307,40,0))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IF(C135="","",VLOOKUP(HE!C135,DB!$D$8:$Z$307,23,0)*'6. Multiplikator'!$G$12*VLOOKUP(HE!$E$7,Bevölkerung!$B$9:$F$25,IF($E$38=Optionen!$B$9,5,4),0)/VLOOKUP(C135,DB!$D$8:$AQ$307,40,0))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IF(C136="","",VLOOKUP(HE!C136,DB!$D$8:$Z$307,23,0)*'6. Multiplikator'!$G$12*VLOOKUP(HE!$E$7,Bevölkerung!$B$9:$F$25,IF($E$38=Optionen!$B$9,5,4),0)/VLOOKUP(C136,DB!$D$8:$AQ$307,40,0))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IF(C137="","",VLOOKUP(HE!C137,DB!$D$8:$Z$307,23,0)*'6. Multiplikator'!$G$12*VLOOKUP(HE!$E$7,Bevölkerung!$B$9:$F$25,IF($E$38=Optionen!$B$9,5,4),0)/VLOOKUP(C137,DB!$D$8:$AQ$307,40,0))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IF(C138="","",VLOOKUP(HE!C138,DB!$D$8:$Z$307,23,0)*'6. Multiplikator'!$G$12*VLOOKUP(HE!$E$7,Bevölkerung!$B$9:$F$25,IF($E$38=Optionen!$B$9,5,4),0)/VLOOKUP(C138,DB!$D$8:$AQ$307,40,0))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IF(C139="","",VLOOKUP(HE!C139,DB!$D$8:$Z$307,23,0)*'6. Multiplikator'!$G$12*VLOOKUP(HE!$E$7,Bevölkerung!$B$9:$F$25,IF($E$38=Optionen!$B$9,5,4),0)/VLOOKUP(C139,DB!$D$8:$AQ$307,40,0))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IF(C140="","",VLOOKUP(HE!C140,DB!$D$8:$Z$307,23,0)*'6. Multiplikator'!$G$12*VLOOKUP(HE!$E$7,Bevölkerung!$B$9:$F$25,IF($E$38=Optionen!$B$9,5,4),0)/VLOOKUP(C140,DB!$D$8:$AQ$307,40,0))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IF(C141="","",VLOOKUP(HE!C141,DB!$D$8:$Z$307,23,0)*'6. Multiplikator'!$G$12*VLOOKUP(HE!$E$7,Bevölkerung!$B$9:$F$25,IF($E$38=Optionen!$B$9,5,4),0)/VLOOKUP(C141,DB!$D$8:$AQ$307,40,0))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IF(C142="","",VLOOKUP(HE!C142,DB!$D$8:$Z$307,23,0)*'6. Multiplikator'!$G$12*VLOOKUP(HE!$E$7,Bevölkerung!$B$9:$F$25,IF($E$38=Optionen!$B$9,5,4),0)/VLOOKUP(C142,DB!$D$8:$AQ$307,40,0))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IF(C143="","",VLOOKUP(HE!C143,DB!$D$8:$Z$307,23,0)*'6. Multiplikator'!$G$12*VLOOKUP(HE!$E$7,Bevölkerung!$B$9:$F$25,IF($E$38=Optionen!$B$9,5,4),0)/VLOOKUP(C143,DB!$D$8:$AQ$307,40,0))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IF(C144="","",VLOOKUP(HE!C144,DB!$D$8:$Z$307,23,0)*'6. Multiplikator'!$G$12*VLOOKUP(HE!$E$7,Bevölkerung!$B$9:$F$25,IF($E$38=Optionen!$B$9,5,4),0)/VLOOKUP(C144,DB!$D$8:$AQ$307,40,0))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IF(C145="","",VLOOKUP(HE!C145,DB!$D$8:$Z$307,23,0)*'6. Multiplikator'!$G$12*VLOOKUP(HE!$E$7,Bevölkerung!$B$9:$F$25,IF($E$38=Optionen!$B$9,5,4),0)/VLOOKUP(C145,DB!$D$8:$AQ$307,40,0))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IF(C146="","",VLOOKUP(HE!C146,DB!$D$8:$Z$307,23,0)*'6. Multiplikator'!$G$12*VLOOKUP(HE!$E$7,Bevölkerung!$B$9:$F$25,IF($E$38=Optionen!$B$9,5,4),0)/VLOOKUP(C146,DB!$D$8:$AQ$307,40,0))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IF(C147="","",VLOOKUP(HE!C147,DB!$D$8:$Z$307,23,0)*'6. Multiplikator'!$G$12*VLOOKUP(HE!$E$7,Bevölkerung!$B$9:$F$25,IF($E$38=Optionen!$B$9,5,4),0)/VLOOKUP(C147,DB!$D$8:$AQ$307,40,0))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IF(C148="","",VLOOKUP(HE!C148,DB!$D$8:$Z$307,23,0)*'6. Multiplikator'!$G$12*VLOOKUP(HE!$E$7,Bevölkerung!$B$9:$F$25,IF($E$38=Optionen!$B$9,5,4),0)/VLOOKUP(C148,DB!$D$8:$AQ$307,40,0))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IF(C149="","",VLOOKUP(HE!C149,DB!$D$8:$Z$307,23,0)*'6. Multiplikator'!$G$12*VLOOKUP(HE!$E$7,Bevölkerung!$B$9:$F$25,IF($E$38=Optionen!$B$9,5,4),0)/VLOOKUP(C149,DB!$D$8:$AQ$307,40,0))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IF(C150="","",VLOOKUP(HE!C150,DB!$D$8:$Z$307,23,0)*'6. Multiplikator'!$G$12*VLOOKUP(HE!$E$7,Bevölkerung!$B$9:$F$25,IF($E$38=Optionen!$B$9,5,4),0)/VLOOKUP(C150,DB!$D$8:$AQ$307,40,0))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IF(C151="","",VLOOKUP(HE!C151,DB!$D$8:$Z$307,23,0)*'6. Multiplikator'!$G$12*VLOOKUP(HE!$E$7,Bevölkerung!$B$9:$F$25,IF($E$38=Optionen!$B$9,5,4),0)/VLOOKUP(C151,DB!$D$8:$AQ$307,40,0))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IF(C152="","",VLOOKUP(HE!C152,DB!$D$8:$Z$307,23,0)*'6. Multiplikator'!$G$12*VLOOKUP(HE!$E$7,Bevölkerung!$B$9:$F$25,IF($E$38=Optionen!$B$9,5,4),0)/VLOOKUP(C152,DB!$D$8:$AQ$307,40,0))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IF(C153="","",VLOOKUP(HE!C153,DB!$D$8:$Z$307,23,0)*'6. Multiplikator'!$G$12*VLOOKUP(HE!$E$7,Bevölkerung!$B$9:$F$25,IF($E$38=Optionen!$B$9,5,4),0)/VLOOKUP(C153,DB!$D$8:$AQ$307,40,0))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IF(C154="","",VLOOKUP(HE!C154,DB!$D$8:$Z$307,23,0)*'6. Multiplikator'!$G$12*VLOOKUP(HE!$E$7,Bevölkerung!$B$9:$F$25,IF($E$38=Optionen!$B$9,5,4),0)/VLOOKUP(C154,DB!$D$8:$AQ$307,40,0))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IF(C155="","",VLOOKUP(HE!C155,DB!$D$8:$Z$307,23,0)*'6. Multiplikator'!$G$12*VLOOKUP(HE!$E$7,Bevölkerung!$B$9:$F$25,IF($E$38=Optionen!$B$9,5,4),0)/VLOOKUP(C155,DB!$D$8:$AQ$307,40,0))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IF(C156="","",VLOOKUP(HE!C156,DB!$D$8:$Z$307,23,0)*'6. Multiplikator'!$G$12*VLOOKUP(HE!$E$7,Bevölkerung!$B$9:$F$25,IF($E$38=Optionen!$B$9,5,4),0)/VLOOKUP(C156,DB!$D$8:$AQ$307,40,0))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IF(C157="","",VLOOKUP(HE!C157,DB!$D$8:$Z$307,23,0)*'6. Multiplikator'!$G$12*VLOOKUP(HE!$E$7,Bevölkerung!$B$9:$F$25,IF($E$38=Optionen!$B$9,5,4),0)/VLOOKUP(C157,DB!$D$8:$AQ$307,40,0))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IF(C158="","",VLOOKUP(HE!C158,DB!$D$8:$Z$307,23,0)*'6. Multiplikator'!$G$12*VLOOKUP(HE!$E$7,Bevölkerung!$B$9:$F$25,IF($E$38=Optionen!$B$9,5,4),0)/VLOOKUP(C158,DB!$D$8:$AQ$307,40,0))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IF(C159="","",VLOOKUP(HE!C159,DB!$D$8:$Z$307,23,0)*'6. Multiplikator'!$G$12*VLOOKUP(HE!$E$7,Bevölkerung!$B$9:$F$25,IF($E$38=Optionen!$B$9,5,4),0)/VLOOKUP(C159,DB!$D$8:$AQ$307,40,0))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IF(C160="","",VLOOKUP(HE!C160,DB!$D$8:$Z$307,23,0)*'6. Multiplikator'!$G$12*VLOOKUP(HE!$E$7,Bevölkerung!$B$9:$F$25,IF($E$38=Optionen!$B$9,5,4),0)/VLOOKUP(C160,DB!$D$8:$AQ$307,40,0))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IF(C161="","",VLOOKUP(HE!C161,DB!$D$8:$Z$307,23,0)*'6. Multiplikator'!$G$12*VLOOKUP(HE!$E$7,Bevölkerung!$B$9:$F$25,IF($E$38=Optionen!$B$9,5,4),0)/VLOOKUP(C161,DB!$D$8:$AQ$307,40,0))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IF(C162="","",VLOOKUP(HE!C162,DB!$D$8:$Z$307,23,0)*'6. Multiplikator'!$G$12*VLOOKUP(HE!$E$7,Bevölkerung!$B$9:$F$25,IF($E$38=Optionen!$B$9,5,4),0)/VLOOKUP(C162,DB!$D$8:$AQ$307,40,0))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IF(C163="","",VLOOKUP(HE!C163,DB!$D$8:$Z$307,23,0)*'6. Multiplikator'!$G$12*VLOOKUP(HE!$E$7,Bevölkerung!$B$9:$F$25,IF($E$38=Optionen!$B$9,5,4),0)/VLOOKUP(C163,DB!$D$8:$AQ$307,40,0))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IF(C164="","",VLOOKUP(HE!C164,DB!$D$8:$Z$307,23,0)*'6. Multiplikator'!$G$12*VLOOKUP(HE!$E$7,Bevölkerung!$B$9:$F$25,IF($E$38=Optionen!$B$9,5,4),0)/VLOOKUP(C164,DB!$D$8:$AQ$307,40,0))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IF(C165="","",VLOOKUP(HE!C165,DB!$D$8:$Z$307,23,0)*'6. Multiplikator'!$G$12*VLOOKUP(HE!$E$7,Bevölkerung!$B$9:$F$25,IF($E$38=Optionen!$B$9,5,4),0)/VLOOKUP(C165,DB!$D$8:$AQ$307,40,0))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IF(C166="","",VLOOKUP(HE!C166,DB!$D$8:$Z$307,23,0)*'6. Multiplikator'!$G$12*VLOOKUP(HE!$E$7,Bevölkerung!$B$9:$F$25,IF($E$38=Optionen!$B$9,5,4),0)/VLOOKUP(C166,DB!$D$8:$AQ$307,40,0))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IF(C167="","",VLOOKUP(HE!C167,DB!$D$8:$Z$307,23,0)*'6. Multiplikator'!$G$12*VLOOKUP(HE!$E$7,Bevölkerung!$B$9:$F$25,IF($E$38=Optionen!$B$9,5,4),0)/VLOOKUP(C167,DB!$D$8:$AQ$307,40,0))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IF(C168="","",VLOOKUP(HE!C168,DB!$D$8:$Z$307,23,0)*'6. Multiplikator'!$G$12*VLOOKUP(HE!$E$7,Bevölkerung!$B$9:$F$25,IF($E$38=Optionen!$B$9,5,4),0)/VLOOKUP(C168,DB!$D$8:$AQ$307,40,0))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IF(C169="","",VLOOKUP(HE!C169,DB!$D$8:$Z$307,23,0)*'6. Multiplikator'!$G$12*VLOOKUP(HE!$E$7,Bevölkerung!$B$9:$F$25,IF($E$38=Optionen!$B$9,5,4),0)/VLOOKUP(C169,DB!$D$8:$AQ$307,40,0))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IF(C170="","",VLOOKUP(HE!C170,DB!$D$8:$Z$307,23,0)*'6. Multiplikator'!$G$12*VLOOKUP(HE!$E$7,Bevölkerung!$B$9:$F$25,IF($E$38=Optionen!$B$9,5,4),0)/VLOOKUP(C170,DB!$D$8:$AQ$307,40,0))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IF(C171="","",VLOOKUP(HE!C171,DB!$D$8:$Z$307,23,0)*'6. Multiplikator'!$G$12*VLOOKUP(HE!$E$7,Bevölkerung!$B$9:$F$25,IF($E$38=Optionen!$B$9,5,4),0)/VLOOKUP(C171,DB!$D$8:$AQ$307,40,0))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IF(C172="","",VLOOKUP(HE!C172,DB!$D$8:$Z$307,23,0)*'6. Multiplikator'!$G$12*VLOOKUP(HE!$E$7,Bevölkerung!$B$9:$F$25,IF($E$38=Optionen!$B$9,5,4),0)/VLOOKUP(C172,DB!$D$8:$AQ$307,40,0))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IF(C173="","",VLOOKUP(HE!C173,DB!$D$8:$Z$307,23,0)*'6. Multiplikator'!$G$12*VLOOKUP(HE!$E$7,Bevölkerung!$B$9:$F$25,IF($E$38=Optionen!$B$9,5,4),0)/VLOOKUP(C173,DB!$D$8:$AQ$307,40,0))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IF(C174="","",VLOOKUP(HE!C174,DB!$D$8:$Z$307,23,0)*'6. Multiplikator'!$G$12*VLOOKUP(HE!$E$7,Bevölkerung!$B$9:$F$25,IF($E$38=Optionen!$B$9,5,4),0)/VLOOKUP(C174,DB!$D$8:$AQ$307,40,0))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IF(C175="","",VLOOKUP(HE!C175,DB!$D$8:$Z$307,23,0)*'6. Multiplikator'!$G$12*VLOOKUP(HE!$E$7,Bevölkerung!$B$9:$F$25,IF($E$38=Optionen!$B$9,5,4),0)/VLOOKUP(C175,DB!$D$8:$AQ$307,40,0))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IF(C176="","",VLOOKUP(HE!C176,DB!$D$8:$Z$307,23,0)*'6. Multiplikator'!$G$12*VLOOKUP(HE!$E$7,Bevölkerung!$B$9:$F$25,IF($E$38=Optionen!$B$9,5,4),0)/VLOOKUP(C176,DB!$D$8:$AQ$307,40,0))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IF(C177="","",VLOOKUP(HE!C177,DB!$D$8:$Z$307,23,0)*'6. Multiplikator'!$G$12*VLOOKUP(HE!$E$7,Bevölkerung!$B$9:$F$25,IF($E$38=Optionen!$B$9,5,4),0)/VLOOKUP(C177,DB!$D$8:$AQ$307,40,0))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IF(C178="","",VLOOKUP(HE!C178,DB!$D$8:$Z$307,23,0)*'6. Multiplikator'!$G$12*VLOOKUP(HE!$E$7,Bevölkerung!$B$9:$F$25,IF($E$38=Optionen!$B$9,5,4),0)/VLOOKUP(C178,DB!$D$8:$AQ$307,40,0))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IF(C179="","",VLOOKUP(HE!C179,DB!$D$8:$Z$307,23,0)*'6. Multiplikator'!$G$12*VLOOKUP(HE!$E$7,Bevölkerung!$B$9:$F$25,IF($E$38=Optionen!$B$9,5,4),0)/VLOOKUP(C179,DB!$D$8:$AQ$307,40,0))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IF(C180="","",VLOOKUP(HE!C180,DB!$D$8:$Z$307,23,0)*'6. Multiplikator'!$G$12*VLOOKUP(HE!$E$7,Bevölkerung!$B$9:$F$25,IF($E$38=Optionen!$B$9,5,4),0)/VLOOKUP(C180,DB!$D$8:$AQ$307,40,0))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IF(C181="","",VLOOKUP(HE!C181,DB!$D$8:$Z$307,23,0)*'6. Multiplikator'!$G$12*VLOOKUP(HE!$E$7,Bevölkerung!$B$9:$F$25,IF($E$38=Optionen!$B$9,5,4),0)/VLOOKUP(C181,DB!$D$8:$AQ$307,40,0))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IF(C182="","",VLOOKUP(HE!C182,DB!$D$8:$Z$307,23,0)*'6. Multiplikator'!$G$12*VLOOKUP(HE!$E$7,Bevölkerung!$B$9:$F$25,IF($E$38=Optionen!$B$9,5,4),0)/VLOOKUP(C182,DB!$D$8:$AQ$307,40,0))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IF(C183="","",VLOOKUP(HE!C183,DB!$D$8:$Z$307,23,0)*'6. Multiplikator'!$G$12*VLOOKUP(HE!$E$7,Bevölkerung!$B$9:$F$25,IF($E$38=Optionen!$B$9,5,4),0)/VLOOKUP(C183,DB!$D$8:$AQ$307,40,0))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IF(C184="","",VLOOKUP(HE!C184,DB!$D$8:$Z$307,23,0)*'6. Multiplikator'!$G$12*VLOOKUP(HE!$E$7,Bevölkerung!$B$9:$F$25,IF($E$38=Optionen!$B$9,5,4),0)/VLOOKUP(C184,DB!$D$8:$AQ$307,40,0))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IF(C185="","",VLOOKUP(HE!C185,DB!$D$8:$Z$307,23,0)*'6. Multiplikator'!$G$12*VLOOKUP(HE!$E$7,Bevölkerung!$B$9:$F$25,IF($E$38=Optionen!$B$9,5,4),0)/VLOOKUP(C185,DB!$D$8:$AQ$307,40,0))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IF(C186="","",VLOOKUP(HE!C186,DB!$D$8:$Z$307,23,0)*'6. Multiplikator'!$G$12*VLOOKUP(HE!$E$7,Bevölkerung!$B$9:$F$25,IF($E$38=Optionen!$B$9,5,4),0)/VLOOKUP(C186,DB!$D$8:$AQ$307,40,0))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IF(C187="","",VLOOKUP(HE!C187,DB!$D$8:$Z$307,23,0)*'6. Multiplikator'!$G$12*VLOOKUP(HE!$E$7,Bevölkerung!$B$9:$F$25,IF($E$38=Optionen!$B$9,5,4),0)/VLOOKUP(C187,DB!$D$8:$AQ$307,40,0))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IF(C188="","",VLOOKUP(HE!C188,DB!$D$8:$Z$307,23,0)*'6. Multiplikator'!$G$12*VLOOKUP(HE!$E$7,Bevölkerung!$B$9:$F$25,IF($E$38=Optionen!$B$9,5,4),0)/VLOOKUP(C188,DB!$D$8:$AQ$307,40,0))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IF(C189="","",VLOOKUP(HE!C189,DB!$D$8:$Z$307,23,0)*'6. Multiplikator'!$G$12*VLOOKUP(HE!$E$7,Bevölkerung!$B$9:$F$25,IF($E$38=Optionen!$B$9,5,4),0)/VLOOKUP(C189,DB!$D$8:$AQ$307,40,0))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IF(C190="","",VLOOKUP(HE!C190,DB!$D$8:$Z$307,23,0)*'6. Multiplikator'!$G$12*VLOOKUP(HE!$E$7,Bevölkerung!$B$9:$F$25,IF($E$38=Optionen!$B$9,5,4),0)/VLOOKUP(C190,DB!$D$8:$AQ$307,40,0))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IF(C191="","",VLOOKUP(HE!C191,DB!$D$8:$Z$307,23,0)*'6. Multiplikator'!$G$12*VLOOKUP(HE!$E$7,Bevölkerung!$B$9:$F$25,IF($E$38=Optionen!$B$9,5,4),0)/VLOOKUP(C191,DB!$D$8:$AQ$307,40,0))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IF(C192="","",VLOOKUP(HE!C192,DB!$D$8:$Z$307,23,0)*'6. Multiplikator'!$G$12*VLOOKUP(HE!$E$7,Bevölkerung!$B$9:$F$25,IF($E$38=Optionen!$B$9,5,4),0)/VLOOKUP(C192,DB!$D$8:$AQ$307,40,0))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348945.21124664508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348945.21124664508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87236.30281166127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F196/VLOOKUP(HE!E7,Bevölkerung!B9:D24,3,0)*1000</f>
        <v>55.448382678486027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264" priority="26">
      <formula>LEN(TRIM(B14))&gt;0</formula>
    </cfRule>
  </conditionalFormatting>
  <conditionalFormatting sqref="C32:F32">
    <cfRule type="expression" dxfId="263" priority="25">
      <formula>$B31&lt;&gt;""</formula>
    </cfRule>
  </conditionalFormatting>
  <conditionalFormatting sqref="G32:H32">
    <cfRule type="expression" dxfId="262" priority="24">
      <formula>$B31&lt;&gt;""</formula>
    </cfRule>
  </conditionalFormatting>
  <conditionalFormatting sqref="B40:K40">
    <cfRule type="containsText" dxfId="261" priority="23" operator="containsText" text="Es werden">
      <formula>NOT(ISERROR(SEARCH("Es werden",B40)))</formula>
    </cfRule>
  </conditionalFormatting>
  <conditionalFormatting sqref="B17:B32">
    <cfRule type="expression" dxfId="260" priority="22">
      <formula>$B16&lt;&gt;""</formula>
    </cfRule>
  </conditionalFormatting>
  <conditionalFormatting sqref="G20:H31">
    <cfRule type="expression" dxfId="259" priority="20">
      <formula>$G19&lt;&gt;""</formula>
    </cfRule>
  </conditionalFormatting>
  <conditionalFormatting sqref="I20:K31">
    <cfRule type="expression" dxfId="258" priority="19">
      <formula>$I19&lt;&gt;""</formula>
    </cfRule>
  </conditionalFormatting>
  <conditionalFormatting sqref="C17:F31">
    <cfRule type="expression" dxfId="257" priority="21">
      <formula>$C16&lt;&gt;""</formula>
    </cfRule>
  </conditionalFormatting>
  <conditionalFormatting sqref="G17:H31">
    <cfRule type="expression" dxfId="256" priority="16">
      <formula>$B16&lt;&gt;""</formula>
    </cfRule>
  </conditionalFormatting>
  <conditionalFormatting sqref="I17:K31">
    <cfRule type="expression" dxfId="255" priority="14">
      <formula>$B16&lt;&gt;""</formula>
    </cfRule>
  </conditionalFormatting>
  <conditionalFormatting sqref="B43">
    <cfRule type="expression" dxfId="254" priority="12">
      <formula>$B42&lt;&gt;""</formula>
    </cfRule>
  </conditionalFormatting>
  <conditionalFormatting sqref="C47:F192">
    <cfRule type="expression" dxfId="253" priority="11">
      <formula>$C46&lt;&gt;""</formula>
    </cfRule>
  </conditionalFormatting>
  <conditionalFormatting sqref="G43:H192">
    <cfRule type="expression" dxfId="252" priority="10">
      <formula>$G42&lt;&gt;""</formula>
    </cfRule>
  </conditionalFormatting>
  <conditionalFormatting sqref="I43:K43">
    <cfRule type="expression" dxfId="251" priority="9">
      <formula>$G42&lt;&gt;""</formula>
    </cfRule>
  </conditionalFormatting>
  <conditionalFormatting sqref="B44:B192">
    <cfRule type="expression" dxfId="250" priority="8">
      <formula>$B43&lt;&gt;""</formula>
    </cfRule>
  </conditionalFormatting>
  <conditionalFormatting sqref="I44:K192">
    <cfRule type="expression" dxfId="249" priority="7">
      <formula>$G43&lt;&gt;""</formula>
    </cfRule>
  </conditionalFormatting>
  <conditionalFormatting sqref="I43:K192">
    <cfRule type="containsText" dxfId="248" priority="3" operator="containsText" text="Bereits in gewähltem Paket">
      <formula>NOT(ISERROR(SEARCH("Bereits in gewähltem Paket",I43)))</formula>
    </cfRule>
  </conditionalFormatting>
  <conditionalFormatting sqref="C43:F46">
    <cfRule type="expression" dxfId="247" priority="1">
      <formula>$C42&lt;&gt;""</formula>
    </cfRule>
  </conditionalFormatting>
  <dataValidations count="1">
    <dataValidation type="list" allowBlank="1" showInputMessage="1" showErrorMessage="1" sqref="C193:C194" xr:uid="{F7EB0E57-1A70-44D4-8421-283D9F52B8E8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D73249B0-2CAE-4157-936F-B8C93ED64A0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AA753D16-CEE9-4257-B368-D03EC27EA388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9E96EE4E-CD36-4CFD-BB94-20178E0A277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55C85019-BB80-49A7-9D9F-54EB5775D0D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6F9C6356-B00E-46A7-B00F-3E32F97BBF9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B0F36C48-E732-4EFB-B54F-671EDA68DB7D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68AA20BB-C622-4332-BFAD-DC4FE1C72B06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0F69A79-425A-4118-8C09-4DC5559687FC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E400D988-CF93-41A6-A9E9-FDA430A778E7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9116CD57-5561-48B5-8B99-B09AAEC5225A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0B7A1584-FCCF-41C3-9BD0-6E99AFAE5EAC}">
          <x14:formula1>
            <xm:f>Bevölkerung!$B$9:$B$24</xm:f>
          </x14:formula1>
          <xm:sqref>E7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410F3-F0CD-4F2B-B9C3-90016FDE777B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4" width="14.44140625" style="143" customWidth="1"/>
    <col min="5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73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187329.73015362813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116.29795995814941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C6/3v/dCyj1ylA6LV5Uj6Zw5yNvAR78+4wQGF2lYgPDS146Joi06R+pysYg2M6t+d06TCT6RLmMem+fLWi5wJw==" saltValue="xWS7ZBIWsHmoojhXz2fZXA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5FF353-B107-4A50-81F9-76BB3374A510}">
          <x14:formula1>
            <xm:f>Optionen!$G$4:$G$21</xm:f>
          </x14:formula1>
          <xm:sqref>C6:E6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ED6C3-585B-41C1-B98D-06F2E0902007}">
  <sheetPr codeName="Tabelle38"/>
  <dimension ref="A1:L204"/>
  <sheetViews>
    <sheetView showGridLines="0" topLeftCell="A27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73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Multiplikator'!$B$16:$N$30,9,0)*VLOOKUP(MV!$E$7,Bevölkerung!$B$9:$F$25,IF($E$12=Optionen!$B$9,5,4),0)*VLOOKUP($D$33,'6.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Multiplikator'!$B$16:$N$30,9,0)*VLOOKUP(MV!$E$7,Bevölkerung!$B$9:$F$25,IF($E$12=Optionen!$B$9,5,4),0)*VLOOKUP($D$33,'6.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Multiplikator'!$B$16:$N$30,9,0)*VLOOKUP(MV!$E$7,Bevölkerung!$B$9:$F$25,IF($E$12=Optionen!$B$9,5,4),0)*VLOOKUP($D$33,'6.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Multiplikator'!$B$16:$N$30,9,0)*VLOOKUP(MV!$E$7,Bevölkerung!$B$9:$F$25,IF($E$12=Optionen!$B$9,5,4),0)*VLOOKUP($D$33,'6.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Multiplikator'!$B$16:$N$30,9,0)*VLOOKUP(MV!$E$7,Bevölkerung!$B$9:$F$25,IF($E$12=Optionen!$B$9,5,4),0)*VLOOKUP($D$33,'6.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Multiplikator'!$B$16:$N$30,9,0)*VLOOKUP(MV!$E$7,Bevölkerung!$B$9:$F$25,IF($E$12=Optionen!$B$9,5,4),0)*VLOOKUP($D$33,'6.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Multiplikator'!$B$16:$N$30,9,0)*VLOOKUP(MV!$E$7,Bevölkerung!$B$9:$F$25,IF($E$12=Optionen!$B$9,5,4),0)*VLOOKUP($D$33,'6.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Multiplikator'!$B$16:$N$30,9,0)*VLOOKUP(MV!$E$7,Bevölkerung!$B$9:$F$25,IF($E$12=Optionen!$B$9,5,4),0)*VLOOKUP($D$33,'6.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Multiplikator'!$B$16:$N$30,9,0)*VLOOKUP(MV!$E$7,Bevölkerung!$B$9:$F$25,IF($E$12=Optionen!$B$9,5,4),0)*VLOOKUP($D$33,'6.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Multiplikator'!$B$16:$N$30,9,0)*VLOOKUP(MV!$E$7,Bevölkerung!$B$9:$F$25,IF($E$12=Optionen!$B$9,5,4),0)*VLOOKUP($D$33,'6.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Multiplikator'!$B$16:$N$30,9,0)*VLOOKUP(MV!$E$7,Bevölkerung!$B$9:$F$25,IF($E$12=Optionen!$B$9,5,4),0)*VLOOKUP($D$33,'6.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Multiplikator'!$B$16:$N$30,9,0)*VLOOKUP(MV!$E$7,Bevölkerung!$B$9:$F$25,IF($E$12=Optionen!$B$9,5,4),0)*VLOOKUP($D$33,'6.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Multiplikator'!$B$16:$N$30,9,0)*VLOOKUP(MV!$E$7,Bevölkerung!$B$9:$F$25,IF($E$12=Optionen!$B$9,5,4),0)*VLOOKUP($D$33,'6.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Multiplikator'!$B$16:$N$30,9,0)*VLOOKUP(MV!$E$7,Bevölkerung!$B$9:$F$25,IF($E$12=Optionen!$B$9,5,4),0)*VLOOKUP($D$33,'6.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Multiplikator'!$B$16:$N$30,9,0)*VLOOKUP(MV!$E$7,Bevölkerung!$B$9:$F$25,IF($E$12=Optionen!$B$9,5,4),0)*VLOOKUP($D$33,'6.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",0,IF(C43="","",VLOOKUP(MV!C43,DB!$D$8:$Z$307,23,0)*'6. Multiplikator'!$G$12*VLOOKUP(MV!$E$7,Bevölkerung!$B$9:$F$25,IF($E$38=Optionen!$B$9,5,4),0)/VLOOKUP(C43,DB!$D$8:$AQ$307,40,0)))</f>
        <v>29048.800246348434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",0,IF(C44="","",VLOOKUP(MV!C44,DB!$D$8:$Z$307,23,0)*'6. Multiplikator'!$G$12*VLOOKUP(MV!$E$7,Bevölkerung!$B$9:$F$25,IF($E$38=Optionen!$B$9,5,4),0)/VLOOKUP(C44,DB!$D$8:$AQ$307,40,0)))</f>
        <v>43986.675694510581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",0,IF(C45="","",VLOOKUP(MV!C45,DB!$D$8:$Z$307,23,0)*'6. Multiplikator'!$G$12*VLOOKUP(MV!$E$7,Bevölkerung!$B$9:$F$25,IF($E$38=Optionen!$B$9,5,4),0)/VLOOKUP(C45,DB!$D$8:$AQ$307,40,0)))</f>
        <v>94407.76491337581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",0,IF(C46="","",VLOOKUP(MV!C46,DB!$D$8:$Z$307,23,0)*'6. Multiplikator'!$G$12*VLOOKUP(MV!$E$7,Bevölkerung!$B$9:$F$25,IF($E$38=Optionen!$B$9,5,4),0)/VLOOKUP(C46,DB!$D$8:$AQ$307,40,0)))</f>
        <v>19886.489299393292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IF(C47="","",VLOOKUP(MV!C47,DB!$D$8:$Z$307,23,0)*'6. Multiplikator'!$G$12*VLOOKUP(MV!$E$7,Bevölkerung!$B$9:$F$25,IF($E$38=Optionen!$B$9,5,4),0)/VLOOKUP(C47,DB!$D$8:$AQ$307,40,0))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IF(C48="","",VLOOKUP(MV!C48,DB!$D$8:$Z$307,23,0)*'6. Multiplikator'!$G$12*VLOOKUP(MV!$E$7,Bevölkerung!$B$9:$F$25,IF($E$38=Optionen!$B$9,5,4),0)/VLOOKUP(C48,DB!$D$8:$AQ$307,40,0))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IF(C49="","",VLOOKUP(MV!C49,DB!$D$8:$Z$307,23,0)*'6. Multiplikator'!$G$12*VLOOKUP(MV!$E$7,Bevölkerung!$B$9:$F$25,IF($E$38=Optionen!$B$9,5,4),0)/VLOOKUP(C49,DB!$D$8:$AQ$307,40,0))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IF(C50="","",VLOOKUP(MV!C50,DB!$D$8:$Z$307,23,0)*'6. Multiplikator'!$G$12*VLOOKUP(MV!$E$7,Bevölkerung!$B$9:$F$25,IF($E$38=Optionen!$B$9,5,4),0)/VLOOKUP(C50,DB!$D$8:$AQ$307,40,0))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IF(C51="","",VLOOKUP(MV!C51,DB!$D$8:$Z$307,23,0)*'6. Multiplikator'!$G$12*VLOOKUP(MV!$E$7,Bevölkerung!$B$9:$F$25,IF($E$38=Optionen!$B$9,5,4),0)/VLOOKUP(C51,DB!$D$8:$AQ$307,40,0))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IF(C52="","",VLOOKUP(MV!C52,DB!$D$8:$Z$307,23,0)*'6. Multiplikator'!$G$12*VLOOKUP(MV!$E$7,Bevölkerung!$B$9:$F$25,IF($E$38=Optionen!$B$9,5,4),0)/VLOOKUP(C52,DB!$D$8:$AQ$307,40,0))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IF(C53="","",VLOOKUP(MV!C53,DB!$D$8:$Z$307,23,0)*'6. Multiplikator'!$G$12*VLOOKUP(MV!$E$7,Bevölkerung!$B$9:$F$25,IF($E$38=Optionen!$B$9,5,4),0)/VLOOKUP(C53,DB!$D$8:$AQ$307,40,0))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IF(C54="","",VLOOKUP(MV!C54,DB!$D$8:$Z$307,23,0)*'6. Multiplikator'!$G$12*VLOOKUP(MV!$E$7,Bevölkerung!$B$9:$F$25,IF($E$38=Optionen!$B$9,5,4),0)/VLOOKUP(C54,DB!$D$8:$AQ$307,40,0))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IF(C55="","",VLOOKUP(MV!C55,DB!$D$8:$Z$307,23,0)*'6. Multiplikator'!$G$12*VLOOKUP(MV!$E$7,Bevölkerung!$B$9:$F$25,IF($E$38=Optionen!$B$9,5,4),0)/VLOOKUP(C55,DB!$D$8:$AQ$307,40,0))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IF(C56="","",VLOOKUP(MV!C56,DB!$D$8:$Z$307,23,0)*'6. Multiplikator'!$G$12*VLOOKUP(MV!$E$7,Bevölkerung!$B$9:$F$25,IF($E$38=Optionen!$B$9,5,4),0)/VLOOKUP(C56,DB!$D$8:$AQ$307,40,0))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IF(C57="","",VLOOKUP(MV!C57,DB!$D$8:$Z$307,23,0)*'6. Multiplikator'!$G$12*VLOOKUP(MV!$E$7,Bevölkerung!$B$9:$F$25,IF($E$38=Optionen!$B$9,5,4),0)/VLOOKUP(C57,DB!$D$8:$AQ$307,40,0))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IF(C58="","",VLOOKUP(MV!C58,DB!$D$8:$Z$307,23,0)*'6. Multiplikator'!$G$12*VLOOKUP(MV!$E$7,Bevölkerung!$B$9:$F$25,IF($E$38=Optionen!$B$9,5,4),0)/VLOOKUP(C58,DB!$D$8:$AQ$307,40,0))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IF(C59="","",VLOOKUP(MV!C59,DB!$D$8:$Z$307,23,0)*'6. Multiplikator'!$G$12*VLOOKUP(MV!$E$7,Bevölkerung!$B$9:$F$25,IF($E$38=Optionen!$B$9,5,4),0)/VLOOKUP(C59,DB!$D$8:$AQ$307,40,0))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IF(C60="","",VLOOKUP(MV!C60,DB!$D$8:$Z$307,23,0)*'6. Multiplikator'!$G$12*VLOOKUP(MV!$E$7,Bevölkerung!$B$9:$F$25,IF($E$38=Optionen!$B$9,5,4),0)/VLOOKUP(C60,DB!$D$8:$AQ$307,40,0))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IF(C61="","",VLOOKUP(MV!C61,DB!$D$8:$Z$307,23,0)*'6. Multiplikator'!$G$12*VLOOKUP(MV!$E$7,Bevölkerung!$B$9:$F$25,IF($E$38=Optionen!$B$9,5,4),0)/VLOOKUP(C61,DB!$D$8:$AQ$307,40,0))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IF(C62="","",VLOOKUP(MV!C62,DB!$D$8:$Z$307,23,0)*'6. Multiplikator'!$G$12*VLOOKUP(MV!$E$7,Bevölkerung!$B$9:$F$25,IF($E$38=Optionen!$B$9,5,4),0)/VLOOKUP(C62,DB!$D$8:$AQ$307,40,0))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IF(C63="","",VLOOKUP(MV!C63,DB!$D$8:$Z$307,23,0)*'6. Multiplikator'!$G$12*VLOOKUP(MV!$E$7,Bevölkerung!$B$9:$F$25,IF($E$38=Optionen!$B$9,5,4),0)/VLOOKUP(C63,DB!$D$8:$AQ$307,40,0))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IF(C64="","",VLOOKUP(MV!C64,DB!$D$8:$Z$307,23,0)*'6. Multiplikator'!$G$12*VLOOKUP(MV!$E$7,Bevölkerung!$B$9:$F$25,IF($E$38=Optionen!$B$9,5,4),0)/VLOOKUP(C64,DB!$D$8:$AQ$307,40,0))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IF(C65="","",VLOOKUP(MV!C65,DB!$D$8:$Z$307,23,0)*'6. Multiplikator'!$G$12*VLOOKUP(MV!$E$7,Bevölkerung!$B$9:$F$25,IF($E$38=Optionen!$B$9,5,4),0)/VLOOKUP(C65,DB!$D$8:$AQ$307,40,0))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IF(C66="","",VLOOKUP(MV!C66,DB!$D$8:$Z$307,23,0)*'6. Multiplikator'!$G$12*VLOOKUP(MV!$E$7,Bevölkerung!$B$9:$F$25,IF($E$38=Optionen!$B$9,5,4),0)/VLOOKUP(C66,DB!$D$8:$AQ$307,40,0))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IF(C67="","",VLOOKUP(MV!C67,DB!$D$8:$Z$307,23,0)*'6. Multiplikator'!$G$12*VLOOKUP(MV!$E$7,Bevölkerung!$B$9:$F$25,IF($E$38=Optionen!$B$9,5,4),0)/VLOOKUP(C67,DB!$D$8:$AQ$307,40,0))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IF(C68="","",VLOOKUP(MV!C68,DB!$D$8:$Z$307,23,0)*'6. Multiplikator'!$G$12*VLOOKUP(MV!$E$7,Bevölkerung!$B$9:$F$25,IF($E$38=Optionen!$B$9,5,4),0)/VLOOKUP(C68,DB!$D$8:$AQ$307,40,0))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IF(C69="","",VLOOKUP(MV!C69,DB!$D$8:$Z$307,23,0)*'6. Multiplikator'!$G$12*VLOOKUP(MV!$E$7,Bevölkerung!$B$9:$F$25,IF($E$38=Optionen!$B$9,5,4),0)/VLOOKUP(C69,DB!$D$8:$AQ$307,40,0))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IF(C70="","",VLOOKUP(MV!C70,DB!$D$8:$Z$307,23,0)*'6. Multiplikator'!$G$12*VLOOKUP(MV!$E$7,Bevölkerung!$B$9:$F$25,IF($E$38=Optionen!$B$9,5,4),0)/VLOOKUP(C70,DB!$D$8:$AQ$307,40,0))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IF(C71="","",VLOOKUP(MV!C71,DB!$D$8:$Z$307,23,0)*'6. Multiplikator'!$G$12*VLOOKUP(MV!$E$7,Bevölkerung!$B$9:$F$25,IF($E$38=Optionen!$B$9,5,4),0)/VLOOKUP(C71,DB!$D$8:$AQ$307,40,0))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IF(C72="","",VLOOKUP(MV!C72,DB!$D$8:$Z$307,23,0)*'6. Multiplikator'!$G$12*VLOOKUP(MV!$E$7,Bevölkerung!$B$9:$F$25,IF($E$38=Optionen!$B$9,5,4),0)/VLOOKUP(C72,DB!$D$8:$AQ$307,40,0))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IF(C73="","",VLOOKUP(MV!C73,DB!$D$8:$Z$307,23,0)*'6. Multiplikator'!$G$12*VLOOKUP(MV!$E$7,Bevölkerung!$B$9:$F$25,IF($E$38=Optionen!$B$9,5,4),0)/VLOOKUP(C73,DB!$D$8:$AQ$307,40,0))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IF(C74="","",VLOOKUP(MV!C74,DB!$D$8:$Z$307,23,0)*'6. Multiplikator'!$G$12*VLOOKUP(MV!$E$7,Bevölkerung!$B$9:$F$25,IF($E$38=Optionen!$B$9,5,4),0)/VLOOKUP(C74,DB!$D$8:$AQ$307,40,0))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IF(C75="","",VLOOKUP(MV!C75,DB!$D$8:$Z$307,23,0)*'6. Multiplikator'!$G$12*VLOOKUP(MV!$E$7,Bevölkerung!$B$9:$F$25,IF($E$38=Optionen!$B$9,5,4),0)/VLOOKUP(C75,DB!$D$8:$AQ$307,40,0))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IF(C76="","",VLOOKUP(MV!C76,DB!$D$8:$Z$307,23,0)*'6. Multiplikator'!$G$12*VLOOKUP(MV!$E$7,Bevölkerung!$B$9:$F$25,IF($E$38=Optionen!$B$9,5,4),0)/VLOOKUP(C76,DB!$D$8:$AQ$307,40,0))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IF(C77="","",VLOOKUP(MV!C77,DB!$D$8:$Z$307,23,0)*'6. Multiplikator'!$G$12*VLOOKUP(MV!$E$7,Bevölkerung!$B$9:$F$25,IF($E$38=Optionen!$B$9,5,4),0)/VLOOKUP(C77,DB!$D$8:$AQ$307,40,0))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IF(C78="","",VLOOKUP(MV!C78,DB!$D$8:$Z$307,23,0)*'6. Multiplikator'!$G$12*VLOOKUP(MV!$E$7,Bevölkerung!$B$9:$F$25,IF($E$38=Optionen!$B$9,5,4),0)/VLOOKUP(C78,DB!$D$8:$AQ$307,40,0))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IF(C79="","",VLOOKUP(MV!C79,DB!$D$8:$Z$307,23,0)*'6. Multiplikator'!$G$12*VLOOKUP(MV!$E$7,Bevölkerung!$B$9:$F$25,IF($E$38=Optionen!$B$9,5,4),0)/VLOOKUP(C79,DB!$D$8:$AQ$307,40,0))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IF(C80="","",VLOOKUP(MV!C80,DB!$D$8:$Z$307,23,0)*'6. Multiplikator'!$G$12*VLOOKUP(MV!$E$7,Bevölkerung!$B$9:$F$25,IF($E$38=Optionen!$B$9,5,4),0)/VLOOKUP(C80,DB!$D$8:$AQ$307,40,0))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IF(C81="","",VLOOKUP(MV!C81,DB!$D$8:$Z$307,23,0)*'6. Multiplikator'!$G$12*VLOOKUP(MV!$E$7,Bevölkerung!$B$9:$F$25,IF($E$38=Optionen!$B$9,5,4),0)/VLOOKUP(C81,DB!$D$8:$AQ$307,40,0))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IF(C82="","",VLOOKUP(MV!C82,DB!$D$8:$Z$307,23,0)*'6. Multiplikator'!$G$12*VLOOKUP(MV!$E$7,Bevölkerung!$B$9:$F$25,IF($E$38=Optionen!$B$9,5,4),0)/VLOOKUP(C82,DB!$D$8:$AQ$307,40,0))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IF(C83="","",VLOOKUP(MV!C83,DB!$D$8:$Z$307,23,0)*'6. Multiplikator'!$G$12*VLOOKUP(MV!$E$7,Bevölkerung!$B$9:$F$25,IF($E$38=Optionen!$B$9,5,4),0)/VLOOKUP(C83,DB!$D$8:$AQ$307,40,0))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IF(C84="","",VLOOKUP(MV!C84,DB!$D$8:$Z$307,23,0)*'6. Multiplikator'!$G$12*VLOOKUP(MV!$E$7,Bevölkerung!$B$9:$F$25,IF($E$38=Optionen!$B$9,5,4),0)/VLOOKUP(C84,DB!$D$8:$AQ$307,40,0))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IF(C85="","",VLOOKUP(MV!C85,DB!$D$8:$Z$307,23,0)*'6. Multiplikator'!$G$12*VLOOKUP(MV!$E$7,Bevölkerung!$B$9:$F$25,IF($E$38=Optionen!$B$9,5,4),0)/VLOOKUP(C85,DB!$D$8:$AQ$307,40,0))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IF(C86="","",VLOOKUP(MV!C86,DB!$D$8:$Z$307,23,0)*'6. Multiplikator'!$G$12*VLOOKUP(MV!$E$7,Bevölkerung!$B$9:$F$25,IF($E$38=Optionen!$B$9,5,4),0)/VLOOKUP(C86,DB!$D$8:$AQ$307,40,0))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IF(C87="","",VLOOKUP(MV!C87,DB!$D$8:$Z$307,23,0)*'6. Multiplikator'!$G$12*VLOOKUP(MV!$E$7,Bevölkerung!$B$9:$F$25,IF($E$38=Optionen!$B$9,5,4),0)/VLOOKUP(C87,DB!$D$8:$AQ$307,40,0))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IF(C88="","",VLOOKUP(MV!C88,DB!$D$8:$Z$307,23,0)*'6. Multiplikator'!$G$12*VLOOKUP(MV!$E$7,Bevölkerung!$B$9:$F$25,IF($E$38=Optionen!$B$9,5,4),0)/VLOOKUP(C88,DB!$D$8:$AQ$307,40,0))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IF(C89="","",VLOOKUP(MV!C89,DB!$D$8:$Z$307,23,0)*'6. Multiplikator'!$G$12*VLOOKUP(MV!$E$7,Bevölkerung!$B$9:$F$25,IF($E$38=Optionen!$B$9,5,4),0)/VLOOKUP(C89,DB!$D$8:$AQ$307,40,0))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IF(C90="","",VLOOKUP(MV!C90,DB!$D$8:$Z$307,23,0)*'6. Multiplikator'!$G$12*VLOOKUP(MV!$E$7,Bevölkerung!$B$9:$F$25,IF($E$38=Optionen!$B$9,5,4),0)/VLOOKUP(C90,DB!$D$8:$AQ$307,40,0))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IF(C91="","",VLOOKUP(MV!C91,DB!$D$8:$Z$307,23,0)*'6. Multiplikator'!$G$12*VLOOKUP(MV!$E$7,Bevölkerung!$B$9:$F$25,IF($E$38=Optionen!$B$9,5,4),0)/VLOOKUP(C91,DB!$D$8:$AQ$307,40,0))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IF(C92="","",VLOOKUP(MV!C92,DB!$D$8:$Z$307,23,0)*'6. Multiplikator'!$G$12*VLOOKUP(MV!$E$7,Bevölkerung!$B$9:$F$25,IF($E$38=Optionen!$B$9,5,4),0)/VLOOKUP(C92,DB!$D$8:$AQ$307,40,0))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IF(C93="","",VLOOKUP(MV!C93,DB!$D$8:$Z$307,23,0)*'6. Multiplikator'!$G$12*VLOOKUP(MV!$E$7,Bevölkerung!$B$9:$F$25,IF($E$38=Optionen!$B$9,5,4),0)/VLOOKUP(C93,DB!$D$8:$AQ$307,40,0))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IF(C94="","",VLOOKUP(MV!C94,DB!$D$8:$Z$307,23,0)*'6. Multiplikator'!$G$12*VLOOKUP(MV!$E$7,Bevölkerung!$B$9:$F$25,IF($E$38=Optionen!$B$9,5,4),0)/VLOOKUP(C94,DB!$D$8:$AQ$307,40,0))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IF(C95="","",VLOOKUP(MV!C95,DB!$D$8:$Z$307,23,0)*'6. Multiplikator'!$G$12*VLOOKUP(MV!$E$7,Bevölkerung!$B$9:$F$25,IF($E$38=Optionen!$B$9,5,4),0)/VLOOKUP(C95,DB!$D$8:$AQ$307,40,0))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IF(C96="","",VLOOKUP(MV!C96,DB!$D$8:$Z$307,23,0)*'6. Multiplikator'!$G$12*VLOOKUP(MV!$E$7,Bevölkerung!$B$9:$F$25,IF($E$38=Optionen!$B$9,5,4),0)/VLOOKUP(C96,DB!$D$8:$AQ$307,40,0))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IF(C97="","",VLOOKUP(MV!C97,DB!$D$8:$Z$307,23,0)*'6. Multiplikator'!$G$12*VLOOKUP(MV!$E$7,Bevölkerung!$B$9:$F$25,IF($E$38=Optionen!$B$9,5,4),0)/VLOOKUP(C97,DB!$D$8:$AQ$307,40,0))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IF(C98="","",VLOOKUP(MV!C98,DB!$D$8:$Z$307,23,0)*'6. Multiplikator'!$G$12*VLOOKUP(MV!$E$7,Bevölkerung!$B$9:$F$25,IF($E$38=Optionen!$B$9,5,4),0)/VLOOKUP(C98,DB!$D$8:$AQ$307,40,0))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IF(C99="","",VLOOKUP(MV!C99,DB!$D$8:$Z$307,23,0)*'6. Multiplikator'!$G$12*VLOOKUP(MV!$E$7,Bevölkerung!$B$9:$F$25,IF($E$38=Optionen!$B$9,5,4),0)/VLOOKUP(C99,DB!$D$8:$AQ$307,40,0))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IF(C100="","",VLOOKUP(MV!C100,DB!$D$8:$Z$307,23,0)*'6. Multiplikator'!$G$12*VLOOKUP(MV!$E$7,Bevölkerung!$B$9:$F$25,IF($E$38=Optionen!$B$9,5,4),0)/VLOOKUP(C100,DB!$D$8:$AQ$307,40,0))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IF(C101="","",VLOOKUP(MV!C101,DB!$D$8:$Z$307,23,0)*'6. Multiplikator'!$G$12*VLOOKUP(MV!$E$7,Bevölkerung!$B$9:$F$25,IF($E$38=Optionen!$B$9,5,4),0)/VLOOKUP(C101,DB!$D$8:$AQ$307,40,0))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IF(C102="","",VLOOKUP(MV!C102,DB!$D$8:$Z$307,23,0)*'6. Multiplikator'!$G$12*VLOOKUP(MV!$E$7,Bevölkerung!$B$9:$F$25,IF($E$38=Optionen!$B$9,5,4),0)/VLOOKUP(C102,DB!$D$8:$AQ$307,40,0))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IF(C103="","",VLOOKUP(MV!C103,DB!$D$8:$Z$307,23,0)*'6. Multiplikator'!$G$12*VLOOKUP(MV!$E$7,Bevölkerung!$B$9:$F$25,IF($E$38=Optionen!$B$9,5,4),0)/VLOOKUP(C103,DB!$D$8:$AQ$307,40,0))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IF(C104="","",VLOOKUP(MV!C104,DB!$D$8:$Z$307,23,0)*'6. Multiplikator'!$G$12*VLOOKUP(MV!$E$7,Bevölkerung!$B$9:$F$25,IF($E$38=Optionen!$B$9,5,4),0)/VLOOKUP(C104,DB!$D$8:$AQ$307,40,0))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IF(C105="","",VLOOKUP(MV!C105,DB!$D$8:$Z$307,23,0)*'6. Multiplikator'!$G$12*VLOOKUP(MV!$E$7,Bevölkerung!$B$9:$F$25,IF($E$38=Optionen!$B$9,5,4),0)/VLOOKUP(C105,DB!$D$8:$AQ$307,40,0))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IF(C106="","",VLOOKUP(MV!C106,DB!$D$8:$Z$307,23,0)*'6. Multiplikator'!$G$12*VLOOKUP(MV!$E$7,Bevölkerung!$B$9:$F$25,IF($E$38=Optionen!$B$9,5,4),0)/VLOOKUP(C106,DB!$D$8:$AQ$307,40,0))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IF(C107="","",VLOOKUP(MV!C107,DB!$D$8:$Z$307,23,0)*'6. Multiplikator'!$G$12*VLOOKUP(MV!$E$7,Bevölkerung!$B$9:$F$25,IF($E$38=Optionen!$B$9,5,4),0)/VLOOKUP(C107,DB!$D$8:$AQ$307,40,0))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IF(C108="","",VLOOKUP(MV!C108,DB!$D$8:$Z$307,23,0)*'6. Multiplikator'!$G$12*VLOOKUP(MV!$E$7,Bevölkerung!$B$9:$F$25,IF($E$38=Optionen!$B$9,5,4),0)/VLOOKUP(C108,DB!$D$8:$AQ$307,40,0))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IF(C109="","",VLOOKUP(MV!C109,DB!$D$8:$Z$307,23,0)*'6. Multiplikator'!$G$12*VLOOKUP(MV!$E$7,Bevölkerung!$B$9:$F$25,IF($E$38=Optionen!$B$9,5,4),0)/VLOOKUP(C109,DB!$D$8:$AQ$307,40,0))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IF(C110="","",VLOOKUP(MV!C110,DB!$D$8:$Z$307,23,0)*'6. Multiplikator'!$G$12*VLOOKUP(MV!$E$7,Bevölkerung!$B$9:$F$25,IF($E$38=Optionen!$B$9,5,4),0)/VLOOKUP(C110,DB!$D$8:$AQ$307,40,0))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IF(C111="","",VLOOKUP(MV!C111,DB!$D$8:$Z$307,23,0)*'6. Multiplikator'!$G$12*VLOOKUP(MV!$E$7,Bevölkerung!$B$9:$F$25,IF($E$38=Optionen!$B$9,5,4),0)/VLOOKUP(C111,DB!$D$8:$AQ$307,40,0))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IF(C112="","",VLOOKUP(MV!C112,DB!$D$8:$Z$307,23,0)*'6. Multiplikator'!$G$12*VLOOKUP(MV!$E$7,Bevölkerung!$B$9:$F$25,IF($E$38=Optionen!$B$9,5,4),0)/VLOOKUP(C112,DB!$D$8:$AQ$307,40,0))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IF(C113="","",VLOOKUP(MV!C113,DB!$D$8:$Z$307,23,0)*'6. Multiplikator'!$G$12*VLOOKUP(MV!$E$7,Bevölkerung!$B$9:$F$25,IF($E$38=Optionen!$B$9,5,4),0)/VLOOKUP(C113,DB!$D$8:$AQ$307,40,0))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IF(C114="","",VLOOKUP(MV!C114,DB!$D$8:$Z$307,23,0)*'6. Multiplikator'!$G$12*VLOOKUP(MV!$E$7,Bevölkerung!$B$9:$F$25,IF($E$38=Optionen!$B$9,5,4),0)/VLOOKUP(C114,DB!$D$8:$AQ$307,40,0))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IF(C115="","",VLOOKUP(MV!C115,DB!$D$8:$Z$307,23,0)*'6. Multiplikator'!$G$12*VLOOKUP(MV!$E$7,Bevölkerung!$B$9:$F$25,IF($E$38=Optionen!$B$9,5,4),0)/VLOOKUP(C115,DB!$D$8:$AQ$307,40,0))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IF(C116="","",VLOOKUP(MV!C116,DB!$D$8:$Z$307,23,0)*'6. Multiplikator'!$G$12*VLOOKUP(MV!$E$7,Bevölkerung!$B$9:$F$25,IF($E$38=Optionen!$B$9,5,4),0)/VLOOKUP(C116,DB!$D$8:$AQ$307,40,0))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IF(C117="","",VLOOKUP(MV!C117,DB!$D$8:$Z$307,23,0)*'6. Multiplikator'!$G$12*VLOOKUP(MV!$E$7,Bevölkerung!$B$9:$F$25,IF($E$38=Optionen!$B$9,5,4),0)/VLOOKUP(C117,DB!$D$8:$AQ$307,40,0))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IF(C118="","",VLOOKUP(MV!C118,DB!$D$8:$Z$307,23,0)*'6. Multiplikator'!$G$12*VLOOKUP(MV!$E$7,Bevölkerung!$B$9:$F$25,IF($E$38=Optionen!$B$9,5,4),0)/VLOOKUP(C118,DB!$D$8:$AQ$307,40,0))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IF(C119="","",VLOOKUP(MV!C119,DB!$D$8:$Z$307,23,0)*'6. Multiplikator'!$G$12*VLOOKUP(MV!$E$7,Bevölkerung!$B$9:$F$25,IF($E$38=Optionen!$B$9,5,4),0)/VLOOKUP(C119,DB!$D$8:$AQ$307,40,0))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IF(C120="","",VLOOKUP(MV!C120,DB!$D$8:$Z$307,23,0)*'6. Multiplikator'!$G$12*VLOOKUP(MV!$E$7,Bevölkerung!$B$9:$F$25,IF($E$38=Optionen!$B$9,5,4),0)/VLOOKUP(C120,DB!$D$8:$AQ$307,40,0))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IF(C121="","",VLOOKUP(MV!C121,DB!$D$8:$Z$307,23,0)*'6. Multiplikator'!$G$12*VLOOKUP(MV!$E$7,Bevölkerung!$B$9:$F$25,IF($E$38=Optionen!$B$9,5,4),0)/VLOOKUP(C121,DB!$D$8:$AQ$307,40,0))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IF(C122="","",VLOOKUP(MV!C122,DB!$D$8:$Z$307,23,0)*'6. Multiplikator'!$G$12*VLOOKUP(MV!$E$7,Bevölkerung!$B$9:$F$25,IF($E$38=Optionen!$B$9,5,4),0)/VLOOKUP(C122,DB!$D$8:$AQ$307,40,0))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IF(C123="","",VLOOKUP(MV!C123,DB!$D$8:$Z$307,23,0)*'6. Multiplikator'!$G$12*VLOOKUP(MV!$E$7,Bevölkerung!$B$9:$F$25,IF($E$38=Optionen!$B$9,5,4),0)/VLOOKUP(C123,DB!$D$8:$AQ$307,40,0))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IF(C124="","",VLOOKUP(MV!C124,DB!$D$8:$Z$307,23,0)*'6. Multiplikator'!$G$12*VLOOKUP(MV!$E$7,Bevölkerung!$B$9:$F$25,IF($E$38=Optionen!$B$9,5,4),0)/VLOOKUP(C124,DB!$D$8:$AQ$307,40,0))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IF(C125="","",VLOOKUP(MV!C125,DB!$D$8:$Z$307,23,0)*'6. Multiplikator'!$G$12*VLOOKUP(MV!$E$7,Bevölkerung!$B$9:$F$25,IF($E$38=Optionen!$B$9,5,4),0)/VLOOKUP(C125,DB!$D$8:$AQ$307,40,0))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IF(C126="","",VLOOKUP(MV!C126,DB!$D$8:$Z$307,23,0)*'6. Multiplikator'!$G$12*VLOOKUP(MV!$E$7,Bevölkerung!$B$9:$F$25,IF($E$38=Optionen!$B$9,5,4),0)/VLOOKUP(C126,DB!$D$8:$AQ$307,40,0))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IF(C127="","",VLOOKUP(MV!C127,DB!$D$8:$Z$307,23,0)*'6. Multiplikator'!$G$12*VLOOKUP(MV!$E$7,Bevölkerung!$B$9:$F$25,IF($E$38=Optionen!$B$9,5,4),0)/VLOOKUP(C127,DB!$D$8:$AQ$307,40,0))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IF(C128="","",VLOOKUP(MV!C128,DB!$D$8:$Z$307,23,0)*'6. Multiplikator'!$G$12*VLOOKUP(MV!$E$7,Bevölkerung!$B$9:$F$25,IF($E$38=Optionen!$B$9,5,4),0)/VLOOKUP(C128,DB!$D$8:$AQ$307,40,0))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IF(C129="","",VLOOKUP(MV!C129,DB!$D$8:$Z$307,23,0)*'6. Multiplikator'!$G$12*VLOOKUP(MV!$E$7,Bevölkerung!$B$9:$F$25,IF($E$38=Optionen!$B$9,5,4),0)/VLOOKUP(C129,DB!$D$8:$AQ$307,40,0))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IF(C130="","",VLOOKUP(MV!C130,DB!$D$8:$Z$307,23,0)*'6. Multiplikator'!$G$12*VLOOKUP(MV!$E$7,Bevölkerung!$B$9:$F$25,IF($E$38=Optionen!$B$9,5,4),0)/VLOOKUP(C130,DB!$D$8:$AQ$307,40,0))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IF(C131="","",VLOOKUP(MV!C131,DB!$D$8:$Z$307,23,0)*'6. Multiplikator'!$G$12*VLOOKUP(MV!$E$7,Bevölkerung!$B$9:$F$25,IF($E$38=Optionen!$B$9,5,4),0)/VLOOKUP(C131,DB!$D$8:$AQ$307,40,0))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IF(C132="","",VLOOKUP(MV!C132,DB!$D$8:$Z$307,23,0)*'6. Multiplikator'!$G$12*VLOOKUP(MV!$E$7,Bevölkerung!$B$9:$F$25,IF($E$38=Optionen!$B$9,5,4),0)/VLOOKUP(C132,DB!$D$8:$AQ$307,40,0))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IF(C133="","",VLOOKUP(MV!C133,DB!$D$8:$Z$307,23,0)*'6. Multiplikator'!$G$12*VLOOKUP(MV!$E$7,Bevölkerung!$B$9:$F$25,IF($E$38=Optionen!$B$9,5,4),0)/VLOOKUP(C133,DB!$D$8:$AQ$307,40,0))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IF(C134="","",VLOOKUP(MV!C134,DB!$D$8:$Z$307,23,0)*'6. Multiplikator'!$G$12*VLOOKUP(MV!$E$7,Bevölkerung!$B$9:$F$25,IF($E$38=Optionen!$B$9,5,4),0)/VLOOKUP(C134,DB!$D$8:$AQ$307,40,0))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IF(C135="","",VLOOKUP(MV!C135,DB!$D$8:$Z$307,23,0)*'6. Multiplikator'!$G$12*VLOOKUP(MV!$E$7,Bevölkerung!$B$9:$F$25,IF($E$38=Optionen!$B$9,5,4),0)/VLOOKUP(C135,DB!$D$8:$AQ$307,40,0))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IF(C136="","",VLOOKUP(MV!C136,DB!$D$8:$Z$307,23,0)*'6. Multiplikator'!$G$12*VLOOKUP(MV!$E$7,Bevölkerung!$B$9:$F$25,IF($E$38=Optionen!$B$9,5,4),0)/VLOOKUP(C136,DB!$D$8:$AQ$307,40,0))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IF(C137="","",VLOOKUP(MV!C137,DB!$D$8:$Z$307,23,0)*'6. Multiplikator'!$G$12*VLOOKUP(MV!$E$7,Bevölkerung!$B$9:$F$25,IF($E$38=Optionen!$B$9,5,4),0)/VLOOKUP(C137,DB!$D$8:$AQ$307,40,0))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IF(C138="","",VLOOKUP(MV!C138,DB!$D$8:$Z$307,23,0)*'6. Multiplikator'!$G$12*VLOOKUP(MV!$E$7,Bevölkerung!$B$9:$F$25,IF($E$38=Optionen!$B$9,5,4),0)/VLOOKUP(C138,DB!$D$8:$AQ$307,40,0))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IF(C139="","",VLOOKUP(MV!C139,DB!$D$8:$Z$307,23,0)*'6. Multiplikator'!$G$12*VLOOKUP(MV!$E$7,Bevölkerung!$B$9:$F$25,IF($E$38=Optionen!$B$9,5,4),0)/VLOOKUP(C139,DB!$D$8:$AQ$307,40,0))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IF(C140="","",VLOOKUP(MV!C140,DB!$D$8:$Z$307,23,0)*'6. Multiplikator'!$G$12*VLOOKUP(MV!$E$7,Bevölkerung!$B$9:$F$25,IF($E$38=Optionen!$B$9,5,4),0)/VLOOKUP(C140,DB!$D$8:$AQ$307,40,0))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IF(C141="","",VLOOKUP(MV!C141,DB!$D$8:$Z$307,23,0)*'6. Multiplikator'!$G$12*VLOOKUP(MV!$E$7,Bevölkerung!$B$9:$F$25,IF($E$38=Optionen!$B$9,5,4),0)/VLOOKUP(C141,DB!$D$8:$AQ$307,40,0))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IF(C142="","",VLOOKUP(MV!C142,DB!$D$8:$Z$307,23,0)*'6. Multiplikator'!$G$12*VLOOKUP(MV!$E$7,Bevölkerung!$B$9:$F$25,IF($E$38=Optionen!$B$9,5,4),0)/VLOOKUP(C142,DB!$D$8:$AQ$307,40,0))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IF(C143="","",VLOOKUP(MV!C143,DB!$D$8:$Z$307,23,0)*'6. Multiplikator'!$G$12*VLOOKUP(MV!$E$7,Bevölkerung!$B$9:$F$25,IF($E$38=Optionen!$B$9,5,4),0)/VLOOKUP(C143,DB!$D$8:$AQ$307,40,0))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IF(C144="","",VLOOKUP(MV!C144,DB!$D$8:$Z$307,23,0)*'6. Multiplikator'!$G$12*VLOOKUP(MV!$E$7,Bevölkerung!$B$9:$F$25,IF($E$38=Optionen!$B$9,5,4),0)/VLOOKUP(C144,DB!$D$8:$AQ$307,40,0))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IF(C145="","",VLOOKUP(MV!C145,DB!$D$8:$Z$307,23,0)*'6. Multiplikator'!$G$12*VLOOKUP(MV!$E$7,Bevölkerung!$B$9:$F$25,IF($E$38=Optionen!$B$9,5,4),0)/VLOOKUP(C145,DB!$D$8:$AQ$307,40,0))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IF(C146="","",VLOOKUP(MV!C146,DB!$D$8:$Z$307,23,0)*'6. Multiplikator'!$G$12*VLOOKUP(MV!$E$7,Bevölkerung!$B$9:$F$25,IF($E$38=Optionen!$B$9,5,4),0)/VLOOKUP(C146,DB!$D$8:$AQ$307,40,0))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IF(C147="","",VLOOKUP(MV!C147,DB!$D$8:$Z$307,23,0)*'6. Multiplikator'!$G$12*VLOOKUP(MV!$E$7,Bevölkerung!$B$9:$F$25,IF($E$38=Optionen!$B$9,5,4),0)/VLOOKUP(C147,DB!$D$8:$AQ$307,40,0))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IF(C148="","",VLOOKUP(MV!C148,DB!$D$8:$Z$307,23,0)*'6. Multiplikator'!$G$12*VLOOKUP(MV!$E$7,Bevölkerung!$B$9:$F$25,IF($E$38=Optionen!$B$9,5,4),0)/VLOOKUP(C148,DB!$D$8:$AQ$307,40,0))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IF(C149="","",VLOOKUP(MV!C149,DB!$D$8:$Z$307,23,0)*'6. Multiplikator'!$G$12*VLOOKUP(MV!$E$7,Bevölkerung!$B$9:$F$25,IF($E$38=Optionen!$B$9,5,4),0)/VLOOKUP(C149,DB!$D$8:$AQ$307,40,0))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IF(C150="","",VLOOKUP(MV!C150,DB!$D$8:$Z$307,23,0)*'6. Multiplikator'!$G$12*VLOOKUP(MV!$E$7,Bevölkerung!$B$9:$F$25,IF($E$38=Optionen!$B$9,5,4),0)/VLOOKUP(C150,DB!$D$8:$AQ$307,40,0))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IF(C151="","",VLOOKUP(MV!C151,DB!$D$8:$Z$307,23,0)*'6. Multiplikator'!$G$12*VLOOKUP(MV!$E$7,Bevölkerung!$B$9:$F$25,IF($E$38=Optionen!$B$9,5,4),0)/VLOOKUP(C151,DB!$D$8:$AQ$307,40,0))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IF(C152="","",VLOOKUP(MV!C152,DB!$D$8:$Z$307,23,0)*'6. Multiplikator'!$G$12*VLOOKUP(MV!$E$7,Bevölkerung!$B$9:$F$25,IF($E$38=Optionen!$B$9,5,4),0)/VLOOKUP(C152,DB!$D$8:$AQ$307,40,0))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IF(C153="","",VLOOKUP(MV!C153,DB!$D$8:$Z$307,23,0)*'6. Multiplikator'!$G$12*VLOOKUP(MV!$E$7,Bevölkerung!$B$9:$F$25,IF($E$38=Optionen!$B$9,5,4),0)/VLOOKUP(C153,DB!$D$8:$AQ$307,40,0))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IF(C154="","",VLOOKUP(MV!C154,DB!$D$8:$Z$307,23,0)*'6. Multiplikator'!$G$12*VLOOKUP(MV!$E$7,Bevölkerung!$B$9:$F$25,IF($E$38=Optionen!$B$9,5,4),0)/VLOOKUP(C154,DB!$D$8:$AQ$307,40,0))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IF(C155="","",VLOOKUP(MV!C155,DB!$D$8:$Z$307,23,0)*'6. Multiplikator'!$G$12*VLOOKUP(MV!$E$7,Bevölkerung!$B$9:$F$25,IF($E$38=Optionen!$B$9,5,4),0)/VLOOKUP(C155,DB!$D$8:$AQ$307,40,0))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IF(C156="","",VLOOKUP(MV!C156,DB!$D$8:$Z$307,23,0)*'6. Multiplikator'!$G$12*VLOOKUP(MV!$E$7,Bevölkerung!$B$9:$F$25,IF($E$38=Optionen!$B$9,5,4),0)/VLOOKUP(C156,DB!$D$8:$AQ$307,40,0))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IF(C157="","",VLOOKUP(MV!C157,DB!$D$8:$Z$307,23,0)*'6. Multiplikator'!$G$12*VLOOKUP(MV!$E$7,Bevölkerung!$B$9:$F$25,IF($E$38=Optionen!$B$9,5,4),0)/VLOOKUP(C157,DB!$D$8:$AQ$307,40,0))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IF(C158="","",VLOOKUP(MV!C158,DB!$D$8:$Z$307,23,0)*'6. Multiplikator'!$G$12*VLOOKUP(MV!$E$7,Bevölkerung!$B$9:$F$25,IF($E$38=Optionen!$B$9,5,4),0)/VLOOKUP(C158,DB!$D$8:$AQ$307,40,0))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IF(C159="","",VLOOKUP(MV!C159,DB!$D$8:$Z$307,23,0)*'6. Multiplikator'!$G$12*VLOOKUP(MV!$E$7,Bevölkerung!$B$9:$F$25,IF($E$38=Optionen!$B$9,5,4),0)/VLOOKUP(C159,DB!$D$8:$AQ$307,40,0))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IF(C160="","",VLOOKUP(MV!C160,DB!$D$8:$Z$307,23,0)*'6. Multiplikator'!$G$12*VLOOKUP(MV!$E$7,Bevölkerung!$B$9:$F$25,IF($E$38=Optionen!$B$9,5,4),0)/VLOOKUP(C160,DB!$D$8:$AQ$307,40,0))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IF(C161="","",VLOOKUP(MV!C161,DB!$D$8:$Z$307,23,0)*'6. Multiplikator'!$G$12*VLOOKUP(MV!$E$7,Bevölkerung!$B$9:$F$25,IF($E$38=Optionen!$B$9,5,4),0)/VLOOKUP(C161,DB!$D$8:$AQ$307,40,0))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IF(C162="","",VLOOKUP(MV!C162,DB!$D$8:$Z$307,23,0)*'6. Multiplikator'!$G$12*VLOOKUP(MV!$E$7,Bevölkerung!$B$9:$F$25,IF($E$38=Optionen!$B$9,5,4),0)/VLOOKUP(C162,DB!$D$8:$AQ$307,40,0))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IF(C163="","",VLOOKUP(MV!C163,DB!$D$8:$Z$307,23,0)*'6. Multiplikator'!$G$12*VLOOKUP(MV!$E$7,Bevölkerung!$B$9:$F$25,IF($E$38=Optionen!$B$9,5,4),0)/VLOOKUP(C163,DB!$D$8:$AQ$307,40,0))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IF(C164="","",VLOOKUP(MV!C164,DB!$D$8:$Z$307,23,0)*'6. Multiplikator'!$G$12*VLOOKUP(MV!$E$7,Bevölkerung!$B$9:$F$25,IF($E$38=Optionen!$B$9,5,4),0)/VLOOKUP(C164,DB!$D$8:$AQ$307,40,0))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IF(C165="","",VLOOKUP(MV!C165,DB!$D$8:$Z$307,23,0)*'6. Multiplikator'!$G$12*VLOOKUP(MV!$E$7,Bevölkerung!$B$9:$F$25,IF($E$38=Optionen!$B$9,5,4),0)/VLOOKUP(C165,DB!$D$8:$AQ$307,40,0))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IF(C166="","",VLOOKUP(MV!C166,DB!$D$8:$Z$307,23,0)*'6. Multiplikator'!$G$12*VLOOKUP(MV!$E$7,Bevölkerung!$B$9:$F$25,IF($E$38=Optionen!$B$9,5,4),0)/VLOOKUP(C166,DB!$D$8:$AQ$307,40,0))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IF(C167="","",VLOOKUP(MV!C167,DB!$D$8:$Z$307,23,0)*'6. Multiplikator'!$G$12*VLOOKUP(MV!$E$7,Bevölkerung!$B$9:$F$25,IF($E$38=Optionen!$B$9,5,4),0)/VLOOKUP(C167,DB!$D$8:$AQ$307,40,0))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IF(C168="","",VLOOKUP(MV!C168,DB!$D$8:$Z$307,23,0)*'6. Multiplikator'!$G$12*VLOOKUP(MV!$E$7,Bevölkerung!$B$9:$F$25,IF($E$38=Optionen!$B$9,5,4),0)/VLOOKUP(C168,DB!$D$8:$AQ$307,40,0))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IF(C169="","",VLOOKUP(MV!C169,DB!$D$8:$Z$307,23,0)*'6. Multiplikator'!$G$12*VLOOKUP(MV!$E$7,Bevölkerung!$B$9:$F$25,IF($E$38=Optionen!$B$9,5,4),0)/VLOOKUP(C169,DB!$D$8:$AQ$307,40,0))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IF(C170="","",VLOOKUP(MV!C170,DB!$D$8:$Z$307,23,0)*'6. Multiplikator'!$G$12*VLOOKUP(MV!$E$7,Bevölkerung!$B$9:$F$25,IF($E$38=Optionen!$B$9,5,4),0)/VLOOKUP(C170,DB!$D$8:$AQ$307,40,0))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IF(C171="","",VLOOKUP(MV!C171,DB!$D$8:$Z$307,23,0)*'6. Multiplikator'!$G$12*VLOOKUP(MV!$E$7,Bevölkerung!$B$9:$F$25,IF($E$38=Optionen!$B$9,5,4),0)/VLOOKUP(C171,DB!$D$8:$AQ$307,40,0))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IF(C172="","",VLOOKUP(MV!C172,DB!$D$8:$Z$307,23,0)*'6. Multiplikator'!$G$12*VLOOKUP(MV!$E$7,Bevölkerung!$B$9:$F$25,IF($E$38=Optionen!$B$9,5,4),0)/VLOOKUP(C172,DB!$D$8:$AQ$307,40,0))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IF(C173="","",VLOOKUP(MV!C173,DB!$D$8:$Z$307,23,0)*'6. Multiplikator'!$G$12*VLOOKUP(MV!$E$7,Bevölkerung!$B$9:$F$25,IF($E$38=Optionen!$B$9,5,4),0)/VLOOKUP(C173,DB!$D$8:$AQ$307,40,0))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IF(C174="","",VLOOKUP(MV!C174,DB!$D$8:$Z$307,23,0)*'6. Multiplikator'!$G$12*VLOOKUP(MV!$E$7,Bevölkerung!$B$9:$F$25,IF($E$38=Optionen!$B$9,5,4),0)/VLOOKUP(C174,DB!$D$8:$AQ$307,40,0))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IF(C175="","",VLOOKUP(MV!C175,DB!$D$8:$Z$307,23,0)*'6. Multiplikator'!$G$12*VLOOKUP(MV!$E$7,Bevölkerung!$B$9:$F$25,IF($E$38=Optionen!$B$9,5,4),0)/VLOOKUP(C175,DB!$D$8:$AQ$307,40,0))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IF(C176="","",VLOOKUP(MV!C176,DB!$D$8:$Z$307,23,0)*'6. Multiplikator'!$G$12*VLOOKUP(MV!$E$7,Bevölkerung!$B$9:$F$25,IF($E$38=Optionen!$B$9,5,4),0)/VLOOKUP(C176,DB!$D$8:$AQ$307,40,0))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IF(C177="","",VLOOKUP(MV!C177,DB!$D$8:$Z$307,23,0)*'6. Multiplikator'!$G$12*VLOOKUP(MV!$E$7,Bevölkerung!$B$9:$F$25,IF($E$38=Optionen!$B$9,5,4),0)/VLOOKUP(C177,DB!$D$8:$AQ$307,40,0))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IF(C178="","",VLOOKUP(MV!C178,DB!$D$8:$Z$307,23,0)*'6. Multiplikator'!$G$12*VLOOKUP(MV!$E$7,Bevölkerung!$B$9:$F$25,IF($E$38=Optionen!$B$9,5,4),0)/VLOOKUP(C178,DB!$D$8:$AQ$307,40,0))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IF(C179="","",VLOOKUP(MV!C179,DB!$D$8:$Z$307,23,0)*'6. Multiplikator'!$G$12*VLOOKUP(MV!$E$7,Bevölkerung!$B$9:$F$25,IF($E$38=Optionen!$B$9,5,4),0)/VLOOKUP(C179,DB!$D$8:$AQ$307,40,0))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IF(C180="","",VLOOKUP(MV!C180,DB!$D$8:$Z$307,23,0)*'6. Multiplikator'!$G$12*VLOOKUP(MV!$E$7,Bevölkerung!$B$9:$F$25,IF($E$38=Optionen!$B$9,5,4),0)/VLOOKUP(C180,DB!$D$8:$AQ$307,40,0))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IF(C181="","",VLOOKUP(MV!C181,DB!$D$8:$Z$307,23,0)*'6. Multiplikator'!$G$12*VLOOKUP(MV!$E$7,Bevölkerung!$B$9:$F$25,IF($E$38=Optionen!$B$9,5,4),0)/VLOOKUP(C181,DB!$D$8:$AQ$307,40,0))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IF(C182="","",VLOOKUP(MV!C182,DB!$D$8:$Z$307,23,0)*'6. Multiplikator'!$G$12*VLOOKUP(MV!$E$7,Bevölkerung!$B$9:$F$25,IF($E$38=Optionen!$B$9,5,4),0)/VLOOKUP(C182,DB!$D$8:$AQ$307,40,0))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IF(C183="","",VLOOKUP(MV!C183,DB!$D$8:$Z$307,23,0)*'6. Multiplikator'!$G$12*VLOOKUP(MV!$E$7,Bevölkerung!$B$9:$F$25,IF($E$38=Optionen!$B$9,5,4),0)/VLOOKUP(C183,DB!$D$8:$AQ$307,40,0))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IF(C184="","",VLOOKUP(MV!C184,DB!$D$8:$Z$307,23,0)*'6. Multiplikator'!$G$12*VLOOKUP(MV!$E$7,Bevölkerung!$B$9:$F$25,IF($E$38=Optionen!$B$9,5,4),0)/VLOOKUP(C184,DB!$D$8:$AQ$307,40,0))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IF(C185="","",VLOOKUP(MV!C185,DB!$D$8:$Z$307,23,0)*'6. Multiplikator'!$G$12*VLOOKUP(MV!$E$7,Bevölkerung!$B$9:$F$25,IF($E$38=Optionen!$B$9,5,4),0)/VLOOKUP(C185,DB!$D$8:$AQ$307,40,0))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IF(C186="","",VLOOKUP(MV!C186,DB!$D$8:$Z$307,23,0)*'6. Multiplikator'!$G$12*VLOOKUP(MV!$E$7,Bevölkerung!$B$9:$F$25,IF($E$38=Optionen!$B$9,5,4),0)/VLOOKUP(C186,DB!$D$8:$AQ$307,40,0))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IF(C187="","",VLOOKUP(MV!C187,DB!$D$8:$Z$307,23,0)*'6. Multiplikator'!$G$12*VLOOKUP(MV!$E$7,Bevölkerung!$B$9:$F$25,IF($E$38=Optionen!$B$9,5,4),0)/VLOOKUP(C187,DB!$D$8:$AQ$307,40,0))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IF(C188="","",VLOOKUP(MV!C188,DB!$D$8:$Z$307,23,0)*'6. Multiplikator'!$G$12*VLOOKUP(MV!$E$7,Bevölkerung!$B$9:$F$25,IF($E$38=Optionen!$B$9,5,4),0)/VLOOKUP(C188,DB!$D$8:$AQ$307,40,0))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IF(C189="","",VLOOKUP(MV!C189,DB!$D$8:$Z$307,23,0)*'6. Multiplikator'!$G$12*VLOOKUP(MV!$E$7,Bevölkerung!$B$9:$F$25,IF($E$38=Optionen!$B$9,5,4),0)/VLOOKUP(C189,DB!$D$8:$AQ$307,40,0))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IF(C190="","",VLOOKUP(MV!C190,DB!$D$8:$Z$307,23,0)*'6. Multiplikator'!$G$12*VLOOKUP(MV!$E$7,Bevölkerung!$B$9:$F$25,IF($E$38=Optionen!$B$9,5,4),0)/VLOOKUP(C190,DB!$D$8:$AQ$307,40,0))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IF(C191="","",VLOOKUP(MV!C191,DB!$D$8:$Z$307,23,0)*'6. Multiplikator'!$G$12*VLOOKUP(MV!$E$7,Bevölkerung!$B$9:$F$25,IF($E$38=Optionen!$B$9,5,4),0)/VLOOKUP(C191,DB!$D$8:$AQ$307,40,0))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IF(C192="","",VLOOKUP(MV!C192,DB!$D$8:$Z$307,23,0)*'6. Multiplikator'!$G$12*VLOOKUP(MV!$E$7,Bevölkerung!$B$9:$F$25,IF($E$38=Optionen!$B$9,5,4),0)/VLOOKUP(C192,DB!$D$8:$AQ$307,40,0))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187329.73015362813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187329.73015362813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46832.432538407033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F196/VLOOKUP(MV!E7,Bevölkerung!B9:D24,3,0)*1000</f>
        <v>116.29795995814941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239" priority="26">
      <formula>LEN(TRIM(B14))&gt;0</formula>
    </cfRule>
  </conditionalFormatting>
  <conditionalFormatting sqref="C32:F32">
    <cfRule type="expression" dxfId="238" priority="25">
      <formula>$B31&lt;&gt;""</formula>
    </cfRule>
  </conditionalFormatting>
  <conditionalFormatting sqref="G32:H32">
    <cfRule type="expression" dxfId="237" priority="24">
      <formula>$B31&lt;&gt;""</formula>
    </cfRule>
  </conditionalFormatting>
  <conditionalFormatting sqref="B40:K40">
    <cfRule type="containsText" dxfId="236" priority="23" operator="containsText" text="Es werden">
      <formula>NOT(ISERROR(SEARCH("Es werden",B40)))</formula>
    </cfRule>
  </conditionalFormatting>
  <conditionalFormatting sqref="B17:B32">
    <cfRule type="expression" dxfId="235" priority="22">
      <formula>$B16&lt;&gt;""</formula>
    </cfRule>
  </conditionalFormatting>
  <conditionalFormatting sqref="G20:H31">
    <cfRule type="expression" dxfId="234" priority="20">
      <formula>$G19&lt;&gt;""</formula>
    </cfRule>
  </conditionalFormatting>
  <conditionalFormatting sqref="I20:K31">
    <cfRule type="expression" dxfId="233" priority="19">
      <formula>$I19&lt;&gt;""</formula>
    </cfRule>
  </conditionalFormatting>
  <conditionalFormatting sqref="C17:F31">
    <cfRule type="expression" dxfId="232" priority="21">
      <formula>$C16&lt;&gt;""</formula>
    </cfRule>
  </conditionalFormatting>
  <conditionalFormatting sqref="G17:H31">
    <cfRule type="expression" dxfId="231" priority="16">
      <formula>$B16&lt;&gt;""</formula>
    </cfRule>
  </conditionalFormatting>
  <conditionalFormatting sqref="I17:K31">
    <cfRule type="expression" dxfId="230" priority="14">
      <formula>$B16&lt;&gt;""</formula>
    </cfRule>
  </conditionalFormatting>
  <conditionalFormatting sqref="B43">
    <cfRule type="expression" dxfId="229" priority="12">
      <formula>$B42&lt;&gt;""</formula>
    </cfRule>
  </conditionalFormatting>
  <conditionalFormatting sqref="C47:F192">
    <cfRule type="expression" dxfId="228" priority="11">
      <formula>$C46&lt;&gt;""</formula>
    </cfRule>
  </conditionalFormatting>
  <conditionalFormatting sqref="G43:H192">
    <cfRule type="expression" dxfId="227" priority="10">
      <formula>$G42&lt;&gt;""</formula>
    </cfRule>
  </conditionalFormatting>
  <conditionalFormatting sqref="I43:K43">
    <cfRule type="expression" dxfId="226" priority="9">
      <formula>$G42&lt;&gt;""</formula>
    </cfRule>
  </conditionalFormatting>
  <conditionalFormatting sqref="B44:B192">
    <cfRule type="expression" dxfId="225" priority="8">
      <formula>$B43&lt;&gt;""</formula>
    </cfRule>
  </conditionalFormatting>
  <conditionalFormatting sqref="I44:K192">
    <cfRule type="expression" dxfId="224" priority="7">
      <formula>$G43&lt;&gt;""</formula>
    </cfRule>
  </conditionalFormatting>
  <conditionalFormatting sqref="I43:K192">
    <cfRule type="containsText" dxfId="223" priority="3" operator="containsText" text="Bereits in gewähltem Paket">
      <formula>NOT(ISERROR(SEARCH("Bereits in gewähltem Paket",I43)))</formula>
    </cfRule>
  </conditionalFormatting>
  <conditionalFormatting sqref="C43:F46">
    <cfRule type="expression" dxfId="222" priority="1">
      <formula>$C42&lt;&gt;""</formula>
    </cfRule>
  </conditionalFormatting>
  <dataValidations count="1">
    <dataValidation type="list" allowBlank="1" showInputMessage="1" showErrorMessage="1" sqref="C193:C194" xr:uid="{74533318-3229-4001-8EC0-A6CB2D3C0C17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79D25B55-EACE-411E-8226-F4F52DC3C094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8A9B4437-8111-4315-8357-851AC2E6875A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487DDC5D-02B2-4EFE-8EA5-29FB362E476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AB54AB74-9815-4E4B-9637-4FBAC7A2CEC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9C452967-F235-4DF5-A7A4-B5C7973D783C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6092FEBE-8B82-432C-B44B-507B4B2334F1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013EB818-AA84-4B6A-B1A7-1ECF182A24F3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44299B3-BBC3-4475-B575-A944136334AA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791B16DD-FBDF-4E40-A3FE-0B55533B0E6B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6F2DC8C0-AB19-4A4C-9490-D36C9F856AEA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DB83554B-93D3-44BC-A320-DBE5DE7848A4}">
          <x14:formula1>
            <xm:f>Bevölkerung!$B$9:$B$24</xm:f>
          </x14:formula1>
          <xm:sqref>E7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/>
  <dimension ref="A1:S316"/>
  <sheetViews>
    <sheetView showGridLines="0" zoomScale="89" zoomScaleNormal="160" workbookViewId="0">
      <selection activeCell="C24" sqref="C24:D24"/>
    </sheetView>
  </sheetViews>
  <sheetFormatPr baseColWidth="10" defaultColWidth="0" defaultRowHeight="14.4" zeroHeight="1" x14ac:dyDescent="0.3"/>
  <cols>
    <col min="1" max="1" width="8.77734375" customWidth="1"/>
    <col min="2" max="2" width="4" customWidth="1"/>
    <col min="3" max="3" width="11.21875" customWidth="1"/>
    <col min="4" max="4" width="34.33203125" bestFit="1" customWidth="1"/>
    <col min="5" max="5" width="34.6640625" customWidth="1"/>
    <col min="6" max="6" width="33.21875" customWidth="1"/>
    <col min="7" max="7" width="15.21875" customWidth="1"/>
    <col min="8" max="8" width="10.21875" customWidth="1"/>
    <col min="9" max="9" width="15.44140625" customWidth="1"/>
    <col min="10" max="10" width="8.77734375" customWidth="1"/>
    <col min="11" max="11" width="8.77734375" hidden="1" customWidth="1"/>
    <col min="12" max="19" width="0" hidden="1" customWidth="1"/>
    <col min="20" max="16384" width="8.77734375" hidden="1"/>
  </cols>
  <sheetData>
    <row r="1" spans="2:11" x14ac:dyDescent="0.3"/>
    <row r="2" spans="2:11" ht="18" x14ac:dyDescent="0.3">
      <c r="B2" s="51">
        <v>2</v>
      </c>
      <c r="C2" s="51" t="s">
        <v>122</v>
      </c>
      <c r="D2" s="51"/>
      <c r="E2" s="51"/>
      <c r="F2" s="51"/>
      <c r="G2" s="51"/>
      <c r="H2" s="51"/>
      <c r="I2" s="51"/>
      <c r="J2" s="52"/>
      <c r="K2" s="52"/>
    </row>
    <row r="3" spans="2:11" x14ac:dyDescent="0.3"/>
    <row r="4" spans="2:11" x14ac:dyDescent="0.3">
      <c r="B4" s="164" t="s">
        <v>40</v>
      </c>
      <c r="C4" s="164"/>
      <c r="D4" s="43" t="s">
        <v>224</v>
      </c>
      <c r="E4" s="44"/>
      <c r="F4" s="44"/>
      <c r="G4" s="44"/>
      <c r="H4" s="44"/>
      <c r="I4" s="44"/>
    </row>
    <row r="5" spans="2:11" x14ac:dyDescent="0.3"/>
    <row r="6" spans="2:11" x14ac:dyDescent="0.3">
      <c r="B6" s="16" t="s">
        <v>2</v>
      </c>
      <c r="C6" s="16"/>
      <c r="D6" s="16"/>
      <c r="E6" s="16" t="s">
        <v>35</v>
      </c>
      <c r="F6" s="16"/>
      <c r="G6" s="16"/>
      <c r="H6" s="16"/>
      <c r="I6" s="16"/>
      <c r="J6" s="56"/>
      <c r="K6" s="56"/>
    </row>
    <row r="7" spans="2:11" x14ac:dyDescent="0.3">
      <c r="B7" s="165" t="s">
        <v>0</v>
      </c>
      <c r="C7" s="165"/>
      <c r="D7" s="93" t="s">
        <v>125</v>
      </c>
      <c r="E7" s="99" t="s">
        <v>223</v>
      </c>
      <c r="F7" s="46"/>
      <c r="G7" s="46"/>
      <c r="H7" s="46"/>
      <c r="I7" s="46"/>
      <c r="J7" s="100"/>
      <c r="K7" s="100"/>
    </row>
    <row r="8" spans="2:11" x14ac:dyDescent="0.3"/>
    <row r="9" spans="2:11" x14ac:dyDescent="0.3">
      <c r="B9" s="168" t="str">
        <f>IF(D7="(Bitte Wählen)","Nach Auswahl der Ebene können die Produkte gepflegt werden","")</f>
        <v/>
      </c>
      <c r="C9" s="168"/>
      <c r="D9" s="168"/>
      <c r="E9" s="168"/>
      <c r="F9" s="168"/>
      <c r="G9" s="168"/>
      <c r="H9" s="168"/>
      <c r="I9" s="168"/>
    </row>
    <row r="10" spans="2:11" x14ac:dyDescent="0.3"/>
    <row r="11" spans="2:11" ht="14.55" customHeight="1" x14ac:dyDescent="0.3">
      <c r="B11" s="30" t="s">
        <v>36</v>
      </c>
      <c r="C11" s="166" t="s">
        <v>37</v>
      </c>
      <c r="D11" s="166"/>
      <c r="E11" s="30" t="str">
        <f>D7</f>
        <v>Online-Dienst</v>
      </c>
      <c r="F11" s="30" t="s">
        <v>38</v>
      </c>
      <c r="G11" s="30" t="str">
        <f>IF(D7=Optionen!B5,"OD-ID (optional)",IF(D7=Optionen!B6,"OZG-ID (optional)","ERROR"))</f>
        <v>OD-ID (optional)</v>
      </c>
      <c r="H11" s="30" t="s">
        <v>39</v>
      </c>
      <c r="I11" s="30" t="s">
        <v>132</v>
      </c>
    </row>
    <row r="12" spans="2:11" x14ac:dyDescent="0.3">
      <c r="B12" s="101">
        <f>IF(COUNTIF(C12:G12,"*")&gt;0,1,"")</f>
        <v>1</v>
      </c>
      <c r="C12" s="167" t="s">
        <v>300</v>
      </c>
      <c r="D12" s="167"/>
      <c r="E12" s="41" t="s">
        <v>302</v>
      </c>
      <c r="F12" s="41" t="s">
        <v>301</v>
      </c>
      <c r="G12" s="126"/>
      <c r="H12" s="102" t="str">
        <f>IF(COUNTIF(C12,"")+COUNTIF(E12:F12,"")=0,"Ja",IF(COUNTIF(C12:F12,"")&lt;4,"Nein",""))</f>
        <v>Ja</v>
      </c>
      <c r="I12" s="103" t="s">
        <v>42</v>
      </c>
    </row>
    <row r="13" spans="2:11" x14ac:dyDescent="0.3">
      <c r="B13" s="101">
        <f>IF(COUNTIF(C13:G13,"*")&gt;0,B12+1,"")</f>
        <v>2</v>
      </c>
      <c r="C13" s="167" t="s">
        <v>300</v>
      </c>
      <c r="D13" s="167"/>
      <c r="E13" s="41" t="s">
        <v>303</v>
      </c>
      <c r="F13" s="41" t="s">
        <v>301</v>
      </c>
      <c r="G13" s="126"/>
      <c r="H13" s="102" t="str">
        <f>IF(COUNTIF(C13,"")+COUNTIF(E13:F13,"")=0,"Ja",IF(COUNTIF(C13:F13,"")&lt;4,"Nein",""))</f>
        <v>Ja</v>
      </c>
      <c r="I13" s="103" t="s">
        <v>42</v>
      </c>
    </row>
    <row r="14" spans="2:11" x14ac:dyDescent="0.3">
      <c r="B14" s="101">
        <f t="shared" ref="B14:B77" si="0">IF(COUNTIF(C14:G14,"*")&gt;0,B13+1,"")</f>
        <v>3</v>
      </c>
      <c r="C14" s="167" t="s">
        <v>300</v>
      </c>
      <c r="D14" s="167"/>
      <c r="E14" s="41" t="s">
        <v>305</v>
      </c>
      <c r="F14" s="41" t="s">
        <v>301</v>
      </c>
      <c r="G14" s="126"/>
      <c r="H14" s="102" t="str">
        <f t="shared" ref="H14:H77" si="1">IF(COUNTIF(C14,"")+COUNTIF(E14:F14,"")=0,"Ja",IF(COUNTIF(C14:F14,"")&lt;4,"Nein",""))</f>
        <v>Ja</v>
      </c>
      <c r="I14" s="103" t="s">
        <v>42</v>
      </c>
    </row>
    <row r="15" spans="2:11" x14ac:dyDescent="0.3">
      <c r="B15" s="101">
        <f t="shared" si="0"/>
        <v>4</v>
      </c>
      <c r="C15" s="167" t="s">
        <v>300</v>
      </c>
      <c r="D15" s="167"/>
      <c r="E15" s="41" t="s">
        <v>304</v>
      </c>
      <c r="F15" s="41" t="s">
        <v>301</v>
      </c>
      <c r="G15" s="126"/>
      <c r="H15" s="102" t="str">
        <f t="shared" si="1"/>
        <v>Ja</v>
      </c>
      <c r="I15" s="103" t="s">
        <v>42</v>
      </c>
    </row>
    <row r="16" spans="2:11" x14ac:dyDescent="0.3">
      <c r="B16" s="101" t="str">
        <f t="shared" si="0"/>
        <v/>
      </c>
      <c r="C16" s="167"/>
      <c r="D16" s="167"/>
      <c r="E16" s="41"/>
      <c r="F16" s="41"/>
      <c r="G16" s="126"/>
      <c r="H16" s="102" t="str">
        <f t="shared" si="1"/>
        <v/>
      </c>
      <c r="I16" s="103" t="s">
        <v>42</v>
      </c>
    </row>
    <row r="17" spans="2:9" x14ac:dyDescent="0.3">
      <c r="B17" s="101" t="str">
        <f t="shared" si="0"/>
        <v/>
      </c>
      <c r="C17" s="167"/>
      <c r="D17" s="167"/>
      <c r="E17" s="41"/>
      <c r="F17" s="41"/>
      <c r="G17" s="126"/>
      <c r="H17" s="102" t="str">
        <f t="shared" si="1"/>
        <v/>
      </c>
      <c r="I17" s="103" t="s">
        <v>42</v>
      </c>
    </row>
    <row r="18" spans="2:9" x14ac:dyDescent="0.3">
      <c r="B18" s="101" t="str">
        <f t="shared" si="0"/>
        <v/>
      </c>
      <c r="C18" s="167"/>
      <c r="D18" s="167"/>
      <c r="E18" s="41"/>
      <c r="F18" s="41"/>
      <c r="G18" s="126"/>
      <c r="H18" s="102" t="str">
        <f t="shared" si="1"/>
        <v/>
      </c>
      <c r="I18" s="103" t="s">
        <v>42</v>
      </c>
    </row>
    <row r="19" spans="2:9" x14ac:dyDescent="0.3">
      <c r="B19" s="101" t="str">
        <f t="shared" si="0"/>
        <v/>
      </c>
      <c r="C19" s="167"/>
      <c r="D19" s="167"/>
      <c r="E19" s="41"/>
      <c r="F19" s="41"/>
      <c r="G19" s="126"/>
      <c r="H19" s="102" t="str">
        <f t="shared" si="1"/>
        <v/>
      </c>
      <c r="I19" s="103" t="s">
        <v>42</v>
      </c>
    </row>
    <row r="20" spans="2:9" x14ac:dyDescent="0.3">
      <c r="B20" s="101" t="str">
        <f t="shared" si="0"/>
        <v/>
      </c>
      <c r="C20" s="167"/>
      <c r="D20" s="167"/>
      <c r="E20" s="41"/>
      <c r="F20" s="41"/>
      <c r="G20" s="126"/>
      <c r="H20" s="102" t="str">
        <f t="shared" si="1"/>
        <v/>
      </c>
      <c r="I20" s="103" t="s">
        <v>42</v>
      </c>
    </row>
    <row r="21" spans="2:9" x14ac:dyDescent="0.3">
      <c r="B21" s="101" t="str">
        <f t="shared" si="0"/>
        <v/>
      </c>
      <c r="C21" s="167"/>
      <c r="D21" s="167"/>
      <c r="E21" s="41"/>
      <c r="F21" s="41"/>
      <c r="G21" s="126"/>
      <c r="H21" s="102" t="str">
        <f t="shared" si="1"/>
        <v/>
      </c>
      <c r="I21" s="103" t="s">
        <v>42</v>
      </c>
    </row>
    <row r="22" spans="2:9" x14ac:dyDescent="0.3">
      <c r="B22" s="101" t="str">
        <f t="shared" si="0"/>
        <v/>
      </c>
      <c r="C22" s="167"/>
      <c r="D22" s="167"/>
      <c r="E22" s="41"/>
      <c r="F22" s="41"/>
      <c r="G22" s="126"/>
      <c r="H22" s="102" t="str">
        <f t="shared" si="1"/>
        <v/>
      </c>
      <c r="I22" s="103" t="s">
        <v>42</v>
      </c>
    </row>
    <row r="23" spans="2:9" x14ac:dyDescent="0.3">
      <c r="B23" s="101" t="str">
        <f t="shared" si="0"/>
        <v/>
      </c>
      <c r="C23" s="167"/>
      <c r="D23" s="167"/>
      <c r="E23" s="41"/>
      <c r="F23" s="41"/>
      <c r="G23" s="126"/>
      <c r="H23" s="102" t="str">
        <f t="shared" si="1"/>
        <v/>
      </c>
      <c r="I23" s="103" t="s">
        <v>42</v>
      </c>
    </row>
    <row r="24" spans="2:9" x14ac:dyDescent="0.3">
      <c r="B24" s="101" t="str">
        <f t="shared" si="0"/>
        <v/>
      </c>
      <c r="C24" s="167"/>
      <c r="D24" s="167"/>
      <c r="E24" s="41"/>
      <c r="F24" s="41"/>
      <c r="G24" s="116"/>
      <c r="H24" s="102" t="str">
        <f t="shared" si="1"/>
        <v/>
      </c>
      <c r="I24" s="103" t="s">
        <v>42</v>
      </c>
    </row>
    <row r="25" spans="2:9" x14ac:dyDescent="0.3">
      <c r="B25" s="101" t="str">
        <f t="shared" si="0"/>
        <v/>
      </c>
      <c r="C25" s="167"/>
      <c r="D25" s="167"/>
      <c r="E25" s="41"/>
      <c r="F25" s="41"/>
      <c r="G25" s="116"/>
      <c r="H25" s="102" t="str">
        <f t="shared" si="1"/>
        <v/>
      </c>
      <c r="I25" s="103" t="s">
        <v>42</v>
      </c>
    </row>
    <row r="26" spans="2:9" x14ac:dyDescent="0.3">
      <c r="B26" s="101" t="str">
        <f t="shared" si="0"/>
        <v/>
      </c>
      <c r="C26" s="167"/>
      <c r="D26" s="167"/>
      <c r="E26" s="41"/>
      <c r="F26" s="41"/>
      <c r="G26" s="116"/>
      <c r="H26" s="102" t="str">
        <f t="shared" si="1"/>
        <v/>
      </c>
      <c r="I26" s="103" t="s">
        <v>42</v>
      </c>
    </row>
    <row r="27" spans="2:9" x14ac:dyDescent="0.3">
      <c r="B27" s="101" t="str">
        <f t="shared" si="0"/>
        <v/>
      </c>
      <c r="C27" s="167"/>
      <c r="D27" s="167"/>
      <c r="E27" s="41"/>
      <c r="F27" s="41"/>
      <c r="G27" s="116"/>
      <c r="H27" s="102" t="str">
        <f t="shared" si="1"/>
        <v/>
      </c>
      <c r="I27" s="103" t="s">
        <v>42</v>
      </c>
    </row>
    <row r="28" spans="2:9" x14ac:dyDescent="0.3">
      <c r="B28" s="101" t="str">
        <f t="shared" si="0"/>
        <v/>
      </c>
      <c r="C28" s="167"/>
      <c r="D28" s="167"/>
      <c r="E28" s="41"/>
      <c r="F28" s="41"/>
      <c r="G28" s="116"/>
      <c r="H28" s="102" t="str">
        <f t="shared" si="1"/>
        <v/>
      </c>
      <c r="I28" s="103" t="s">
        <v>42</v>
      </c>
    </row>
    <row r="29" spans="2:9" x14ac:dyDescent="0.3">
      <c r="B29" s="101" t="str">
        <f t="shared" si="0"/>
        <v/>
      </c>
      <c r="C29" s="167"/>
      <c r="D29" s="167"/>
      <c r="E29" s="41"/>
      <c r="F29" s="41"/>
      <c r="G29" s="116"/>
      <c r="H29" s="102" t="str">
        <f t="shared" si="1"/>
        <v/>
      </c>
      <c r="I29" s="103" t="s">
        <v>42</v>
      </c>
    </row>
    <row r="30" spans="2:9" x14ac:dyDescent="0.3">
      <c r="B30" s="101" t="str">
        <f t="shared" si="0"/>
        <v/>
      </c>
      <c r="C30" s="167"/>
      <c r="D30" s="167"/>
      <c r="E30" s="41"/>
      <c r="F30" s="41"/>
      <c r="G30" s="116"/>
      <c r="H30" s="102" t="str">
        <f t="shared" si="1"/>
        <v/>
      </c>
      <c r="I30" s="103" t="s">
        <v>42</v>
      </c>
    </row>
    <row r="31" spans="2:9" x14ac:dyDescent="0.3">
      <c r="B31" s="101" t="str">
        <f t="shared" si="0"/>
        <v/>
      </c>
      <c r="C31" s="167"/>
      <c r="D31" s="167"/>
      <c r="E31" s="41"/>
      <c r="F31" s="41"/>
      <c r="G31" s="116"/>
      <c r="H31" s="102" t="str">
        <f t="shared" si="1"/>
        <v/>
      </c>
      <c r="I31" s="103" t="s">
        <v>42</v>
      </c>
    </row>
    <row r="32" spans="2:9" x14ac:dyDescent="0.3">
      <c r="B32" s="101" t="str">
        <f t="shared" si="0"/>
        <v/>
      </c>
      <c r="C32" s="167"/>
      <c r="D32" s="167"/>
      <c r="E32" s="41"/>
      <c r="F32" s="41"/>
      <c r="G32" s="116"/>
      <c r="H32" s="102" t="str">
        <f t="shared" si="1"/>
        <v/>
      </c>
      <c r="I32" s="103" t="s">
        <v>42</v>
      </c>
    </row>
    <row r="33" spans="2:9" x14ac:dyDescent="0.3">
      <c r="B33" s="101" t="str">
        <f t="shared" si="0"/>
        <v/>
      </c>
      <c r="C33" s="167"/>
      <c r="D33" s="167"/>
      <c r="E33" s="41"/>
      <c r="F33" s="41"/>
      <c r="G33" s="116"/>
      <c r="H33" s="102" t="str">
        <f t="shared" si="1"/>
        <v/>
      </c>
      <c r="I33" s="103" t="s">
        <v>42</v>
      </c>
    </row>
    <row r="34" spans="2:9" x14ac:dyDescent="0.3">
      <c r="B34" s="101" t="str">
        <f t="shared" si="0"/>
        <v/>
      </c>
      <c r="C34" s="167"/>
      <c r="D34" s="167"/>
      <c r="E34" s="41"/>
      <c r="F34" s="41"/>
      <c r="G34" s="116"/>
      <c r="H34" s="102" t="str">
        <f t="shared" si="1"/>
        <v/>
      </c>
      <c r="I34" s="103" t="s">
        <v>42</v>
      </c>
    </row>
    <row r="35" spans="2:9" x14ac:dyDescent="0.3">
      <c r="B35" s="101" t="str">
        <f t="shared" si="0"/>
        <v/>
      </c>
      <c r="C35" s="167"/>
      <c r="D35" s="167"/>
      <c r="E35" s="41"/>
      <c r="F35" s="41"/>
      <c r="G35" s="116"/>
      <c r="H35" s="102" t="str">
        <f t="shared" si="1"/>
        <v/>
      </c>
      <c r="I35" s="103" t="s">
        <v>42</v>
      </c>
    </row>
    <row r="36" spans="2:9" x14ac:dyDescent="0.3">
      <c r="B36" s="101" t="str">
        <f t="shared" si="0"/>
        <v/>
      </c>
      <c r="C36" s="167"/>
      <c r="D36" s="167"/>
      <c r="E36" s="41"/>
      <c r="F36" s="41"/>
      <c r="G36" s="116"/>
      <c r="H36" s="102" t="str">
        <f t="shared" si="1"/>
        <v/>
      </c>
      <c r="I36" s="103" t="s">
        <v>42</v>
      </c>
    </row>
    <row r="37" spans="2:9" x14ac:dyDescent="0.3">
      <c r="B37" s="101" t="str">
        <f t="shared" si="0"/>
        <v/>
      </c>
      <c r="C37" s="167"/>
      <c r="D37" s="167"/>
      <c r="E37" s="41"/>
      <c r="F37" s="41"/>
      <c r="G37" s="116"/>
      <c r="H37" s="102" t="str">
        <f t="shared" si="1"/>
        <v/>
      </c>
      <c r="I37" s="103" t="s">
        <v>42</v>
      </c>
    </row>
    <row r="38" spans="2:9" x14ac:dyDescent="0.3">
      <c r="B38" s="101" t="str">
        <f t="shared" si="0"/>
        <v/>
      </c>
      <c r="C38" s="167"/>
      <c r="D38" s="167"/>
      <c r="E38" s="41"/>
      <c r="F38" s="41"/>
      <c r="G38" s="116"/>
      <c r="H38" s="102" t="str">
        <f t="shared" si="1"/>
        <v/>
      </c>
      <c r="I38" s="103" t="s">
        <v>42</v>
      </c>
    </row>
    <row r="39" spans="2:9" x14ac:dyDescent="0.3">
      <c r="B39" s="101" t="str">
        <f t="shared" si="0"/>
        <v/>
      </c>
      <c r="C39" s="167"/>
      <c r="D39" s="167"/>
      <c r="E39" s="41"/>
      <c r="F39" s="41"/>
      <c r="G39" s="116"/>
      <c r="H39" s="102" t="str">
        <f t="shared" si="1"/>
        <v/>
      </c>
      <c r="I39" s="103" t="s">
        <v>42</v>
      </c>
    </row>
    <row r="40" spans="2:9" x14ac:dyDescent="0.3">
      <c r="B40" s="101" t="str">
        <f t="shared" si="0"/>
        <v/>
      </c>
      <c r="C40" s="167"/>
      <c r="D40" s="167"/>
      <c r="E40" s="41"/>
      <c r="F40" s="41"/>
      <c r="G40" s="116"/>
      <c r="H40" s="102" t="str">
        <f t="shared" si="1"/>
        <v/>
      </c>
      <c r="I40" s="103" t="s">
        <v>42</v>
      </c>
    </row>
    <row r="41" spans="2:9" x14ac:dyDescent="0.3">
      <c r="B41" s="101" t="str">
        <f t="shared" si="0"/>
        <v/>
      </c>
      <c r="C41" s="167"/>
      <c r="D41" s="167"/>
      <c r="E41" s="41"/>
      <c r="F41" s="41"/>
      <c r="G41" s="116"/>
      <c r="H41" s="102" t="str">
        <f t="shared" si="1"/>
        <v/>
      </c>
      <c r="I41" s="103" t="s">
        <v>42</v>
      </c>
    </row>
    <row r="42" spans="2:9" x14ac:dyDescent="0.3">
      <c r="B42" s="101" t="str">
        <f t="shared" si="0"/>
        <v/>
      </c>
      <c r="C42" s="167"/>
      <c r="D42" s="167"/>
      <c r="E42" s="41"/>
      <c r="F42" s="41"/>
      <c r="G42" s="116"/>
      <c r="H42" s="102" t="str">
        <f t="shared" si="1"/>
        <v/>
      </c>
      <c r="I42" s="103" t="s">
        <v>42</v>
      </c>
    </row>
    <row r="43" spans="2:9" x14ac:dyDescent="0.3">
      <c r="B43" s="101" t="str">
        <f t="shared" si="0"/>
        <v/>
      </c>
      <c r="C43" s="167"/>
      <c r="D43" s="167"/>
      <c r="E43" s="41"/>
      <c r="F43" s="41"/>
      <c r="G43" s="116"/>
      <c r="H43" s="102" t="str">
        <f t="shared" si="1"/>
        <v/>
      </c>
      <c r="I43" s="103" t="s">
        <v>42</v>
      </c>
    </row>
    <row r="44" spans="2:9" x14ac:dyDescent="0.3">
      <c r="B44" s="101" t="str">
        <f t="shared" si="0"/>
        <v/>
      </c>
      <c r="C44" s="167"/>
      <c r="D44" s="167"/>
      <c r="E44" s="41"/>
      <c r="F44" s="41"/>
      <c r="G44" s="116"/>
      <c r="H44" s="102" t="str">
        <f t="shared" si="1"/>
        <v/>
      </c>
      <c r="I44" s="103" t="s">
        <v>42</v>
      </c>
    </row>
    <row r="45" spans="2:9" x14ac:dyDescent="0.3">
      <c r="B45" s="101" t="str">
        <f t="shared" si="0"/>
        <v/>
      </c>
      <c r="C45" s="167"/>
      <c r="D45" s="167"/>
      <c r="E45" s="41"/>
      <c r="F45" s="41"/>
      <c r="G45" s="116"/>
      <c r="H45" s="102" t="str">
        <f t="shared" si="1"/>
        <v/>
      </c>
      <c r="I45" s="103" t="s">
        <v>42</v>
      </c>
    </row>
    <row r="46" spans="2:9" x14ac:dyDescent="0.3">
      <c r="B46" s="101" t="str">
        <f t="shared" si="0"/>
        <v/>
      </c>
      <c r="C46" s="167"/>
      <c r="D46" s="167"/>
      <c r="E46" s="41"/>
      <c r="F46" s="41"/>
      <c r="G46" s="116"/>
      <c r="H46" s="102" t="str">
        <f t="shared" si="1"/>
        <v/>
      </c>
      <c r="I46" s="103" t="s">
        <v>42</v>
      </c>
    </row>
    <row r="47" spans="2:9" x14ac:dyDescent="0.3">
      <c r="B47" s="101" t="str">
        <f t="shared" si="0"/>
        <v/>
      </c>
      <c r="C47" s="167"/>
      <c r="D47" s="167"/>
      <c r="E47" s="41"/>
      <c r="F47" s="41"/>
      <c r="G47" s="116"/>
      <c r="H47" s="102" t="str">
        <f t="shared" si="1"/>
        <v/>
      </c>
      <c r="I47" s="103" t="s">
        <v>42</v>
      </c>
    </row>
    <row r="48" spans="2:9" x14ac:dyDescent="0.3">
      <c r="B48" s="101" t="str">
        <f t="shared" si="0"/>
        <v/>
      </c>
      <c r="C48" s="167"/>
      <c r="D48" s="167"/>
      <c r="E48" s="41"/>
      <c r="F48" s="41"/>
      <c r="G48" s="116"/>
      <c r="H48" s="102" t="str">
        <f t="shared" si="1"/>
        <v/>
      </c>
      <c r="I48" s="103" t="s">
        <v>42</v>
      </c>
    </row>
    <row r="49" spans="2:9" x14ac:dyDescent="0.3">
      <c r="B49" s="101" t="str">
        <f t="shared" si="0"/>
        <v/>
      </c>
      <c r="C49" s="167"/>
      <c r="D49" s="167"/>
      <c r="E49" s="41"/>
      <c r="F49" s="41"/>
      <c r="G49" s="116"/>
      <c r="H49" s="102" t="str">
        <f t="shared" si="1"/>
        <v/>
      </c>
      <c r="I49" s="103" t="s">
        <v>42</v>
      </c>
    </row>
    <row r="50" spans="2:9" x14ac:dyDescent="0.3">
      <c r="B50" s="101" t="str">
        <f t="shared" si="0"/>
        <v/>
      </c>
      <c r="C50" s="167"/>
      <c r="D50" s="167"/>
      <c r="E50" s="41"/>
      <c r="F50" s="41"/>
      <c r="G50" s="116"/>
      <c r="H50" s="102" t="str">
        <f t="shared" si="1"/>
        <v/>
      </c>
      <c r="I50" s="103" t="s">
        <v>42</v>
      </c>
    </row>
    <row r="51" spans="2:9" x14ac:dyDescent="0.3">
      <c r="B51" s="101" t="str">
        <f t="shared" si="0"/>
        <v/>
      </c>
      <c r="C51" s="167"/>
      <c r="D51" s="167"/>
      <c r="E51" s="41"/>
      <c r="F51" s="41"/>
      <c r="G51" s="116"/>
      <c r="H51" s="102" t="str">
        <f t="shared" si="1"/>
        <v/>
      </c>
      <c r="I51" s="103" t="s">
        <v>42</v>
      </c>
    </row>
    <row r="52" spans="2:9" x14ac:dyDescent="0.3">
      <c r="B52" s="101" t="str">
        <f t="shared" si="0"/>
        <v/>
      </c>
      <c r="C52" s="167"/>
      <c r="D52" s="167"/>
      <c r="E52" s="41"/>
      <c r="F52" s="41"/>
      <c r="G52" s="116"/>
      <c r="H52" s="102" t="str">
        <f t="shared" si="1"/>
        <v/>
      </c>
      <c r="I52" s="103" t="s">
        <v>42</v>
      </c>
    </row>
    <row r="53" spans="2:9" x14ac:dyDescent="0.3">
      <c r="B53" s="101" t="str">
        <f t="shared" si="0"/>
        <v/>
      </c>
      <c r="C53" s="167"/>
      <c r="D53" s="167"/>
      <c r="E53" s="41"/>
      <c r="F53" s="41"/>
      <c r="G53" s="116"/>
      <c r="H53" s="102" t="str">
        <f t="shared" si="1"/>
        <v/>
      </c>
      <c r="I53" s="103" t="s">
        <v>42</v>
      </c>
    </row>
    <row r="54" spans="2:9" x14ac:dyDescent="0.3">
      <c r="B54" s="101" t="str">
        <f t="shared" si="0"/>
        <v/>
      </c>
      <c r="C54" s="167"/>
      <c r="D54" s="167"/>
      <c r="E54" s="41"/>
      <c r="F54" s="41"/>
      <c r="G54" s="116"/>
      <c r="H54" s="102" t="str">
        <f t="shared" si="1"/>
        <v/>
      </c>
      <c r="I54" s="103" t="s">
        <v>42</v>
      </c>
    </row>
    <row r="55" spans="2:9" x14ac:dyDescent="0.3">
      <c r="B55" s="101" t="str">
        <f t="shared" si="0"/>
        <v/>
      </c>
      <c r="C55" s="167"/>
      <c r="D55" s="167"/>
      <c r="E55" s="41"/>
      <c r="F55" s="41"/>
      <c r="G55" s="116"/>
      <c r="H55" s="102" t="str">
        <f t="shared" si="1"/>
        <v/>
      </c>
      <c r="I55" s="103" t="s">
        <v>42</v>
      </c>
    </row>
    <row r="56" spans="2:9" x14ac:dyDescent="0.3">
      <c r="B56" s="101" t="str">
        <f t="shared" si="0"/>
        <v/>
      </c>
      <c r="C56" s="167"/>
      <c r="D56" s="167"/>
      <c r="E56" s="41"/>
      <c r="F56" s="41"/>
      <c r="G56" s="116"/>
      <c r="H56" s="102" t="str">
        <f t="shared" si="1"/>
        <v/>
      </c>
      <c r="I56" s="103" t="s">
        <v>42</v>
      </c>
    </row>
    <row r="57" spans="2:9" x14ac:dyDescent="0.3">
      <c r="B57" s="101" t="str">
        <f t="shared" si="0"/>
        <v/>
      </c>
      <c r="C57" s="167"/>
      <c r="D57" s="167"/>
      <c r="E57" s="41"/>
      <c r="F57" s="41"/>
      <c r="G57" s="116"/>
      <c r="H57" s="102" t="str">
        <f t="shared" si="1"/>
        <v/>
      </c>
      <c r="I57" s="103" t="s">
        <v>42</v>
      </c>
    </row>
    <row r="58" spans="2:9" x14ac:dyDescent="0.3">
      <c r="B58" s="101" t="str">
        <f t="shared" si="0"/>
        <v/>
      </c>
      <c r="C58" s="167"/>
      <c r="D58" s="167"/>
      <c r="E58" s="41"/>
      <c r="F58" s="41"/>
      <c r="G58" s="116"/>
      <c r="H58" s="102" t="str">
        <f t="shared" si="1"/>
        <v/>
      </c>
      <c r="I58" s="103" t="s">
        <v>42</v>
      </c>
    </row>
    <row r="59" spans="2:9" x14ac:dyDescent="0.3">
      <c r="B59" s="101" t="str">
        <f t="shared" si="0"/>
        <v/>
      </c>
      <c r="C59" s="167"/>
      <c r="D59" s="167"/>
      <c r="E59" s="41"/>
      <c r="F59" s="41"/>
      <c r="G59" s="116"/>
      <c r="H59" s="102" t="str">
        <f t="shared" si="1"/>
        <v/>
      </c>
      <c r="I59" s="103" t="s">
        <v>42</v>
      </c>
    </row>
    <row r="60" spans="2:9" x14ac:dyDescent="0.3">
      <c r="B60" s="101" t="str">
        <f t="shared" si="0"/>
        <v/>
      </c>
      <c r="C60" s="167"/>
      <c r="D60" s="167"/>
      <c r="E60" s="41"/>
      <c r="F60" s="41"/>
      <c r="G60" s="116"/>
      <c r="H60" s="102" t="str">
        <f t="shared" si="1"/>
        <v/>
      </c>
      <c r="I60" s="103" t="s">
        <v>42</v>
      </c>
    </row>
    <row r="61" spans="2:9" x14ac:dyDescent="0.3">
      <c r="B61" s="101" t="str">
        <f t="shared" si="0"/>
        <v/>
      </c>
      <c r="C61" s="167"/>
      <c r="D61" s="167"/>
      <c r="E61" s="41"/>
      <c r="F61" s="41"/>
      <c r="G61" s="116"/>
      <c r="H61" s="102" t="str">
        <f t="shared" si="1"/>
        <v/>
      </c>
      <c r="I61" s="103" t="s">
        <v>42</v>
      </c>
    </row>
    <row r="62" spans="2:9" x14ac:dyDescent="0.3">
      <c r="B62" s="101" t="str">
        <f t="shared" si="0"/>
        <v/>
      </c>
      <c r="C62" s="167"/>
      <c r="D62" s="167"/>
      <c r="E62" s="41"/>
      <c r="F62" s="41"/>
      <c r="G62" s="116"/>
      <c r="H62" s="102" t="str">
        <f t="shared" si="1"/>
        <v/>
      </c>
      <c r="I62" s="103" t="s">
        <v>42</v>
      </c>
    </row>
    <row r="63" spans="2:9" x14ac:dyDescent="0.3">
      <c r="B63" s="101" t="str">
        <f t="shared" si="0"/>
        <v/>
      </c>
      <c r="C63" s="167"/>
      <c r="D63" s="167"/>
      <c r="E63" s="41"/>
      <c r="F63" s="41"/>
      <c r="G63" s="116"/>
      <c r="H63" s="102" t="str">
        <f t="shared" si="1"/>
        <v/>
      </c>
      <c r="I63" s="103" t="s">
        <v>42</v>
      </c>
    </row>
    <row r="64" spans="2:9" x14ac:dyDescent="0.3">
      <c r="B64" s="101" t="str">
        <f t="shared" si="0"/>
        <v/>
      </c>
      <c r="C64" s="167"/>
      <c r="D64" s="167"/>
      <c r="E64" s="41"/>
      <c r="F64" s="41"/>
      <c r="G64" s="116"/>
      <c r="H64" s="102" t="str">
        <f t="shared" si="1"/>
        <v/>
      </c>
      <c r="I64" s="103" t="s">
        <v>42</v>
      </c>
    </row>
    <row r="65" spans="2:9" x14ac:dyDescent="0.3">
      <c r="B65" s="101" t="str">
        <f t="shared" si="0"/>
        <v/>
      </c>
      <c r="C65" s="167"/>
      <c r="D65" s="167"/>
      <c r="E65" s="41"/>
      <c r="F65" s="41"/>
      <c r="G65" s="116"/>
      <c r="H65" s="102" t="str">
        <f t="shared" si="1"/>
        <v/>
      </c>
      <c r="I65" s="103" t="s">
        <v>42</v>
      </c>
    </row>
    <row r="66" spans="2:9" x14ac:dyDescent="0.3">
      <c r="B66" s="101" t="str">
        <f t="shared" si="0"/>
        <v/>
      </c>
      <c r="C66" s="167"/>
      <c r="D66" s="167"/>
      <c r="E66" s="41"/>
      <c r="F66" s="41"/>
      <c r="G66" s="116"/>
      <c r="H66" s="102" t="str">
        <f t="shared" si="1"/>
        <v/>
      </c>
      <c r="I66" s="103" t="s">
        <v>42</v>
      </c>
    </row>
    <row r="67" spans="2:9" x14ac:dyDescent="0.3">
      <c r="B67" s="101" t="str">
        <f t="shared" si="0"/>
        <v/>
      </c>
      <c r="C67" s="167"/>
      <c r="D67" s="167"/>
      <c r="E67" s="41"/>
      <c r="F67" s="41"/>
      <c r="G67" s="116"/>
      <c r="H67" s="102" t="str">
        <f t="shared" si="1"/>
        <v/>
      </c>
      <c r="I67" s="103" t="s">
        <v>42</v>
      </c>
    </row>
    <row r="68" spans="2:9" x14ac:dyDescent="0.3">
      <c r="B68" s="101" t="str">
        <f t="shared" si="0"/>
        <v/>
      </c>
      <c r="C68" s="167"/>
      <c r="D68" s="167"/>
      <c r="E68" s="41"/>
      <c r="F68" s="41"/>
      <c r="G68" s="116"/>
      <c r="H68" s="102" t="str">
        <f t="shared" si="1"/>
        <v/>
      </c>
      <c r="I68" s="103" t="s">
        <v>42</v>
      </c>
    </row>
    <row r="69" spans="2:9" x14ac:dyDescent="0.3">
      <c r="B69" s="101" t="str">
        <f t="shared" si="0"/>
        <v/>
      </c>
      <c r="C69" s="167"/>
      <c r="D69" s="167"/>
      <c r="E69" s="41"/>
      <c r="F69" s="41"/>
      <c r="G69" s="116"/>
      <c r="H69" s="102" t="str">
        <f t="shared" si="1"/>
        <v/>
      </c>
      <c r="I69" s="103" t="s">
        <v>42</v>
      </c>
    </row>
    <row r="70" spans="2:9" x14ac:dyDescent="0.3">
      <c r="B70" s="101" t="str">
        <f t="shared" si="0"/>
        <v/>
      </c>
      <c r="C70" s="167"/>
      <c r="D70" s="167"/>
      <c r="E70" s="41"/>
      <c r="F70" s="41"/>
      <c r="G70" s="116"/>
      <c r="H70" s="102" t="str">
        <f t="shared" si="1"/>
        <v/>
      </c>
      <c r="I70" s="103" t="s">
        <v>42</v>
      </c>
    </row>
    <row r="71" spans="2:9" x14ac:dyDescent="0.3">
      <c r="B71" s="101" t="str">
        <f t="shared" si="0"/>
        <v/>
      </c>
      <c r="C71" s="167"/>
      <c r="D71" s="167"/>
      <c r="E71" s="41"/>
      <c r="F71" s="41"/>
      <c r="G71" s="116"/>
      <c r="H71" s="102" t="str">
        <f t="shared" si="1"/>
        <v/>
      </c>
      <c r="I71" s="103" t="s">
        <v>42</v>
      </c>
    </row>
    <row r="72" spans="2:9" x14ac:dyDescent="0.3">
      <c r="B72" s="101" t="str">
        <f t="shared" si="0"/>
        <v/>
      </c>
      <c r="C72" s="167"/>
      <c r="D72" s="167"/>
      <c r="E72" s="41"/>
      <c r="F72" s="41"/>
      <c r="G72" s="116"/>
      <c r="H72" s="102" t="str">
        <f t="shared" si="1"/>
        <v/>
      </c>
      <c r="I72" s="103" t="s">
        <v>42</v>
      </c>
    </row>
    <row r="73" spans="2:9" x14ac:dyDescent="0.3">
      <c r="B73" s="101" t="str">
        <f t="shared" si="0"/>
        <v/>
      </c>
      <c r="C73" s="167"/>
      <c r="D73" s="167"/>
      <c r="E73" s="41"/>
      <c r="F73" s="41"/>
      <c r="G73" s="116"/>
      <c r="H73" s="102" t="str">
        <f t="shared" si="1"/>
        <v/>
      </c>
      <c r="I73" s="103" t="s">
        <v>42</v>
      </c>
    </row>
    <row r="74" spans="2:9" x14ac:dyDescent="0.3">
      <c r="B74" s="101" t="str">
        <f t="shared" si="0"/>
        <v/>
      </c>
      <c r="C74" s="167"/>
      <c r="D74" s="167"/>
      <c r="E74" s="41"/>
      <c r="F74" s="41"/>
      <c r="G74" s="116"/>
      <c r="H74" s="102" t="str">
        <f t="shared" si="1"/>
        <v/>
      </c>
      <c r="I74" s="103" t="s">
        <v>42</v>
      </c>
    </row>
    <row r="75" spans="2:9" x14ac:dyDescent="0.3">
      <c r="B75" s="101" t="str">
        <f t="shared" si="0"/>
        <v/>
      </c>
      <c r="C75" s="167"/>
      <c r="D75" s="167"/>
      <c r="E75" s="41"/>
      <c r="F75" s="41"/>
      <c r="G75" s="116"/>
      <c r="H75" s="102" t="str">
        <f t="shared" si="1"/>
        <v/>
      </c>
      <c r="I75" s="103" t="s">
        <v>42</v>
      </c>
    </row>
    <row r="76" spans="2:9" x14ac:dyDescent="0.3">
      <c r="B76" s="101" t="str">
        <f t="shared" si="0"/>
        <v/>
      </c>
      <c r="C76" s="167"/>
      <c r="D76" s="167"/>
      <c r="E76" s="41"/>
      <c r="F76" s="41"/>
      <c r="G76" s="116"/>
      <c r="H76" s="102" t="str">
        <f t="shared" si="1"/>
        <v/>
      </c>
      <c r="I76" s="103" t="s">
        <v>42</v>
      </c>
    </row>
    <row r="77" spans="2:9" x14ac:dyDescent="0.3">
      <c r="B77" s="101" t="str">
        <f t="shared" si="0"/>
        <v/>
      </c>
      <c r="C77" s="167"/>
      <c r="D77" s="167"/>
      <c r="E77" s="41"/>
      <c r="F77" s="41"/>
      <c r="G77" s="116"/>
      <c r="H77" s="102" t="str">
        <f t="shared" si="1"/>
        <v/>
      </c>
      <c r="I77" s="103" t="s">
        <v>42</v>
      </c>
    </row>
    <row r="78" spans="2:9" x14ac:dyDescent="0.3">
      <c r="B78" s="101" t="str">
        <f t="shared" ref="B78:B141" si="2">IF(COUNTIF(C78:G78,"*")&gt;0,B77+1,"")</f>
        <v/>
      </c>
      <c r="C78" s="167"/>
      <c r="D78" s="167"/>
      <c r="E78" s="41"/>
      <c r="F78" s="41"/>
      <c r="G78" s="116"/>
      <c r="H78" s="102" t="str">
        <f t="shared" ref="H78:H141" si="3">IF(COUNTIF(C78,"")+COUNTIF(E78:F78,"")=0,"Ja",IF(COUNTIF(C78:F78,"")&lt;4,"Nein",""))</f>
        <v/>
      </c>
      <c r="I78" s="103" t="s">
        <v>42</v>
      </c>
    </row>
    <row r="79" spans="2:9" x14ac:dyDescent="0.3">
      <c r="B79" s="101" t="str">
        <f t="shared" si="2"/>
        <v/>
      </c>
      <c r="C79" s="167"/>
      <c r="D79" s="167"/>
      <c r="E79" s="41"/>
      <c r="F79" s="41"/>
      <c r="G79" s="116"/>
      <c r="H79" s="102" t="str">
        <f t="shared" si="3"/>
        <v/>
      </c>
      <c r="I79" s="103" t="s">
        <v>42</v>
      </c>
    </row>
    <row r="80" spans="2:9" x14ac:dyDescent="0.3">
      <c r="B80" s="101" t="str">
        <f t="shared" si="2"/>
        <v/>
      </c>
      <c r="C80" s="167"/>
      <c r="D80" s="167"/>
      <c r="E80" s="41"/>
      <c r="F80" s="41"/>
      <c r="G80" s="116"/>
      <c r="H80" s="102" t="str">
        <f t="shared" si="3"/>
        <v/>
      </c>
      <c r="I80" s="103" t="s">
        <v>42</v>
      </c>
    </row>
    <row r="81" spans="2:9" x14ac:dyDescent="0.3">
      <c r="B81" s="101" t="str">
        <f t="shared" si="2"/>
        <v/>
      </c>
      <c r="C81" s="167"/>
      <c r="D81" s="167"/>
      <c r="E81" s="41"/>
      <c r="F81" s="41"/>
      <c r="G81" s="116"/>
      <c r="H81" s="102" t="str">
        <f t="shared" si="3"/>
        <v/>
      </c>
      <c r="I81" s="103" t="s">
        <v>42</v>
      </c>
    </row>
    <row r="82" spans="2:9" x14ac:dyDescent="0.3">
      <c r="B82" s="101" t="str">
        <f t="shared" si="2"/>
        <v/>
      </c>
      <c r="C82" s="167"/>
      <c r="D82" s="167"/>
      <c r="E82" s="41"/>
      <c r="F82" s="41"/>
      <c r="G82" s="116"/>
      <c r="H82" s="102" t="str">
        <f t="shared" si="3"/>
        <v/>
      </c>
      <c r="I82" s="103" t="s">
        <v>42</v>
      </c>
    </row>
    <row r="83" spans="2:9" x14ac:dyDescent="0.3">
      <c r="B83" s="101" t="str">
        <f t="shared" si="2"/>
        <v/>
      </c>
      <c r="C83" s="167"/>
      <c r="D83" s="167"/>
      <c r="E83" s="41"/>
      <c r="F83" s="41"/>
      <c r="G83" s="116"/>
      <c r="H83" s="102" t="str">
        <f t="shared" si="3"/>
        <v/>
      </c>
      <c r="I83" s="103" t="s">
        <v>42</v>
      </c>
    </row>
    <row r="84" spans="2:9" x14ac:dyDescent="0.3">
      <c r="B84" s="101" t="str">
        <f t="shared" si="2"/>
        <v/>
      </c>
      <c r="C84" s="167"/>
      <c r="D84" s="167"/>
      <c r="E84" s="41"/>
      <c r="F84" s="41"/>
      <c r="G84" s="116"/>
      <c r="H84" s="102" t="str">
        <f t="shared" si="3"/>
        <v/>
      </c>
      <c r="I84" s="103" t="s">
        <v>42</v>
      </c>
    </row>
    <row r="85" spans="2:9" x14ac:dyDescent="0.3">
      <c r="B85" s="101" t="str">
        <f t="shared" si="2"/>
        <v/>
      </c>
      <c r="C85" s="167"/>
      <c r="D85" s="167"/>
      <c r="E85" s="41"/>
      <c r="F85" s="41"/>
      <c r="G85" s="116"/>
      <c r="H85" s="102" t="str">
        <f t="shared" si="3"/>
        <v/>
      </c>
      <c r="I85" s="103" t="s">
        <v>42</v>
      </c>
    </row>
    <row r="86" spans="2:9" x14ac:dyDescent="0.3">
      <c r="B86" s="101" t="str">
        <f t="shared" si="2"/>
        <v/>
      </c>
      <c r="C86" s="167"/>
      <c r="D86" s="167"/>
      <c r="E86" s="41"/>
      <c r="F86" s="41"/>
      <c r="G86" s="116"/>
      <c r="H86" s="102" t="str">
        <f t="shared" si="3"/>
        <v/>
      </c>
      <c r="I86" s="103" t="s">
        <v>42</v>
      </c>
    </row>
    <row r="87" spans="2:9" x14ac:dyDescent="0.3">
      <c r="B87" s="101" t="str">
        <f t="shared" si="2"/>
        <v/>
      </c>
      <c r="C87" s="167"/>
      <c r="D87" s="167"/>
      <c r="E87" s="41"/>
      <c r="F87" s="41"/>
      <c r="G87" s="116"/>
      <c r="H87" s="102" t="str">
        <f t="shared" si="3"/>
        <v/>
      </c>
      <c r="I87" s="103" t="s">
        <v>42</v>
      </c>
    </row>
    <row r="88" spans="2:9" x14ac:dyDescent="0.3">
      <c r="B88" s="101" t="str">
        <f t="shared" si="2"/>
        <v/>
      </c>
      <c r="C88" s="167"/>
      <c r="D88" s="167"/>
      <c r="E88" s="41"/>
      <c r="F88" s="41"/>
      <c r="G88" s="116"/>
      <c r="H88" s="102" t="str">
        <f t="shared" si="3"/>
        <v/>
      </c>
      <c r="I88" s="103" t="s">
        <v>42</v>
      </c>
    </row>
    <row r="89" spans="2:9" x14ac:dyDescent="0.3">
      <c r="B89" s="101" t="str">
        <f t="shared" si="2"/>
        <v/>
      </c>
      <c r="C89" s="167"/>
      <c r="D89" s="167"/>
      <c r="E89" s="41"/>
      <c r="F89" s="41"/>
      <c r="G89" s="116"/>
      <c r="H89" s="102" t="str">
        <f t="shared" si="3"/>
        <v/>
      </c>
      <c r="I89" s="103" t="s">
        <v>42</v>
      </c>
    </row>
    <row r="90" spans="2:9" x14ac:dyDescent="0.3">
      <c r="B90" s="101" t="str">
        <f t="shared" si="2"/>
        <v/>
      </c>
      <c r="C90" s="167"/>
      <c r="D90" s="167"/>
      <c r="E90" s="41"/>
      <c r="F90" s="41"/>
      <c r="G90" s="116"/>
      <c r="H90" s="102" t="str">
        <f t="shared" si="3"/>
        <v/>
      </c>
      <c r="I90" s="103" t="s">
        <v>42</v>
      </c>
    </row>
    <row r="91" spans="2:9" x14ac:dyDescent="0.3">
      <c r="B91" s="101" t="str">
        <f t="shared" si="2"/>
        <v/>
      </c>
      <c r="C91" s="167"/>
      <c r="D91" s="167"/>
      <c r="E91" s="41"/>
      <c r="F91" s="41"/>
      <c r="G91" s="116"/>
      <c r="H91" s="102" t="str">
        <f t="shared" si="3"/>
        <v/>
      </c>
      <c r="I91" s="103" t="s">
        <v>42</v>
      </c>
    </row>
    <row r="92" spans="2:9" x14ac:dyDescent="0.3">
      <c r="B92" s="101" t="str">
        <f t="shared" si="2"/>
        <v/>
      </c>
      <c r="C92" s="167"/>
      <c r="D92" s="167"/>
      <c r="E92" s="41"/>
      <c r="F92" s="41"/>
      <c r="G92" s="116"/>
      <c r="H92" s="102" t="str">
        <f t="shared" si="3"/>
        <v/>
      </c>
      <c r="I92" s="103" t="s">
        <v>42</v>
      </c>
    </row>
    <row r="93" spans="2:9" x14ac:dyDescent="0.3">
      <c r="B93" s="101" t="str">
        <f t="shared" si="2"/>
        <v/>
      </c>
      <c r="C93" s="167"/>
      <c r="D93" s="167"/>
      <c r="E93" s="41"/>
      <c r="F93" s="41"/>
      <c r="G93" s="116"/>
      <c r="H93" s="102" t="str">
        <f t="shared" si="3"/>
        <v/>
      </c>
      <c r="I93" s="103" t="s">
        <v>42</v>
      </c>
    </row>
    <row r="94" spans="2:9" x14ac:dyDescent="0.3">
      <c r="B94" s="101" t="str">
        <f t="shared" si="2"/>
        <v/>
      </c>
      <c r="C94" s="167"/>
      <c r="D94" s="167"/>
      <c r="E94" s="41"/>
      <c r="F94" s="41"/>
      <c r="G94" s="116"/>
      <c r="H94" s="102" t="str">
        <f t="shared" si="3"/>
        <v/>
      </c>
      <c r="I94" s="103" t="s">
        <v>42</v>
      </c>
    </row>
    <row r="95" spans="2:9" x14ac:dyDescent="0.3">
      <c r="B95" s="101" t="str">
        <f t="shared" si="2"/>
        <v/>
      </c>
      <c r="C95" s="167"/>
      <c r="D95" s="167"/>
      <c r="E95" s="41"/>
      <c r="F95" s="41"/>
      <c r="G95" s="116"/>
      <c r="H95" s="102" t="str">
        <f t="shared" si="3"/>
        <v/>
      </c>
      <c r="I95" s="103" t="s">
        <v>42</v>
      </c>
    </row>
    <row r="96" spans="2:9" x14ac:dyDescent="0.3">
      <c r="B96" s="101" t="str">
        <f t="shared" si="2"/>
        <v/>
      </c>
      <c r="C96" s="167"/>
      <c r="D96" s="167"/>
      <c r="E96" s="41"/>
      <c r="F96" s="41"/>
      <c r="G96" s="116"/>
      <c r="H96" s="102" t="str">
        <f t="shared" si="3"/>
        <v/>
      </c>
      <c r="I96" s="103" t="s">
        <v>42</v>
      </c>
    </row>
    <row r="97" spans="2:9" x14ac:dyDescent="0.3">
      <c r="B97" s="101" t="str">
        <f t="shared" si="2"/>
        <v/>
      </c>
      <c r="C97" s="167"/>
      <c r="D97" s="167"/>
      <c r="E97" s="41"/>
      <c r="F97" s="41"/>
      <c r="G97" s="116"/>
      <c r="H97" s="102" t="str">
        <f t="shared" si="3"/>
        <v/>
      </c>
      <c r="I97" s="103" t="s">
        <v>42</v>
      </c>
    </row>
    <row r="98" spans="2:9" x14ac:dyDescent="0.3">
      <c r="B98" s="101" t="str">
        <f t="shared" si="2"/>
        <v/>
      </c>
      <c r="C98" s="167"/>
      <c r="D98" s="167"/>
      <c r="E98" s="41"/>
      <c r="F98" s="41"/>
      <c r="G98" s="116"/>
      <c r="H98" s="102" t="str">
        <f t="shared" si="3"/>
        <v/>
      </c>
      <c r="I98" s="103" t="s">
        <v>42</v>
      </c>
    </row>
    <row r="99" spans="2:9" x14ac:dyDescent="0.3">
      <c r="B99" s="101" t="str">
        <f t="shared" si="2"/>
        <v/>
      </c>
      <c r="C99" s="167"/>
      <c r="D99" s="167"/>
      <c r="E99" s="41"/>
      <c r="F99" s="41"/>
      <c r="G99" s="116"/>
      <c r="H99" s="102" t="str">
        <f t="shared" si="3"/>
        <v/>
      </c>
      <c r="I99" s="103" t="s">
        <v>42</v>
      </c>
    </row>
    <row r="100" spans="2:9" x14ac:dyDescent="0.3">
      <c r="B100" s="101" t="str">
        <f t="shared" si="2"/>
        <v/>
      </c>
      <c r="C100" s="167"/>
      <c r="D100" s="167"/>
      <c r="E100" s="41"/>
      <c r="F100" s="41"/>
      <c r="G100" s="116"/>
      <c r="H100" s="102" t="str">
        <f t="shared" si="3"/>
        <v/>
      </c>
      <c r="I100" s="103" t="s">
        <v>42</v>
      </c>
    </row>
    <row r="101" spans="2:9" x14ac:dyDescent="0.3">
      <c r="B101" s="101" t="str">
        <f t="shared" si="2"/>
        <v/>
      </c>
      <c r="C101" s="167"/>
      <c r="D101" s="167"/>
      <c r="E101" s="41"/>
      <c r="F101" s="41"/>
      <c r="G101" s="116"/>
      <c r="H101" s="102" t="str">
        <f t="shared" si="3"/>
        <v/>
      </c>
      <c r="I101" s="103" t="s">
        <v>42</v>
      </c>
    </row>
    <row r="102" spans="2:9" x14ac:dyDescent="0.3">
      <c r="B102" s="101" t="str">
        <f t="shared" si="2"/>
        <v/>
      </c>
      <c r="C102" s="167"/>
      <c r="D102" s="167"/>
      <c r="E102" s="41"/>
      <c r="F102" s="41"/>
      <c r="G102" s="116"/>
      <c r="H102" s="102" t="str">
        <f t="shared" si="3"/>
        <v/>
      </c>
      <c r="I102" s="103" t="s">
        <v>42</v>
      </c>
    </row>
    <row r="103" spans="2:9" x14ac:dyDescent="0.3">
      <c r="B103" s="101" t="str">
        <f t="shared" si="2"/>
        <v/>
      </c>
      <c r="C103" s="167"/>
      <c r="D103" s="167"/>
      <c r="E103" s="41"/>
      <c r="F103" s="41"/>
      <c r="G103" s="116"/>
      <c r="H103" s="102" t="str">
        <f t="shared" si="3"/>
        <v/>
      </c>
      <c r="I103" s="103" t="s">
        <v>42</v>
      </c>
    </row>
    <row r="104" spans="2:9" x14ac:dyDescent="0.3">
      <c r="B104" s="101" t="str">
        <f t="shared" si="2"/>
        <v/>
      </c>
      <c r="C104" s="167"/>
      <c r="D104" s="167"/>
      <c r="E104" s="41"/>
      <c r="F104" s="41"/>
      <c r="G104" s="116"/>
      <c r="H104" s="102" t="str">
        <f t="shared" si="3"/>
        <v/>
      </c>
      <c r="I104" s="103" t="s">
        <v>42</v>
      </c>
    </row>
    <row r="105" spans="2:9" x14ac:dyDescent="0.3">
      <c r="B105" s="101" t="str">
        <f t="shared" si="2"/>
        <v/>
      </c>
      <c r="C105" s="167"/>
      <c r="D105" s="167"/>
      <c r="E105" s="41"/>
      <c r="F105" s="41"/>
      <c r="G105" s="116"/>
      <c r="H105" s="102" t="str">
        <f t="shared" si="3"/>
        <v/>
      </c>
      <c r="I105" s="103" t="s">
        <v>42</v>
      </c>
    </row>
    <row r="106" spans="2:9" x14ac:dyDescent="0.3">
      <c r="B106" s="101" t="str">
        <f t="shared" si="2"/>
        <v/>
      </c>
      <c r="C106" s="167"/>
      <c r="D106" s="167"/>
      <c r="E106" s="41"/>
      <c r="F106" s="41"/>
      <c r="G106" s="116"/>
      <c r="H106" s="102" t="str">
        <f t="shared" si="3"/>
        <v/>
      </c>
      <c r="I106" s="103" t="s">
        <v>42</v>
      </c>
    </row>
    <row r="107" spans="2:9" x14ac:dyDescent="0.3">
      <c r="B107" s="101" t="str">
        <f t="shared" si="2"/>
        <v/>
      </c>
      <c r="C107" s="167"/>
      <c r="D107" s="167"/>
      <c r="E107" s="41"/>
      <c r="F107" s="41"/>
      <c r="G107" s="116"/>
      <c r="H107" s="102" t="str">
        <f t="shared" si="3"/>
        <v/>
      </c>
      <c r="I107" s="103" t="s">
        <v>42</v>
      </c>
    </row>
    <row r="108" spans="2:9" x14ac:dyDescent="0.3">
      <c r="B108" s="101" t="str">
        <f t="shared" si="2"/>
        <v/>
      </c>
      <c r="C108" s="167"/>
      <c r="D108" s="167"/>
      <c r="E108" s="41"/>
      <c r="F108" s="41"/>
      <c r="G108" s="116"/>
      <c r="H108" s="102" t="str">
        <f t="shared" si="3"/>
        <v/>
      </c>
      <c r="I108" s="103" t="s">
        <v>42</v>
      </c>
    </row>
    <row r="109" spans="2:9" x14ac:dyDescent="0.3">
      <c r="B109" s="101" t="str">
        <f t="shared" si="2"/>
        <v/>
      </c>
      <c r="C109" s="167"/>
      <c r="D109" s="167"/>
      <c r="E109" s="41"/>
      <c r="F109" s="41"/>
      <c r="G109" s="116"/>
      <c r="H109" s="102" t="str">
        <f t="shared" si="3"/>
        <v/>
      </c>
      <c r="I109" s="103" t="s">
        <v>42</v>
      </c>
    </row>
    <row r="110" spans="2:9" x14ac:dyDescent="0.3">
      <c r="B110" s="101" t="str">
        <f t="shared" si="2"/>
        <v/>
      </c>
      <c r="C110" s="167"/>
      <c r="D110" s="167"/>
      <c r="E110" s="41"/>
      <c r="F110" s="41"/>
      <c r="G110" s="116"/>
      <c r="H110" s="102" t="str">
        <f t="shared" si="3"/>
        <v/>
      </c>
      <c r="I110" s="103" t="s">
        <v>42</v>
      </c>
    </row>
    <row r="111" spans="2:9" x14ac:dyDescent="0.3">
      <c r="B111" s="101" t="str">
        <f t="shared" si="2"/>
        <v/>
      </c>
      <c r="C111" s="167"/>
      <c r="D111" s="167"/>
      <c r="E111" s="41"/>
      <c r="F111" s="41"/>
      <c r="G111" s="116"/>
      <c r="H111" s="102" t="str">
        <f t="shared" si="3"/>
        <v/>
      </c>
      <c r="I111" s="103" t="s">
        <v>42</v>
      </c>
    </row>
    <row r="112" spans="2:9" x14ac:dyDescent="0.3">
      <c r="B112" s="101" t="str">
        <f t="shared" si="2"/>
        <v/>
      </c>
      <c r="C112" s="167"/>
      <c r="D112" s="167"/>
      <c r="E112" s="41"/>
      <c r="F112" s="41"/>
      <c r="G112" s="116"/>
      <c r="H112" s="102" t="str">
        <f t="shared" si="3"/>
        <v/>
      </c>
      <c r="I112" s="103" t="s">
        <v>42</v>
      </c>
    </row>
    <row r="113" spans="2:9" x14ac:dyDescent="0.3">
      <c r="B113" s="101" t="str">
        <f t="shared" si="2"/>
        <v/>
      </c>
      <c r="C113" s="167"/>
      <c r="D113" s="167"/>
      <c r="E113" s="41"/>
      <c r="F113" s="41"/>
      <c r="G113" s="116"/>
      <c r="H113" s="102" t="str">
        <f t="shared" si="3"/>
        <v/>
      </c>
      <c r="I113" s="103" t="s">
        <v>42</v>
      </c>
    </row>
    <row r="114" spans="2:9" x14ac:dyDescent="0.3">
      <c r="B114" s="101" t="str">
        <f t="shared" si="2"/>
        <v/>
      </c>
      <c r="C114" s="167"/>
      <c r="D114" s="167"/>
      <c r="E114" s="41"/>
      <c r="F114" s="41"/>
      <c r="G114" s="116"/>
      <c r="H114" s="102" t="str">
        <f t="shared" si="3"/>
        <v/>
      </c>
      <c r="I114" s="103" t="s">
        <v>42</v>
      </c>
    </row>
    <row r="115" spans="2:9" x14ac:dyDescent="0.3">
      <c r="B115" s="101" t="str">
        <f t="shared" si="2"/>
        <v/>
      </c>
      <c r="C115" s="167"/>
      <c r="D115" s="167"/>
      <c r="E115" s="41"/>
      <c r="F115" s="41"/>
      <c r="G115" s="116"/>
      <c r="H115" s="102" t="str">
        <f t="shared" si="3"/>
        <v/>
      </c>
      <c r="I115" s="103" t="s">
        <v>42</v>
      </c>
    </row>
    <row r="116" spans="2:9" x14ac:dyDescent="0.3">
      <c r="B116" s="101" t="str">
        <f t="shared" si="2"/>
        <v/>
      </c>
      <c r="C116" s="167"/>
      <c r="D116" s="167"/>
      <c r="E116" s="41"/>
      <c r="F116" s="41"/>
      <c r="G116" s="116"/>
      <c r="H116" s="102" t="str">
        <f t="shared" si="3"/>
        <v/>
      </c>
      <c r="I116" s="103" t="s">
        <v>42</v>
      </c>
    </row>
    <row r="117" spans="2:9" x14ac:dyDescent="0.3">
      <c r="B117" s="101" t="str">
        <f t="shared" si="2"/>
        <v/>
      </c>
      <c r="C117" s="167"/>
      <c r="D117" s="167"/>
      <c r="E117" s="41"/>
      <c r="F117" s="41"/>
      <c r="G117" s="116"/>
      <c r="H117" s="102" t="str">
        <f t="shared" si="3"/>
        <v/>
      </c>
      <c r="I117" s="103" t="s">
        <v>42</v>
      </c>
    </row>
    <row r="118" spans="2:9" x14ac:dyDescent="0.3">
      <c r="B118" s="101" t="str">
        <f t="shared" si="2"/>
        <v/>
      </c>
      <c r="C118" s="167"/>
      <c r="D118" s="167"/>
      <c r="E118" s="41"/>
      <c r="F118" s="41"/>
      <c r="G118" s="116"/>
      <c r="H118" s="102" t="str">
        <f t="shared" si="3"/>
        <v/>
      </c>
      <c r="I118" s="103" t="s">
        <v>42</v>
      </c>
    </row>
    <row r="119" spans="2:9" x14ac:dyDescent="0.3">
      <c r="B119" s="101" t="str">
        <f t="shared" si="2"/>
        <v/>
      </c>
      <c r="C119" s="167"/>
      <c r="D119" s="167"/>
      <c r="E119" s="41"/>
      <c r="F119" s="41"/>
      <c r="G119" s="116"/>
      <c r="H119" s="102" t="str">
        <f t="shared" si="3"/>
        <v/>
      </c>
      <c r="I119" s="103" t="s">
        <v>42</v>
      </c>
    </row>
    <row r="120" spans="2:9" x14ac:dyDescent="0.3">
      <c r="B120" s="101" t="str">
        <f t="shared" si="2"/>
        <v/>
      </c>
      <c r="C120" s="167"/>
      <c r="D120" s="167"/>
      <c r="E120" s="41"/>
      <c r="F120" s="41"/>
      <c r="G120" s="116"/>
      <c r="H120" s="102" t="str">
        <f t="shared" si="3"/>
        <v/>
      </c>
      <c r="I120" s="103" t="s">
        <v>42</v>
      </c>
    </row>
    <row r="121" spans="2:9" x14ac:dyDescent="0.3">
      <c r="B121" s="101" t="str">
        <f t="shared" si="2"/>
        <v/>
      </c>
      <c r="C121" s="167"/>
      <c r="D121" s="167"/>
      <c r="E121" s="41"/>
      <c r="F121" s="41"/>
      <c r="G121" s="116"/>
      <c r="H121" s="102" t="str">
        <f t="shared" si="3"/>
        <v/>
      </c>
      <c r="I121" s="103" t="s">
        <v>42</v>
      </c>
    </row>
    <row r="122" spans="2:9" x14ac:dyDescent="0.3">
      <c r="B122" s="101" t="str">
        <f t="shared" si="2"/>
        <v/>
      </c>
      <c r="C122" s="167"/>
      <c r="D122" s="167"/>
      <c r="E122" s="41"/>
      <c r="F122" s="41"/>
      <c r="G122" s="116"/>
      <c r="H122" s="102" t="str">
        <f t="shared" si="3"/>
        <v/>
      </c>
      <c r="I122" s="103" t="s">
        <v>42</v>
      </c>
    </row>
    <row r="123" spans="2:9" x14ac:dyDescent="0.3">
      <c r="B123" s="101" t="str">
        <f t="shared" si="2"/>
        <v/>
      </c>
      <c r="C123" s="167"/>
      <c r="D123" s="167"/>
      <c r="E123" s="41"/>
      <c r="F123" s="41"/>
      <c r="G123" s="116"/>
      <c r="H123" s="102" t="str">
        <f t="shared" si="3"/>
        <v/>
      </c>
      <c r="I123" s="103" t="s">
        <v>42</v>
      </c>
    </row>
    <row r="124" spans="2:9" x14ac:dyDescent="0.3">
      <c r="B124" s="101" t="str">
        <f t="shared" si="2"/>
        <v/>
      </c>
      <c r="C124" s="167"/>
      <c r="D124" s="167"/>
      <c r="E124" s="41"/>
      <c r="F124" s="41"/>
      <c r="G124" s="116"/>
      <c r="H124" s="102" t="str">
        <f t="shared" si="3"/>
        <v/>
      </c>
      <c r="I124" s="103" t="s">
        <v>42</v>
      </c>
    </row>
    <row r="125" spans="2:9" x14ac:dyDescent="0.3">
      <c r="B125" s="101" t="str">
        <f t="shared" si="2"/>
        <v/>
      </c>
      <c r="C125" s="167"/>
      <c r="D125" s="167"/>
      <c r="E125" s="41"/>
      <c r="F125" s="41"/>
      <c r="G125" s="116"/>
      <c r="H125" s="102" t="str">
        <f t="shared" si="3"/>
        <v/>
      </c>
      <c r="I125" s="103" t="s">
        <v>42</v>
      </c>
    </row>
    <row r="126" spans="2:9" x14ac:dyDescent="0.3">
      <c r="B126" s="101" t="str">
        <f t="shared" si="2"/>
        <v/>
      </c>
      <c r="C126" s="167"/>
      <c r="D126" s="167"/>
      <c r="E126" s="41"/>
      <c r="F126" s="41"/>
      <c r="G126" s="116"/>
      <c r="H126" s="102" t="str">
        <f t="shared" si="3"/>
        <v/>
      </c>
      <c r="I126" s="103" t="s">
        <v>42</v>
      </c>
    </row>
    <row r="127" spans="2:9" x14ac:dyDescent="0.3">
      <c r="B127" s="101" t="str">
        <f t="shared" si="2"/>
        <v/>
      </c>
      <c r="C127" s="167"/>
      <c r="D127" s="167"/>
      <c r="E127" s="41"/>
      <c r="F127" s="41"/>
      <c r="G127" s="116"/>
      <c r="H127" s="102" t="str">
        <f t="shared" si="3"/>
        <v/>
      </c>
      <c r="I127" s="103" t="s">
        <v>42</v>
      </c>
    </row>
    <row r="128" spans="2:9" x14ac:dyDescent="0.3">
      <c r="B128" s="101" t="str">
        <f t="shared" si="2"/>
        <v/>
      </c>
      <c r="C128" s="167"/>
      <c r="D128" s="167"/>
      <c r="E128" s="41"/>
      <c r="F128" s="41"/>
      <c r="G128" s="116"/>
      <c r="H128" s="102" t="str">
        <f t="shared" si="3"/>
        <v/>
      </c>
      <c r="I128" s="103" t="s">
        <v>42</v>
      </c>
    </row>
    <row r="129" spans="2:9" x14ac:dyDescent="0.3">
      <c r="B129" s="101" t="str">
        <f t="shared" si="2"/>
        <v/>
      </c>
      <c r="C129" s="167"/>
      <c r="D129" s="167"/>
      <c r="E129" s="41"/>
      <c r="F129" s="41"/>
      <c r="G129" s="116"/>
      <c r="H129" s="102" t="str">
        <f t="shared" si="3"/>
        <v/>
      </c>
      <c r="I129" s="103" t="s">
        <v>42</v>
      </c>
    </row>
    <row r="130" spans="2:9" x14ac:dyDescent="0.3">
      <c r="B130" s="101" t="str">
        <f t="shared" si="2"/>
        <v/>
      </c>
      <c r="C130" s="167"/>
      <c r="D130" s="167"/>
      <c r="E130" s="41"/>
      <c r="F130" s="41"/>
      <c r="G130" s="116"/>
      <c r="H130" s="102" t="str">
        <f t="shared" si="3"/>
        <v/>
      </c>
      <c r="I130" s="103" t="s">
        <v>42</v>
      </c>
    </row>
    <row r="131" spans="2:9" x14ac:dyDescent="0.3">
      <c r="B131" s="101" t="str">
        <f t="shared" si="2"/>
        <v/>
      </c>
      <c r="C131" s="167"/>
      <c r="D131" s="167"/>
      <c r="E131" s="41"/>
      <c r="F131" s="41"/>
      <c r="G131" s="116"/>
      <c r="H131" s="102" t="str">
        <f t="shared" si="3"/>
        <v/>
      </c>
      <c r="I131" s="103" t="s">
        <v>42</v>
      </c>
    </row>
    <row r="132" spans="2:9" x14ac:dyDescent="0.3">
      <c r="B132" s="101" t="str">
        <f t="shared" si="2"/>
        <v/>
      </c>
      <c r="C132" s="167"/>
      <c r="D132" s="167"/>
      <c r="E132" s="41"/>
      <c r="F132" s="41"/>
      <c r="G132" s="116"/>
      <c r="H132" s="102" t="str">
        <f t="shared" si="3"/>
        <v/>
      </c>
      <c r="I132" s="103" t="s">
        <v>42</v>
      </c>
    </row>
    <row r="133" spans="2:9" x14ac:dyDescent="0.3">
      <c r="B133" s="101" t="str">
        <f t="shared" si="2"/>
        <v/>
      </c>
      <c r="C133" s="167"/>
      <c r="D133" s="167"/>
      <c r="E133" s="41"/>
      <c r="F133" s="41"/>
      <c r="G133" s="116"/>
      <c r="H133" s="102" t="str">
        <f t="shared" si="3"/>
        <v/>
      </c>
      <c r="I133" s="103" t="s">
        <v>42</v>
      </c>
    </row>
    <row r="134" spans="2:9" x14ac:dyDescent="0.3">
      <c r="B134" s="101" t="str">
        <f t="shared" si="2"/>
        <v/>
      </c>
      <c r="C134" s="167"/>
      <c r="D134" s="167"/>
      <c r="E134" s="41"/>
      <c r="F134" s="41"/>
      <c r="G134" s="116"/>
      <c r="H134" s="102" t="str">
        <f t="shared" si="3"/>
        <v/>
      </c>
      <c r="I134" s="103" t="s">
        <v>42</v>
      </c>
    </row>
    <row r="135" spans="2:9" x14ac:dyDescent="0.3">
      <c r="B135" s="101" t="str">
        <f t="shared" si="2"/>
        <v/>
      </c>
      <c r="C135" s="167"/>
      <c r="D135" s="167"/>
      <c r="E135" s="41"/>
      <c r="F135" s="41"/>
      <c r="G135" s="116"/>
      <c r="H135" s="102" t="str">
        <f t="shared" si="3"/>
        <v/>
      </c>
      <c r="I135" s="103" t="s">
        <v>42</v>
      </c>
    </row>
    <row r="136" spans="2:9" x14ac:dyDescent="0.3">
      <c r="B136" s="101" t="str">
        <f t="shared" si="2"/>
        <v/>
      </c>
      <c r="C136" s="167"/>
      <c r="D136" s="167"/>
      <c r="E136" s="41"/>
      <c r="F136" s="41"/>
      <c r="G136" s="116"/>
      <c r="H136" s="102" t="str">
        <f t="shared" si="3"/>
        <v/>
      </c>
      <c r="I136" s="103" t="s">
        <v>42</v>
      </c>
    </row>
    <row r="137" spans="2:9" x14ac:dyDescent="0.3">
      <c r="B137" s="101" t="str">
        <f t="shared" si="2"/>
        <v/>
      </c>
      <c r="C137" s="167"/>
      <c r="D137" s="167"/>
      <c r="E137" s="41"/>
      <c r="F137" s="41"/>
      <c r="G137" s="116"/>
      <c r="H137" s="102" t="str">
        <f t="shared" si="3"/>
        <v/>
      </c>
      <c r="I137" s="103" t="s">
        <v>42</v>
      </c>
    </row>
    <row r="138" spans="2:9" x14ac:dyDescent="0.3">
      <c r="B138" s="101" t="str">
        <f t="shared" si="2"/>
        <v/>
      </c>
      <c r="C138" s="167"/>
      <c r="D138" s="167"/>
      <c r="E138" s="41"/>
      <c r="F138" s="41"/>
      <c r="G138" s="116"/>
      <c r="H138" s="102" t="str">
        <f t="shared" si="3"/>
        <v/>
      </c>
      <c r="I138" s="103" t="s">
        <v>42</v>
      </c>
    </row>
    <row r="139" spans="2:9" x14ac:dyDescent="0.3">
      <c r="B139" s="101" t="str">
        <f t="shared" si="2"/>
        <v/>
      </c>
      <c r="C139" s="167"/>
      <c r="D139" s="167"/>
      <c r="E139" s="41"/>
      <c r="F139" s="41"/>
      <c r="G139" s="116"/>
      <c r="H139" s="102" t="str">
        <f t="shared" si="3"/>
        <v/>
      </c>
      <c r="I139" s="103" t="s">
        <v>42</v>
      </c>
    </row>
    <row r="140" spans="2:9" x14ac:dyDescent="0.3">
      <c r="B140" s="101" t="str">
        <f t="shared" si="2"/>
        <v/>
      </c>
      <c r="C140" s="167"/>
      <c r="D140" s="167"/>
      <c r="E140" s="41"/>
      <c r="F140" s="41"/>
      <c r="G140" s="116"/>
      <c r="H140" s="102" t="str">
        <f t="shared" si="3"/>
        <v/>
      </c>
      <c r="I140" s="103" t="s">
        <v>42</v>
      </c>
    </row>
    <row r="141" spans="2:9" x14ac:dyDescent="0.3">
      <c r="B141" s="101" t="str">
        <f t="shared" si="2"/>
        <v/>
      </c>
      <c r="C141" s="167"/>
      <c r="D141" s="167"/>
      <c r="E141" s="41"/>
      <c r="F141" s="41"/>
      <c r="G141" s="116"/>
      <c r="H141" s="102" t="str">
        <f t="shared" si="3"/>
        <v/>
      </c>
      <c r="I141" s="103" t="s">
        <v>42</v>
      </c>
    </row>
    <row r="142" spans="2:9" x14ac:dyDescent="0.3">
      <c r="B142" s="101" t="str">
        <f t="shared" ref="B142:B205" si="4">IF(COUNTIF(C142:G142,"*")&gt;0,B141+1,"")</f>
        <v/>
      </c>
      <c r="C142" s="167"/>
      <c r="D142" s="167"/>
      <c r="E142" s="41"/>
      <c r="F142" s="41"/>
      <c r="G142" s="116"/>
      <c r="H142" s="102" t="str">
        <f t="shared" ref="H142:H205" si="5">IF(COUNTIF(C142,"")+COUNTIF(E142:F142,"")=0,"Ja",IF(COUNTIF(C142:F142,"")&lt;4,"Nein",""))</f>
        <v/>
      </c>
      <c r="I142" s="103" t="s">
        <v>42</v>
      </c>
    </row>
    <row r="143" spans="2:9" x14ac:dyDescent="0.3">
      <c r="B143" s="101" t="str">
        <f t="shared" si="4"/>
        <v/>
      </c>
      <c r="C143" s="167"/>
      <c r="D143" s="167"/>
      <c r="E143" s="41"/>
      <c r="F143" s="41"/>
      <c r="G143" s="116"/>
      <c r="H143" s="102" t="str">
        <f t="shared" si="5"/>
        <v/>
      </c>
      <c r="I143" s="103" t="s">
        <v>42</v>
      </c>
    </row>
    <row r="144" spans="2:9" x14ac:dyDescent="0.3">
      <c r="B144" s="101" t="str">
        <f t="shared" si="4"/>
        <v/>
      </c>
      <c r="C144" s="167"/>
      <c r="D144" s="167"/>
      <c r="E144" s="41"/>
      <c r="F144" s="41"/>
      <c r="G144" s="116"/>
      <c r="H144" s="102" t="str">
        <f t="shared" si="5"/>
        <v/>
      </c>
      <c r="I144" s="103" t="s">
        <v>42</v>
      </c>
    </row>
    <row r="145" spans="2:9" x14ac:dyDescent="0.3">
      <c r="B145" s="101" t="str">
        <f t="shared" si="4"/>
        <v/>
      </c>
      <c r="C145" s="167"/>
      <c r="D145" s="167"/>
      <c r="E145" s="41"/>
      <c r="F145" s="41"/>
      <c r="G145" s="116"/>
      <c r="H145" s="102" t="str">
        <f t="shared" si="5"/>
        <v/>
      </c>
      <c r="I145" s="103" t="s">
        <v>42</v>
      </c>
    </row>
    <row r="146" spans="2:9" x14ac:dyDescent="0.3">
      <c r="B146" s="101" t="str">
        <f t="shared" si="4"/>
        <v/>
      </c>
      <c r="C146" s="167"/>
      <c r="D146" s="167"/>
      <c r="E146" s="41"/>
      <c r="F146" s="41"/>
      <c r="G146" s="116"/>
      <c r="H146" s="102" t="str">
        <f t="shared" si="5"/>
        <v/>
      </c>
      <c r="I146" s="103" t="s">
        <v>42</v>
      </c>
    </row>
    <row r="147" spans="2:9" x14ac:dyDescent="0.3">
      <c r="B147" s="101" t="str">
        <f t="shared" si="4"/>
        <v/>
      </c>
      <c r="C147" s="167"/>
      <c r="D147" s="167"/>
      <c r="E147" s="41"/>
      <c r="F147" s="41"/>
      <c r="G147" s="116"/>
      <c r="H147" s="102" t="str">
        <f t="shared" si="5"/>
        <v/>
      </c>
      <c r="I147" s="103" t="s">
        <v>42</v>
      </c>
    </row>
    <row r="148" spans="2:9" x14ac:dyDescent="0.3">
      <c r="B148" s="101" t="str">
        <f t="shared" si="4"/>
        <v/>
      </c>
      <c r="C148" s="167"/>
      <c r="D148" s="167"/>
      <c r="E148" s="41"/>
      <c r="F148" s="41"/>
      <c r="G148" s="116"/>
      <c r="H148" s="102" t="str">
        <f t="shared" si="5"/>
        <v/>
      </c>
      <c r="I148" s="103" t="s">
        <v>42</v>
      </c>
    </row>
    <row r="149" spans="2:9" x14ac:dyDescent="0.3">
      <c r="B149" s="101" t="str">
        <f t="shared" si="4"/>
        <v/>
      </c>
      <c r="C149" s="167"/>
      <c r="D149" s="167"/>
      <c r="E149" s="41"/>
      <c r="F149" s="41"/>
      <c r="G149" s="116"/>
      <c r="H149" s="102" t="str">
        <f t="shared" si="5"/>
        <v/>
      </c>
      <c r="I149" s="103" t="s">
        <v>42</v>
      </c>
    </row>
    <row r="150" spans="2:9" x14ac:dyDescent="0.3">
      <c r="B150" s="101" t="str">
        <f t="shared" si="4"/>
        <v/>
      </c>
      <c r="C150" s="167"/>
      <c r="D150" s="167"/>
      <c r="E150" s="41"/>
      <c r="F150" s="41"/>
      <c r="G150" s="116"/>
      <c r="H150" s="102" t="str">
        <f t="shared" si="5"/>
        <v/>
      </c>
      <c r="I150" s="103" t="s">
        <v>42</v>
      </c>
    </row>
    <row r="151" spans="2:9" x14ac:dyDescent="0.3">
      <c r="B151" s="101" t="str">
        <f t="shared" si="4"/>
        <v/>
      </c>
      <c r="C151" s="167"/>
      <c r="D151" s="167"/>
      <c r="E151" s="41"/>
      <c r="F151" s="41"/>
      <c r="G151" s="116"/>
      <c r="H151" s="102" t="str">
        <f t="shared" si="5"/>
        <v/>
      </c>
      <c r="I151" s="103" t="s">
        <v>42</v>
      </c>
    </row>
    <row r="152" spans="2:9" x14ac:dyDescent="0.3">
      <c r="B152" s="101" t="str">
        <f t="shared" si="4"/>
        <v/>
      </c>
      <c r="C152" s="167"/>
      <c r="D152" s="167"/>
      <c r="E152" s="41"/>
      <c r="F152" s="41"/>
      <c r="G152" s="116"/>
      <c r="H152" s="102" t="str">
        <f t="shared" si="5"/>
        <v/>
      </c>
      <c r="I152" s="103" t="s">
        <v>42</v>
      </c>
    </row>
    <row r="153" spans="2:9" x14ac:dyDescent="0.3">
      <c r="B153" s="101" t="str">
        <f t="shared" si="4"/>
        <v/>
      </c>
      <c r="C153" s="167"/>
      <c r="D153" s="167"/>
      <c r="E153" s="41"/>
      <c r="F153" s="41"/>
      <c r="G153" s="116"/>
      <c r="H153" s="102" t="str">
        <f t="shared" si="5"/>
        <v/>
      </c>
      <c r="I153" s="103" t="s">
        <v>42</v>
      </c>
    </row>
    <row r="154" spans="2:9" x14ac:dyDescent="0.3">
      <c r="B154" s="101" t="str">
        <f t="shared" si="4"/>
        <v/>
      </c>
      <c r="C154" s="167"/>
      <c r="D154" s="167"/>
      <c r="E154" s="41"/>
      <c r="F154" s="41"/>
      <c r="G154" s="116"/>
      <c r="H154" s="102" t="str">
        <f t="shared" si="5"/>
        <v/>
      </c>
      <c r="I154" s="103" t="s">
        <v>42</v>
      </c>
    </row>
    <row r="155" spans="2:9" x14ac:dyDescent="0.3">
      <c r="B155" s="101" t="str">
        <f t="shared" si="4"/>
        <v/>
      </c>
      <c r="C155" s="167"/>
      <c r="D155" s="167"/>
      <c r="E155" s="41"/>
      <c r="F155" s="41"/>
      <c r="G155" s="116"/>
      <c r="H155" s="102" t="str">
        <f t="shared" si="5"/>
        <v/>
      </c>
      <c r="I155" s="103" t="s">
        <v>42</v>
      </c>
    </row>
    <row r="156" spans="2:9" x14ac:dyDescent="0.3">
      <c r="B156" s="101" t="str">
        <f t="shared" si="4"/>
        <v/>
      </c>
      <c r="C156" s="167"/>
      <c r="D156" s="167"/>
      <c r="E156" s="41"/>
      <c r="F156" s="41"/>
      <c r="G156" s="116"/>
      <c r="H156" s="102" t="str">
        <f t="shared" si="5"/>
        <v/>
      </c>
      <c r="I156" s="103" t="s">
        <v>42</v>
      </c>
    </row>
    <row r="157" spans="2:9" x14ac:dyDescent="0.3">
      <c r="B157" s="101" t="str">
        <f t="shared" si="4"/>
        <v/>
      </c>
      <c r="C157" s="167"/>
      <c r="D157" s="167"/>
      <c r="E157" s="41"/>
      <c r="F157" s="41"/>
      <c r="G157" s="116"/>
      <c r="H157" s="102" t="str">
        <f t="shared" si="5"/>
        <v/>
      </c>
      <c r="I157" s="103" t="s">
        <v>42</v>
      </c>
    </row>
    <row r="158" spans="2:9" x14ac:dyDescent="0.3">
      <c r="B158" s="101" t="str">
        <f t="shared" si="4"/>
        <v/>
      </c>
      <c r="C158" s="167"/>
      <c r="D158" s="167"/>
      <c r="E158" s="41"/>
      <c r="F158" s="41"/>
      <c r="G158" s="116"/>
      <c r="H158" s="102" t="str">
        <f t="shared" si="5"/>
        <v/>
      </c>
      <c r="I158" s="103" t="s">
        <v>42</v>
      </c>
    </row>
    <row r="159" spans="2:9" x14ac:dyDescent="0.3">
      <c r="B159" s="101" t="str">
        <f t="shared" si="4"/>
        <v/>
      </c>
      <c r="C159" s="167"/>
      <c r="D159" s="167"/>
      <c r="E159" s="41"/>
      <c r="F159" s="41"/>
      <c r="G159" s="116"/>
      <c r="H159" s="102" t="str">
        <f t="shared" si="5"/>
        <v/>
      </c>
      <c r="I159" s="103" t="s">
        <v>42</v>
      </c>
    </row>
    <row r="160" spans="2:9" x14ac:dyDescent="0.3">
      <c r="B160" s="101" t="str">
        <f t="shared" si="4"/>
        <v/>
      </c>
      <c r="C160" s="167"/>
      <c r="D160" s="167"/>
      <c r="E160" s="41"/>
      <c r="F160" s="41"/>
      <c r="G160" s="116"/>
      <c r="H160" s="102" t="str">
        <f t="shared" si="5"/>
        <v/>
      </c>
      <c r="I160" s="103" t="s">
        <v>42</v>
      </c>
    </row>
    <row r="161" spans="2:9" x14ac:dyDescent="0.3">
      <c r="B161" s="101" t="str">
        <f t="shared" si="4"/>
        <v/>
      </c>
      <c r="C161" s="167"/>
      <c r="D161" s="167"/>
      <c r="E161" s="41"/>
      <c r="F161" s="41"/>
      <c r="G161" s="116"/>
      <c r="H161" s="102" t="str">
        <f t="shared" si="5"/>
        <v/>
      </c>
      <c r="I161" s="103" t="s">
        <v>42</v>
      </c>
    </row>
    <row r="162" spans="2:9" x14ac:dyDescent="0.3">
      <c r="B162" s="101" t="str">
        <f t="shared" si="4"/>
        <v/>
      </c>
      <c r="C162" s="167"/>
      <c r="D162" s="167"/>
      <c r="E162" s="41"/>
      <c r="F162" s="41"/>
      <c r="G162" s="116"/>
      <c r="H162" s="102" t="str">
        <f t="shared" si="5"/>
        <v/>
      </c>
      <c r="I162" s="103" t="s">
        <v>42</v>
      </c>
    </row>
    <row r="163" spans="2:9" x14ac:dyDescent="0.3">
      <c r="B163" s="101" t="str">
        <f t="shared" si="4"/>
        <v/>
      </c>
      <c r="C163" s="167"/>
      <c r="D163" s="167"/>
      <c r="E163" s="41"/>
      <c r="F163" s="41"/>
      <c r="G163" s="116"/>
      <c r="H163" s="102" t="str">
        <f t="shared" si="5"/>
        <v/>
      </c>
      <c r="I163" s="103" t="s">
        <v>42</v>
      </c>
    </row>
    <row r="164" spans="2:9" x14ac:dyDescent="0.3">
      <c r="B164" s="101" t="str">
        <f t="shared" si="4"/>
        <v/>
      </c>
      <c r="C164" s="167"/>
      <c r="D164" s="167"/>
      <c r="E164" s="41"/>
      <c r="F164" s="41"/>
      <c r="G164" s="116"/>
      <c r="H164" s="102" t="str">
        <f t="shared" si="5"/>
        <v/>
      </c>
      <c r="I164" s="103" t="s">
        <v>42</v>
      </c>
    </row>
    <row r="165" spans="2:9" x14ac:dyDescent="0.3">
      <c r="B165" s="101" t="str">
        <f t="shared" si="4"/>
        <v/>
      </c>
      <c r="C165" s="167"/>
      <c r="D165" s="167"/>
      <c r="E165" s="41"/>
      <c r="F165" s="41"/>
      <c r="G165" s="116"/>
      <c r="H165" s="102" t="str">
        <f t="shared" si="5"/>
        <v/>
      </c>
      <c r="I165" s="103" t="s">
        <v>42</v>
      </c>
    </row>
    <row r="166" spans="2:9" x14ac:dyDescent="0.3">
      <c r="B166" s="101" t="str">
        <f t="shared" si="4"/>
        <v/>
      </c>
      <c r="C166" s="167"/>
      <c r="D166" s="167"/>
      <c r="E166" s="41"/>
      <c r="F166" s="41"/>
      <c r="G166" s="116"/>
      <c r="H166" s="102" t="str">
        <f t="shared" si="5"/>
        <v/>
      </c>
      <c r="I166" s="103" t="s">
        <v>42</v>
      </c>
    </row>
    <row r="167" spans="2:9" x14ac:dyDescent="0.3">
      <c r="B167" s="101" t="str">
        <f t="shared" si="4"/>
        <v/>
      </c>
      <c r="C167" s="167"/>
      <c r="D167" s="167"/>
      <c r="E167" s="41"/>
      <c r="F167" s="41"/>
      <c r="G167" s="116"/>
      <c r="H167" s="102" t="str">
        <f t="shared" si="5"/>
        <v/>
      </c>
      <c r="I167" s="103" t="s">
        <v>42</v>
      </c>
    </row>
    <row r="168" spans="2:9" x14ac:dyDescent="0.3">
      <c r="B168" s="101" t="str">
        <f t="shared" si="4"/>
        <v/>
      </c>
      <c r="C168" s="167"/>
      <c r="D168" s="167"/>
      <c r="E168" s="41"/>
      <c r="F168" s="41"/>
      <c r="G168" s="116"/>
      <c r="H168" s="102" t="str">
        <f t="shared" si="5"/>
        <v/>
      </c>
      <c r="I168" s="103" t="s">
        <v>42</v>
      </c>
    </row>
    <row r="169" spans="2:9" x14ac:dyDescent="0.3">
      <c r="B169" s="101" t="str">
        <f t="shared" si="4"/>
        <v/>
      </c>
      <c r="C169" s="167"/>
      <c r="D169" s="167"/>
      <c r="E169" s="41"/>
      <c r="F169" s="41"/>
      <c r="G169" s="116"/>
      <c r="H169" s="102" t="str">
        <f t="shared" si="5"/>
        <v/>
      </c>
      <c r="I169" s="103" t="s">
        <v>42</v>
      </c>
    </row>
    <row r="170" spans="2:9" x14ac:dyDescent="0.3">
      <c r="B170" s="101" t="str">
        <f t="shared" si="4"/>
        <v/>
      </c>
      <c r="C170" s="167"/>
      <c r="D170" s="167"/>
      <c r="E170" s="41"/>
      <c r="F170" s="41"/>
      <c r="G170" s="116"/>
      <c r="H170" s="102" t="str">
        <f t="shared" si="5"/>
        <v/>
      </c>
      <c r="I170" s="103" t="s">
        <v>42</v>
      </c>
    </row>
    <row r="171" spans="2:9" x14ac:dyDescent="0.3">
      <c r="B171" s="101" t="str">
        <f t="shared" si="4"/>
        <v/>
      </c>
      <c r="C171" s="167"/>
      <c r="D171" s="167"/>
      <c r="E171" s="41"/>
      <c r="F171" s="41"/>
      <c r="G171" s="116"/>
      <c r="H171" s="102" t="str">
        <f t="shared" si="5"/>
        <v/>
      </c>
      <c r="I171" s="103" t="s">
        <v>42</v>
      </c>
    </row>
    <row r="172" spans="2:9" x14ac:dyDescent="0.3">
      <c r="B172" s="101" t="str">
        <f t="shared" si="4"/>
        <v/>
      </c>
      <c r="C172" s="167"/>
      <c r="D172" s="167"/>
      <c r="E172" s="41"/>
      <c r="F172" s="41"/>
      <c r="G172" s="116"/>
      <c r="H172" s="102" t="str">
        <f t="shared" si="5"/>
        <v/>
      </c>
      <c r="I172" s="103" t="s">
        <v>42</v>
      </c>
    </row>
    <row r="173" spans="2:9" x14ac:dyDescent="0.3">
      <c r="B173" s="101" t="str">
        <f t="shared" si="4"/>
        <v/>
      </c>
      <c r="C173" s="167"/>
      <c r="D173" s="167"/>
      <c r="E173" s="41"/>
      <c r="F173" s="41"/>
      <c r="G173" s="116"/>
      <c r="H173" s="102" t="str">
        <f t="shared" si="5"/>
        <v/>
      </c>
      <c r="I173" s="103" t="s">
        <v>42</v>
      </c>
    </row>
    <row r="174" spans="2:9" x14ac:dyDescent="0.3">
      <c r="B174" s="101" t="str">
        <f t="shared" si="4"/>
        <v/>
      </c>
      <c r="C174" s="167"/>
      <c r="D174" s="167"/>
      <c r="E174" s="41"/>
      <c r="F174" s="41"/>
      <c r="G174" s="116"/>
      <c r="H174" s="102" t="str">
        <f t="shared" si="5"/>
        <v/>
      </c>
      <c r="I174" s="103" t="s">
        <v>42</v>
      </c>
    </row>
    <row r="175" spans="2:9" x14ac:dyDescent="0.3">
      <c r="B175" s="101" t="str">
        <f t="shared" si="4"/>
        <v/>
      </c>
      <c r="C175" s="167"/>
      <c r="D175" s="167"/>
      <c r="E175" s="41"/>
      <c r="F175" s="41"/>
      <c r="G175" s="116"/>
      <c r="H175" s="102" t="str">
        <f t="shared" si="5"/>
        <v/>
      </c>
      <c r="I175" s="103" t="s">
        <v>42</v>
      </c>
    </row>
    <row r="176" spans="2:9" x14ac:dyDescent="0.3">
      <c r="B176" s="101" t="str">
        <f t="shared" si="4"/>
        <v/>
      </c>
      <c r="C176" s="167"/>
      <c r="D176" s="167"/>
      <c r="E176" s="41"/>
      <c r="F176" s="41"/>
      <c r="G176" s="116"/>
      <c r="H176" s="102" t="str">
        <f t="shared" si="5"/>
        <v/>
      </c>
      <c r="I176" s="103" t="s">
        <v>42</v>
      </c>
    </row>
    <row r="177" spans="2:9" x14ac:dyDescent="0.3">
      <c r="B177" s="101" t="str">
        <f t="shared" si="4"/>
        <v/>
      </c>
      <c r="C177" s="167"/>
      <c r="D177" s="167"/>
      <c r="E177" s="41"/>
      <c r="F177" s="41"/>
      <c r="G177" s="116"/>
      <c r="H177" s="102" t="str">
        <f t="shared" si="5"/>
        <v/>
      </c>
      <c r="I177" s="103" t="s">
        <v>42</v>
      </c>
    </row>
    <row r="178" spans="2:9" x14ac:dyDescent="0.3">
      <c r="B178" s="101" t="str">
        <f t="shared" si="4"/>
        <v/>
      </c>
      <c r="C178" s="167"/>
      <c r="D178" s="167"/>
      <c r="E178" s="41"/>
      <c r="F178" s="41"/>
      <c r="G178" s="116"/>
      <c r="H178" s="102" t="str">
        <f t="shared" si="5"/>
        <v/>
      </c>
      <c r="I178" s="103" t="s">
        <v>42</v>
      </c>
    </row>
    <row r="179" spans="2:9" x14ac:dyDescent="0.3">
      <c r="B179" s="101" t="str">
        <f t="shared" si="4"/>
        <v/>
      </c>
      <c r="C179" s="167"/>
      <c r="D179" s="167"/>
      <c r="E179" s="41"/>
      <c r="F179" s="41"/>
      <c r="G179" s="116"/>
      <c r="H179" s="102" t="str">
        <f t="shared" si="5"/>
        <v/>
      </c>
      <c r="I179" s="103" t="s">
        <v>42</v>
      </c>
    </row>
    <row r="180" spans="2:9" x14ac:dyDescent="0.3">
      <c r="B180" s="101" t="str">
        <f t="shared" si="4"/>
        <v/>
      </c>
      <c r="C180" s="167"/>
      <c r="D180" s="167"/>
      <c r="E180" s="41"/>
      <c r="F180" s="41"/>
      <c r="G180" s="116"/>
      <c r="H180" s="102" t="str">
        <f t="shared" si="5"/>
        <v/>
      </c>
      <c r="I180" s="103" t="s">
        <v>42</v>
      </c>
    </row>
    <row r="181" spans="2:9" x14ac:dyDescent="0.3">
      <c r="B181" s="101" t="str">
        <f t="shared" si="4"/>
        <v/>
      </c>
      <c r="C181" s="167"/>
      <c r="D181" s="167"/>
      <c r="E181" s="41"/>
      <c r="F181" s="41"/>
      <c r="G181" s="116"/>
      <c r="H181" s="102" t="str">
        <f t="shared" si="5"/>
        <v/>
      </c>
      <c r="I181" s="103" t="s">
        <v>42</v>
      </c>
    </row>
    <row r="182" spans="2:9" x14ac:dyDescent="0.3">
      <c r="B182" s="101" t="str">
        <f t="shared" si="4"/>
        <v/>
      </c>
      <c r="C182" s="167"/>
      <c r="D182" s="167"/>
      <c r="E182" s="41"/>
      <c r="F182" s="41"/>
      <c r="G182" s="116"/>
      <c r="H182" s="102" t="str">
        <f t="shared" si="5"/>
        <v/>
      </c>
      <c r="I182" s="103" t="s">
        <v>42</v>
      </c>
    </row>
    <row r="183" spans="2:9" x14ac:dyDescent="0.3">
      <c r="B183" s="101" t="str">
        <f t="shared" si="4"/>
        <v/>
      </c>
      <c r="C183" s="167"/>
      <c r="D183" s="167"/>
      <c r="E183" s="41"/>
      <c r="F183" s="41"/>
      <c r="G183" s="116"/>
      <c r="H183" s="102" t="str">
        <f t="shared" si="5"/>
        <v/>
      </c>
      <c r="I183" s="103" t="s">
        <v>42</v>
      </c>
    </row>
    <row r="184" spans="2:9" x14ac:dyDescent="0.3">
      <c r="B184" s="101" t="str">
        <f t="shared" si="4"/>
        <v/>
      </c>
      <c r="C184" s="167"/>
      <c r="D184" s="167"/>
      <c r="E184" s="41"/>
      <c r="F184" s="41"/>
      <c r="G184" s="116"/>
      <c r="H184" s="102" t="str">
        <f t="shared" si="5"/>
        <v/>
      </c>
      <c r="I184" s="103" t="s">
        <v>42</v>
      </c>
    </row>
    <row r="185" spans="2:9" x14ac:dyDescent="0.3">
      <c r="B185" s="101" t="str">
        <f t="shared" si="4"/>
        <v/>
      </c>
      <c r="C185" s="167"/>
      <c r="D185" s="167"/>
      <c r="E185" s="41"/>
      <c r="F185" s="41"/>
      <c r="G185" s="116"/>
      <c r="H185" s="102" t="str">
        <f t="shared" si="5"/>
        <v/>
      </c>
      <c r="I185" s="103" t="s">
        <v>42</v>
      </c>
    </row>
    <row r="186" spans="2:9" x14ac:dyDescent="0.3">
      <c r="B186" s="101" t="str">
        <f t="shared" si="4"/>
        <v/>
      </c>
      <c r="C186" s="167"/>
      <c r="D186" s="167"/>
      <c r="E186" s="41"/>
      <c r="F186" s="41"/>
      <c r="G186" s="116"/>
      <c r="H186" s="102" t="str">
        <f t="shared" si="5"/>
        <v/>
      </c>
      <c r="I186" s="103" t="s">
        <v>42</v>
      </c>
    </row>
    <row r="187" spans="2:9" x14ac:dyDescent="0.3">
      <c r="B187" s="101" t="str">
        <f t="shared" si="4"/>
        <v/>
      </c>
      <c r="C187" s="167"/>
      <c r="D187" s="167"/>
      <c r="E187" s="41"/>
      <c r="F187" s="41"/>
      <c r="G187" s="116"/>
      <c r="H187" s="102" t="str">
        <f t="shared" si="5"/>
        <v/>
      </c>
      <c r="I187" s="103" t="s">
        <v>42</v>
      </c>
    </row>
    <row r="188" spans="2:9" x14ac:dyDescent="0.3">
      <c r="B188" s="101" t="str">
        <f t="shared" si="4"/>
        <v/>
      </c>
      <c r="C188" s="167"/>
      <c r="D188" s="167"/>
      <c r="E188" s="41"/>
      <c r="F188" s="41"/>
      <c r="G188" s="116"/>
      <c r="H188" s="102" t="str">
        <f t="shared" si="5"/>
        <v/>
      </c>
      <c r="I188" s="103" t="s">
        <v>42</v>
      </c>
    </row>
    <row r="189" spans="2:9" x14ac:dyDescent="0.3">
      <c r="B189" s="101" t="str">
        <f t="shared" si="4"/>
        <v/>
      </c>
      <c r="C189" s="167"/>
      <c r="D189" s="167"/>
      <c r="E189" s="41"/>
      <c r="F189" s="41"/>
      <c r="G189" s="116"/>
      <c r="H189" s="102" t="str">
        <f t="shared" si="5"/>
        <v/>
      </c>
      <c r="I189" s="103" t="s">
        <v>42</v>
      </c>
    </row>
    <row r="190" spans="2:9" x14ac:dyDescent="0.3">
      <c r="B190" s="101" t="str">
        <f t="shared" si="4"/>
        <v/>
      </c>
      <c r="C190" s="167"/>
      <c r="D190" s="167"/>
      <c r="E190" s="41"/>
      <c r="F190" s="41"/>
      <c r="G190" s="116"/>
      <c r="H190" s="102" t="str">
        <f t="shared" si="5"/>
        <v/>
      </c>
      <c r="I190" s="103" t="s">
        <v>42</v>
      </c>
    </row>
    <row r="191" spans="2:9" x14ac:dyDescent="0.3">
      <c r="B191" s="101" t="str">
        <f t="shared" si="4"/>
        <v/>
      </c>
      <c r="C191" s="167"/>
      <c r="D191" s="167"/>
      <c r="E191" s="41"/>
      <c r="F191" s="41"/>
      <c r="G191" s="116"/>
      <c r="H191" s="102" t="str">
        <f t="shared" si="5"/>
        <v/>
      </c>
      <c r="I191" s="103" t="s">
        <v>42</v>
      </c>
    </row>
    <row r="192" spans="2:9" x14ac:dyDescent="0.3">
      <c r="B192" s="101" t="str">
        <f t="shared" si="4"/>
        <v/>
      </c>
      <c r="C192" s="167"/>
      <c r="D192" s="167"/>
      <c r="E192" s="41"/>
      <c r="F192" s="41"/>
      <c r="G192" s="116"/>
      <c r="H192" s="102" t="str">
        <f t="shared" si="5"/>
        <v/>
      </c>
      <c r="I192" s="103" t="s">
        <v>42</v>
      </c>
    </row>
    <row r="193" spans="2:9" x14ac:dyDescent="0.3">
      <c r="B193" s="101" t="str">
        <f t="shared" si="4"/>
        <v/>
      </c>
      <c r="C193" s="167"/>
      <c r="D193" s="167"/>
      <c r="E193" s="41"/>
      <c r="F193" s="41"/>
      <c r="G193" s="116"/>
      <c r="H193" s="102" t="str">
        <f t="shared" si="5"/>
        <v/>
      </c>
      <c r="I193" s="103" t="s">
        <v>42</v>
      </c>
    </row>
    <row r="194" spans="2:9" x14ac:dyDescent="0.3">
      <c r="B194" s="101" t="str">
        <f t="shared" si="4"/>
        <v/>
      </c>
      <c r="C194" s="167"/>
      <c r="D194" s="167"/>
      <c r="E194" s="41"/>
      <c r="F194" s="41"/>
      <c r="G194" s="116"/>
      <c r="H194" s="102" t="str">
        <f t="shared" si="5"/>
        <v/>
      </c>
      <c r="I194" s="103" t="s">
        <v>42</v>
      </c>
    </row>
    <row r="195" spans="2:9" x14ac:dyDescent="0.3">
      <c r="B195" s="101" t="str">
        <f t="shared" si="4"/>
        <v/>
      </c>
      <c r="C195" s="167"/>
      <c r="D195" s="167"/>
      <c r="E195" s="41"/>
      <c r="F195" s="41"/>
      <c r="G195" s="116"/>
      <c r="H195" s="102" t="str">
        <f t="shared" si="5"/>
        <v/>
      </c>
      <c r="I195" s="103" t="s">
        <v>42</v>
      </c>
    </row>
    <row r="196" spans="2:9" x14ac:dyDescent="0.3">
      <c r="B196" s="101" t="str">
        <f t="shared" si="4"/>
        <v/>
      </c>
      <c r="C196" s="167"/>
      <c r="D196" s="167"/>
      <c r="E196" s="41"/>
      <c r="F196" s="41"/>
      <c r="G196" s="116"/>
      <c r="H196" s="102" t="str">
        <f t="shared" si="5"/>
        <v/>
      </c>
      <c r="I196" s="103" t="s">
        <v>42</v>
      </c>
    </row>
    <row r="197" spans="2:9" x14ac:dyDescent="0.3">
      <c r="B197" s="101" t="str">
        <f t="shared" si="4"/>
        <v/>
      </c>
      <c r="C197" s="167"/>
      <c r="D197" s="167"/>
      <c r="E197" s="41"/>
      <c r="F197" s="41"/>
      <c r="G197" s="116"/>
      <c r="H197" s="102" t="str">
        <f t="shared" si="5"/>
        <v/>
      </c>
      <c r="I197" s="103" t="s">
        <v>42</v>
      </c>
    </row>
    <row r="198" spans="2:9" x14ac:dyDescent="0.3">
      <c r="B198" s="101" t="str">
        <f t="shared" si="4"/>
        <v/>
      </c>
      <c r="C198" s="167"/>
      <c r="D198" s="167"/>
      <c r="E198" s="41"/>
      <c r="F198" s="41"/>
      <c r="G198" s="116"/>
      <c r="H198" s="102" t="str">
        <f t="shared" si="5"/>
        <v/>
      </c>
      <c r="I198" s="103" t="s">
        <v>42</v>
      </c>
    </row>
    <row r="199" spans="2:9" x14ac:dyDescent="0.3">
      <c r="B199" s="101" t="str">
        <f t="shared" si="4"/>
        <v/>
      </c>
      <c r="C199" s="167"/>
      <c r="D199" s="167"/>
      <c r="E199" s="41"/>
      <c r="F199" s="41"/>
      <c r="G199" s="116"/>
      <c r="H199" s="102" t="str">
        <f t="shared" si="5"/>
        <v/>
      </c>
      <c r="I199" s="103" t="s">
        <v>42</v>
      </c>
    </row>
    <row r="200" spans="2:9" x14ac:dyDescent="0.3">
      <c r="B200" s="101" t="str">
        <f t="shared" si="4"/>
        <v/>
      </c>
      <c r="C200" s="167"/>
      <c r="D200" s="167"/>
      <c r="E200" s="41"/>
      <c r="F200" s="41"/>
      <c r="G200" s="116"/>
      <c r="H200" s="102" t="str">
        <f t="shared" si="5"/>
        <v/>
      </c>
      <c r="I200" s="103" t="s">
        <v>42</v>
      </c>
    </row>
    <row r="201" spans="2:9" x14ac:dyDescent="0.3">
      <c r="B201" s="101" t="str">
        <f t="shared" si="4"/>
        <v/>
      </c>
      <c r="C201" s="167"/>
      <c r="D201" s="167"/>
      <c r="E201" s="41"/>
      <c r="F201" s="41"/>
      <c r="G201" s="116"/>
      <c r="H201" s="102" t="str">
        <f t="shared" si="5"/>
        <v/>
      </c>
      <c r="I201" s="103" t="s">
        <v>42</v>
      </c>
    </row>
    <row r="202" spans="2:9" x14ac:dyDescent="0.3">
      <c r="B202" s="101" t="str">
        <f t="shared" si="4"/>
        <v/>
      </c>
      <c r="C202" s="167"/>
      <c r="D202" s="167"/>
      <c r="E202" s="41"/>
      <c r="F202" s="41"/>
      <c r="G202" s="116"/>
      <c r="H202" s="102" t="str">
        <f t="shared" si="5"/>
        <v/>
      </c>
      <c r="I202" s="103" t="s">
        <v>42</v>
      </c>
    </row>
    <row r="203" spans="2:9" x14ac:dyDescent="0.3">
      <c r="B203" s="101" t="str">
        <f t="shared" si="4"/>
        <v/>
      </c>
      <c r="C203" s="167"/>
      <c r="D203" s="167"/>
      <c r="E203" s="41"/>
      <c r="F203" s="41"/>
      <c r="G203" s="116"/>
      <c r="H203" s="102" t="str">
        <f t="shared" si="5"/>
        <v/>
      </c>
      <c r="I203" s="103" t="s">
        <v>42</v>
      </c>
    </row>
    <row r="204" spans="2:9" x14ac:dyDescent="0.3">
      <c r="B204" s="101" t="str">
        <f t="shared" si="4"/>
        <v/>
      </c>
      <c r="C204" s="167"/>
      <c r="D204" s="167"/>
      <c r="E204" s="41"/>
      <c r="F204" s="41"/>
      <c r="G204" s="116"/>
      <c r="H204" s="102" t="str">
        <f t="shared" si="5"/>
        <v/>
      </c>
      <c r="I204" s="103" t="s">
        <v>42</v>
      </c>
    </row>
    <row r="205" spans="2:9" x14ac:dyDescent="0.3">
      <c r="B205" s="101" t="str">
        <f t="shared" si="4"/>
        <v/>
      </c>
      <c r="C205" s="167"/>
      <c r="D205" s="167"/>
      <c r="E205" s="41"/>
      <c r="F205" s="41"/>
      <c r="G205" s="116"/>
      <c r="H205" s="102" t="str">
        <f t="shared" si="5"/>
        <v/>
      </c>
      <c r="I205" s="103" t="s">
        <v>42</v>
      </c>
    </row>
    <row r="206" spans="2:9" x14ac:dyDescent="0.3">
      <c r="B206" s="101" t="str">
        <f t="shared" ref="B206:B269" si="6">IF(COUNTIF(C206:G206,"*")&gt;0,B205+1,"")</f>
        <v/>
      </c>
      <c r="C206" s="167"/>
      <c r="D206" s="167"/>
      <c r="E206" s="41"/>
      <c r="F206" s="41"/>
      <c r="G206" s="116"/>
      <c r="H206" s="102" t="str">
        <f t="shared" ref="H206:H269" si="7">IF(COUNTIF(C206,"")+COUNTIF(E206:F206,"")=0,"Ja",IF(COUNTIF(C206:F206,"")&lt;4,"Nein",""))</f>
        <v/>
      </c>
      <c r="I206" s="103" t="s">
        <v>42</v>
      </c>
    </row>
    <row r="207" spans="2:9" x14ac:dyDescent="0.3">
      <c r="B207" s="101" t="str">
        <f t="shared" si="6"/>
        <v/>
      </c>
      <c r="C207" s="167"/>
      <c r="D207" s="167"/>
      <c r="E207" s="41"/>
      <c r="F207" s="41"/>
      <c r="G207" s="116"/>
      <c r="H207" s="102" t="str">
        <f t="shared" si="7"/>
        <v/>
      </c>
      <c r="I207" s="103" t="s">
        <v>42</v>
      </c>
    </row>
    <row r="208" spans="2:9" x14ac:dyDescent="0.3">
      <c r="B208" s="101" t="str">
        <f t="shared" si="6"/>
        <v/>
      </c>
      <c r="C208" s="167"/>
      <c r="D208" s="167"/>
      <c r="E208" s="41"/>
      <c r="F208" s="41"/>
      <c r="G208" s="116"/>
      <c r="H208" s="102" t="str">
        <f t="shared" si="7"/>
        <v/>
      </c>
      <c r="I208" s="103" t="s">
        <v>42</v>
      </c>
    </row>
    <row r="209" spans="2:9" x14ac:dyDescent="0.3">
      <c r="B209" s="101" t="str">
        <f t="shared" si="6"/>
        <v/>
      </c>
      <c r="C209" s="167"/>
      <c r="D209" s="167"/>
      <c r="E209" s="41"/>
      <c r="F209" s="41"/>
      <c r="G209" s="116"/>
      <c r="H209" s="102" t="str">
        <f t="shared" si="7"/>
        <v/>
      </c>
      <c r="I209" s="103" t="s">
        <v>42</v>
      </c>
    </row>
    <row r="210" spans="2:9" x14ac:dyDescent="0.3">
      <c r="B210" s="101" t="str">
        <f t="shared" si="6"/>
        <v/>
      </c>
      <c r="C210" s="167"/>
      <c r="D210" s="167"/>
      <c r="E210" s="41"/>
      <c r="F210" s="41"/>
      <c r="G210" s="116"/>
      <c r="H210" s="102" t="str">
        <f t="shared" si="7"/>
        <v/>
      </c>
      <c r="I210" s="103" t="s">
        <v>42</v>
      </c>
    </row>
    <row r="211" spans="2:9" x14ac:dyDescent="0.3">
      <c r="B211" s="101" t="str">
        <f t="shared" si="6"/>
        <v/>
      </c>
      <c r="C211" s="167"/>
      <c r="D211" s="167"/>
      <c r="E211" s="41"/>
      <c r="F211" s="41"/>
      <c r="G211" s="116"/>
      <c r="H211" s="102" t="str">
        <f t="shared" si="7"/>
        <v/>
      </c>
      <c r="I211" s="103" t="s">
        <v>42</v>
      </c>
    </row>
    <row r="212" spans="2:9" x14ac:dyDescent="0.3">
      <c r="B212" s="101" t="str">
        <f t="shared" si="6"/>
        <v/>
      </c>
      <c r="C212" s="167"/>
      <c r="D212" s="167"/>
      <c r="E212" s="41"/>
      <c r="F212" s="41"/>
      <c r="G212" s="116"/>
      <c r="H212" s="102" t="str">
        <f t="shared" si="7"/>
        <v/>
      </c>
      <c r="I212" s="103" t="s">
        <v>42</v>
      </c>
    </row>
    <row r="213" spans="2:9" x14ac:dyDescent="0.3">
      <c r="B213" s="101" t="str">
        <f t="shared" si="6"/>
        <v/>
      </c>
      <c r="C213" s="167"/>
      <c r="D213" s="167"/>
      <c r="E213" s="41"/>
      <c r="F213" s="41"/>
      <c r="G213" s="116"/>
      <c r="H213" s="102" t="str">
        <f t="shared" si="7"/>
        <v/>
      </c>
      <c r="I213" s="103" t="s">
        <v>42</v>
      </c>
    </row>
    <row r="214" spans="2:9" x14ac:dyDescent="0.3">
      <c r="B214" s="101" t="str">
        <f t="shared" si="6"/>
        <v/>
      </c>
      <c r="C214" s="167"/>
      <c r="D214" s="167"/>
      <c r="E214" s="41"/>
      <c r="F214" s="41"/>
      <c r="G214" s="116"/>
      <c r="H214" s="102" t="str">
        <f t="shared" si="7"/>
        <v/>
      </c>
      <c r="I214" s="103" t="s">
        <v>42</v>
      </c>
    </row>
    <row r="215" spans="2:9" x14ac:dyDescent="0.3">
      <c r="B215" s="101" t="str">
        <f t="shared" si="6"/>
        <v/>
      </c>
      <c r="C215" s="167"/>
      <c r="D215" s="167"/>
      <c r="E215" s="41"/>
      <c r="F215" s="41"/>
      <c r="G215" s="116"/>
      <c r="H215" s="102" t="str">
        <f t="shared" si="7"/>
        <v/>
      </c>
      <c r="I215" s="103" t="s">
        <v>42</v>
      </c>
    </row>
    <row r="216" spans="2:9" x14ac:dyDescent="0.3">
      <c r="B216" s="101" t="str">
        <f t="shared" si="6"/>
        <v/>
      </c>
      <c r="C216" s="167"/>
      <c r="D216" s="167"/>
      <c r="E216" s="41"/>
      <c r="F216" s="41"/>
      <c r="G216" s="116"/>
      <c r="H216" s="102" t="str">
        <f t="shared" si="7"/>
        <v/>
      </c>
      <c r="I216" s="103" t="s">
        <v>42</v>
      </c>
    </row>
    <row r="217" spans="2:9" x14ac:dyDescent="0.3">
      <c r="B217" s="101" t="str">
        <f t="shared" si="6"/>
        <v/>
      </c>
      <c r="C217" s="167"/>
      <c r="D217" s="167"/>
      <c r="E217" s="41"/>
      <c r="F217" s="41"/>
      <c r="G217" s="116"/>
      <c r="H217" s="102" t="str">
        <f t="shared" si="7"/>
        <v/>
      </c>
      <c r="I217" s="103" t="s">
        <v>42</v>
      </c>
    </row>
    <row r="218" spans="2:9" x14ac:dyDescent="0.3">
      <c r="B218" s="101" t="str">
        <f t="shared" si="6"/>
        <v/>
      </c>
      <c r="C218" s="167"/>
      <c r="D218" s="167"/>
      <c r="E218" s="41"/>
      <c r="F218" s="41"/>
      <c r="G218" s="116"/>
      <c r="H218" s="102" t="str">
        <f t="shared" si="7"/>
        <v/>
      </c>
      <c r="I218" s="103" t="s">
        <v>42</v>
      </c>
    </row>
    <row r="219" spans="2:9" x14ac:dyDescent="0.3">
      <c r="B219" s="101" t="str">
        <f t="shared" si="6"/>
        <v/>
      </c>
      <c r="C219" s="167"/>
      <c r="D219" s="167"/>
      <c r="E219" s="41"/>
      <c r="F219" s="41"/>
      <c r="G219" s="116"/>
      <c r="H219" s="102" t="str">
        <f t="shared" si="7"/>
        <v/>
      </c>
      <c r="I219" s="103" t="s">
        <v>42</v>
      </c>
    </row>
    <row r="220" spans="2:9" x14ac:dyDescent="0.3">
      <c r="B220" s="101" t="str">
        <f t="shared" si="6"/>
        <v/>
      </c>
      <c r="C220" s="167"/>
      <c r="D220" s="167"/>
      <c r="E220" s="41"/>
      <c r="F220" s="41"/>
      <c r="G220" s="116"/>
      <c r="H220" s="102" t="str">
        <f t="shared" si="7"/>
        <v/>
      </c>
      <c r="I220" s="103" t="s">
        <v>42</v>
      </c>
    </row>
    <row r="221" spans="2:9" x14ac:dyDescent="0.3">
      <c r="B221" s="101" t="str">
        <f t="shared" si="6"/>
        <v/>
      </c>
      <c r="C221" s="167"/>
      <c r="D221" s="167"/>
      <c r="E221" s="41"/>
      <c r="F221" s="41"/>
      <c r="G221" s="116"/>
      <c r="H221" s="102" t="str">
        <f t="shared" si="7"/>
        <v/>
      </c>
      <c r="I221" s="103" t="s">
        <v>42</v>
      </c>
    </row>
    <row r="222" spans="2:9" x14ac:dyDescent="0.3">
      <c r="B222" s="101" t="str">
        <f t="shared" si="6"/>
        <v/>
      </c>
      <c r="C222" s="167"/>
      <c r="D222" s="167"/>
      <c r="E222" s="41"/>
      <c r="F222" s="41"/>
      <c r="G222" s="116"/>
      <c r="H222" s="102" t="str">
        <f t="shared" si="7"/>
        <v/>
      </c>
      <c r="I222" s="103" t="s">
        <v>42</v>
      </c>
    </row>
    <row r="223" spans="2:9" x14ac:dyDescent="0.3">
      <c r="B223" s="101" t="str">
        <f t="shared" si="6"/>
        <v/>
      </c>
      <c r="C223" s="167"/>
      <c r="D223" s="167"/>
      <c r="E223" s="41"/>
      <c r="F223" s="41"/>
      <c r="G223" s="116"/>
      <c r="H223" s="102" t="str">
        <f t="shared" si="7"/>
        <v/>
      </c>
      <c r="I223" s="103" t="s">
        <v>42</v>
      </c>
    </row>
    <row r="224" spans="2:9" x14ac:dyDescent="0.3">
      <c r="B224" s="101" t="str">
        <f t="shared" si="6"/>
        <v/>
      </c>
      <c r="C224" s="167"/>
      <c r="D224" s="167"/>
      <c r="E224" s="41"/>
      <c r="F224" s="41"/>
      <c r="G224" s="116"/>
      <c r="H224" s="102" t="str">
        <f t="shared" si="7"/>
        <v/>
      </c>
      <c r="I224" s="103" t="s">
        <v>42</v>
      </c>
    </row>
    <row r="225" spans="2:9" x14ac:dyDescent="0.3">
      <c r="B225" s="101" t="str">
        <f t="shared" si="6"/>
        <v/>
      </c>
      <c r="C225" s="167"/>
      <c r="D225" s="167"/>
      <c r="E225" s="41"/>
      <c r="F225" s="41"/>
      <c r="G225" s="116"/>
      <c r="H225" s="102" t="str">
        <f t="shared" si="7"/>
        <v/>
      </c>
      <c r="I225" s="103" t="s">
        <v>42</v>
      </c>
    </row>
    <row r="226" spans="2:9" x14ac:dyDescent="0.3">
      <c r="B226" s="101" t="str">
        <f t="shared" si="6"/>
        <v/>
      </c>
      <c r="C226" s="167"/>
      <c r="D226" s="167"/>
      <c r="E226" s="41"/>
      <c r="F226" s="41"/>
      <c r="G226" s="116"/>
      <c r="H226" s="102" t="str">
        <f t="shared" si="7"/>
        <v/>
      </c>
      <c r="I226" s="103" t="s">
        <v>42</v>
      </c>
    </row>
    <row r="227" spans="2:9" x14ac:dyDescent="0.3">
      <c r="B227" s="101" t="str">
        <f t="shared" si="6"/>
        <v/>
      </c>
      <c r="C227" s="167"/>
      <c r="D227" s="167"/>
      <c r="E227" s="41"/>
      <c r="F227" s="41"/>
      <c r="G227" s="116"/>
      <c r="H227" s="102" t="str">
        <f t="shared" si="7"/>
        <v/>
      </c>
      <c r="I227" s="103" t="s">
        <v>42</v>
      </c>
    </row>
    <row r="228" spans="2:9" x14ac:dyDescent="0.3">
      <c r="B228" s="101" t="str">
        <f t="shared" si="6"/>
        <v/>
      </c>
      <c r="C228" s="167"/>
      <c r="D228" s="167"/>
      <c r="E228" s="41"/>
      <c r="F228" s="41"/>
      <c r="G228" s="116"/>
      <c r="H228" s="102" t="str">
        <f t="shared" si="7"/>
        <v/>
      </c>
      <c r="I228" s="103" t="s">
        <v>42</v>
      </c>
    </row>
    <row r="229" spans="2:9" x14ac:dyDescent="0.3">
      <c r="B229" s="101" t="str">
        <f t="shared" si="6"/>
        <v/>
      </c>
      <c r="C229" s="167"/>
      <c r="D229" s="167"/>
      <c r="E229" s="41"/>
      <c r="F229" s="41"/>
      <c r="G229" s="116"/>
      <c r="H229" s="102" t="str">
        <f t="shared" si="7"/>
        <v/>
      </c>
      <c r="I229" s="103" t="s">
        <v>42</v>
      </c>
    </row>
    <row r="230" spans="2:9" x14ac:dyDescent="0.3">
      <c r="B230" s="101" t="str">
        <f t="shared" si="6"/>
        <v/>
      </c>
      <c r="C230" s="167"/>
      <c r="D230" s="167"/>
      <c r="E230" s="41"/>
      <c r="F230" s="41"/>
      <c r="G230" s="116"/>
      <c r="H230" s="102" t="str">
        <f t="shared" si="7"/>
        <v/>
      </c>
      <c r="I230" s="103" t="s">
        <v>42</v>
      </c>
    </row>
    <row r="231" spans="2:9" x14ac:dyDescent="0.3">
      <c r="B231" s="101" t="str">
        <f t="shared" si="6"/>
        <v/>
      </c>
      <c r="C231" s="167"/>
      <c r="D231" s="167"/>
      <c r="E231" s="41"/>
      <c r="F231" s="41"/>
      <c r="G231" s="116"/>
      <c r="H231" s="102" t="str">
        <f t="shared" si="7"/>
        <v/>
      </c>
      <c r="I231" s="103" t="s">
        <v>42</v>
      </c>
    </row>
    <row r="232" spans="2:9" x14ac:dyDescent="0.3">
      <c r="B232" s="101" t="str">
        <f t="shared" si="6"/>
        <v/>
      </c>
      <c r="C232" s="167"/>
      <c r="D232" s="167"/>
      <c r="E232" s="41"/>
      <c r="F232" s="41"/>
      <c r="G232" s="116"/>
      <c r="H232" s="102" t="str">
        <f t="shared" si="7"/>
        <v/>
      </c>
      <c r="I232" s="103" t="s">
        <v>42</v>
      </c>
    </row>
    <row r="233" spans="2:9" x14ac:dyDescent="0.3">
      <c r="B233" s="101" t="str">
        <f t="shared" si="6"/>
        <v/>
      </c>
      <c r="C233" s="167"/>
      <c r="D233" s="167"/>
      <c r="E233" s="41"/>
      <c r="F233" s="41"/>
      <c r="G233" s="116"/>
      <c r="H233" s="102" t="str">
        <f t="shared" si="7"/>
        <v/>
      </c>
      <c r="I233" s="103" t="s">
        <v>42</v>
      </c>
    </row>
    <row r="234" spans="2:9" x14ac:dyDescent="0.3">
      <c r="B234" s="101" t="str">
        <f t="shared" si="6"/>
        <v/>
      </c>
      <c r="C234" s="167"/>
      <c r="D234" s="167"/>
      <c r="E234" s="41"/>
      <c r="F234" s="41"/>
      <c r="G234" s="116"/>
      <c r="H234" s="102" t="str">
        <f t="shared" si="7"/>
        <v/>
      </c>
      <c r="I234" s="103" t="s">
        <v>42</v>
      </c>
    </row>
    <row r="235" spans="2:9" x14ac:dyDescent="0.3">
      <c r="B235" s="101" t="str">
        <f t="shared" si="6"/>
        <v/>
      </c>
      <c r="C235" s="167"/>
      <c r="D235" s="167"/>
      <c r="E235" s="41"/>
      <c r="F235" s="41"/>
      <c r="G235" s="116"/>
      <c r="H235" s="102" t="str">
        <f t="shared" si="7"/>
        <v/>
      </c>
      <c r="I235" s="103" t="s">
        <v>42</v>
      </c>
    </row>
    <row r="236" spans="2:9" x14ac:dyDescent="0.3">
      <c r="B236" s="101" t="str">
        <f t="shared" si="6"/>
        <v/>
      </c>
      <c r="C236" s="167"/>
      <c r="D236" s="167"/>
      <c r="E236" s="41"/>
      <c r="F236" s="41"/>
      <c r="G236" s="116"/>
      <c r="H236" s="102" t="str">
        <f t="shared" si="7"/>
        <v/>
      </c>
      <c r="I236" s="103" t="s">
        <v>42</v>
      </c>
    </row>
    <row r="237" spans="2:9" x14ac:dyDescent="0.3">
      <c r="B237" s="101" t="str">
        <f t="shared" si="6"/>
        <v/>
      </c>
      <c r="C237" s="167"/>
      <c r="D237" s="167"/>
      <c r="E237" s="41"/>
      <c r="F237" s="41"/>
      <c r="G237" s="116"/>
      <c r="H237" s="102" t="str">
        <f t="shared" si="7"/>
        <v/>
      </c>
      <c r="I237" s="103" t="s">
        <v>42</v>
      </c>
    </row>
    <row r="238" spans="2:9" x14ac:dyDescent="0.3">
      <c r="B238" s="101" t="str">
        <f t="shared" si="6"/>
        <v/>
      </c>
      <c r="C238" s="167"/>
      <c r="D238" s="167"/>
      <c r="E238" s="41"/>
      <c r="F238" s="41"/>
      <c r="G238" s="116"/>
      <c r="H238" s="102" t="str">
        <f t="shared" si="7"/>
        <v/>
      </c>
      <c r="I238" s="103" t="s">
        <v>42</v>
      </c>
    </row>
    <row r="239" spans="2:9" x14ac:dyDescent="0.3">
      <c r="B239" s="101" t="str">
        <f t="shared" si="6"/>
        <v/>
      </c>
      <c r="C239" s="167"/>
      <c r="D239" s="167"/>
      <c r="E239" s="41"/>
      <c r="F239" s="41"/>
      <c r="G239" s="116"/>
      <c r="H239" s="102" t="str">
        <f t="shared" si="7"/>
        <v/>
      </c>
      <c r="I239" s="103" t="s">
        <v>42</v>
      </c>
    </row>
    <row r="240" spans="2:9" x14ac:dyDescent="0.3">
      <c r="B240" s="101" t="str">
        <f t="shared" si="6"/>
        <v/>
      </c>
      <c r="C240" s="167"/>
      <c r="D240" s="167"/>
      <c r="E240" s="41"/>
      <c r="F240" s="41"/>
      <c r="G240" s="116"/>
      <c r="H240" s="102" t="str">
        <f t="shared" si="7"/>
        <v/>
      </c>
      <c r="I240" s="103" t="s">
        <v>42</v>
      </c>
    </row>
    <row r="241" spans="2:9" x14ac:dyDescent="0.3">
      <c r="B241" s="101" t="str">
        <f t="shared" si="6"/>
        <v/>
      </c>
      <c r="C241" s="167"/>
      <c r="D241" s="167"/>
      <c r="E241" s="41"/>
      <c r="F241" s="41"/>
      <c r="G241" s="116"/>
      <c r="H241" s="102" t="str">
        <f t="shared" si="7"/>
        <v/>
      </c>
      <c r="I241" s="103" t="s">
        <v>42</v>
      </c>
    </row>
    <row r="242" spans="2:9" x14ac:dyDescent="0.3">
      <c r="B242" s="101" t="str">
        <f t="shared" si="6"/>
        <v/>
      </c>
      <c r="C242" s="167"/>
      <c r="D242" s="167"/>
      <c r="E242" s="41"/>
      <c r="F242" s="41"/>
      <c r="G242" s="116"/>
      <c r="H242" s="102" t="str">
        <f t="shared" si="7"/>
        <v/>
      </c>
      <c r="I242" s="103" t="s">
        <v>42</v>
      </c>
    </row>
    <row r="243" spans="2:9" x14ac:dyDescent="0.3">
      <c r="B243" s="101" t="str">
        <f t="shared" si="6"/>
        <v/>
      </c>
      <c r="C243" s="167"/>
      <c r="D243" s="167"/>
      <c r="E243" s="41"/>
      <c r="F243" s="41"/>
      <c r="G243" s="116"/>
      <c r="H243" s="102" t="str">
        <f t="shared" si="7"/>
        <v/>
      </c>
      <c r="I243" s="103" t="s">
        <v>42</v>
      </c>
    </row>
    <row r="244" spans="2:9" x14ac:dyDescent="0.3">
      <c r="B244" s="101" t="str">
        <f t="shared" si="6"/>
        <v/>
      </c>
      <c r="C244" s="167"/>
      <c r="D244" s="167"/>
      <c r="E244" s="41"/>
      <c r="F244" s="41"/>
      <c r="G244" s="116"/>
      <c r="H244" s="102" t="str">
        <f t="shared" si="7"/>
        <v/>
      </c>
      <c r="I244" s="103" t="s">
        <v>42</v>
      </c>
    </row>
    <row r="245" spans="2:9" x14ac:dyDescent="0.3">
      <c r="B245" s="101" t="str">
        <f t="shared" si="6"/>
        <v/>
      </c>
      <c r="C245" s="167"/>
      <c r="D245" s="167"/>
      <c r="E245" s="41"/>
      <c r="F245" s="41"/>
      <c r="G245" s="116"/>
      <c r="H245" s="102" t="str">
        <f t="shared" si="7"/>
        <v/>
      </c>
      <c r="I245" s="103" t="s">
        <v>42</v>
      </c>
    </row>
    <row r="246" spans="2:9" x14ac:dyDescent="0.3">
      <c r="B246" s="101" t="str">
        <f t="shared" si="6"/>
        <v/>
      </c>
      <c r="C246" s="167"/>
      <c r="D246" s="167"/>
      <c r="E246" s="41"/>
      <c r="F246" s="41"/>
      <c r="G246" s="116"/>
      <c r="H246" s="102" t="str">
        <f t="shared" si="7"/>
        <v/>
      </c>
      <c r="I246" s="103" t="s">
        <v>42</v>
      </c>
    </row>
    <row r="247" spans="2:9" x14ac:dyDescent="0.3">
      <c r="B247" s="101" t="str">
        <f t="shared" si="6"/>
        <v/>
      </c>
      <c r="C247" s="167"/>
      <c r="D247" s="167"/>
      <c r="E247" s="41"/>
      <c r="F247" s="41"/>
      <c r="G247" s="116"/>
      <c r="H247" s="102" t="str">
        <f t="shared" si="7"/>
        <v/>
      </c>
      <c r="I247" s="103" t="s">
        <v>42</v>
      </c>
    </row>
    <row r="248" spans="2:9" x14ac:dyDescent="0.3">
      <c r="B248" s="101" t="str">
        <f t="shared" si="6"/>
        <v/>
      </c>
      <c r="C248" s="167"/>
      <c r="D248" s="167"/>
      <c r="E248" s="41"/>
      <c r="F248" s="41"/>
      <c r="G248" s="116"/>
      <c r="H248" s="102" t="str">
        <f t="shared" si="7"/>
        <v/>
      </c>
      <c r="I248" s="103" t="s">
        <v>42</v>
      </c>
    </row>
    <row r="249" spans="2:9" x14ac:dyDescent="0.3">
      <c r="B249" s="101" t="str">
        <f t="shared" si="6"/>
        <v/>
      </c>
      <c r="C249" s="167"/>
      <c r="D249" s="167"/>
      <c r="E249" s="41"/>
      <c r="F249" s="41"/>
      <c r="G249" s="116"/>
      <c r="H249" s="102" t="str">
        <f t="shared" si="7"/>
        <v/>
      </c>
      <c r="I249" s="103" t="s">
        <v>42</v>
      </c>
    </row>
    <row r="250" spans="2:9" x14ac:dyDescent="0.3">
      <c r="B250" s="101" t="str">
        <f t="shared" si="6"/>
        <v/>
      </c>
      <c r="C250" s="167"/>
      <c r="D250" s="167"/>
      <c r="E250" s="41"/>
      <c r="F250" s="41"/>
      <c r="G250" s="116"/>
      <c r="H250" s="102" t="str">
        <f t="shared" si="7"/>
        <v/>
      </c>
      <c r="I250" s="103" t="s">
        <v>42</v>
      </c>
    </row>
    <row r="251" spans="2:9" x14ac:dyDescent="0.3">
      <c r="B251" s="101" t="str">
        <f t="shared" si="6"/>
        <v/>
      </c>
      <c r="C251" s="167"/>
      <c r="D251" s="167"/>
      <c r="E251" s="41"/>
      <c r="F251" s="41"/>
      <c r="G251" s="116"/>
      <c r="H251" s="102" t="str">
        <f t="shared" si="7"/>
        <v/>
      </c>
      <c r="I251" s="103" t="s">
        <v>42</v>
      </c>
    </row>
    <row r="252" spans="2:9" x14ac:dyDescent="0.3">
      <c r="B252" s="101" t="str">
        <f t="shared" si="6"/>
        <v/>
      </c>
      <c r="C252" s="167"/>
      <c r="D252" s="167"/>
      <c r="E252" s="41"/>
      <c r="F252" s="41"/>
      <c r="G252" s="116"/>
      <c r="H252" s="102" t="str">
        <f t="shared" si="7"/>
        <v/>
      </c>
      <c r="I252" s="103" t="s">
        <v>42</v>
      </c>
    </row>
    <row r="253" spans="2:9" x14ac:dyDescent="0.3">
      <c r="B253" s="101" t="str">
        <f t="shared" si="6"/>
        <v/>
      </c>
      <c r="C253" s="167"/>
      <c r="D253" s="167"/>
      <c r="E253" s="41"/>
      <c r="F253" s="41"/>
      <c r="G253" s="116"/>
      <c r="H253" s="102" t="str">
        <f t="shared" si="7"/>
        <v/>
      </c>
      <c r="I253" s="103" t="s">
        <v>42</v>
      </c>
    </row>
    <row r="254" spans="2:9" x14ac:dyDescent="0.3">
      <c r="B254" s="101" t="str">
        <f t="shared" si="6"/>
        <v/>
      </c>
      <c r="C254" s="167"/>
      <c r="D254" s="167"/>
      <c r="E254" s="41"/>
      <c r="F254" s="41"/>
      <c r="G254" s="116"/>
      <c r="H254" s="102" t="str">
        <f t="shared" si="7"/>
        <v/>
      </c>
      <c r="I254" s="103" t="s">
        <v>42</v>
      </c>
    </row>
    <row r="255" spans="2:9" x14ac:dyDescent="0.3">
      <c r="B255" s="101" t="str">
        <f t="shared" si="6"/>
        <v/>
      </c>
      <c r="C255" s="167"/>
      <c r="D255" s="167"/>
      <c r="E255" s="41"/>
      <c r="F255" s="41"/>
      <c r="G255" s="116"/>
      <c r="H255" s="102" t="str">
        <f t="shared" si="7"/>
        <v/>
      </c>
      <c r="I255" s="103" t="s">
        <v>42</v>
      </c>
    </row>
    <row r="256" spans="2:9" x14ac:dyDescent="0.3">
      <c r="B256" s="101" t="str">
        <f t="shared" si="6"/>
        <v/>
      </c>
      <c r="C256" s="167"/>
      <c r="D256" s="167"/>
      <c r="E256" s="41"/>
      <c r="F256" s="41"/>
      <c r="G256" s="116"/>
      <c r="H256" s="102" t="str">
        <f t="shared" si="7"/>
        <v/>
      </c>
      <c r="I256" s="103" t="s">
        <v>42</v>
      </c>
    </row>
    <row r="257" spans="2:9" x14ac:dyDescent="0.3">
      <c r="B257" s="101" t="str">
        <f t="shared" si="6"/>
        <v/>
      </c>
      <c r="C257" s="167"/>
      <c r="D257" s="167"/>
      <c r="E257" s="41"/>
      <c r="F257" s="41"/>
      <c r="G257" s="116"/>
      <c r="H257" s="102" t="str">
        <f t="shared" si="7"/>
        <v/>
      </c>
      <c r="I257" s="103" t="s">
        <v>42</v>
      </c>
    </row>
    <row r="258" spans="2:9" x14ac:dyDescent="0.3">
      <c r="B258" s="101" t="str">
        <f t="shared" si="6"/>
        <v/>
      </c>
      <c r="C258" s="167"/>
      <c r="D258" s="167"/>
      <c r="E258" s="41"/>
      <c r="F258" s="41"/>
      <c r="G258" s="116"/>
      <c r="H258" s="102" t="str">
        <f t="shared" si="7"/>
        <v/>
      </c>
      <c r="I258" s="103" t="s">
        <v>42</v>
      </c>
    </row>
    <row r="259" spans="2:9" x14ac:dyDescent="0.3">
      <c r="B259" s="101" t="str">
        <f t="shared" si="6"/>
        <v/>
      </c>
      <c r="C259" s="167"/>
      <c r="D259" s="167"/>
      <c r="E259" s="41"/>
      <c r="F259" s="41"/>
      <c r="G259" s="116"/>
      <c r="H259" s="102" t="str">
        <f t="shared" si="7"/>
        <v/>
      </c>
      <c r="I259" s="103" t="s">
        <v>42</v>
      </c>
    </row>
    <row r="260" spans="2:9" x14ac:dyDescent="0.3">
      <c r="B260" s="101" t="str">
        <f t="shared" si="6"/>
        <v/>
      </c>
      <c r="C260" s="167"/>
      <c r="D260" s="167"/>
      <c r="E260" s="41"/>
      <c r="F260" s="41"/>
      <c r="G260" s="116"/>
      <c r="H260" s="102" t="str">
        <f t="shared" si="7"/>
        <v/>
      </c>
      <c r="I260" s="103" t="s">
        <v>42</v>
      </c>
    </row>
    <row r="261" spans="2:9" x14ac:dyDescent="0.3">
      <c r="B261" s="101" t="str">
        <f t="shared" si="6"/>
        <v/>
      </c>
      <c r="C261" s="167"/>
      <c r="D261" s="167"/>
      <c r="E261" s="41"/>
      <c r="F261" s="41"/>
      <c r="G261" s="116"/>
      <c r="H261" s="102" t="str">
        <f t="shared" si="7"/>
        <v/>
      </c>
      <c r="I261" s="103" t="s">
        <v>42</v>
      </c>
    </row>
    <row r="262" spans="2:9" x14ac:dyDescent="0.3">
      <c r="B262" s="101" t="str">
        <f t="shared" si="6"/>
        <v/>
      </c>
      <c r="C262" s="167"/>
      <c r="D262" s="167"/>
      <c r="E262" s="41"/>
      <c r="F262" s="41"/>
      <c r="G262" s="116"/>
      <c r="H262" s="102" t="str">
        <f t="shared" si="7"/>
        <v/>
      </c>
      <c r="I262" s="103" t="s">
        <v>42</v>
      </c>
    </row>
    <row r="263" spans="2:9" x14ac:dyDescent="0.3">
      <c r="B263" s="101" t="str">
        <f t="shared" si="6"/>
        <v/>
      </c>
      <c r="C263" s="167"/>
      <c r="D263" s="167"/>
      <c r="E263" s="41"/>
      <c r="F263" s="41"/>
      <c r="G263" s="116"/>
      <c r="H263" s="102" t="str">
        <f t="shared" si="7"/>
        <v/>
      </c>
      <c r="I263" s="103" t="s">
        <v>42</v>
      </c>
    </row>
    <row r="264" spans="2:9" x14ac:dyDescent="0.3">
      <c r="B264" s="101" t="str">
        <f t="shared" si="6"/>
        <v/>
      </c>
      <c r="C264" s="167"/>
      <c r="D264" s="167"/>
      <c r="E264" s="41"/>
      <c r="F264" s="41"/>
      <c r="G264" s="116"/>
      <c r="H264" s="102" t="str">
        <f t="shared" si="7"/>
        <v/>
      </c>
      <c r="I264" s="103" t="s">
        <v>42</v>
      </c>
    </row>
    <row r="265" spans="2:9" x14ac:dyDescent="0.3">
      <c r="B265" s="101" t="str">
        <f t="shared" si="6"/>
        <v/>
      </c>
      <c r="C265" s="167"/>
      <c r="D265" s="167"/>
      <c r="E265" s="41"/>
      <c r="F265" s="41"/>
      <c r="G265" s="116"/>
      <c r="H265" s="102" t="str">
        <f t="shared" si="7"/>
        <v/>
      </c>
      <c r="I265" s="103" t="s">
        <v>42</v>
      </c>
    </row>
    <row r="266" spans="2:9" x14ac:dyDescent="0.3">
      <c r="B266" s="101" t="str">
        <f t="shared" si="6"/>
        <v/>
      </c>
      <c r="C266" s="167"/>
      <c r="D266" s="167"/>
      <c r="E266" s="41"/>
      <c r="F266" s="41"/>
      <c r="G266" s="116"/>
      <c r="H266" s="102" t="str">
        <f t="shared" si="7"/>
        <v/>
      </c>
      <c r="I266" s="103" t="s">
        <v>42</v>
      </c>
    </row>
    <row r="267" spans="2:9" x14ac:dyDescent="0.3">
      <c r="B267" s="101" t="str">
        <f t="shared" si="6"/>
        <v/>
      </c>
      <c r="C267" s="167"/>
      <c r="D267" s="167"/>
      <c r="E267" s="41"/>
      <c r="F267" s="41"/>
      <c r="G267" s="116"/>
      <c r="H267" s="102" t="str">
        <f t="shared" si="7"/>
        <v/>
      </c>
      <c r="I267" s="103" t="s">
        <v>42</v>
      </c>
    </row>
    <row r="268" spans="2:9" x14ac:dyDescent="0.3">
      <c r="B268" s="101" t="str">
        <f t="shared" si="6"/>
        <v/>
      </c>
      <c r="C268" s="167"/>
      <c r="D268" s="167"/>
      <c r="E268" s="41"/>
      <c r="F268" s="41"/>
      <c r="G268" s="116"/>
      <c r="H268" s="102" t="str">
        <f t="shared" si="7"/>
        <v/>
      </c>
      <c r="I268" s="103" t="s">
        <v>42</v>
      </c>
    </row>
    <row r="269" spans="2:9" x14ac:dyDescent="0.3">
      <c r="B269" s="101" t="str">
        <f t="shared" si="6"/>
        <v/>
      </c>
      <c r="C269" s="167"/>
      <c r="D269" s="167"/>
      <c r="E269" s="41"/>
      <c r="F269" s="41"/>
      <c r="G269" s="116"/>
      <c r="H269" s="102" t="str">
        <f t="shared" si="7"/>
        <v/>
      </c>
      <c r="I269" s="103" t="s">
        <v>42</v>
      </c>
    </row>
    <row r="270" spans="2:9" x14ac:dyDescent="0.3">
      <c r="B270" s="101" t="str">
        <f t="shared" ref="B270:B311" si="8">IF(COUNTIF(C270:G270,"*")&gt;0,B269+1,"")</f>
        <v/>
      </c>
      <c r="C270" s="167"/>
      <c r="D270" s="167"/>
      <c r="E270" s="41"/>
      <c r="F270" s="41"/>
      <c r="G270" s="116"/>
      <c r="H270" s="102" t="str">
        <f t="shared" ref="H270:H311" si="9">IF(COUNTIF(C270,"")+COUNTIF(E270:F270,"")=0,"Ja",IF(COUNTIF(C270:F270,"")&lt;4,"Nein",""))</f>
        <v/>
      </c>
      <c r="I270" s="103" t="s">
        <v>42</v>
      </c>
    </row>
    <row r="271" spans="2:9" x14ac:dyDescent="0.3">
      <c r="B271" s="101" t="str">
        <f t="shared" si="8"/>
        <v/>
      </c>
      <c r="C271" s="167"/>
      <c r="D271" s="167"/>
      <c r="E271" s="41"/>
      <c r="F271" s="41"/>
      <c r="G271" s="116"/>
      <c r="H271" s="102" t="str">
        <f t="shared" si="9"/>
        <v/>
      </c>
      <c r="I271" s="103" t="s">
        <v>42</v>
      </c>
    </row>
    <row r="272" spans="2:9" x14ac:dyDescent="0.3">
      <c r="B272" s="101" t="str">
        <f t="shared" si="8"/>
        <v/>
      </c>
      <c r="C272" s="167"/>
      <c r="D272" s="167"/>
      <c r="E272" s="41"/>
      <c r="F272" s="41"/>
      <c r="G272" s="116"/>
      <c r="H272" s="102" t="str">
        <f t="shared" si="9"/>
        <v/>
      </c>
      <c r="I272" s="103" t="s">
        <v>42</v>
      </c>
    </row>
    <row r="273" spans="2:9" x14ac:dyDescent="0.3">
      <c r="B273" s="101" t="str">
        <f t="shared" si="8"/>
        <v/>
      </c>
      <c r="C273" s="167"/>
      <c r="D273" s="167"/>
      <c r="E273" s="41"/>
      <c r="F273" s="41"/>
      <c r="G273" s="116"/>
      <c r="H273" s="102" t="str">
        <f t="shared" si="9"/>
        <v/>
      </c>
      <c r="I273" s="103" t="s">
        <v>42</v>
      </c>
    </row>
    <row r="274" spans="2:9" x14ac:dyDescent="0.3">
      <c r="B274" s="101" t="str">
        <f t="shared" si="8"/>
        <v/>
      </c>
      <c r="C274" s="167"/>
      <c r="D274" s="167"/>
      <c r="E274" s="41"/>
      <c r="F274" s="41"/>
      <c r="G274" s="116"/>
      <c r="H274" s="102" t="str">
        <f t="shared" si="9"/>
        <v/>
      </c>
      <c r="I274" s="103" t="s">
        <v>42</v>
      </c>
    </row>
    <row r="275" spans="2:9" x14ac:dyDescent="0.3">
      <c r="B275" s="101" t="str">
        <f t="shared" si="8"/>
        <v/>
      </c>
      <c r="C275" s="167"/>
      <c r="D275" s="167"/>
      <c r="E275" s="41"/>
      <c r="F275" s="41"/>
      <c r="G275" s="116"/>
      <c r="H275" s="102" t="str">
        <f t="shared" si="9"/>
        <v/>
      </c>
      <c r="I275" s="103" t="s">
        <v>42</v>
      </c>
    </row>
    <row r="276" spans="2:9" x14ac:dyDescent="0.3">
      <c r="B276" s="101" t="str">
        <f t="shared" si="8"/>
        <v/>
      </c>
      <c r="C276" s="167"/>
      <c r="D276" s="167"/>
      <c r="E276" s="41"/>
      <c r="F276" s="41"/>
      <c r="G276" s="116"/>
      <c r="H276" s="102" t="str">
        <f t="shared" si="9"/>
        <v/>
      </c>
      <c r="I276" s="103" t="s">
        <v>42</v>
      </c>
    </row>
    <row r="277" spans="2:9" x14ac:dyDescent="0.3">
      <c r="B277" s="101" t="str">
        <f t="shared" si="8"/>
        <v/>
      </c>
      <c r="C277" s="167"/>
      <c r="D277" s="167"/>
      <c r="E277" s="41"/>
      <c r="F277" s="41"/>
      <c r="G277" s="116"/>
      <c r="H277" s="102" t="str">
        <f t="shared" si="9"/>
        <v/>
      </c>
      <c r="I277" s="103" t="s">
        <v>42</v>
      </c>
    </row>
    <row r="278" spans="2:9" x14ac:dyDescent="0.3">
      <c r="B278" s="101" t="str">
        <f t="shared" si="8"/>
        <v/>
      </c>
      <c r="C278" s="167"/>
      <c r="D278" s="167"/>
      <c r="E278" s="41"/>
      <c r="F278" s="41"/>
      <c r="G278" s="116"/>
      <c r="H278" s="102" t="str">
        <f t="shared" si="9"/>
        <v/>
      </c>
      <c r="I278" s="103" t="s">
        <v>42</v>
      </c>
    </row>
    <row r="279" spans="2:9" x14ac:dyDescent="0.3">
      <c r="B279" s="101" t="str">
        <f t="shared" si="8"/>
        <v/>
      </c>
      <c r="C279" s="167"/>
      <c r="D279" s="167"/>
      <c r="E279" s="41"/>
      <c r="F279" s="41"/>
      <c r="G279" s="116"/>
      <c r="H279" s="102" t="str">
        <f t="shared" si="9"/>
        <v/>
      </c>
      <c r="I279" s="103" t="s">
        <v>42</v>
      </c>
    </row>
    <row r="280" spans="2:9" x14ac:dyDescent="0.3">
      <c r="B280" s="101" t="str">
        <f t="shared" si="8"/>
        <v/>
      </c>
      <c r="C280" s="167"/>
      <c r="D280" s="167"/>
      <c r="E280" s="41"/>
      <c r="F280" s="41"/>
      <c r="G280" s="116"/>
      <c r="H280" s="102" t="str">
        <f t="shared" si="9"/>
        <v/>
      </c>
      <c r="I280" s="103" t="s">
        <v>42</v>
      </c>
    </row>
    <row r="281" spans="2:9" x14ac:dyDescent="0.3">
      <c r="B281" s="101" t="str">
        <f t="shared" si="8"/>
        <v/>
      </c>
      <c r="C281" s="167"/>
      <c r="D281" s="167"/>
      <c r="E281" s="41"/>
      <c r="F281" s="41"/>
      <c r="G281" s="116"/>
      <c r="H281" s="102" t="str">
        <f t="shared" si="9"/>
        <v/>
      </c>
      <c r="I281" s="103" t="s">
        <v>42</v>
      </c>
    </row>
    <row r="282" spans="2:9" x14ac:dyDescent="0.3">
      <c r="B282" s="101" t="str">
        <f t="shared" si="8"/>
        <v/>
      </c>
      <c r="C282" s="167"/>
      <c r="D282" s="167"/>
      <c r="E282" s="41"/>
      <c r="F282" s="41"/>
      <c r="G282" s="116"/>
      <c r="H282" s="102" t="str">
        <f t="shared" si="9"/>
        <v/>
      </c>
      <c r="I282" s="103" t="s">
        <v>42</v>
      </c>
    </row>
    <row r="283" spans="2:9" x14ac:dyDescent="0.3">
      <c r="B283" s="101" t="str">
        <f t="shared" si="8"/>
        <v/>
      </c>
      <c r="C283" s="167"/>
      <c r="D283" s="167"/>
      <c r="E283" s="41"/>
      <c r="F283" s="41"/>
      <c r="G283" s="116"/>
      <c r="H283" s="102" t="str">
        <f t="shared" si="9"/>
        <v/>
      </c>
      <c r="I283" s="103" t="s">
        <v>42</v>
      </c>
    </row>
    <row r="284" spans="2:9" x14ac:dyDescent="0.3">
      <c r="B284" s="101" t="str">
        <f t="shared" si="8"/>
        <v/>
      </c>
      <c r="C284" s="167"/>
      <c r="D284" s="167"/>
      <c r="E284" s="41"/>
      <c r="F284" s="41"/>
      <c r="G284" s="116"/>
      <c r="H284" s="102" t="str">
        <f t="shared" si="9"/>
        <v/>
      </c>
      <c r="I284" s="103" t="s">
        <v>42</v>
      </c>
    </row>
    <row r="285" spans="2:9" x14ac:dyDescent="0.3">
      <c r="B285" s="101" t="str">
        <f t="shared" si="8"/>
        <v/>
      </c>
      <c r="C285" s="167"/>
      <c r="D285" s="167"/>
      <c r="E285" s="41"/>
      <c r="F285" s="41"/>
      <c r="G285" s="116"/>
      <c r="H285" s="102" t="str">
        <f t="shared" si="9"/>
        <v/>
      </c>
      <c r="I285" s="103" t="s">
        <v>42</v>
      </c>
    </row>
    <row r="286" spans="2:9" x14ac:dyDescent="0.3">
      <c r="B286" s="101" t="str">
        <f t="shared" si="8"/>
        <v/>
      </c>
      <c r="C286" s="167"/>
      <c r="D286" s="167"/>
      <c r="E286" s="41"/>
      <c r="F286" s="41"/>
      <c r="G286" s="116"/>
      <c r="H286" s="102" t="str">
        <f t="shared" si="9"/>
        <v/>
      </c>
      <c r="I286" s="103" t="s">
        <v>42</v>
      </c>
    </row>
    <row r="287" spans="2:9" x14ac:dyDescent="0.3">
      <c r="B287" s="101" t="str">
        <f t="shared" si="8"/>
        <v/>
      </c>
      <c r="C287" s="167"/>
      <c r="D287" s="167"/>
      <c r="E287" s="41"/>
      <c r="F287" s="41"/>
      <c r="G287" s="116"/>
      <c r="H287" s="102" t="str">
        <f t="shared" si="9"/>
        <v/>
      </c>
      <c r="I287" s="103" t="s">
        <v>42</v>
      </c>
    </row>
    <row r="288" spans="2:9" x14ac:dyDescent="0.3">
      <c r="B288" s="101" t="str">
        <f t="shared" si="8"/>
        <v/>
      </c>
      <c r="C288" s="167"/>
      <c r="D288" s="167"/>
      <c r="E288" s="41"/>
      <c r="F288" s="41"/>
      <c r="G288" s="116"/>
      <c r="H288" s="102" t="str">
        <f t="shared" si="9"/>
        <v/>
      </c>
      <c r="I288" s="103" t="s">
        <v>42</v>
      </c>
    </row>
    <row r="289" spans="2:9" x14ac:dyDescent="0.3">
      <c r="B289" s="101" t="str">
        <f t="shared" si="8"/>
        <v/>
      </c>
      <c r="C289" s="167"/>
      <c r="D289" s="167"/>
      <c r="E289" s="41"/>
      <c r="F289" s="41"/>
      <c r="G289" s="116"/>
      <c r="H289" s="102" t="str">
        <f t="shared" si="9"/>
        <v/>
      </c>
      <c r="I289" s="103" t="s">
        <v>42</v>
      </c>
    </row>
    <row r="290" spans="2:9" x14ac:dyDescent="0.3">
      <c r="B290" s="101" t="str">
        <f t="shared" si="8"/>
        <v/>
      </c>
      <c r="C290" s="167"/>
      <c r="D290" s="167"/>
      <c r="E290" s="41"/>
      <c r="F290" s="41"/>
      <c r="G290" s="116"/>
      <c r="H290" s="102" t="str">
        <f t="shared" si="9"/>
        <v/>
      </c>
      <c r="I290" s="103" t="s">
        <v>42</v>
      </c>
    </row>
    <row r="291" spans="2:9" x14ac:dyDescent="0.3">
      <c r="B291" s="101" t="str">
        <f t="shared" si="8"/>
        <v/>
      </c>
      <c r="C291" s="167"/>
      <c r="D291" s="167"/>
      <c r="E291" s="41"/>
      <c r="F291" s="41"/>
      <c r="G291" s="116"/>
      <c r="H291" s="102" t="str">
        <f t="shared" si="9"/>
        <v/>
      </c>
      <c r="I291" s="103" t="s">
        <v>42</v>
      </c>
    </row>
    <row r="292" spans="2:9" x14ac:dyDescent="0.3">
      <c r="B292" s="101" t="str">
        <f t="shared" si="8"/>
        <v/>
      </c>
      <c r="C292" s="167"/>
      <c r="D292" s="167"/>
      <c r="E292" s="41"/>
      <c r="F292" s="41"/>
      <c r="G292" s="116"/>
      <c r="H292" s="102" t="str">
        <f t="shared" si="9"/>
        <v/>
      </c>
      <c r="I292" s="103" t="s">
        <v>42</v>
      </c>
    </row>
    <row r="293" spans="2:9" x14ac:dyDescent="0.3">
      <c r="B293" s="101" t="str">
        <f t="shared" si="8"/>
        <v/>
      </c>
      <c r="C293" s="167"/>
      <c r="D293" s="167"/>
      <c r="E293" s="41"/>
      <c r="F293" s="41"/>
      <c r="G293" s="116"/>
      <c r="H293" s="102" t="str">
        <f t="shared" si="9"/>
        <v/>
      </c>
      <c r="I293" s="103" t="s">
        <v>42</v>
      </c>
    </row>
    <row r="294" spans="2:9" x14ac:dyDescent="0.3">
      <c r="B294" s="101" t="str">
        <f t="shared" si="8"/>
        <v/>
      </c>
      <c r="C294" s="167"/>
      <c r="D294" s="167"/>
      <c r="E294" s="41"/>
      <c r="F294" s="41"/>
      <c r="G294" s="116"/>
      <c r="H294" s="102" t="str">
        <f t="shared" si="9"/>
        <v/>
      </c>
      <c r="I294" s="103" t="s">
        <v>42</v>
      </c>
    </row>
    <row r="295" spans="2:9" x14ac:dyDescent="0.3">
      <c r="B295" s="101" t="str">
        <f t="shared" si="8"/>
        <v/>
      </c>
      <c r="C295" s="167"/>
      <c r="D295" s="167"/>
      <c r="E295" s="41"/>
      <c r="F295" s="41"/>
      <c r="G295" s="116"/>
      <c r="H295" s="102" t="str">
        <f t="shared" si="9"/>
        <v/>
      </c>
      <c r="I295" s="103" t="s">
        <v>42</v>
      </c>
    </row>
    <row r="296" spans="2:9" x14ac:dyDescent="0.3">
      <c r="B296" s="101" t="str">
        <f t="shared" si="8"/>
        <v/>
      </c>
      <c r="C296" s="167"/>
      <c r="D296" s="167"/>
      <c r="E296" s="41"/>
      <c r="F296" s="41"/>
      <c r="G296" s="116"/>
      <c r="H296" s="102" t="str">
        <f t="shared" si="9"/>
        <v/>
      </c>
      <c r="I296" s="103" t="s">
        <v>42</v>
      </c>
    </row>
    <row r="297" spans="2:9" x14ac:dyDescent="0.3">
      <c r="B297" s="101" t="str">
        <f t="shared" si="8"/>
        <v/>
      </c>
      <c r="C297" s="167"/>
      <c r="D297" s="167"/>
      <c r="E297" s="41"/>
      <c r="F297" s="41"/>
      <c r="G297" s="116"/>
      <c r="H297" s="102" t="str">
        <f t="shared" si="9"/>
        <v/>
      </c>
      <c r="I297" s="103" t="s">
        <v>42</v>
      </c>
    </row>
    <row r="298" spans="2:9" x14ac:dyDescent="0.3">
      <c r="B298" s="101" t="str">
        <f t="shared" si="8"/>
        <v/>
      </c>
      <c r="C298" s="167"/>
      <c r="D298" s="167"/>
      <c r="E298" s="41"/>
      <c r="F298" s="41"/>
      <c r="G298" s="116"/>
      <c r="H298" s="102" t="str">
        <f t="shared" si="9"/>
        <v/>
      </c>
      <c r="I298" s="103" t="s">
        <v>42</v>
      </c>
    </row>
    <row r="299" spans="2:9" x14ac:dyDescent="0.3">
      <c r="B299" s="101" t="str">
        <f t="shared" si="8"/>
        <v/>
      </c>
      <c r="C299" s="167"/>
      <c r="D299" s="167"/>
      <c r="E299" s="41"/>
      <c r="F299" s="41"/>
      <c r="G299" s="116"/>
      <c r="H299" s="102" t="str">
        <f t="shared" si="9"/>
        <v/>
      </c>
      <c r="I299" s="103" t="s">
        <v>42</v>
      </c>
    </row>
    <row r="300" spans="2:9" x14ac:dyDescent="0.3">
      <c r="B300" s="101" t="str">
        <f t="shared" si="8"/>
        <v/>
      </c>
      <c r="C300" s="167"/>
      <c r="D300" s="167"/>
      <c r="E300" s="41"/>
      <c r="F300" s="41"/>
      <c r="G300" s="116"/>
      <c r="H300" s="102" t="str">
        <f t="shared" si="9"/>
        <v/>
      </c>
      <c r="I300" s="103" t="s">
        <v>42</v>
      </c>
    </row>
    <row r="301" spans="2:9" x14ac:dyDescent="0.3">
      <c r="B301" s="101" t="str">
        <f t="shared" si="8"/>
        <v/>
      </c>
      <c r="C301" s="167"/>
      <c r="D301" s="167"/>
      <c r="E301" s="41"/>
      <c r="F301" s="41"/>
      <c r="G301" s="116"/>
      <c r="H301" s="102" t="str">
        <f t="shared" si="9"/>
        <v/>
      </c>
      <c r="I301" s="103" t="s">
        <v>42</v>
      </c>
    </row>
    <row r="302" spans="2:9" x14ac:dyDescent="0.3">
      <c r="B302" s="101" t="str">
        <f t="shared" si="8"/>
        <v/>
      </c>
      <c r="C302" s="167"/>
      <c r="D302" s="167"/>
      <c r="E302" s="41"/>
      <c r="F302" s="41"/>
      <c r="G302" s="116"/>
      <c r="H302" s="102" t="str">
        <f t="shared" si="9"/>
        <v/>
      </c>
      <c r="I302" s="103" t="s">
        <v>42</v>
      </c>
    </row>
    <row r="303" spans="2:9" x14ac:dyDescent="0.3">
      <c r="B303" s="101" t="str">
        <f t="shared" si="8"/>
        <v/>
      </c>
      <c r="C303" s="167"/>
      <c r="D303" s="167"/>
      <c r="E303" s="41"/>
      <c r="F303" s="41"/>
      <c r="G303" s="116"/>
      <c r="H303" s="102" t="str">
        <f t="shared" si="9"/>
        <v/>
      </c>
      <c r="I303" s="103" t="s">
        <v>42</v>
      </c>
    </row>
    <row r="304" spans="2:9" x14ac:dyDescent="0.3">
      <c r="B304" s="101" t="str">
        <f t="shared" si="8"/>
        <v/>
      </c>
      <c r="C304" s="167"/>
      <c r="D304" s="167"/>
      <c r="E304" s="41"/>
      <c r="F304" s="41"/>
      <c r="G304" s="116"/>
      <c r="H304" s="102" t="str">
        <f t="shared" si="9"/>
        <v/>
      </c>
      <c r="I304" s="103" t="s">
        <v>42</v>
      </c>
    </row>
    <row r="305" spans="2:9" x14ac:dyDescent="0.3">
      <c r="B305" s="101" t="str">
        <f t="shared" si="8"/>
        <v/>
      </c>
      <c r="C305" s="167"/>
      <c r="D305" s="167"/>
      <c r="E305" s="41"/>
      <c r="F305" s="41"/>
      <c r="G305" s="116"/>
      <c r="H305" s="102" t="str">
        <f t="shared" si="9"/>
        <v/>
      </c>
      <c r="I305" s="103" t="s">
        <v>42</v>
      </c>
    </row>
    <row r="306" spans="2:9" x14ac:dyDescent="0.3">
      <c r="B306" s="101" t="str">
        <f t="shared" si="8"/>
        <v/>
      </c>
      <c r="C306" s="167"/>
      <c r="D306" s="167"/>
      <c r="E306" s="41"/>
      <c r="F306" s="41"/>
      <c r="G306" s="116"/>
      <c r="H306" s="102" t="str">
        <f t="shared" si="9"/>
        <v/>
      </c>
      <c r="I306" s="103" t="s">
        <v>42</v>
      </c>
    </row>
    <row r="307" spans="2:9" x14ac:dyDescent="0.3">
      <c r="B307" s="101" t="str">
        <f t="shared" si="8"/>
        <v/>
      </c>
      <c r="C307" s="167"/>
      <c r="D307" s="167"/>
      <c r="E307" s="41"/>
      <c r="F307" s="41"/>
      <c r="G307" s="116"/>
      <c r="H307" s="102" t="str">
        <f t="shared" si="9"/>
        <v/>
      </c>
      <c r="I307" s="103" t="s">
        <v>42</v>
      </c>
    </row>
    <row r="308" spans="2:9" x14ac:dyDescent="0.3">
      <c r="B308" s="101" t="str">
        <f t="shared" si="8"/>
        <v/>
      </c>
      <c r="C308" s="167"/>
      <c r="D308" s="167"/>
      <c r="E308" s="41"/>
      <c r="F308" s="41"/>
      <c r="G308" s="116"/>
      <c r="H308" s="102" t="str">
        <f t="shared" si="9"/>
        <v/>
      </c>
      <c r="I308" s="103" t="s">
        <v>42</v>
      </c>
    </row>
    <row r="309" spans="2:9" x14ac:dyDescent="0.3">
      <c r="B309" s="101" t="str">
        <f t="shared" si="8"/>
        <v/>
      </c>
      <c r="C309" s="167"/>
      <c r="D309" s="167"/>
      <c r="E309" s="41"/>
      <c r="F309" s="41"/>
      <c r="G309" s="116"/>
      <c r="H309" s="102" t="str">
        <f t="shared" si="9"/>
        <v/>
      </c>
      <c r="I309" s="103" t="s">
        <v>42</v>
      </c>
    </row>
    <row r="310" spans="2:9" x14ac:dyDescent="0.3">
      <c r="B310" s="101" t="str">
        <f t="shared" si="8"/>
        <v/>
      </c>
      <c r="C310" s="167"/>
      <c r="D310" s="167"/>
      <c r="E310" s="41"/>
      <c r="F310" s="41"/>
      <c r="G310" s="116"/>
      <c r="H310" s="102" t="str">
        <f t="shared" si="9"/>
        <v/>
      </c>
      <c r="I310" s="103" t="s">
        <v>42</v>
      </c>
    </row>
    <row r="311" spans="2:9" x14ac:dyDescent="0.3">
      <c r="B311" s="101" t="str">
        <f t="shared" si="8"/>
        <v/>
      </c>
      <c r="C311" s="167"/>
      <c r="D311" s="167"/>
      <c r="E311" s="41"/>
      <c r="F311" s="41"/>
      <c r="G311" s="116"/>
      <c r="H311" s="102" t="str">
        <f t="shared" si="9"/>
        <v/>
      </c>
      <c r="I311" s="103" t="s">
        <v>42</v>
      </c>
    </row>
    <row r="312" spans="2:9" x14ac:dyDescent="0.3">
      <c r="C312" s="169"/>
      <c r="D312" s="169"/>
    </row>
    <row r="313" spans="2:9" x14ac:dyDescent="0.3">
      <c r="C313" s="66"/>
      <c r="D313" s="66"/>
    </row>
    <row r="314" spans="2:9" x14ac:dyDescent="0.3">
      <c r="C314" s="66"/>
      <c r="D314" s="66"/>
    </row>
    <row r="315" spans="2:9" x14ac:dyDescent="0.3">
      <c r="C315" s="66"/>
      <c r="D315" s="66"/>
    </row>
    <row r="316" spans="2:9" x14ac:dyDescent="0.3">
      <c r="C316" s="66"/>
      <c r="D316" s="66"/>
    </row>
  </sheetData>
  <sheetProtection sheet="1" objects="1" scenarios="1" selectLockedCells="1"/>
  <mergeCells count="305">
    <mergeCell ref="C310:D310"/>
    <mergeCell ref="C311:D311"/>
    <mergeCell ref="C312:D312"/>
    <mergeCell ref="B4:C4"/>
    <mergeCell ref="C304:D304"/>
    <mergeCell ref="C305:D305"/>
    <mergeCell ref="C306:D306"/>
    <mergeCell ref="C307:D307"/>
    <mergeCell ref="C308:D308"/>
    <mergeCell ref="C309:D309"/>
    <mergeCell ref="C298:D298"/>
    <mergeCell ref="C299:D299"/>
    <mergeCell ref="C300:D300"/>
    <mergeCell ref="C301:D301"/>
    <mergeCell ref="C302:D302"/>
    <mergeCell ref="C303:D303"/>
    <mergeCell ref="C292:D292"/>
    <mergeCell ref="C293:D293"/>
    <mergeCell ref="C294:D294"/>
    <mergeCell ref="C295:D295"/>
    <mergeCell ref="C296:D296"/>
    <mergeCell ref="C297:D297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262:D262"/>
    <mergeCell ref="C263:D263"/>
    <mergeCell ref="C264:D264"/>
    <mergeCell ref="C265:D265"/>
    <mergeCell ref="C266:D266"/>
    <mergeCell ref="C267:D267"/>
    <mergeCell ref="C256:D256"/>
    <mergeCell ref="C257:D257"/>
    <mergeCell ref="C258:D258"/>
    <mergeCell ref="C259:D259"/>
    <mergeCell ref="C260:D260"/>
    <mergeCell ref="C261:D261"/>
    <mergeCell ref="C250:D250"/>
    <mergeCell ref="C251:D251"/>
    <mergeCell ref="C252:D252"/>
    <mergeCell ref="C253:D253"/>
    <mergeCell ref="C254:D254"/>
    <mergeCell ref="C255:D255"/>
    <mergeCell ref="C244:D244"/>
    <mergeCell ref="C245:D245"/>
    <mergeCell ref="C246:D246"/>
    <mergeCell ref="C247:D247"/>
    <mergeCell ref="C248:D248"/>
    <mergeCell ref="C249:D249"/>
    <mergeCell ref="C238:D238"/>
    <mergeCell ref="C239:D239"/>
    <mergeCell ref="C240:D240"/>
    <mergeCell ref="C241:D241"/>
    <mergeCell ref="C242:D242"/>
    <mergeCell ref="C243:D243"/>
    <mergeCell ref="C232:D232"/>
    <mergeCell ref="C233:D233"/>
    <mergeCell ref="C234:D234"/>
    <mergeCell ref="C235:D235"/>
    <mergeCell ref="C236:D236"/>
    <mergeCell ref="C237:D237"/>
    <mergeCell ref="C226:D226"/>
    <mergeCell ref="C227:D227"/>
    <mergeCell ref="C228:D228"/>
    <mergeCell ref="C229:D229"/>
    <mergeCell ref="C230:D230"/>
    <mergeCell ref="C231:D231"/>
    <mergeCell ref="C220:D220"/>
    <mergeCell ref="C221:D221"/>
    <mergeCell ref="C222:D222"/>
    <mergeCell ref="C223:D223"/>
    <mergeCell ref="C224:D224"/>
    <mergeCell ref="C225:D225"/>
    <mergeCell ref="C214:D214"/>
    <mergeCell ref="C215:D215"/>
    <mergeCell ref="C216:D216"/>
    <mergeCell ref="C217:D217"/>
    <mergeCell ref="C218:D218"/>
    <mergeCell ref="C219:D219"/>
    <mergeCell ref="C208:D208"/>
    <mergeCell ref="C209:D209"/>
    <mergeCell ref="C210:D210"/>
    <mergeCell ref="C211:D211"/>
    <mergeCell ref="C212:D212"/>
    <mergeCell ref="C213:D213"/>
    <mergeCell ref="C202:D202"/>
    <mergeCell ref="C203:D203"/>
    <mergeCell ref="C204:D204"/>
    <mergeCell ref="C205:D205"/>
    <mergeCell ref="C206:D206"/>
    <mergeCell ref="C207:D207"/>
    <mergeCell ref="C196:D196"/>
    <mergeCell ref="C197:D197"/>
    <mergeCell ref="C198:D198"/>
    <mergeCell ref="C199:D199"/>
    <mergeCell ref="C200:D200"/>
    <mergeCell ref="C201:D201"/>
    <mergeCell ref="C190:D190"/>
    <mergeCell ref="C191:D191"/>
    <mergeCell ref="C192:D192"/>
    <mergeCell ref="C193:D193"/>
    <mergeCell ref="C194:D194"/>
    <mergeCell ref="C195:D195"/>
    <mergeCell ref="C184:D184"/>
    <mergeCell ref="C185:D185"/>
    <mergeCell ref="C186:D186"/>
    <mergeCell ref="C187:D187"/>
    <mergeCell ref="C188:D188"/>
    <mergeCell ref="C189:D189"/>
    <mergeCell ref="C178:D178"/>
    <mergeCell ref="C179:D179"/>
    <mergeCell ref="C180:D180"/>
    <mergeCell ref="C181:D181"/>
    <mergeCell ref="C182:D182"/>
    <mergeCell ref="C183:D183"/>
    <mergeCell ref="C172:D172"/>
    <mergeCell ref="C173:D173"/>
    <mergeCell ref="C174:D174"/>
    <mergeCell ref="C175:D175"/>
    <mergeCell ref="C176:D176"/>
    <mergeCell ref="C177:D177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154:D154"/>
    <mergeCell ref="C155:D155"/>
    <mergeCell ref="C156:D156"/>
    <mergeCell ref="C157:D157"/>
    <mergeCell ref="C158:D158"/>
    <mergeCell ref="C159:D159"/>
    <mergeCell ref="C148:D148"/>
    <mergeCell ref="C149:D149"/>
    <mergeCell ref="C150:D150"/>
    <mergeCell ref="C151:D151"/>
    <mergeCell ref="C152:D152"/>
    <mergeCell ref="C153:D153"/>
    <mergeCell ref="C142:D142"/>
    <mergeCell ref="C143:D143"/>
    <mergeCell ref="C144:D144"/>
    <mergeCell ref="C145:D145"/>
    <mergeCell ref="C146:D146"/>
    <mergeCell ref="C147:D147"/>
    <mergeCell ref="C136:D136"/>
    <mergeCell ref="C137:D137"/>
    <mergeCell ref="C138:D138"/>
    <mergeCell ref="C139:D139"/>
    <mergeCell ref="C140:D140"/>
    <mergeCell ref="C141:D141"/>
    <mergeCell ref="C130:D130"/>
    <mergeCell ref="C131:D131"/>
    <mergeCell ref="C132:D132"/>
    <mergeCell ref="C133:D133"/>
    <mergeCell ref="C134:D134"/>
    <mergeCell ref="C135:D135"/>
    <mergeCell ref="C124:D124"/>
    <mergeCell ref="C125:D125"/>
    <mergeCell ref="C126:D126"/>
    <mergeCell ref="C127:D127"/>
    <mergeCell ref="C128:D128"/>
    <mergeCell ref="C129:D129"/>
    <mergeCell ref="C118:D118"/>
    <mergeCell ref="C119:D119"/>
    <mergeCell ref="C120:D120"/>
    <mergeCell ref="C121:D121"/>
    <mergeCell ref="C122:D122"/>
    <mergeCell ref="C123:D123"/>
    <mergeCell ref="C112:D112"/>
    <mergeCell ref="C113:D113"/>
    <mergeCell ref="C114:D114"/>
    <mergeCell ref="C115:D115"/>
    <mergeCell ref="C116:D116"/>
    <mergeCell ref="C117:D117"/>
    <mergeCell ref="C106:D106"/>
    <mergeCell ref="C107:D107"/>
    <mergeCell ref="C108:D108"/>
    <mergeCell ref="C109:D109"/>
    <mergeCell ref="C110:D110"/>
    <mergeCell ref="C111:D111"/>
    <mergeCell ref="C100:D100"/>
    <mergeCell ref="C101:D101"/>
    <mergeCell ref="C102:D102"/>
    <mergeCell ref="C103:D103"/>
    <mergeCell ref="C104:D104"/>
    <mergeCell ref="C105:D105"/>
    <mergeCell ref="C94:D94"/>
    <mergeCell ref="C95:D95"/>
    <mergeCell ref="C96:D96"/>
    <mergeCell ref="C97:D97"/>
    <mergeCell ref="C98:D98"/>
    <mergeCell ref="C99:D99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76:D76"/>
    <mergeCell ref="C77:D77"/>
    <mergeCell ref="C78:D78"/>
    <mergeCell ref="C79:D79"/>
    <mergeCell ref="C80:D80"/>
    <mergeCell ref="C81:D81"/>
    <mergeCell ref="C70:D70"/>
    <mergeCell ref="C71:D71"/>
    <mergeCell ref="C72:D72"/>
    <mergeCell ref="C73:D73"/>
    <mergeCell ref="C74:D74"/>
    <mergeCell ref="C75:D75"/>
    <mergeCell ref="C64:D64"/>
    <mergeCell ref="C65:D65"/>
    <mergeCell ref="C66:D66"/>
    <mergeCell ref="C67:D67"/>
    <mergeCell ref="C68:D68"/>
    <mergeCell ref="C69:D69"/>
    <mergeCell ref="C58:D58"/>
    <mergeCell ref="C59:D59"/>
    <mergeCell ref="C60:D60"/>
    <mergeCell ref="C61:D61"/>
    <mergeCell ref="C62:D62"/>
    <mergeCell ref="C63:D63"/>
    <mergeCell ref="C52:D52"/>
    <mergeCell ref="C53:D53"/>
    <mergeCell ref="C54:D54"/>
    <mergeCell ref="C55:D55"/>
    <mergeCell ref="C56:D56"/>
    <mergeCell ref="C57:D57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4:D34"/>
    <mergeCell ref="C35:D35"/>
    <mergeCell ref="C36:D36"/>
    <mergeCell ref="C37:D37"/>
    <mergeCell ref="C38:D38"/>
    <mergeCell ref="C39:D39"/>
    <mergeCell ref="C28:D28"/>
    <mergeCell ref="C29:D29"/>
    <mergeCell ref="C30:D30"/>
    <mergeCell ref="C31:D31"/>
    <mergeCell ref="C32:D32"/>
    <mergeCell ref="C33:D33"/>
    <mergeCell ref="C25:D25"/>
    <mergeCell ref="C26:D26"/>
    <mergeCell ref="C27:D27"/>
    <mergeCell ref="C16:D16"/>
    <mergeCell ref="C17:D17"/>
    <mergeCell ref="C18:D18"/>
    <mergeCell ref="C19:D19"/>
    <mergeCell ref="C20:D20"/>
    <mergeCell ref="C21:D21"/>
    <mergeCell ref="B7:C7"/>
    <mergeCell ref="C11:D11"/>
    <mergeCell ref="C12:D12"/>
    <mergeCell ref="C13:D13"/>
    <mergeCell ref="C14:D14"/>
    <mergeCell ref="C15:D15"/>
    <mergeCell ref="C22:D22"/>
    <mergeCell ref="C23:D23"/>
    <mergeCell ref="C24:D24"/>
    <mergeCell ref="B9:I9"/>
  </mergeCells>
  <phoneticPr fontId="23" type="noConversion"/>
  <conditionalFormatting sqref="B11:I11 B16:I311 H12:I13 B12:B15 G14:I15 E15">
    <cfRule type="expression" dxfId="679" priority="20">
      <formula>$D$7="(Bitte wählen)"</formula>
    </cfRule>
  </conditionalFormatting>
  <conditionalFormatting sqref="B9:I9">
    <cfRule type="containsText" dxfId="678" priority="19" operator="containsText" text="Nach Auswahl der Ebene">
      <formula>NOT(ISERROR(SEARCH("Nach Auswahl der Ebene",B9)))</formula>
    </cfRule>
  </conditionalFormatting>
  <conditionalFormatting sqref="H12:H311">
    <cfRule type="beginsWith" dxfId="677" priority="21" operator="beginsWith" text="Nein">
      <formula>LEFT(H12,LEN("Nein"))="Nein"</formula>
    </cfRule>
    <cfRule type="beginsWith" dxfId="676" priority="22" operator="beginsWith" text="Ja">
      <formula>LEFT(H12,LEN("Ja"))="Ja"</formula>
    </cfRule>
  </conditionalFormatting>
  <conditionalFormatting sqref="I12:I311">
    <cfRule type="expression" dxfId="675" priority="18">
      <formula>H12=""</formula>
    </cfRule>
  </conditionalFormatting>
  <conditionalFormatting sqref="B12">
    <cfRule type="expression" dxfId="674" priority="17">
      <formula>$I$12="Nein"</formula>
    </cfRule>
  </conditionalFormatting>
  <conditionalFormatting sqref="E16:G311 B13:B311 G14:G15 E15">
    <cfRule type="expression" dxfId="673" priority="16">
      <formula>$I13="Nein"</formula>
    </cfRule>
  </conditionalFormatting>
  <conditionalFormatting sqref="C12:G13">
    <cfRule type="expression" dxfId="672" priority="15">
      <formula>$D$7="(Bitte wählen)"</formula>
    </cfRule>
  </conditionalFormatting>
  <conditionalFormatting sqref="C12:G12">
    <cfRule type="expression" dxfId="671" priority="14">
      <formula>$I$12="Nein"</formula>
    </cfRule>
  </conditionalFormatting>
  <conditionalFormatting sqref="C13:G13">
    <cfRule type="expression" dxfId="670" priority="13">
      <formula>$I13="Nein"</formula>
    </cfRule>
  </conditionalFormatting>
  <conditionalFormatting sqref="C13:D13">
    <cfRule type="expression" dxfId="669" priority="12">
      <formula>$I$12="Nein"</formula>
    </cfRule>
  </conditionalFormatting>
  <conditionalFormatting sqref="F13:F15">
    <cfRule type="expression" dxfId="668" priority="11">
      <formula>$I$12="Nein"</formula>
    </cfRule>
  </conditionalFormatting>
  <conditionalFormatting sqref="C14:D14">
    <cfRule type="expression" dxfId="667" priority="10">
      <formula>$D$7="(Bitte wählen)"</formula>
    </cfRule>
  </conditionalFormatting>
  <conditionalFormatting sqref="C14:D14">
    <cfRule type="expression" dxfId="666" priority="9">
      <formula>$I14="Nein"</formula>
    </cfRule>
  </conditionalFormatting>
  <conditionalFormatting sqref="C14:D14">
    <cfRule type="expression" dxfId="665" priority="8">
      <formula>$I$12="Nein"</formula>
    </cfRule>
  </conditionalFormatting>
  <conditionalFormatting sqref="F14:F15">
    <cfRule type="expression" dxfId="664" priority="7">
      <formula>$D$7="(Bitte wählen)"</formula>
    </cfRule>
  </conditionalFormatting>
  <conditionalFormatting sqref="F14:F15">
    <cfRule type="expression" dxfId="663" priority="6">
      <formula>$I14="Nein"</formula>
    </cfRule>
  </conditionalFormatting>
  <conditionalFormatting sqref="C15:D15">
    <cfRule type="expression" dxfId="662" priority="5">
      <formula>$D$7="(Bitte wählen)"</formula>
    </cfRule>
  </conditionalFormatting>
  <conditionalFormatting sqref="C15:D15">
    <cfRule type="expression" dxfId="661" priority="4">
      <formula>$I15="Nein"</formula>
    </cfRule>
  </conditionalFormatting>
  <conditionalFormatting sqref="C15:D15">
    <cfRule type="expression" dxfId="660" priority="3">
      <formula>$I$12="Nein"</formula>
    </cfRule>
  </conditionalFormatting>
  <conditionalFormatting sqref="E14">
    <cfRule type="expression" dxfId="659" priority="2">
      <formula>$D$7="(Bitte wählen)"</formula>
    </cfRule>
  </conditionalFormatting>
  <conditionalFormatting sqref="E14">
    <cfRule type="expression" dxfId="658" priority="1">
      <formula>$I14="Nein"</formula>
    </cfRule>
  </conditionalFormatting>
  <pageMargins left="0.7" right="0.7" top="0.75" bottom="0.75" header="0.3" footer="0.3"/>
  <pageSetup paperSize="9" orientation="portrait" r:id="rId1"/>
  <ignoredErrors>
    <ignoredError sqref="E11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Optionen!$B$4:$B$6</xm:f>
          </x14:formula1>
          <xm:sqref>D7</xm:sqref>
        </x14:dataValidation>
        <x14:dataValidation type="list" allowBlank="1" showInputMessage="1" showErrorMessage="1" xr:uid="{00000000-0002-0000-0200-000001000000}">
          <x14:formula1>
            <xm:f>Optionen!$D$5:$D$6</xm:f>
          </x14:formula1>
          <xm:sqref>I12:I311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9FCD-02BA-4603-9E5C-DA812FDA93BD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74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888699.31291441293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111.03993066395144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g92+x1wFJs+ydPkQupsgKKb3ihQbI+obX8rpp+U+8SqPdNTc1y1HdpDKp2yTzEwI3AbUsijzKjZc8EsfFRQoBQ==" saltValue="/VG6Pxsndk1nB5W+r4v8F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322CD6-1C4C-4C88-A63C-02FB24475E6E}">
          <x14:formula1>
            <xm:f>Optionen!$G$4:$G$21</xm:f>
          </x14:formula1>
          <xm:sqref>C6:E6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2DD47-7183-4CFB-B289-539BE4C320BF}">
  <sheetPr codeName="Tabelle37"/>
  <dimension ref="A1:L204"/>
  <sheetViews>
    <sheetView showGridLines="0" topLeftCell="A33" zoomScaleNormal="100" workbookViewId="0">
      <selection activeCell="E7" sqref="E7:G7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74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Multiplikator'!$B$16:$N$30,9,0)*VLOOKUP(NI!$E$7,Bevölkerung!$B$9:$F$25,IF($E$12=Optionen!$B$9,5,4),0)*VLOOKUP($D$33,'6.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Multiplikator'!$B$16:$N$30,9,0)*VLOOKUP(NI!$E$7,Bevölkerung!$B$9:$F$25,IF($E$12=Optionen!$B$9,5,4),0)*VLOOKUP($D$33,'6.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Multiplikator'!$B$16:$N$30,9,0)*VLOOKUP(NI!$E$7,Bevölkerung!$B$9:$F$25,IF($E$12=Optionen!$B$9,5,4),0)*VLOOKUP($D$33,'6.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Multiplikator'!$B$16:$N$30,9,0)*VLOOKUP(NI!$E$7,Bevölkerung!$B$9:$F$25,IF($E$12=Optionen!$B$9,5,4),0)*VLOOKUP($D$33,'6.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Multiplikator'!$B$16:$N$30,9,0)*VLOOKUP(NI!$E$7,Bevölkerung!$B$9:$F$25,IF($E$12=Optionen!$B$9,5,4),0)*VLOOKUP($D$33,'6.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Multiplikator'!$B$16:$N$30,9,0)*VLOOKUP(NI!$E$7,Bevölkerung!$B$9:$F$25,IF($E$12=Optionen!$B$9,5,4),0)*VLOOKUP($D$33,'6.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Multiplikator'!$B$16:$N$30,9,0)*VLOOKUP(NI!$E$7,Bevölkerung!$B$9:$F$25,IF($E$12=Optionen!$B$9,5,4),0)*VLOOKUP($D$33,'6.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Multiplikator'!$B$16:$N$30,9,0)*VLOOKUP(NI!$E$7,Bevölkerung!$B$9:$F$25,IF($E$12=Optionen!$B$9,5,4),0)*VLOOKUP($D$33,'6.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Multiplikator'!$B$16:$N$30,9,0)*VLOOKUP(NI!$E$7,Bevölkerung!$B$9:$F$25,IF($E$12=Optionen!$B$9,5,4),0)*VLOOKUP($D$33,'6.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Multiplikator'!$B$16:$N$30,9,0)*VLOOKUP(NI!$E$7,Bevölkerung!$B$9:$F$25,IF($E$12=Optionen!$B$9,5,4),0)*VLOOKUP($D$33,'6.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Multiplikator'!$B$16:$N$30,9,0)*VLOOKUP(NI!$E$7,Bevölkerung!$B$9:$F$25,IF($E$12=Optionen!$B$9,5,4),0)*VLOOKUP($D$33,'6.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Multiplikator'!$B$16:$N$30,9,0)*VLOOKUP(NI!$E$7,Bevölkerung!$B$9:$F$25,IF($E$12=Optionen!$B$9,5,4),0)*VLOOKUP($D$33,'6.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Multiplikator'!$B$16:$N$30,9,0)*VLOOKUP(NI!$E$7,Bevölkerung!$B$9:$F$25,IF($E$12=Optionen!$B$9,5,4),0)*VLOOKUP($D$33,'6.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Multiplikator'!$B$16:$N$30,9,0)*VLOOKUP(NI!$E$7,Bevölkerung!$B$9:$F$25,IF($E$12=Optionen!$B$9,5,4),0)*VLOOKUP($D$33,'6.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Multiplikator'!$B$16:$N$30,9,0)*VLOOKUP(NI!$E$7,Bevölkerung!$B$9:$F$25,IF($E$12=Optionen!$B$9,5,4),0)*VLOOKUP($D$33,'6.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",0,IF(C43="","",VLOOKUP(NI!C43,DB!$D$8:$Z$307,23,0)*'6. Multiplikator'!$G$12*VLOOKUP(NI!$E$7,Bevölkerung!$B$9:$F$25,IF($E$38=Optionen!$B$9,5,4),0)/VLOOKUP(C43,DB!$D$8:$AQ$307,40,0)))</f>
        <v>137808.60517306358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",0,IF(C44="","",VLOOKUP(NI!C44,DB!$D$8:$Z$307,23,0)*'6. Multiplikator'!$G$12*VLOOKUP(NI!$E$7,Bevölkerung!$B$9:$F$25,IF($E$38=Optionen!$B$9,5,4),0)/VLOOKUP(C44,DB!$D$8:$AQ$307,40,0)))</f>
        <v>208674.45031305176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",0,IF(C45="","",VLOOKUP(NI!C45,DB!$D$8:$Z$307,23,0)*'6. Multiplikator'!$G$12*VLOOKUP(NI!$E$7,Bevölkerung!$B$9:$F$25,IF($E$38=Optionen!$B$9,5,4),0)/VLOOKUP(C45,DB!$D$8:$AQ$307,40,0)))</f>
        <v>447874.00133175048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",0,IF(C46="","",VLOOKUP(NI!C46,DB!$D$8:$Z$307,23,0)*'6. Multiplikator'!$G$12*VLOOKUP(NI!$E$7,Bevölkerung!$B$9:$F$25,IF($E$38=Optionen!$B$9,5,4),0)/VLOOKUP(C46,DB!$D$8:$AQ$307,40,0)))</f>
        <v>94342.256096547091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IF(C47="","",VLOOKUP(NI!C47,DB!$D$8:$Z$307,23,0)*'6. Multiplikator'!$G$12*VLOOKUP(NI!$E$7,Bevölkerung!$B$9:$F$25,IF($E$38=Optionen!$B$9,5,4),0)/VLOOKUP(C47,DB!$D$8:$AQ$307,40,0))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IF(C48="","",VLOOKUP(NI!C48,DB!$D$8:$Z$307,23,0)*'6. Multiplikator'!$G$12*VLOOKUP(NI!$E$7,Bevölkerung!$B$9:$F$25,IF($E$38=Optionen!$B$9,5,4),0)/VLOOKUP(C48,DB!$D$8:$AQ$307,40,0))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IF(C49="","",VLOOKUP(NI!C49,DB!$D$8:$Z$307,23,0)*'6. Multiplikator'!$G$12*VLOOKUP(NI!$E$7,Bevölkerung!$B$9:$F$25,IF($E$38=Optionen!$B$9,5,4),0)/VLOOKUP(C49,DB!$D$8:$AQ$307,40,0))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IF(C50="","",VLOOKUP(NI!C50,DB!$D$8:$Z$307,23,0)*'6. Multiplikator'!$G$12*VLOOKUP(NI!$E$7,Bevölkerung!$B$9:$F$25,IF($E$38=Optionen!$B$9,5,4),0)/VLOOKUP(C50,DB!$D$8:$AQ$307,40,0))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IF(C51="","",VLOOKUP(NI!C51,DB!$D$8:$Z$307,23,0)*'6. Multiplikator'!$G$12*VLOOKUP(NI!$E$7,Bevölkerung!$B$9:$F$25,IF($E$38=Optionen!$B$9,5,4),0)/VLOOKUP(C51,DB!$D$8:$AQ$307,40,0))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IF(C52="","",VLOOKUP(NI!C52,DB!$D$8:$Z$307,23,0)*'6. Multiplikator'!$G$12*VLOOKUP(NI!$E$7,Bevölkerung!$B$9:$F$25,IF($E$38=Optionen!$B$9,5,4),0)/VLOOKUP(C52,DB!$D$8:$AQ$307,40,0))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IF(C53="","",VLOOKUP(NI!C53,DB!$D$8:$Z$307,23,0)*'6. Multiplikator'!$G$12*VLOOKUP(NI!$E$7,Bevölkerung!$B$9:$F$25,IF($E$38=Optionen!$B$9,5,4),0)/VLOOKUP(C53,DB!$D$8:$AQ$307,40,0))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IF(C54="","",VLOOKUP(NI!C54,DB!$D$8:$Z$307,23,0)*'6. Multiplikator'!$G$12*VLOOKUP(NI!$E$7,Bevölkerung!$B$9:$F$25,IF($E$38=Optionen!$B$9,5,4),0)/VLOOKUP(C54,DB!$D$8:$AQ$307,40,0))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IF(C55="","",VLOOKUP(NI!C55,DB!$D$8:$Z$307,23,0)*'6. Multiplikator'!$G$12*VLOOKUP(NI!$E$7,Bevölkerung!$B$9:$F$25,IF($E$38=Optionen!$B$9,5,4),0)/VLOOKUP(C55,DB!$D$8:$AQ$307,40,0))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IF(C56="","",VLOOKUP(NI!C56,DB!$D$8:$Z$307,23,0)*'6. Multiplikator'!$G$12*VLOOKUP(NI!$E$7,Bevölkerung!$B$9:$F$25,IF($E$38=Optionen!$B$9,5,4),0)/VLOOKUP(C56,DB!$D$8:$AQ$307,40,0))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IF(C57="","",VLOOKUP(NI!C57,DB!$D$8:$Z$307,23,0)*'6. Multiplikator'!$G$12*VLOOKUP(NI!$E$7,Bevölkerung!$B$9:$F$25,IF($E$38=Optionen!$B$9,5,4),0)/VLOOKUP(C57,DB!$D$8:$AQ$307,40,0))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IF(C58="","",VLOOKUP(NI!C58,DB!$D$8:$Z$307,23,0)*'6. Multiplikator'!$G$12*VLOOKUP(NI!$E$7,Bevölkerung!$B$9:$F$25,IF($E$38=Optionen!$B$9,5,4),0)/VLOOKUP(C58,DB!$D$8:$AQ$307,40,0))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IF(C59="","",VLOOKUP(NI!C59,DB!$D$8:$Z$307,23,0)*'6. Multiplikator'!$G$12*VLOOKUP(NI!$E$7,Bevölkerung!$B$9:$F$25,IF($E$38=Optionen!$B$9,5,4),0)/VLOOKUP(C59,DB!$D$8:$AQ$307,40,0))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IF(C60="","",VLOOKUP(NI!C60,DB!$D$8:$Z$307,23,0)*'6. Multiplikator'!$G$12*VLOOKUP(NI!$E$7,Bevölkerung!$B$9:$F$25,IF($E$38=Optionen!$B$9,5,4),0)/VLOOKUP(C60,DB!$D$8:$AQ$307,40,0))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IF(C61="","",VLOOKUP(NI!C61,DB!$D$8:$Z$307,23,0)*'6. Multiplikator'!$G$12*VLOOKUP(NI!$E$7,Bevölkerung!$B$9:$F$25,IF($E$38=Optionen!$B$9,5,4),0)/VLOOKUP(C61,DB!$D$8:$AQ$307,40,0))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IF(C62="","",VLOOKUP(NI!C62,DB!$D$8:$Z$307,23,0)*'6. Multiplikator'!$G$12*VLOOKUP(NI!$E$7,Bevölkerung!$B$9:$F$25,IF($E$38=Optionen!$B$9,5,4),0)/VLOOKUP(C62,DB!$D$8:$AQ$307,40,0))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IF(C63="","",VLOOKUP(NI!C63,DB!$D$8:$Z$307,23,0)*'6. Multiplikator'!$G$12*VLOOKUP(NI!$E$7,Bevölkerung!$B$9:$F$25,IF($E$38=Optionen!$B$9,5,4),0)/VLOOKUP(C63,DB!$D$8:$AQ$307,40,0))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IF(C64="","",VLOOKUP(NI!C64,DB!$D$8:$Z$307,23,0)*'6. Multiplikator'!$G$12*VLOOKUP(NI!$E$7,Bevölkerung!$B$9:$F$25,IF($E$38=Optionen!$B$9,5,4),0)/VLOOKUP(C64,DB!$D$8:$AQ$307,40,0))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IF(C65="","",VLOOKUP(NI!C65,DB!$D$8:$Z$307,23,0)*'6. Multiplikator'!$G$12*VLOOKUP(NI!$E$7,Bevölkerung!$B$9:$F$25,IF($E$38=Optionen!$B$9,5,4),0)/VLOOKUP(C65,DB!$D$8:$AQ$307,40,0))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IF(C66="","",VLOOKUP(NI!C66,DB!$D$8:$Z$307,23,0)*'6. Multiplikator'!$G$12*VLOOKUP(NI!$E$7,Bevölkerung!$B$9:$F$25,IF($E$38=Optionen!$B$9,5,4),0)/VLOOKUP(C66,DB!$D$8:$AQ$307,40,0))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IF(C67="","",VLOOKUP(NI!C67,DB!$D$8:$Z$307,23,0)*'6. Multiplikator'!$G$12*VLOOKUP(NI!$E$7,Bevölkerung!$B$9:$F$25,IF($E$38=Optionen!$B$9,5,4),0)/VLOOKUP(C67,DB!$D$8:$AQ$307,40,0))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IF(C68="","",VLOOKUP(NI!C68,DB!$D$8:$Z$307,23,0)*'6. Multiplikator'!$G$12*VLOOKUP(NI!$E$7,Bevölkerung!$B$9:$F$25,IF($E$38=Optionen!$B$9,5,4),0)/VLOOKUP(C68,DB!$D$8:$AQ$307,40,0))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IF(C69="","",VLOOKUP(NI!C69,DB!$D$8:$Z$307,23,0)*'6. Multiplikator'!$G$12*VLOOKUP(NI!$E$7,Bevölkerung!$B$9:$F$25,IF($E$38=Optionen!$B$9,5,4),0)/VLOOKUP(C69,DB!$D$8:$AQ$307,40,0))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IF(C70="","",VLOOKUP(NI!C70,DB!$D$8:$Z$307,23,0)*'6. Multiplikator'!$G$12*VLOOKUP(NI!$E$7,Bevölkerung!$B$9:$F$25,IF($E$38=Optionen!$B$9,5,4),0)/VLOOKUP(C70,DB!$D$8:$AQ$307,40,0))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IF(C71="","",VLOOKUP(NI!C71,DB!$D$8:$Z$307,23,0)*'6. Multiplikator'!$G$12*VLOOKUP(NI!$E$7,Bevölkerung!$B$9:$F$25,IF($E$38=Optionen!$B$9,5,4),0)/VLOOKUP(C71,DB!$D$8:$AQ$307,40,0))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IF(C72="","",VLOOKUP(NI!C72,DB!$D$8:$Z$307,23,0)*'6. Multiplikator'!$G$12*VLOOKUP(NI!$E$7,Bevölkerung!$B$9:$F$25,IF($E$38=Optionen!$B$9,5,4),0)/VLOOKUP(C72,DB!$D$8:$AQ$307,40,0))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IF(C73="","",VLOOKUP(NI!C73,DB!$D$8:$Z$307,23,0)*'6. Multiplikator'!$G$12*VLOOKUP(NI!$E$7,Bevölkerung!$B$9:$F$25,IF($E$38=Optionen!$B$9,5,4),0)/VLOOKUP(C73,DB!$D$8:$AQ$307,40,0))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IF(C74="","",VLOOKUP(NI!C74,DB!$D$8:$Z$307,23,0)*'6. Multiplikator'!$G$12*VLOOKUP(NI!$E$7,Bevölkerung!$B$9:$F$25,IF($E$38=Optionen!$B$9,5,4),0)/VLOOKUP(C74,DB!$D$8:$AQ$307,40,0))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IF(C75="","",VLOOKUP(NI!C75,DB!$D$8:$Z$307,23,0)*'6. Multiplikator'!$G$12*VLOOKUP(NI!$E$7,Bevölkerung!$B$9:$F$25,IF($E$38=Optionen!$B$9,5,4),0)/VLOOKUP(C75,DB!$D$8:$AQ$307,40,0))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IF(C76="","",VLOOKUP(NI!C76,DB!$D$8:$Z$307,23,0)*'6. Multiplikator'!$G$12*VLOOKUP(NI!$E$7,Bevölkerung!$B$9:$F$25,IF($E$38=Optionen!$B$9,5,4),0)/VLOOKUP(C76,DB!$D$8:$AQ$307,40,0))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IF(C77="","",VLOOKUP(NI!C77,DB!$D$8:$Z$307,23,0)*'6. Multiplikator'!$G$12*VLOOKUP(NI!$E$7,Bevölkerung!$B$9:$F$25,IF($E$38=Optionen!$B$9,5,4),0)/VLOOKUP(C77,DB!$D$8:$AQ$307,40,0))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IF(C78="","",VLOOKUP(NI!C78,DB!$D$8:$Z$307,23,0)*'6. Multiplikator'!$G$12*VLOOKUP(NI!$E$7,Bevölkerung!$B$9:$F$25,IF($E$38=Optionen!$B$9,5,4),0)/VLOOKUP(C78,DB!$D$8:$AQ$307,40,0))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IF(C79="","",VLOOKUP(NI!C79,DB!$D$8:$Z$307,23,0)*'6. Multiplikator'!$G$12*VLOOKUP(NI!$E$7,Bevölkerung!$B$9:$F$25,IF($E$38=Optionen!$B$9,5,4),0)/VLOOKUP(C79,DB!$D$8:$AQ$307,40,0))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IF(C80="","",VLOOKUP(NI!C80,DB!$D$8:$Z$307,23,0)*'6. Multiplikator'!$G$12*VLOOKUP(NI!$E$7,Bevölkerung!$B$9:$F$25,IF($E$38=Optionen!$B$9,5,4),0)/VLOOKUP(C80,DB!$D$8:$AQ$307,40,0))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IF(C81="","",VLOOKUP(NI!C81,DB!$D$8:$Z$307,23,0)*'6. Multiplikator'!$G$12*VLOOKUP(NI!$E$7,Bevölkerung!$B$9:$F$25,IF($E$38=Optionen!$B$9,5,4),0)/VLOOKUP(C81,DB!$D$8:$AQ$307,40,0))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IF(C82="","",VLOOKUP(NI!C82,DB!$D$8:$Z$307,23,0)*'6. Multiplikator'!$G$12*VLOOKUP(NI!$E$7,Bevölkerung!$B$9:$F$25,IF($E$38=Optionen!$B$9,5,4),0)/VLOOKUP(C82,DB!$D$8:$AQ$307,40,0))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IF(C83="","",VLOOKUP(NI!C83,DB!$D$8:$Z$307,23,0)*'6. Multiplikator'!$G$12*VLOOKUP(NI!$E$7,Bevölkerung!$B$9:$F$25,IF($E$38=Optionen!$B$9,5,4),0)/VLOOKUP(C83,DB!$D$8:$AQ$307,40,0))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IF(C84="","",VLOOKUP(NI!C84,DB!$D$8:$Z$307,23,0)*'6. Multiplikator'!$G$12*VLOOKUP(NI!$E$7,Bevölkerung!$B$9:$F$25,IF($E$38=Optionen!$B$9,5,4),0)/VLOOKUP(C84,DB!$D$8:$AQ$307,40,0))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IF(C85="","",VLOOKUP(NI!C85,DB!$D$8:$Z$307,23,0)*'6. Multiplikator'!$G$12*VLOOKUP(NI!$E$7,Bevölkerung!$B$9:$F$25,IF($E$38=Optionen!$B$9,5,4),0)/VLOOKUP(C85,DB!$D$8:$AQ$307,40,0))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IF(C86="","",VLOOKUP(NI!C86,DB!$D$8:$Z$307,23,0)*'6. Multiplikator'!$G$12*VLOOKUP(NI!$E$7,Bevölkerung!$B$9:$F$25,IF($E$38=Optionen!$B$9,5,4),0)/VLOOKUP(C86,DB!$D$8:$AQ$307,40,0))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IF(C87="","",VLOOKUP(NI!C87,DB!$D$8:$Z$307,23,0)*'6. Multiplikator'!$G$12*VLOOKUP(NI!$E$7,Bevölkerung!$B$9:$F$25,IF($E$38=Optionen!$B$9,5,4),0)/VLOOKUP(C87,DB!$D$8:$AQ$307,40,0))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IF(C88="","",VLOOKUP(NI!C88,DB!$D$8:$Z$307,23,0)*'6. Multiplikator'!$G$12*VLOOKUP(NI!$E$7,Bevölkerung!$B$9:$F$25,IF($E$38=Optionen!$B$9,5,4),0)/VLOOKUP(C88,DB!$D$8:$AQ$307,40,0))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IF(C89="","",VLOOKUP(NI!C89,DB!$D$8:$Z$307,23,0)*'6. Multiplikator'!$G$12*VLOOKUP(NI!$E$7,Bevölkerung!$B$9:$F$25,IF($E$38=Optionen!$B$9,5,4),0)/VLOOKUP(C89,DB!$D$8:$AQ$307,40,0))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IF(C90="","",VLOOKUP(NI!C90,DB!$D$8:$Z$307,23,0)*'6. Multiplikator'!$G$12*VLOOKUP(NI!$E$7,Bevölkerung!$B$9:$F$25,IF($E$38=Optionen!$B$9,5,4),0)/VLOOKUP(C90,DB!$D$8:$AQ$307,40,0))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IF(C91="","",VLOOKUP(NI!C91,DB!$D$8:$Z$307,23,0)*'6. Multiplikator'!$G$12*VLOOKUP(NI!$E$7,Bevölkerung!$B$9:$F$25,IF($E$38=Optionen!$B$9,5,4),0)/VLOOKUP(C91,DB!$D$8:$AQ$307,40,0))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IF(C92="","",VLOOKUP(NI!C92,DB!$D$8:$Z$307,23,0)*'6. Multiplikator'!$G$12*VLOOKUP(NI!$E$7,Bevölkerung!$B$9:$F$25,IF($E$38=Optionen!$B$9,5,4),0)/VLOOKUP(C92,DB!$D$8:$AQ$307,40,0))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IF(C93="","",VLOOKUP(NI!C93,DB!$D$8:$Z$307,23,0)*'6. Multiplikator'!$G$12*VLOOKUP(NI!$E$7,Bevölkerung!$B$9:$F$25,IF($E$38=Optionen!$B$9,5,4),0)/VLOOKUP(C93,DB!$D$8:$AQ$307,40,0))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IF(C94="","",VLOOKUP(NI!C94,DB!$D$8:$Z$307,23,0)*'6. Multiplikator'!$G$12*VLOOKUP(NI!$E$7,Bevölkerung!$B$9:$F$25,IF($E$38=Optionen!$B$9,5,4),0)/VLOOKUP(C94,DB!$D$8:$AQ$307,40,0))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IF(C95="","",VLOOKUP(NI!C95,DB!$D$8:$Z$307,23,0)*'6. Multiplikator'!$G$12*VLOOKUP(NI!$E$7,Bevölkerung!$B$9:$F$25,IF($E$38=Optionen!$B$9,5,4),0)/VLOOKUP(C95,DB!$D$8:$AQ$307,40,0))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IF(C96="","",VLOOKUP(NI!C96,DB!$D$8:$Z$307,23,0)*'6. Multiplikator'!$G$12*VLOOKUP(NI!$E$7,Bevölkerung!$B$9:$F$25,IF($E$38=Optionen!$B$9,5,4),0)/VLOOKUP(C96,DB!$D$8:$AQ$307,40,0))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IF(C97="","",VLOOKUP(NI!C97,DB!$D$8:$Z$307,23,0)*'6. Multiplikator'!$G$12*VLOOKUP(NI!$E$7,Bevölkerung!$B$9:$F$25,IF($E$38=Optionen!$B$9,5,4),0)/VLOOKUP(C97,DB!$D$8:$AQ$307,40,0))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IF(C98="","",VLOOKUP(NI!C98,DB!$D$8:$Z$307,23,0)*'6. Multiplikator'!$G$12*VLOOKUP(NI!$E$7,Bevölkerung!$B$9:$F$25,IF($E$38=Optionen!$B$9,5,4),0)/VLOOKUP(C98,DB!$D$8:$AQ$307,40,0))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IF(C99="","",VLOOKUP(NI!C99,DB!$D$8:$Z$307,23,0)*'6. Multiplikator'!$G$12*VLOOKUP(NI!$E$7,Bevölkerung!$B$9:$F$25,IF($E$38=Optionen!$B$9,5,4),0)/VLOOKUP(C99,DB!$D$8:$AQ$307,40,0))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IF(C100="","",VLOOKUP(NI!C100,DB!$D$8:$Z$307,23,0)*'6. Multiplikator'!$G$12*VLOOKUP(NI!$E$7,Bevölkerung!$B$9:$F$25,IF($E$38=Optionen!$B$9,5,4),0)/VLOOKUP(C100,DB!$D$8:$AQ$307,40,0))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IF(C101="","",VLOOKUP(NI!C101,DB!$D$8:$Z$307,23,0)*'6. Multiplikator'!$G$12*VLOOKUP(NI!$E$7,Bevölkerung!$B$9:$F$25,IF($E$38=Optionen!$B$9,5,4),0)/VLOOKUP(C101,DB!$D$8:$AQ$307,40,0))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IF(C102="","",VLOOKUP(NI!C102,DB!$D$8:$Z$307,23,0)*'6. Multiplikator'!$G$12*VLOOKUP(NI!$E$7,Bevölkerung!$B$9:$F$25,IF($E$38=Optionen!$B$9,5,4),0)/VLOOKUP(C102,DB!$D$8:$AQ$307,40,0))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IF(C103="","",VLOOKUP(NI!C103,DB!$D$8:$Z$307,23,0)*'6. Multiplikator'!$G$12*VLOOKUP(NI!$E$7,Bevölkerung!$B$9:$F$25,IF($E$38=Optionen!$B$9,5,4),0)/VLOOKUP(C103,DB!$D$8:$AQ$307,40,0))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IF(C104="","",VLOOKUP(NI!C104,DB!$D$8:$Z$307,23,0)*'6. Multiplikator'!$G$12*VLOOKUP(NI!$E$7,Bevölkerung!$B$9:$F$25,IF($E$38=Optionen!$B$9,5,4),0)/VLOOKUP(C104,DB!$D$8:$AQ$307,40,0))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IF(C105="","",VLOOKUP(NI!C105,DB!$D$8:$Z$307,23,0)*'6. Multiplikator'!$G$12*VLOOKUP(NI!$E$7,Bevölkerung!$B$9:$F$25,IF($E$38=Optionen!$B$9,5,4),0)/VLOOKUP(C105,DB!$D$8:$AQ$307,40,0))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IF(C106="","",VLOOKUP(NI!C106,DB!$D$8:$Z$307,23,0)*'6. Multiplikator'!$G$12*VLOOKUP(NI!$E$7,Bevölkerung!$B$9:$F$25,IF($E$38=Optionen!$B$9,5,4),0)/VLOOKUP(C106,DB!$D$8:$AQ$307,40,0))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IF(C107="","",VLOOKUP(NI!C107,DB!$D$8:$Z$307,23,0)*'6. Multiplikator'!$G$12*VLOOKUP(NI!$E$7,Bevölkerung!$B$9:$F$25,IF($E$38=Optionen!$B$9,5,4),0)/VLOOKUP(C107,DB!$D$8:$AQ$307,40,0))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IF(C108="","",VLOOKUP(NI!C108,DB!$D$8:$Z$307,23,0)*'6. Multiplikator'!$G$12*VLOOKUP(NI!$E$7,Bevölkerung!$B$9:$F$25,IF($E$38=Optionen!$B$9,5,4),0)/VLOOKUP(C108,DB!$D$8:$AQ$307,40,0))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IF(C109="","",VLOOKUP(NI!C109,DB!$D$8:$Z$307,23,0)*'6. Multiplikator'!$G$12*VLOOKUP(NI!$E$7,Bevölkerung!$B$9:$F$25,IF($E$38=Optionen!$B$9,5,4),0)/VLOOKUP(C109,DB!$D$8:$AQ$307,40,0))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IF(C110="","",VLOOKUP(NI!C110,DB!$D$8:$Z$307,23,0)*'6. Multiplikator'!$G$12*VLOOKUP(NI!$E$7,Bevölkerung!$B$9:$F$25,IF($E$38=Optionen!$B$9,5,4),0)/VLOOKUP(C110,DB!$D$8:$AQ$307,40,0))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IF(C111="","",VLOOKUP(NI!C111,DB!$D$8:$Z$307,23,0)*'6. Multiplikator'!$G$12*VLOOKUP(NI!$E$7,Bevölkerung!$B$9:$F$25,IF($E$38=Optionen!$B$9,5,4),0)/VLOOKUP(C111,DB!$D$8:$AQ$307,40,0))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IF(C112="","",VLOOKUP(NI!C112,DB!$D$8:$Z$307,23,0)*'6. Multiplikator'!$G$12*VLOOKUP(NI!$E$7,Bevölkerung!$B$9:$F$25,IF($E$38=Optionen!$B$9,5,4),0)/VLOOKUP(C112,DB!$D$8:$AQ$307,40,0))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IF(C113="","",VLOOKUP(NI!C113,DB!$D$8:$Z$307,23,0)*'6. Multiplikator'!$G$12*VLOOKUP(NI!$E$7,Bevölkerung!$B$9:$F$25,IF($E$38=Optionen!$B$9,5,4),0)/VLOOKUP(C113,DB!$D$8:$AQ$307,40,0))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IF(C114="","",VLOOKUP(NI!C114,DB!$D$8:$Z$307,23,0)*'6. Multiplikator'!$G$12*VLOOKUP(NI!$E$7,Bevölkerung!$B$9:$F$25,IF($E$38=Optionen!$B$9,5,4),0)/VLOOKUP(C114,DB!$D$8:$AQ$307,40,0))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IF(C115="","",VLOOKUP(NI!C115,DB!$D$8:$Z$307,23,0)*'6. Multiplikator'!$G$12*VLOOKUP(NI!$E$7,Bevölkerung!$B$9:$F$25,IF($E$38=Optionen!$B$9,5,4),0)/VLOOKUP(C115,DB!$D$8:$AQ$307,40,0))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IF(C116="","",VLOOKUP(NI!C116,DB!$D$8:$Z$307,23,0)*'6. Multiplikator'!$G$12*VLOOKUP(NI!$E$7,Bevölkerung!$B$9:$F$25,IF($E$38=Optionen!$B$9,5,4),0)/VLOOKUP(C116,DB!$D$8:$AQ$307,40,0))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IF(C117="","",VLOOKUP(NI!C117,DB!$D$8:$Z$307,23,0)*'6. Multiplikator'!$G$12*VLOOKUP(NI!$E$7,Bevölkerung!$B$9:$F$25,IF($E$38=Optionen!$B$9,5,4),0)/VLOOKUP(C117,DB!$D$8:$AQ$307,40,0))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IF(C118="","",VLOOKUP(NI!C118,DB!$D$8:$Z$307,23,0)*'6. Multiplikator'!$G$12*VLOOKUP(NI!$E$7,Bevölkerung!$B$9:$F$25,IF($E$38=Optionen!$B$9,5,4),0)/VLOOKUP(C118,DB!$D$8:$AQ$307,40,0))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IF(C119="","",VLOOKUP(NI!C119,DB!$D$8:$Z$307,23,0)*'6. Multiplikator'!$G$12*VLOOKUP(NI!$E$7,Bevölkerung!$B$9:$F$25,IF($E$38=Optionen!$B$9,5,4),0)/VLOOKUP(C119,DB!$D$8:$AQ$307,40,0))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IF(C120="","",VLOOKUP(NI!C120,DB!$D$8:$Z$307,23,0)*'6. Multiplikator'!$G$12*VLOOKUP(NI!$E$7,Bevölkerung!$B$9:$F$25,IF($E$38=Optionen!$B$9,5,4),0)/VLOOKUP(C120,DB!$D$8:$AQ$307,40,0))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IF(C121="","",VLOOKUP(NI!C121,DB!$D$8:$Z$307,23,0)*'6. Multiplikator'!$G$12*VLOOKUP(NI!$E$7,Bevölkerung!$B$9:$F$25,IF($E$38=Optionen!$B$9,5,4),0)/VLOOKUP(C121,DB!$D$8:$AQ$307,40,0))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IF(C122="","",VLOOKUP(NI!C122,DB!$D$8:$Z$307,23,0)*'6. Multiplikator'!$G$12*VLOOKUP(NI!$E$7,Bevölkerung!$B$9:$F$25,IF($E$38=Optionen!$B$9,5,4),0)/VLOOKUP(C122,DB!$D$8:$AQ$307,40,0))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IF(C123="","",VLOOKUP(NI!C123,DB!$D$8:$Z$307,23,0)*'6. Multiplikator'!$G$12*VLOOKUP(NI!$E$7,Bevölkerung!$B$9:$F$25,IF($E$38=Optionen!$B$9,5,4),0)/VLOOKUP(C123,DB!$D$8:$AQ$307,40,0))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IF(C124="","",VLOOKUP(NI!C124,DB!$D$8:$Z$307,23,0)*'6. Multiplikator'!$G$12*VLOOKUP(NI!$E$7,Bevölkerung!$B$9:$F$25,IF($E$38=Optionen!$B$9,5,4),0)/VLOOKUP(C124,DB!$D$8:$AQ$307,40,0))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IF(C125="","",VLOOKUP(NI!C125,DB!$D$8:$Z$307,23,0)*'6. Multiplikator'!$G$12*VLOOKUP(NI!$E$7,Bevölkerung!$B$9:$F$25,IF($E$38=Optionen!$B$9,5,4),0)/VLOOKUP(C125,DB!$D$8:$AQ$307,40,0))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IF(C126="","",VLOOKUP(NI!C126,DB!$D$8:$Z$307,23,0)*'6. Multiplikator'!$G$12*VLOOKUP(NI!$E$7,Bevölkerung!$B$9:$F$25,IF($E$38=Optionen!$B$9,5,4),0)/VLOOKUP(C126,DB!$D$8:$AQ$307,40,0))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IF(C127="","",VLOOKUP(NI!C127,DB!$D$8:$Z$307,23,0)*'6. Multiplikator'!$G$12*VLOOKUP(NI!$E$7,Bevölkerung!$B$9:$F$25,IF($E$38=Optionen!$B$9,5,4),0)/VLOOKUP(C127,DB!$D$8:$AQ$307,40,0))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IF(C128="","",VLOOKUP(NI!C128,DB!$D$8:$Z$307,23,0)*'6. Multiplikator'!$G$12*VLOOKUP(NI!$E$7,Bevölkerung!$B$9:$F$25,IF($E$38=Optionen!$B$9,5,4),0)/VLOOKUP(C128,DB!$D$8:$AQ$307,40,0))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IF(C129="","",VLOOKUP(NI!C129,DB!$D$8:$Z$307,23,0)*'6. Multiplikator'!$G$12*VLOOKUP(NI!$E$7,Bevölkerung!$B$9:$F$25,IF($E$38=Optionen!$B$9,5,4),0)/VLOOKUP(C129,DB!$D$8:$AQ$307,40,0))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IF(C130="","",VLOOKUP(NI!C130,DB!$D$8:$Z$307,23,0)*'6. Multiplikator'!$G$12*VLOOKUP(NI!$E$7,Bevölkerung!$B$9:$F$25,IF($E$38=Optionen!$B$9,5,4),0)/VLOOKUP(C130,DB!$D$8:$AQ$307,40,0))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IF(C131="","",VLOOKUP(NI!C131,DB!$D$8:$Z$307,23,0)*'6. Multiplikator'!$G$12*VLOOKUP(NI!$E$7,Bevölkerung!$B$9:$F$25,IF($E$38=Optionen!$B$9,5,4),0)/VLOOKUP(C131,DB!$D$8:$AQ$307,40,0))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IF(C132="","",VLOOKUP(NI!C132,DB!$D$8:$Z$307,23,0)*'6. Multiplikator'!$G$12*VLOOKUP(NI!$E$7,Bevölkerung!$B$9:$F$25,IF($E$38=Optionen!$B$9,5,4),0)/VLOOKUP(C132,DB!$D$8:$AQ$307,40,0))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IF(C133="","",VLOOKUP(NI!C133,DB!$D$8:$Z$307,23,0)*'6. Multiplikator'!$G$12*VLOOKUP(NI!$E$7,Bevölkerung!$B$9:$F$25,IF($E$38=Optionen!$B$9,5,4),0)/VLOOKUP(C133,DB!$D$8:$AQ$307,40,0))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IF(C134="","",VLOOKUP(NI!C134,DB!$D$8:$Z$307,23,0)*'6. Multiplikator'!$G$12*VLOOKUP(NI!$E$7,Bevölkerung!$B$9:$F$25,IF($E$38=Optionen!$B$9,5,4),0)/VLOOKUP(C134,DB!$D$8:$AQ$307,40,0))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IF(C135="","",VLOOKUP(NI!C135,DB!$D$8:$Z$307,23,0)*'6. Multiplikator'!$G$12*VLOOKUP(NI!$E$7,Bevölkerung!$B$9:$F$25,IF($E$38=Optionen!$B$9,5,4),0)/VLOOKUP(C135,DB!$D$8:$AQ$307,40,0))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IF(C136="","",VLOOKUP(NI!C136,DB!$D$8:$Z$307,23,0)*'6. Multiplikator'!$G$12*VLOOKUP(NI!$E$7,Bevölkerung!$B$9:$F$25,IF($E$38=Optionen!$B$9,5,4),0)/VLOOKUP(C136,DB!$D$8:$AQ$307,40,0))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IF(C137="","",VLOOKUP(NI!C137,DB!$D$8:$Z$307,23,0)*'6. Multiplikator'!$G$12*VLOOKUP(NI!$E$7,Bevölkerung!$B$9:$F$25,IF($E$38=Optionen!$B$9,5,4),0)/VLOOKUP(C137,DB!$D$8:$AQ$307,40,0))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IF(C138="","",VLOOKUP(NI!C138,DB!$D$8:$Z$307,23,0)*'6. Multiplikator'!$G$12*VLOOKUP(NI!$E$7,Bevölkerung!$B$9:$F$25,IF($E$38=Optionen!$B$9,5,4),0)/VLOOKUP(C138,DB!$D$8:$AQ$307,40,0))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IF(C139="","",VLOOKUP(NI!C139,DB!$D$8:$Z$307,23,0)*'6. Multiplikator'!$G$12*VLOOKUP(NI!$E$7,Bevölkerung!$B$9:$F$25,IF($E$38=Optionen!$B$9,5,4),0)/VLOOKUP(C139,DB!$D$8:$AQ$307,40,0))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IF(C140="","",VLOOKUP(NI!C140,DB!$D$8:$Z$307,23,0)*'6. Multiplikator'!$G$12*VLOOKUP(NI!$E$7,Bevölkerung!$B$9:$F$25,IF($E$38=Optionen!$B$9,5,4),0)/VLOOKUP(C140,DB!$D$8:$AQ$307,40,0))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IF(C141="","",VLOOKUP(NI!C141,DB!$D$8:$Z$307,23,0)*'6. Multiplikator'!$G$12*VLOOKUP(NI!$E$7,Bevölkerung!$B$9:$F$25,IF($E$38=Optionen!$B$9,5,4),0)/VLOOKUP(C141,DB!$D$8:$AQ$307,40,0))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IF(C142="","",VLOOKUP(NI!C142,DB!$D$8:$Z$307,23,0)*'6. Multiplikator'!$G$12*VLOOKUP(NI!$E$7,Bevölkerung!$B$9:$F$25,IF($E$38=Optionen!$B$9,5,4),0)/VLOOKUP(C142,DB!$D$8:$AQ$307,40,0))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IF(C143="","",VLOOKUP(NI!C143,DB!$D$8:$Z$307,23,0)*'6. Multiplikator'!$G$12*VLOOKUP(NI!$E$7,Bevölkerung!$B$9:$F$25,IF($E$38=Optionen!$B$9,5,4),0)/VLOOKUP(C143,DB!$D$8:$AQ$307,40,0))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IF(C144="","",VLOOKUP(NI!C144,DB!$D$8:$Z$307,23,0)*'6. Multiplikator'!$G$12*VLOOKUP(NI!$E$7,Bevölkerung!$B$9:$F$25,IF($E$38=Optionen!$B$9,5,4),0)/VLOOKUP(C144,DB!$D$8:$AQ$307,40,0))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IF(C145="","",VLOOKUP(NI!C145,DB!$D$8:$Z$307,23,0)*'6. Multiplikator'!$G$12*VLOOKUP(NI!$E$7,Bevölkerung!$B$9:$F$25,IF($E$38=Optionen!$B$9,5,4),0)/VLOOKUP(C145,DB!$D$8:$AQ$307,40,0))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IF(C146="","",VLOOKUP(NI!C146,DB!$D$8:$Z$307,23,0)*'6. Multiplikator'!$G$12*VLOOKUP(NI!$E$7,Bevölkerung!$B$9:$F$25,IF($E$38=Optionen!$B$9,5,4),0)/VLOOKUP(C146,DB!$D$8:$AQ$307,40,0))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IF(C147="","",VLOOKUP(NI!C147,DB!$D$8:$Z$307,23,0)*'6. Multiplikator'!$G$12*VLOOKUP(NI!$E$7,Bevölkerung!$B$9:$F$25,IF($E$38=Optionen!$B$9,5,4),0)/VLOOKUP(C147,DB!$D$8:$AQ$307,40,0))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IF(C148="","",VLOOKUP(NI!C148,DB!$D$8:$Z$307,23,0)*'6. Multiplikator'!$G$12*VLOOKUP(NI!$E$7,Bevölkerung!$B$9:$F$25,IF($E$38=Optionen!$B$9,5,4),0)/VLOOKUP(C148,DB!$D$8:$AQ$307,40,0))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IF(C149="","",VLOOKUP(NI!C149,DB!$D$8:$Z$307,23,0)*'6. Multiplikator'!$G$12*VLOOKUP(NI!$E$7,Bevölkerung!$B$9:$F$25,IF($E$38=Optionen!$B$9,5,4),0)/VLOOKUP(C149,DB!$D$8:$AQ$307,40,0))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IF(C150="","",VLOOKUP(NI!C150,DB!$D$8:$Z$307,23,0)*'6. Multiplikator'!$G$12*VLOOKUP(NI!$E$7,Bevölkerung!$B$9:$F$25,IF($E$38=Optionen!$B$9,5,4),0)/VLOOKUP(C150,DB!$D$8:$AQ$307,40,0))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IF(C151="","",VLOOKUP(NI!C151,DB!$D$8:$Z$307,23,0)*'6. Multiplikator'!$G$12*VLOOKUP(NI!$E$7,Bevölkerung!$B$9:$F$25,IF($E$38=Optionen!$B$9,5,4),0)/VLOOKUP(C151,DB!$D$8:$AQ$307,40,0))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IF(C152="","",VLOOKUP(NI!C152,DB!$D$8:$Z$307,23,0)*'6. Multiplikator'!$G$12*VLOOKUP(NI!$E$7,Bevölkerung!$B$9:$F$25,IF($E$38=Optionen!$B$9,5,4),0)/VLOOKUP(C152,DB!$D$8:$AQ$307,40,0))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IF(C153="","",VLOOKUP(NI!C153,DB!$D$8:$Z$307,23,0)*'6. Multiplikator'!$G$12*VLOOKUP(NI!$E$7,Bevölkerung!$B$9:$F$25,IF($E$38=Optionen!$B$9,5,4),0)/VLOOKUP(C153,DB!$D$8:$AQ$307,40,0))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IF(C154="","",VLOOKUP(NI!C154,DB!$D$8:$Z$307,23,0)*'6. Multiplikator'!$G$12*VLOOKUP(NI!$E$7,Bevölkerung!$B$9:$F$25,IF($E$38=Optionen!$B$9,5,4),0)/VLOOKUP(C154,DB!$D$8:$AQ$307,40,0))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IF(C155="","",VLOOKUP(NI!C155,DB!$D$8:$Z$307,23,0)*'6. Multiplikator'!$G$12*VLOOKUP(NI!$E$7,Bevölkerung!$B$9:$F$25,IF($E$38=Optionen!$B$9,5,4),0)/VLOOKUP(C155,DB!$D$8:$AQ$307,40,0))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IF(C156="","",VLOOKUP(NI!C156,DB!$D$8:$Z$307,23,0)*'6. Multiplikator'!$G$12*VLOOKUP(NI!$E$7,Bevölkerung!$B$9:$F$25,IF($E$38=Optionen!$B$9,5,4),0)/VLOOKUP(C156,DB!$D$8:$AQ$307,40,0))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IF(C157="","",VLOOKUP(NI!C157,DB!$D$8:$Z$307,23,0)*'6. Multiplikator'!$G$12*VLOOKUP(NI!$E$7,Bevölkerung!$B$9:$F$25,IF($E$38=Optionen!$B$9,5,4),0)/VLOOKUP(C157,DB!$D$8:$AQ$307,40,0))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IF(C158="","",VLOOKUP(NI!C158,DB!$D$8:$Z$307,23,0)*'6. Multiplikator'!$G$12*VLOOKUP(NI!$E$7,Bevölkerung!$B$9:$F$25,IF($E$38=Optionen!$B$9,5,4),0)/VLOOKUP(C158,DB!$D$8:$AQ$307,40,0))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IF(C159="","",VLOOKUP(NI!C159,DB!$D$8:$Z$307,23,0)*'6. Multiplikator'!$G$12*VLOOKUP(NI!$E$7,Bevölkerung!$B$9:$F$25,IF($E$38=Optionen!$B$9,5,4),0)/VLOOKUP(C159,DB!$D$8:$AQ$307,40,0))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IF(C160="","",VLOOKUP(NI!C160,DB!$D$8:$Z$307,23,0)*'6. Multiplikator'!$G$12*VLOOKUP(NI!$E$7,Bevölkerung!$B$9:$F$25,IF($E$38=Optionen!$B$9,5,4),0)/VLOOKUP(C160,DB!$D$8:$AQ$307,40,0))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IF(C161="","",VLOOKUP(NI!C161,DB!$D$8:$Z$307,23,0)*'6. Multiplikator'!$G$12*VLOOKUP(NI!$E$7,Bevölkerung!$B$9:$F$25,IF($E$38=Optionen!$B$9,5,4),0)/VLOOKUP(C161,DB!$D$8:$AQ$307,40,0))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IF(C162="","",VLOOKUP(NI!C162,DB!$D$8:$Z$307,23,0)*'6. Multiplikator'!$G$12*VLOOKUP(NI!$E$7,Bevölkerung!$B$9:$F$25,IF($E$38=Optionen!$B$9,5,4),0)/VLOOKUP(C162,DB!$D$8:$AQ$307,40,0))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IF(C163="","",VLOOKUP(NI!C163,DB!$D$8:$Z$307,23,0)*'6. Multiplikator'!$G$12*VLOOKUP(NI!$E$7,Bevölkerung!$B$9:$F$25,IF($E$38=Optionen!$B$9,5,4),0)/VLOOKUP(C163,DB!$D$8:$AQ$307,40,0))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IF(C164="","",VLOOKUP(NI!C164,DB!$D$8:$Z$307,23,0)*'6. Multiplikator'!$G$12*VLOOKUP(NI!$E$7,Bevölkerung!$B$9:$F$25,IF($E$38=Optionen!$B$9,5,4),0)/VLOOKUP(C164,DB!$D$8:$AQ$307,40,0))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IF(C165="","",VLOOKUP(NI!C165,DB!$D$8:$Z$307,23,0)*'6. Multiplikator'!$G$12*VLOOKUP(NI!$E$7,Bevölkerung!$B$9:$F$25,IF($E$38=Optionen!$B$9,5,4),0)/VLOOKUP(C165,DB!$D$8:$AQ$307,40,0))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IF(C166="","",VLOOKUP(NI!C166,DB!$D$8:$Z$307,23,0)*'6. Multiplikator'!$G$12*VLOOKUP(NI!$E$7,Bevölkerung!$B$9:$F$25,IF($E$38=Optionen!$B$9,5,4),0)/VLOOKUP(C166,DB!$D$8:$AQ$307,40,0))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IF(C167="","",VLOOKUP(NI!C167,DB!$D$8:$Z$307,23,0)*'6. Multiplikator'!$G$12*VLOOKUP(NI!$E$7,Bevölkerung!$B$9:$F$25,IF($E$38=Optionen!$B$9,5,4),0)/VLOOKUP(C167,DB!$D$8:$AQ$307,40,0))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IF(C168="","",VLOOKUP(NI!C168,DB!$D$8:$Z$307,23,0)*'6. Multiplikator'!$G$12*VLOOKUP(NI!$E$7,Bevölkerung!$B$9:$F$25,IF($E$38=Optionen!$B$9,5,4),0)/VLOOKUP(C168,DB!$D$8:$AQ$307,40,0))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IF(C169="","",VLOOKUP(NI!C169,DB!$D$8:$Z$307,23,0)*'6. Multiplikator'!$G$12*VLOOKUP(NI!$E$7,Bevölkerung!$B$9:$F$25,IF($E$38=Optionen!$B$9,5,4),0)/VLOOKUP(C169,DB!$D$8:$AQ$307,40,0))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IF(C170="","",VLOOKUP(NI!C170,DB!$D$8:$Z$307,23,0)*'6. Multiplikator'!$G$12*VLOOKUP(NI!$E$7,Bevölkerung!$B$9:$F$25,IF($E$38=Optionen!$B$9,5,4),0)/VLOOKUP(C170,DB!$D$8:$AQ$307,40,0))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IF(C171="","",VLOOKUP(NI!C171,DB!$D$8:$Z$307,23,0)*'6. Multiplikator'!$G$12*VLOOKUP(NI!$E$7,Bevölkerung!$B$9:$F$25,IF($E$38=Optionen!$B$9,5,4),0)/VLOOKUP(C171,DB!$D$8:$AQ$307,40,0))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IF(C172="","",VLOOKUP(NI!C172,DB!$D$8:$Z$307,23,0)*'6. Multiplikator'!$G$12*VLOOKUP(NI!$E$7,Bevölkerung!$B$9:$F$25,IF($E$38=Optionen!$B$9,5,4),0)/VLOOKUP(C172,DB!$D$8:$AQ$307,40,0))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IF(C173="","",VLOOKUP(NI!C173,DB!$D$8:$Z$307,23,0)*'6. Multiplikator'!$G$12*VLOOKUP(NI!$E$7,Bevölkerung!$B$9:$F$25,IF($E$38=Optionen!$B$9,5,4),0)/VLOOKUP(C173,DB!$D$8:$AQ$307,40,0))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IF(C174="","",VLOOKUP(NI!C174,DB!$D$8:$Z$307,23,0)*'6. Multiplikator'!$G$12*VLOOKUP(NI!$E$7,Bevölkerung!$B$9:$F$25,IF($E$38=Optionen!$B$9,5,4),0)/VLOOKUP(C174,DB!$D$8:$AQ$307,40,0))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IF(C175="","",VLOOKUP(NI!C175,DB!$D$8:$Z$307,23,0)*'6. Multiplikator'!$G$12*VLOOKUP(NI!$E$7,Bevölkerung!$B$9:$F$25,IF($E$38=Optionen!$B$9,5,4),0)/VLOOKUP(C175,DB!$D$8:$AQ$307,40,0))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IF(C176="","",VLOOKUP(NI!C176,DB!$D$8:$Z$307,23,0)*'6. Multiplikator'!$G$12*VLOOKUP(NI!$E$7,Bevölkerung!$B$9:$F$25,IF($E$38=Optionen!$B$9,5,4),0)/VLOOKUP(C176,DB!$D$8:$AQ$307,40,0))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IF(C177="","",VLOOKUP(NI!C177,DB!$D$8:$Z$307,23,0)*'6. Multiplikator'!$G$12*VLOOKUP(NI!$E$7,Bevölkerung!$B$9:$F$25,IF($E$38=Optionen!$B$9,5,4),0)/VLOOKUP(C177,DB!$D$8:$AQ$307,40,0))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IF(C178="","",VLOOKUP(NI!C178,DB!$D$8:$Z$307,23,0)*'6. Multiplikator'!$G$12*VLOOKUP(NI!$E$7,Bevölkerung!$B$9:$F$25,IF($E$38=Optionen!$B$9,5,4),0)/VLOOKUP(C178,DB!$D$8:$AQ$307,40,0))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IF(C179="","",VLOOKUP(NI!C179,DB!$D$8:$Z$307,23,0)*'6. Multiplikator'!$G$12*VLOOKUP(NI!$E$7,Bevölkerung!$B$9:$F$25,IF($E$38=Optionen!$B$9,5,4),0)/VLOOKUP(C179,DB!$D$8:$AQ$307,40,0))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IF(C180="","",VLOOKUP(NI!C180,DB!$D$8:$Z$307,23,0)*'6. Multiplikator'!$G$12*VLOOKUP(NI!$E$7,Bevölkerung!$B$9:$F$25,IF($E$38=Optionen!$B$9,5,4),0)/VLOOKUP(C180,DB!$D$8:$AQ$307,40,0))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IF(C181="","",VLOOKUP(NI!C181,DB!$D$8:$Z$307,23,0)*'6. Multiplikator'!$G$12*VLOOKUP(NI!$E$7,Bevölkerung!$B$9:$F$25,IF($E$38=Optionen!$B$9,5,4),0)/VLOOKUP(C181,DB!$D$8:$AQ$307,40,0))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IF(C182="","",VLOOKUP(NI!C182,DB!$D$8:$Z$307,23,0)*'6. Multiplikator'!$G$12*VLOOKUP(NI!$E$7,Bevölkerung!$B$9:$F$25,IF($E$38=Optionen!$B$9,5,4),0)/VLOOKUP(C182,DB!$D$8:$AQ$307,40,0))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IF(C183="","",VLOOKUP(NI!C183,DB!$D$8:$Z$307,23,0)*'6. Multiplikator'!$G$12*VLOOKUP(NI!$E$7,Bevölkerung!$B$9:$F$25,IF($E$38=Optionen!$B$9,5,4),0)/VLOOKUP(C183,DB!$D$8:$AQ$307,40,0))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IF(C184="","",VLOOKUP(NI!C184,DB!$D$8:$Z$307,23,0)*'6. Multiplikator'!$G$12*VLOOKUP(NI!$E$7,Bevölkerung!$B$9:$F$25,IF($E$38=Optionen!$B$9,5,4),0)/VLOOKUP(C184,DB!$D$8:$AQ$307,40,0))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IF(C185="","",VLOOKUP(NI!C185,DB!$D$8:$Z$307,23,0)*'6. Multiplikator'!$G$12*VLOOKUP(NI!$E$7,Bevölkerung!$B$9:$F$25,IF($E$38=Optionen!$B$9,5,4),0)/VLOOKUP(C185,DB!$D$8:$AQ$307,40,0))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IF(C186="","",VLOOKUP(NI!C186,DB!$D$8:$Z$307,23,0)*'6. Multiplikator'!$G$12*VLOOKUP(NI!$E$7,Bevölkerung!$B$9:$F$25,IF($E$38=Optionen!$B$9,5,4),0)/VLOOKUP(C186,DB!$D$8:$AQ$307,40,0))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IF(C187="","",VLOOKUP(NI!C187,DB!$D$8:$Z$307,23,0)*'6. Multiplikator'!$G$12*VLOOKUP(NI!$E$7,Bevölkerung!$B$9:$F$25,IF($E$38=Optionen!$B$9,5,4),0)/VLOOKUP(C187,DB!$D$8:$AQ$307,40,0))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IF(C188="","",VLOOKUP(NI!C188,DB!$D$8:$Z$307,23,0)*'6. Multiplikator'!$G$12*VLOOKUP(NI!$E$7,Bevölkerung!$B$9:$F$25,IF($E$38=Optionen!$B$9,5,4),0)/VLOOKUP(C188,DB!$D$8:$AQ$307,40,0))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IF(C189="","",VLOOKUP(NI!C189,DB!$D$8:$Z$307,23,0)*'6. Multiplikator'!$G$12*VLOOKUP(NI!$E$7,Bevölkerung!$B$9:$F$25,IF($E$38=Optionen!$B$9,5,4),0)/VLOOKUP(C189,DB!$D$8:$AQ$307,40,0))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IF(C190="","",VLOOKUP(NI!C190,DB!$D$8:$Z$307,23,0)*'6. Multiplikator'!$G$12*VLOOKUP(NI!$E$7,Bevölkerung!$B$9:$F$25,IF($E$38=Optionen!$B$9,5,4),0)/VLOOKUP(C190,DB!$D$8:$AQ$307,40,0))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IF(C191="","",VLOOKUP(NI!C191,DB!$D$8:$Z$307,23,0)*'6. Multiplikator'!$G$12*VLOOKUP(NI!$E$7,Bevölkerung!$B$9:$F$25,IF($E$38=Optionen!$B$9,5,4),0)/VLOOKUP(C191,DB!$D$8:$AQ$307,40,0))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IF(C192="","",VLOOKUP(NI!C192,DB!$D$8:$Z$307,23,0)*'6. Multiplikator'!$G$12*VLOOKUP(NI!$E$7,Bevölkerung!$B$9:$F$25,IF($E$38=Optionen!$B$9,5,4),0)/VLOOKUP(C192,DB!$D$8:$AQ$307,40,0))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888699.31291441293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888699.31291441293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222174.82822860323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F196/VLOOKUP(NI!E7,Bevölkerung!B9:D24,3,0)*1000</f>
        <v>111.03993066395144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214" priority="26">
      <formula>LEN(TRIM(B14))&gt;0</formula>
    </cfRule>
  </conditionalFormatting>
  <conditionalFormatting sqref="C32:F32">
    <cfRule type="expression" dxfId="213" priority="25">
      <formula>$B31&lt;&gt;""</formula>
    </cfRule>
  </conditionalFormatting>
  <conditionalFormatting sqref="G32:H32">
    <cfRule type="expression" dxfId="212" priority="24">
      <formula>$B31&lt;&gt;""</formula>
    </cfRule>
  </conditionalFormatting>
  <conditionalFormatting sqref="B40:K40">
    <cfRule type="containsText" dxfId="211" priority="23" operator="containsText" text="Es werden">
      <formula>NOT(ISERROR(SEARCH("Es werden",B40)))</formula>
    </cfRule>
  </conditionalFormatting>
  <conditionalFormatting sqref="B17:B32">
    <cfRule type="expression" dxfId="210" priority="22">
      <formula>$B16&lt;&gt;""</formula>
    </cfRule>
  </conditionalFormatting>
  <conditionalFormatting sqref="G20:H31">
    <cfRule type="expression" dxfId="209" priority="20">
      <formula>$G19&lt;&gt;""</formula>
    </cfRule>
  </conditionalFormatting>
  <conditionalFormatting sqref="I20:K31">
    <cfRule type="expression" dxfId="208" priority="19">
      <formula>$I19&lt;&gt;""</formula>
    </cfRule>
  </conditionalFormatting>
  <conditionalFormatting sqref="C17:F31">
    <cfRule type="expression" dxfId="207" priority="21">
      <formula>$C16&lt;&gt;""</formula>
    </cfRule>
  </conditionalFormatting>
  <conditionalFormatting sqref="G17:H31">
    <cfRule type="expression" dxfId="206" priority="16">
      <formula>$B16&lt;&gt;""</formula>
    </cfRule>
  </conditionalFormatting>
  <conditionalFormatting sqref="I17:K31">
    <cfRule type="expression" dxfId="205" priority="14">
      <formula>$B16&lt;&gt;""</formula>
    </cfRule>
  </conditionalFormatting>
  <conditionalFormatting sqref="B43">
    <cfRule type="expression" dxfId="204" priority="12">
      <formula>$B42&lt;&gt;""</formula>
    </cfRule>
  </conditionalFormatting>
  <conditionalFormatting sqref="C47:F192">
    <cfRule type="expression" dxfId="203" priority="11">
      <formula>$C46&lt;&gt;""</formula>
    </cfRule>
  </conditionalFormatting>
  <conditionalFormatting sqref="G43:H192">
    <cfRule type="expression" dxfId="202" priority="10">
      <formula>$G42&lt;&gt;""</formula>
    </cfRule>
  </conditionalFormatting>
  <conditionalFormatting sqref="I43:K43">
    <cfRule type="expression" dxfId="201" priority="9">
      <formula>$G42&lt;&gt;""</formula>
    </cfRule>
  </conditionalFormatting>
  <conditionalFormatting sqref="B44:B192">
    <cfRule type="expression" dxfId="200" priority="8">
      <formula>$B43&lt;&gt;""</formula>
    </cfRule>
  </conditionalFormatting>
  <conditionalFormatting sqref="I44:K192">
    <cfRule type="expression" dxfId="199" priority="7">
      <formula>$G43&lt;&gt;""</formula>
    </cfRule>
  </conditionalFormatting>
  <conditionalFormatting sqref="I43:K192">
    <cfRule type="containsText" dxfId="198" priority="3" operator="containsText" text="Bereits in gewähltem Paket">
      <formula>NOT(ISERROR(SEARCH("Bereits in gewähltem Paket",I43)))</formula>
    </cfRule>
  </conditionalFormatting>
  <conditionalFormatting sqref="C43:F46">
    <cfRule type="expression" dxfId="197" priority="1">
      <formula>$C42&lt;&gt;""</formula>
    </cfRule>
  </conditionalFormatting>
  <dataValidations count="1">
    <dataValidation type="list" allowBlank="1" showInputMessage="1" showErrorMessage="1" sqref="C193:C194" xr:uid="{503BAB47-94F4-4EF4-B376-CA8E469DA4FE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F48E6793-2DF0-44B5-9FFB-A6A3AE72A701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788ED451-7932-4494-B816-374F197F942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86A9B358-309A-4C9A-BCDE-EBC367A916E8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741E7489-3071-49BF-B9E5-361816EC464C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E3265672-58CB-485F-9D1A-4198B8CBAEF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CA35831B-A7EB-4D72-B0FA-9D857E05CFD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96B31322-3BD3-46E5-B32D-6BD29657BB5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C42F773-F636-4B4C-9396-42776513F4E3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D329E54F-E9C0-461D-8479-308F1DB70F8F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779AF97E-A8E0-459D-BB65-84B5DEF66781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0E4BF4F5-D4CA-464A-BD8C-1FB6486422A8}">
          <x14:formula1>
            <xm:f>Bevölkerung!$B$9:$B$24</xm:f>
          </x14:formula1>
          <xm:sqref>E7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48A92-1EDA-4678-8356-32891F21BA64}">
  <dimension ref="B1:I19"/>
  <sheetViews>
    <sheetView showGridLines="0" workbookViewId="0">
      <selection activeCell="K25" sqref="K25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75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988873.51921212662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55.165527188933268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gviWE0PKQefBvlHxKu/7r51q2Mn5K2QxSumWRvp1x8BVyy8/N0Y0tO0pnBrC2srkVY+uylihcGu//+xHueFmQw==" saltValue="XNo4Hj0xefKeeW6j6wg1TA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4EEB5E-B57E-40F7-B3A9-19AEF211C2DC}">
          <x14:formula1>
            <xm:f>Optionen!$G$4:$G$21</xm:f>
          </x14:formula1>
          <xm:sqref>C6:E6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32009-61AB-4399-B165-FDBB276E2BDD}">
  <sheetPr codeName="Tabelle14"/>
  <dimension ref="A1:L204"/>
  <sheetViews>
    <sheetView showGridLines="0" topLeftCell="A27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75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Multiplikator'!$B$16:$N$30,9,0)*VLOOKUP(NW!$E$7,Bevölkerung!$B$9:$F$25,IF($E$12=Optionen!$B$9,5,4),0)*VLOOKUP($D$33,'6.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Multiplikator'!$B$16:$N$30,9,0)*VLOOKUP(NW!$E$7,Bevölkerung!$B$9:$F$25,IF($E$12=Optionen!$B$9,5,4),0)*VLOOKUP($D$33,'6.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Multiplikator'!$B$16:$N$30,9,0)*VLOOKUP(NW!$E$7,Bevölkerung!$B$9:$F$25,IF($E$12=Optionen!$B$9,5,4),0)*VLOOKUP($D$33,'6.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Multiplikator'!$B$16:$N$30,9,0)*VLOOKUP(NW!$E$7,Bevölkerung!$B$9:$F$25,IF($E$12=Optionen!$B$9,5,4),0)*VLOOKUP($D$33,'6.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Multiplikator'!$B$16:$N$30,9,0)*VLOOKUP(NW!$E$7,Bevölkerung!$B$9:$F$25,IF($E$12=Optionen!$B$9,5,4),0)*VLOOKUP($D$33,'6.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Multiplikator'!$B$16:$N$30,9,0)*VLOOKUP(NW!$E$7,Bevölkerung!$B$9:$F$25,IF($E$12=Optionen!$B$9,5,4),0)*VLOOKUP($D$33,'6.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Multiplikator'!$B$16:$N$30,9,0)*VLOOKUP(NW!$E$7,Bevölkerung!$B$9:$F$25,IF($E$12=Optionen!$B$9,5,4),0)*VLOOKUP($D$33,'6.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Multiplikator'!$B$16:$N$30,9,0)*VLOOKUP(NW!$E$7,Bevölkerung!$B$9:$F$25,IF($E$12=Optionen!$B$9,5,4),0)*VLOOKUP($D$33,'6.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Multiplikator'!$B$16:$N$30,9,0)*VLOOKUP(NW!$E$7,Bevölkerung!$B$9:$F$25,IF($E$12=Optionen!$B$9,5,4),0)*VLOOKUP($D$33,'6.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Multiplikator'!$B$16:$N$30,9,0)*VLOOKUP(NW!$E$7,Bevölkerung!$B$9:$F$25,IF($E$12=Optionen!$B$9,5,4),0)*VLOOKUP($D$33,'6.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Multiplikator'!$B$16:$N$30,9,0)*VLOOKUP(NW!$E$7,Bevölkerung!$B$9:$F$25,IF($E$12=Optionen!$B$9,5,4),0)*VLOOKUP($D$33,'6.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Multiplikator'!$B$16:$N$30,9,0)*VLOOKUP(NW!$E$7,Bevölkerung!$B$9:$F$25,IF($E$12=Optionen!$B$9,5,4),0)*VLOOKUP($D$33,'6.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Multiplikator'!$B$16:$N$30,9,0)*VLOOKUP(NW!$E$7,Bevölkerung!$B$9:$F$25,IF($E$12=Optionen!$B$9,5,4),0)*VLOOKUP($D$33,'6.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Multiplikator'!$B$16:$N$30,9,0)*VLOOKUP(NW!$E$7,Bevölkerung!$B$9:$F$25,IF($E$12=Optionen!$B$9,5,4),0)*VLOOKUP($D$33,'6.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Multiplikator'!$B$16:$N$30,9,0)*VLOOKUP(NW!$E$7,Bevölkerung!$B$9:$F$25,IF($E$12=Optionen!$B$9,5,4),0)*VLOOKUP($D$33,'6.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",0,IF(C43="","",VLOOKUP(NW!C43,DB!$D$8:$Z$307,23,0)*'6. Multiplikator'!$G$12*VLOOKUP(NW!$E$7,Bevölkerung!$B$9:$F$25,IF($E$38=Optionen!$B$9,5,4),0)/VLOOKUP(C43,DB!$D$8:$AQ$307,40,0)))</f>
        <v>309136.69608930312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",0,IF(C44="","",VLOOKUP(NW!C44,DB!$D$8:$Z$307,23,0)*'6. Multiplikator'!$G$12*VLOOKUP(NW!$E$7,Bevölkerung!$B$9:$F$25,IF($E$38=Optionen!$B$9,5,4),0)/VLOOKUP(C44,DB!$D$8:$AQ$307,40,0)))</f>
        <v>468105.23948788457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",0,IF(C45="","",VLOOKUP(NW!C45,DB!$D$8:$Z$307,23,0)*'6. Multiplikator'!$G$12*VLOOKUP(NW!$E$7,Bevölkerung!$B$9:$F$25,IF($E$38=Optionen!$B$9,5,4),0)/VLOOKUP(C45,DB!$D$8:$AQ$307,40,0)))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",0,IF(C46="","",VLOOKUP(NW!C46,DB!$D$8:$Z$307,23,0)*'6. Multiplikator'!$G$12*VLOOKUP(NW!$E$7,Bevölkerung!$B$9:$F$25,IF($E$38=Optionen!$B$9,5,4),0)/VLOOKUP(C46,DB!$D$8:$AQ$307,40,0)))</f>
        <v>211631.5836349389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IF(C47="","",VLOOKUP(NW!C47,DB!$D$8:$Z$307,23,0)*'6. Multiplikator'!$G$12*VLOOKUP(NW!$E$7,Bevölkerung!$B$9:$F$25,IF($E$38=Optionen!$B$9,5,4),0)/VLOOKUP(C47,DB!$D$8:$AQ$307,40,0))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IF(C48="","",VLOOKUP(NW!C48,DB!$D$8:$Z$307,23,0)*'6. Multiplikator'!$G$12*VLOOKUP(NW!$E$7,Bevölkerung!$B$9:$F$25,IF($E$38=Optionen!$B$9,5,4),0)/VLOOKUP(C48,DB!$D$8:$AQ$307,40,0))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IF(C49="","",VLOOKUP(NW!C49,DB!$D$8:$Z$307,23,0)*'6. Multiplikator'!$G$12*VLOOKUP(NW!$E$7,Bevölkerung!$B$9:$F$25,IF($E$38=Optionen!$B$9,5,4),0)/VLOOKUP(C49,DB!$D$8:$AQ$307,40,0))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IF(C50="","",VLOOKUP(NW!C50,DB!$D$8:$Z$307,23,0)*'6. Multiplikator'!$G$12*VLOOKUP(NW!$E$7,Bevölkerung!$B$9:$F$25,IF($E$38=Optionen!$B$9,5,4),0)/VLOOKUP(C50,DB!$D$8:$AQ$307,40,0))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IF(C51="","",VLOOKUP(NW!C51,DB!$D$8:$Z$307,23,0)*'6. Multiplikator'!$G$12*VLOOKUP(NW!$E$7,Bevölkerung!$B$9:$F$25,IF($E$38=Optionen!$B$9,5,4),0)/VLOOKUP(C51,DB!$D$8:$AQ$307,40,0))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IF(C52="","",VLOOKUP(NW!C52,DB!$D$8:$Z$307,23,0)*'6. Multiplikator'!$G$12*VLOOKUP(NW!$E$7,Bevölkerung!$B$9:$F$25,IF($E$38=Optionen!$B$9,5,4),0)/VLOOKUP(C52,DB!$D$8:$AQ$307,40,0))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IF(C53="","",VLOOKUP(NW!C53,DB!$D$8:$Z$307,23,0)*'6. Multiplikator'!$G$12*VLOOKUP(NW!$E$7,Bevölkerung!$B$9:$F$25,IF($E$38=Optionen!$B$9,5,4),0)/VLOOKUP(C53,DB!$D$8:$AQ$307,40,0))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IF(C54="","",VLOOKUP(NW!C54,DB!$D$8:$Z$307,23,0)*'6. Multiplikator'!$G$12*VLOOKUP(NW!$E$7,Bevölkerung!$B$9:$F$25,IF($E$38=Optionen!$B$9,5,4),0)/VLOOKUP(C54,DB!$D$8:$AQ$307,40,0))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IF(C55="","",VLOOKUP(NW!C55,DB!$D$8:$Z$307,23,0)*'6. Multiplikator'!$G$12*VLOOKUP(NW!$E$7,Bevölkerung!$B$9:$F$25,IF($E$38=Optionen!$B$9,5,4),0)/VLOOKUP(C55,DB!$D$8:$AQ$307,40,0))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IF(C56="","",VLOOKUP(NW!C56,DB!$D$8:$Z$307,23,0)*'6. Multiplikator'!$G$12*VLOOKUP(NW!$E$7,Bevölkerung!$B$9:$F$25,IF($E$38=Optionen!$B$9,5,4),0)/VLOOKUP(C56,DB!$D$8:$AQ$307,40,0))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IF(C57="","",VLOOKUP(NW!C57,DB!$D$8:$Z$307,23,0)*'6. Multiplikator'!$G$12*VLOOKUP(NW!$E$7,Bevölkerung!$B$9:$F$25,IF($E$38=Optionen!$B$9,5,4),0)/VLOOKUP(C57,DB!$D$8:$AQ$307,40,0))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IF(C58="","",VLOOKUP(NW!C58,DB!$D$8:$Z$307,23,0)*'6. Multiplikator'!$G$12*VLOOKUP(NW!$E$7,Bevölkerung!$B$9:$F$25,IF($E$38=Optionen!$B$9,5,4),0)/VLOOKUP(C58,DB!$D$8:$AQ$307,40,0))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IF(C59="","",VLOOKUP(NW!C59,DB!$D$8:$Z$307,23,0)*'6. Multiplikator'!$G$12*VLOOKUP(NW!$E$7,Bevölkerung!$B$9:$F$25,IF($E$38=Optionen!$B$9,5,4),0)/VLOOKUP(C59,DB!$D$8:$AQ$307,40,0))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IF(C60="","",VLOOKUP(NW!C60,DB!$D$8:$Z$307,23,0)*'6. Multiplikator'!$G$12*VLOOKUP(NW!$E$7,Bevölkerung!$B$9:$F$25,IF($E$38=Optionen!$B$9,5,4),0)/VLOOKUP(C60,DB!$D$8:$AQ$307,40,0))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IF(C61="","",VLOOKUP(NW!C61,DB!$D$8:$Z$307,23,0)*'6. Multiplikator'!$G$12*VLOOKUP(NW!$E$7,Bevölkerung!$B$9:$F$25,IF($E$38=Optionen!$B$9,5,4),0)/VLOOKUP(C61,DB!$D$8:$AQ$307,40,0))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IF(C62="","",VLOOKUP(NW!C62,DB!$D$8:$Z$307,23,0)*'6. Multiplikator'!$G$12*VLOOKUP(NW!$E$7,Bevölkerung!$B$9:$F$25,IF($E$38=Optionen!$B$9,5,4),0)/VLOOKUP(C62,DB!$D$8:$AQ$307,40,0))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IF(C63="","",VLOOKUP(NW!C63,DB!$D$8:$Z$307,23,0)*'6. Multiplikator'!$G$12*VLOOKUP(NW!$E$7,Bevölkerung!$B$9:$F$25,IF($E$38=Optionen!$B$9,5,4),0)/VLOOKUP(C63,DB!$D$8:$AQ$307,40,0))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IF(C64="","",VLOOKUP(NW!C64,DB!$D$8:$Z$307,23,0)*'6. Multiplikator'!$G$12*VLOOKUP(NW!$E$7,Bevölkerung!$B$9:$F$25,IF($E$38=Optionen!$B$9,5,4),0)/VLOOKUP(C64,DB!$D$8:$AQ$307,40,0))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IF(C65="","",VLOOKUP(NW!C65,DB!$D$8:$Z$307,23,0)*'6. Multiplikator'!$G$12*VLOOKUP(NW!$E$7,Bevölkerung!$B$9:$F$25,IF($E$38=Optionen!$B$9,5,4),0)/VLOOKUP(C65,DB!$D$8:$AQ$307,40,0))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IF(C66="","",VLOOKUP(NW!C66,DB!$D$8:$Z$307,23,0)*'6. Multiplikator'!$G$12*VLOOKUP(NW!$E$7,Bevölkerung!$B$9:$F$25,IF($E$38=Optionen!$B$9,5,4),0)/VLOOKUP(C66,DB!$D$8:$AQ$307,40,0))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IF(C67="","",VLOOKUP(NW!C67,DB!$D$8:$Z$307,23,0)*'6. Multiplikator'!$G$12*VLOOKUP(NW!$E$7,Bevölkerung!$B$9:$F$25,IF($E$38=Optionen!$B$9,5,4),0)/VLOOKUP(C67,DB!$D$8:$AQ$307,40,0))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IF(C68="","",VLOOKUP(NW!C68,DB!$D$8:$Z$307,23,0)*'6. Multiplikator'!$G$12*VLOOKUP(NW!$E$7,Bevölkerung!$B$9:$F$25,IF($E$38=Optionen!$B$9,5,4),0)/VLOOKUP(C68,DB!$D$8:$AQ$307,40,0))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IF(C69="","",VLOOKUP(NW!C69,DB!$D$8:$Z$307,23,0)*'6. Multiplikator'!$G$12*VLOOKUP(NW!$E$7,Bevölkerung!$B$9:$F$25,IF($E$38=Optionen!$B$9,5,4),0)/VLOOKUP(C69,DB!$D$8:$AQ$307,40,0))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IF(C70="","",VLOOKUP(NW!C70,DB!$D$8:$Z$307,23,0)*'6. Multiplikator'!$G$12*VLOOKUP(NW!$E$7,Bevölkerung!$B$9:$F$25,IF($E$38=Optionen!$B$9,5,4),0)/VLOOKUP(C70,DB!$D$8:$AQ$307,40,0))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IF(C71="","",VLOOKUP(NW!C71,DB!$D$8:$Z$307,23,0)*'6. Multiplikator'!$G$12*VLOOKUP(NW!$E$7,Bevölkerung!$B$9:$F$25,IF($E$38=Optionen!$B$9,5,4),0)/VLOOKUP(C71,DB!$D$8:$AQ$307,40,0))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IF(C72="","",VLOOKUP(NW!C72,DB!$D$8:$Z$307,23,0)*'6. Multiplikator'!$G$12*VLOOKUP(NW!$E$7,Bevölkerung!$B$9:$F$25,IF($E$38=Optionen!$B$9,5,4),0)/VLOOKUP(C72,DB!$D$8:$AQ$307,40,0))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IF(C73="","",VLOOKUP(NW!C73,DB!$D$8:$Z$307,23,0)*'6. Multiplikator'!$G$12*VLOOKUP(NW!$E$7,Bevölkerung!$B$9:$F$25,IF($E$38=Optionen!$B$9,5,4),0)/VLOOKUP(C73,DB!$D$8:$AQ$307,40,0))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IF(C74="","",VLOOKUP(NW!C74,DB!$D$8:$Z$307,23,0)*'6. Multiplikator'!$G$12*VLOOKUP(NW!$E$7,Bevölkerung!$B$9:$F$25,IF($E$38=Optionen!$B$9,5,4),0)/VLOOKUP(C74,DB!$D$8:$AQ$307,40,0))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IF(C75="","",VLOOKUP(NW!C75,DB!$D$8:$Z$307,23,0)*'6. Multiplikator'!$G$12*VLOOKUP(NW!$E$7,Bevölkerung!$B$9:$F$25,IF($E$38=Optionen!$B$9,5,4),0)/VLOOKUP(C75,DB!$D$8:$AQ$307,40,0))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IF(C76="","",VLOOKUP(NW!C76,DB!$D$8:$Z$307,23,0)*'6. Multiplikator'!$G$12*VLOOKUP(NW!$E$7,Bevölkerung!$B$9:$F$25,IF($E$38=Optionen!$B$9,5,4),0)/VLOOKUP(C76,DB!$D$8:$AQ$307,40,0))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IF(C77="","",VLOOKUP(NW!C77,DB!$D$8:$Z$307,23,0)*'6. Multiplikator'!$G$12*VLOOKUP(NW!$E$7,Bevölkerung!$B$9:$F$25,IF($E$38=Optionen!$B$9,5,4),0)/VLOOKUP(C77,DB!$D$8:$AQ$307,40,0))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IF(C78="","",VLOOKUP(NW!C78,DB!$D$8:$Z$307,23,0)*'6. Multiplikator'!$G$12*VLOOKUP(NW!$E$7,Bevölkerung!$B$9:$F$25,IF($E$38=Optionen!$B$9,5,4),0)/VLOOKUP(C78,DB!$D$8:$AQ$307,40,0))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IF(C79="","",VLOOKUP(NW!C79,DB!$D$8:$Z$307,23,0)*'6. Multiplikator'!$G$12*VLOOKUP(NW!$E$7,Bevölkerung!$B$9:$F$25,IF($E$38=Optionen!$B$9,5,4),0)/VLOOKUP(C79,DB!$D$8:$AQ$307,40,0))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IF(C80="","",VLOOKUP(NW!C80,DB!$D$8:$Z$307,23,0)*'6. Multiplikator'!$G$12*VLOOKUP(NW!$E$7,Bevölkerung!$B$9:$F$25,IF($E$38=Optionen!$B$9,5,4),0)/VLOOKUP(C80,DB!$D$8:$AQ$307,40,0))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IF(C81="","",VLOOKUP(NW!C81,DB!$D$8:$Z$307,23,0)*'6. Multiplikator'!$G$12*VLOOKUP(NW!$E$7,Bevölkerung!$B$9:$F$25,IF($E$38=Optionen!$B$9,5,4),0)/VLOOKUP(C81,DB!$D$8:$AQ$307,40,0))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IF(C82="","",VLOOKUP(NW!C82,DB!$D$8:$Z$307,23,0)*'6. Multiplikator'!$G$12*VLOOKUP(NW!$E$7,Bevölkerung!$B$9:$F$25,IF($E$38=Optionen!$B$9,5,4),0)/VLOOKUP(C82,DB!$D$8:$AQ$307,40,0))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IF(C83="","",VLOOKUP(NW!C83,DB!$D$8:$Z$307,23,0)*'6. Multiplikator'!$G$12*VLOOKUP(NW!$E$7,Bevölkerung!$B$9:$F$25,IF($E$38=Optionen!$B$9,5,4),0)/VLOOKUP(C83,DB!$D$8:$AQ$307,40,0))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IF(C84="","",VLOOKUP(NW!C84,DB!$D$8:$Z$307,23,0)*'6. Multiplikator'!$G$12*VLOOKUP(NW!$E$7,Bevölkerung!$B$9:$F$25,IF($E$38=Optionen!$B$9,5,4),0)/VLOOKUP(C84,DB!$D$8:$AQ$307,40,0))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IF(C85="","",VLOOKUP(NW!C85,DB!$D$8:$Z$307,23,0)*'6. Multiplikator'!$G$12*VLOOKUP(NW!$E$7,Bevölkerung!$B$9:$F$25,IF($E$38=Optionen!$B$9,5,4),0)/VLOOKUP(C85,DB!$D$8:$AQ$307,40,0))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IF(C86="","",VLOOKUP(NW!C86,DB!$D$8:$Z$307,23,0)*'6. Multiplikator'!$G$12*VLOOKUP(NW!$E$7,Bevölkerung!$B$9:$F$25,IF($E$38=Optionen!$B$9,5,4),0)/VLOOKUP(C86,DB!$D$8:$AQ$307,40,0))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IF(C87="","",VLOOKUP(NW!C87,DB!$D$8:$Z$307,23,0)*'6. Multiplikator'!$G$12*VLOOKUP(NW!$E$7,Bevölkerung!$B$9:$F$25,IF($E$38=Optionen!$B$9,5,4),0)/VLOOKUP(C87,DB!$D$8:$AQ$307,40,0))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IF(C88="","",VLOOKUP(NW!C88,DB!$D$8:$Z$307,23,0)*'6. Multiplikator'!$G$12*VLOOKUP(NW!$E$7,Bevölkerung!$B$9:$F$25,IF($E$38=Optionen!$B$9,5,4),0)/VLOOKUP(C88,DB!$D$8:$AQ$307,40,0))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IF(C89="","",VLOOKUP(NW!C89,DB!$D$8:$Z$307,23,0)*'6. Multiplikator'!$G$12*VLOOKUP(NW!$E$7,Bevölkerung!$B$9:$F$25,IF($E$38=Optionen!$B$9,5,4),0)/VLOOKUP(C89,DB!$D$8:$AQ$307,40,0))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IF(C90="","",VLOOKUP(NW!C90,DB!$D$8:$Z$307,23,0)*'6. Multiplikator'!$G$12*VLOOKUP(NW!$E$7,Bevölkerung!$B$9:$F$25,IF($E$38=Optionen!$B$9,5,4),0)/VLOOKUP(C90,DB!$D$8:$AQ$307,40,0))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IF(C91="","",VLOOKUP(NW!C91,DB!$D$8:$Z$307,23,0)*'6. Multiplikator'!$G$12*VLOOKUP(NW!$E$7,Bevölkerung!$B$9:$F$25,IF($E$38=Optionen!$B$9,5,4),0)/VLOOKUP(C91,DB!$D$8:$AQ$307,40,0))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IF(C92="","",VLOOKUP(NW!C92,DB!$D$8:$Z$307,23,0)*'6. Multiplikator'!$G$12*VLOOKUP(NW!$E$7,Bevölkerung!$B$9:$F$25,IF($E$38=Optionen!$B$9,5,4),0)/VLOOKUP(C92,DB!$D$8:$AQ$307,40,0))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IF(C93="","",VLOOKUP(NW!C93,DB!$D$8:$Z$307,23,0)*'6. Multiplikator'!$G$12*VLOOKUP(NW!$E$7,Bevölkerung!$B$9:$F$25,IF($E$38=Optionen!$B$9,5,4),0)/VLOOKUP(C93,DB!$D$8:$AQ$307,40,0))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IF(C94="","",VLOOKUP(NW!C94,DB!$D$8:$Z$307,23,0)*'6. Multiplikator'!$G$12*VLOOKUP(NW!$E$7,Bevölkerung!$B$9:$F$25,IF($E$38=Optionen!$B$9,5,4),0)/VLOOKUP(C94,DB!$D$8:$AQ$307,40,0))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IF(C95="","",VLOOKUP(NW!C95,DB!$D$8:$Z$307,23,0)*'6. Multiplikator'!$G$12*VLOOKUP(NW!$E$7,Bevölkerung!$B$9:$F$25,IF($E$38=Optionen!$B$9,5,4),0)/VLOOKUP(C95,DB!$D$8:$AQ$307,40,0))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IF(C96="","",VLOOKUP(NW!C96,DB!$D$8:$Z$307,23,0)*'6. Multiplikator'!$G$12*VLOOKUP(NW!$E$7,Bevölkerung!$B$9:$F$25,IF($E$38=Optionen!$B$9,5,4),0)/VLOOKUP(C96,DB!$D$8:$AQ$307,40,0))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IF(C97="","",VLOOKUP(NW!C97,DB!$D$8:$Z$307,23,0)*'6. Multiplikator'!$G$12*VLOOKUP(NW!$E$7,Bevölkerung!$B$9:$F$25,IF($E$38=Optionen!$B$9,5,4),0)/VLOOKUP(C97,DB!$D$8:$AQ$307,40,0))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IF(C98="","",VLOOKUP(NW!C98,DB!$D$8:$Z$307,23,0)*'6. Multiplikator'!$G$12*VLOOKUP(NW!$E$7,Bevölkerung!$B$9:$F$25,IF($E$38=Optionen!$B$9,5,4),0)/VLOOKUP(C98,DB!$D$8:$AQ$307,40,0))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IF(C99="","",VLOOKUP(NW!C99,DB!$D$8:$Z$307,23,0)*'6. Multiplikator'!$G$12*VLOOKUP(NW!$E$7,Bevölkerung!$B$9:$F$25,IF($E$38=Optionen!$B$9,5,4),0)/VLOOKUP(C99,DB!$D$8:$AQ$307,40,0))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IF(C100="","",VLOOKUP(NW!C100,DB!$D$8:$Z$307,23,0)*'6. Multiplikator'!$G$12*VLOOKUP(NW!$E$7,Bevölkerung!$B$9:$F$25,IF($E$38=Optionen!$B$9,5,4),0)/VLOOKUP(C100,DB!$D$8:$AQ$307,40,0))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IF(C101="","",VLOOKUP(NW!C101,DB!$D$8:$Z$307,23,0)*'6. Multiplikator'!$G$12*VLOOKUP(NW!$E$7,Bevölkerung!$B$9:$F$25,IF($E$38=Optionen!$B$9,5,4),0)/VLOOKUP(C101,DB!$D$8:$AQ$307,40,0))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IF(C102="","",VLOOKUP(NW!C102,DB!$D$8:$Z$307,23,0)*'6. Multiplikator'!$G$12*VLOOKUP(NW!$E$7,Bevölkerung!$B$9:$F$25,IF($E$38=Optionen!$B$9,5,4),0)/VLOOKUP(C102,DB!$D$8:$AQ$307,40,0))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IF(C103="","",VLOOKUP(NW!C103,DB!$D$8:$Z$307,23,0)*'6. Multiplikator'!$G$12*VLOOKUP(NW!$E$7,Bevölkerung!$B$9:$F$25,IF($E$38=Optionen!$B$9,5,4),0)/VLOOKUP(C103,DB!$D$8:$AQ$307,40,0))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IF(C104="","",VLOOKUP(NW!C104,DB!$D$8:$Z$307,23,0)*'6. Multiplikator'!$G$12*VLOOKUP(NW!$E$7,Bevölkerung!$B$9:$F$25,IF($E$38=Optionen!$B$9,5,4),0)/VLOOKUP(C104,DB!$D$8:$AQ$307,40,0))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IF(C105="","",VLOOKUP(NW!C105,DB!$D$8:$Z$307,23,0)*'6. Multiplikator'!$G$12*VLOOKUP(NW!$E$7,Bevölkerung!$B$9:$F$25,IF($E$38=Optionen!$B$9,5,4),0)/VLOOKUP(C105,DB!$D$8:$AQ$307,40,0))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IF(C106="","",VLOOKUP(NW!C106,DB!$D$8:$Z$307,23,0)*'6. Multiplikator'!$G$12*VLOOKUP(NW!$E$7,Bevölkerung!$B$9:$F$25,IF($E$38=Optionen!$B$9,5,4),0)/VLOOKUP(C106,DB!$D$8:$AQ$307,40,0))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IF(C107="","",VLOOKUP(NW!C107,DB!$D$8:$Z$307,23,0)*'6. Multiplikator'!$G$12*VLOOKUP(NW!$E$7,Bevölkerung!$B$9:$F$25,IF($E$38=Optionen!$B$9,5,4),0)/VLOOKUP(C107,DB!$D$8:$AQ$307,40,0))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IF(C108="","",VLOOKUP(NW!C108,DB!$D$8:$Z$307,23,0)*'6. Multiplikator'!$G$12*VLOOKUP(NW!$E$7,Bevölkerung!$B$9:$F$25,IF($E$38=Optionen!$B$9,5,4),0)/VLOOKUP(C108,DB!$D$8:$AQ$307,40,0))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IF(C109="","",VLOOKUP(NW!C109,DB!$D$8:$Z$307,23,0)*'6. Multiplikator'!$G$12*VLOOKUP(NW!$E$7,Bevölkerung!$B$9:$F$25,IF($E$38=Optionen!$B$9,5,4),0)/VLOOKUP(C109,DB!$D$8:$AQ$307,40,0))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IF(C110="","",VLOOKUP(NW!C110,DB!$D$8:$Z$307,23,0)*'6. Multiplikator'!$G$12*VLOOKUP(NW!$E$7,Bevölkerung!$B$9:$F$25,IF($E$38=Optionen!$B$9,5,4),0)/VLOOKUP(C110,DB!$D$8:$AQ$307,40,0))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IF(C111="","",VLOOKUP(NW!C111,DB!$D$8:$Z$307,23,0)*'6. Multiplikator'!$G$12*VLOOKUP(NW!$E$7,Bevölkerung!$B$9:$F$25,IF($E$38=Optionen!$B$9,5,4),0)/VLOOKUP(C111,DB!$D$8:$AQ$307,40,0))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IF(C112="","",VLOOKUP(NW!C112,DB!$D$8:$Z$307,23,0)*'6. Multiplikator'!$G$12*VLOOKUP(NW!$E$7,Bevölkerung!$B$9:$F$25,IF($E$38=Optionen!$B$9,5,4),0)/VLOOKUP(C112,DB!$D$8:$AQ$307,40,0))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IF(C113="","",VLOOKUP(NW!C113,DB!$D$8:$Z$307,23,0)*'6. Multiplikator'!$G$12*VLOOKUP(NW!$E$7,Bevölkerung!$B$9:$F$25,IF($E$38=Optionen!$B$9,5,4),0)/VLOOKUP(C113,DB!$D$8:$AQ$307,40,0))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IF(C114="","",VLOOKUP(NW!C114,DB!$D$8:$Z$307,23,0)*'6. Multiplikator'!$G$12*VLOOKUP(NW!$E$7,Bevölkerung!$B$9:$F$25,IF($E$38=Optionen!$B$9,5,4),0)/VLOOKUP(C114,DB!$D$8:$AQ$307,40,0))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IF(C115="","",VLOOKUP(NW!C115,DB!$D$8:$Z$307,23,0)*'6. Multiplikator'!$G$12*VLOOKUP(NW!$E$7,Bevölkerung!$B$9:$F$25,IF($E$38=Optionen!$B$9,5,4),0)/VLOOKUP(C115,DB!$D$8:$AQ$307,40,0))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IF(C116="","",VLOOKUP(NW!C116,DB!$D$8:$Z$307,23,0)*'6. Multiplikator'!$G$12*VLOOKUP(NW!$E$7,Bevölkerung!$B$9:$F$25,IF($E$38=Optionen!$B$9,5,4),0)/VLOOKUP(C116,DB!$D$8:$AQ$307,40,0))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IF(C117="","",VLOOKUP(NW!C117,DB!$D$8:$Z$307,23,0)*'6. Multiplikator'!$G$12*VLOOKUP(NW!$E$7,Bevölkerung!$B$9:$F$25,IF($E$38=Optionen!$B$9,5,4),0)/VLOOKUP(C117,DB!$D$8:$AQ$307,40,0))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IF(C118="","",VLOOKUP(NW!C118,DB!$D$8:$Z$307,23,0)*'6. Multiplikator'!$G$12*VLOOKUP(NW!$E$7,Bevölkerung!$B$9:$F$25,IF($E$38=Optionen!$B$9,5,4),0)/VLOOKUP(C118,DB!$D$8:$AQ$307,40,0))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IF(C119="","",VLOOKUP(NW!C119,DB!$D$8:$Z$307,23,0)*'6. Multiplikator'!$G$12*VLOOKUP(NW!$E$7,Bevölkerung!$B$9:$F$25,IF($E$38=Optionen!$B$9,5,4),0)/VLOOKUP(C119,DB!$D$8:$AQ$307,40,0))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IF(C120="","",VLOOKUP(NW!C120,DB!$D$8:$Z$307,23,0)*'6. Multiplikator'!$G$12*VLOOKUP(NW!$E$7,Bevölkerung!$B$9:$F$25,IF($E$38=Optionen!$B$9,5,4),0)/VLOOKUP(C120,DB!$D$8:$AQ$307,40,0))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IF(C121="","",VLOOKUP(NW!C121,DB!$D$8:$Z$307,23,0)*'6. Multiplikator'!$G$12*VLOOKUP(NW!$E$7,Bevölkerung!$B$9:$F$25,IF($E$38=Optionen!$B$9,5,4),0)/VLOOKUP(C121,DB!$D$8:$AQ$307,40,0))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IF(C122="","",VLOOKUP(NW!C122,DB!$D$8:$Z$307,23,0)*'6. Multiplikator'!$G$12*VLOOKUP(NW!$E$7,Bevölkerung!$B$9:$F$25,IF($E$38=Optionen!$B$9,5,4),0)/VLOOKUP(C122,DB!$D$8:$AQ$307,40,0))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IF(C123="","",VLOOKUP(NW!C123,DB!$D$8:$Z$307,23,0)*'6. Multiplikator'!$G$12*VLOOKUP(NW!$E$7,Bevölkerung!$B$9:$F$25,IF($E$38=Optionen!$B$9,5,4),0)/VLOOKUP(C123,DB!$D$8:$AQ$307,40,0))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IF(C124="","",VLOOKUP(NW!C124,DB!$D$8:$Z$307,23,0)*'6. Multiplikator'!$G$12*VLOOKUP(NW!$E$7,Bevölkerung!$B$9:$F$25,IF($E$38=Optionen!$B$9,5,4),0)/VLOOKUP(C124,DB!$D$8:$AQ$307,40,0))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IF(C125="","",VLOOKUP(NW!C125,DB!$D$8:$Z$307,23,0)*'6. Multiplikator'!$G$12*VLOOKUP(NW!$E$7,Bevölkerung!$B$9:$F$25,IF($E$38=Optionen!$B$9,5,4),0)/VLOOKUP(C125,DB!$D$8:$AQ$307,40,0))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IF(C126="","",VLOOKUP(NW!C126,DB!$D$8:$Z$307,23,0)*'6. Multiplikator'!$G$12*VLOOKUP(NW!$E$7,Bevölkerung!$B$9:$F$25,IF($E$38=Optionen!$B$9,5,4),0)/VLOOKUP(C126,DB!$D$8:$AQ$307,40,0))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IF(C127="","",VLOOKUP(NW!C127,DB!$D$8:$Z$307,23,0)*'6. Multiplikator'!$G$12*VLOOKUP(NW!$E$7,Bevölkerung!$B$9:$F$25,IF($E$38=Optionen!$B$9,5,4),0)/VLOOKUP(C127,DB!$D$8:$AQ$307,40,0))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IF(C128="","",VLOOKUP(NW!C128,DB!$D$8:$Z$307,23,0)*'6. Multiplikator'!$G$12*VLOOKUP(NW!$E$7,Bevölkerung!$B$9:$F$25,IF($E$38=Optionen!$B$9,5,4),0)/VLOOKUP(C128,DB!$D$8:$AQ$307,40,0))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IF(C129="","",VLOOKUP(NW!C129,DB!$D$8:$Z$307,23,0)*'6. Multiplikator'!$G$12*VLOOKUP(NW!$E$7,Bevölkerung!$B$9:$F$25,IF($E$38=Optionen!$B$9,5,4),0)/VLOOKUP(C129,DB!$D$8:$AQ$307,40,0))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IF(C130="","",VLOOKUP(NW!C130,DB!$D$8:$Z$307,23,0)*'6. Multiplikator'!$G$12*VLOOKUP(NW!$E$7,Bevölkerung!$B$9:$F$25,IF($E$38=Optionen!$B$9,5,4),0)/VLOOKUP(C130,DB!$D$8:$AQ$307,40,0))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IF(C131="","",VLOOKUP(NW!C131,DB!$D$8:$Z$307,23,0)*'6. Multiplikator'!$G$12*VLOOKUP(NW!$E$7,Bevölkerung!$B$9:$F$25,IF($E$38=Optionen!$B$9,5,4),0)/VLOOKUP(C131,DB!$D$8:$AQ$307,40,0))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IF(C132="","",VLOOKUP(NW!C132,DB!$D$8:$Z$307,23,0)*'6. Multiplikator'!$G$12*VLOOKUP(NW!$E$7,Bevölkerung!$B$9:$F$25,IF($E$38=Optionen!$B$9,5,4),0)/VLOOKUP(C132,DB!$D$8:$AQ$307,40,0))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IF(C133="","",VLOOKUP(NW!C133,DB!$D$8:$Z$307,23,0)*'6. Multiplikator'!$G$12*VLOOKUP(NW!$E$7,Bevölkerung!$B$9:$F$25,IF($E$38=Optionen!$B$9,5,4),0)/VLOOKUP(C133,DB!$D$8:$AQ$307,40,0))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IF(C134="","",VLOOKUP(NW!C134,DB!$D$8:$Z$307,23,0)*'6. Multiplikator'!$G$12*VLOOKUP(NW!$E$7,Bevölkerung!$B$9:$F$25,IF($E$38=Optionen!$B$9,5,4),0)/VLOOKUP(C134,DB!$D$8:$AQ$307,40,0))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IF(C135="","",VLOOKUP(NW!C135,DB!$D$8:$Z$307,23,0)*'6. Multiplikator'!$G$12*VLOOKUP(NW!$E$7,Bevölkerung!$B$9:$F$25,IF($E$38=Optionen!$B$9,5,4),0)/VLOOKUP(C135,DB!$D$8:$AQ$307,40,0))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IF(C136="","",VLOOKUP(NW!C136,DB!$D$8:$Z$307,23,0)*'6. Multiplikator'!$G$12*VLOOKUP(NW!$E$7,Bevölkerung!$B$9:$F$25,IF($E$38=Optionen!$B$9,5,4),0)/VLOOKUP(C136,DB!$D$8:$AQ$307,40,0))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IF(C137="","",VLOOKUP(NW!C137,DB!$D$8:$Z$307,23,0)*'6. Multiplikator'!$G$12*VLOOKUP(NW!$E$7,Bevölkerung!$B$9:$F$25,IF($E$38=Optionen!$B$9,5,4),0)/VLOOKUP(C137,DB!$D$8:$AQ$307,40,0))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IF(C138="","",VLOOKUP(NW!C138,DB!$D$8:$Z$307,23,0)*'6. Multiplikator'!$G$12*VLOOKUP(NW!$E$7,Bevölkerung!$B$9:$F$25,IF($E$38=Optionen!$B$9,5,4),0)/VLOOKUP(C138,DB!$D$8:$AQ$307,40,0))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IF(C139="","",VLOOKUP(NW!C139,DB!$D$8:$Z$307,23,0)*'6. Multiplikator'!$G$12*VLOOKUP(NW!$E$7,Bevölkerung!$B$9:$F$25,IF($E$38=Optionen!$B$9,5,4),0)/VLOOKUP(C139,DB!$D$8:$AQ$307,40,0))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IF(C140="","",VLOOKUP(NW!C140,DB!$D$8:$Z$307,23,0)*'6. Multiplikator'!$G$12*VLOOKUP(NW!$E$7,Bevölkerung!$B$9:$F$25,IF($E$38=Optionen!$B$9,5,4),0)/VLOOKUP(C140,DB!$D$8:$AQ$307,40,0))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IF(C141="","",VLOOKUP(NW!C141,DB!$D$8:$Z$307,23,0)*'6. Multiplikator'!$G$12*VLOOKUP(NW!$E$7,Bevölkerung!$B$9:$F$25,IF($E$38=Optionen!$B$9,5,4),0)/VLOOKUP(C141,DB!$D$8:$AQ$307,40,0))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IF(C142="","",VLOOKUP(NW!C142,DB!$D$8:$Z$307,23,0)*'6. Multiplikator'!$G$12*VLOOKUP(NW!$E$7,Bevölkerung!$B$9:$F$25,IF($E$38=Optionen!$B$9,5,4),0)/VLOOKUP(C142,DB!$D$8:$AQ$307,40,0))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IF(C143="","",VLOOKUP(NW!C143,DB!$D$8:$Z$307,23,0)*'6. Multiplikator'!$G$12*VLOOKUP(NW!$E$7,Bevölkerung!$B$9:$F$25,IF($E$38=Optionen!$B$9,5,4),0)/VLOOKUP(C143,DB!$D$8:$AQ$307,40,0))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IF(C144="","",VLOOKUP(NW!C144,DB!$D$8:$Z$307,23,0)*'6. Multiplikator'!$G$12*VLOOKUP(NW!$E$7,Bevölkerung!$B$9:$F$25,IF($E$38=Optionen!$B$9,5,4),0)/VLOOKUP(C144,DB!$D$8:$AQ$307,40,0))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IF(C145="","",VLOOKUP(NW!C145,DB!$D$8:$Z$307,23,0)*'6. Multiplikator'!$G$12*VLOOKUP(NW!$E$7,Bevölkerung!$B$9:$F$25,IF($E$38=Optionen!$B$9,5,4),0)/VLOOKUP(C145,DB!$D$8:$AQ$307,40,0))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IF(C146="","",VLOOKUP(NW!C146,DB!$D$8:$Z$307,23,0)*'6. Multiplikator'!$G$12*VLOOKUP(NW!$E$7,Bevölkerung!$B$9:$F$25,IF($E$38=Optionen!$B$9,5,4),0)/VLOOKUP(C146,DB!$D$8:$AQ$307,40,0))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IF(C147="","",VLOOKUP(NW!C147,DB!$D$8:$Z$307,23,0)*'6. Multiplikator'!$G$12*VLOOKUP(NW!$E$7,Bevölkerung!$B$9:$F$25,IF($E$38=Optionen!$B$9,5,4),0)/VLOOKUP(C147,DB!$D$8:$AQ$307,40,0))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IF(C148="","",VLOOKUP(NW!C148,DB!$D$8:$Z$307,23,0)*'6. Multiplikator'!$G$12*VLOOKUP(NW!$E$7,Bevölkerung!$B$9:$F$25,IF($E$38=Optionen!$B$9,5,4),0)/VLOOKUP(C148,DB!$D$8:$AQ$307,40,0))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IF(C149="","",VLOOKUP(NW!C149,DB!$D$8:$Z$307,23,0)*'6. Multiplikator'!$G$12*VLOOKUP(NW!$E$7,Bevölkerung!$B$9:$F$25,IF($E$38=Optionen!$B$9,5,4),0)/VLOOKUP(C149,DB!$D$8:$AQ$307,40,0))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IF(C150="","",VLOOKUP(NW!C150,DB!$D$8:$Z$307,23,0)*'6. Multiplikator'!$G$12*VLOOKUP(NW!$E$7,Bevölkerung!$B$9:$F$25,IF($E$38=Optionen!$B$9,5,4),0)/VLOOKUP(C150,DB!$D$8:$AQ$307,40,0))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IF(C151="","",VLOOKUP(NW!C151,DB!$D$8:$Z$307,23,0)*'6. Multiplikator'!$G$12*VLOOKUP(NW!$E$7,Bevölkerung!$B$9:$F$25,IF($E$38=Optionen!$B$9,5,4),0)/VLOOKUP(C151,DB!$D$8:$AQ$307,40,0))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IF(C152="","",VLOOKUP(NW!C152,DB!$D$8:$Z$307,23,0)*'6. Multiplikator'!$G$12*VLOOKUP(NW!$E$7,Bevölkerung!$B$9:$F$25,IF($E$38=Optionen!$B$9,5,4),0)/VLOOKUP(C152,DB!$D$8:$AQ$307,40,0))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IF(C153="","",VLOOKUP(NW!C153,DB!$D$8:$Z$307,23,0)*'6. Multiplikator'!$G$12*VLOOKUP(NW!$E$7,Bevölkerung!$B$9:$F$25,IF($E$38=Optionen!$B$9,5,4),0)/VLOOKUP(C153,DB!$D$8:$AQ$307,40,0))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IF(C154="","",VLOOKUP(NW!C154,DB!$D$8:$Z$307,23,0)*'6. Multiplikator'!$G$12*VLOOKUP(NW!$E$7,Bevölkerung!$B$9:$F$25,IF($E$38=Optionen!$B$9,5,4),0)/VLOOKUP(C154,DB!$D$8:$AQ$307,40,0))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IF(C155="","",VLOOKUP(NW!C155,DB!$D$8:$Z$307,23,0)*'6. Multiplikator'!$G$12*VLOOKUP(NW!$E$7,Bevölkerung!$B$9:$F$25,IF($E$38=Optionen!$B$9,5,4),0)/VLOOKUP(C155,DB!$D$8:$AQ$307,40,0))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IF(C156="","",VLOOKUP(NW!C156,DB!$D$8:$Z$307,23,0)*'6. Multiplikator'!$G$12*VLOOKUP(NW!$E$7,Bevölkerung!$B$9:$F$25,IF($E$38=Optionen!$B$9,5,4),0)/VLOOKUP(C156,DB!$D$8:$AQ$307,40,0))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IF(C157="","",VLOOKUP(NW!C157,DB!$D$8:$Z$307,23,0)*'6. Multiplikator'!$G$12*VLOOKUP(NW!$E$7,Bevölkerung!$B$9:$F$25,IF($E$38=Optionen!$B$9,5,4),0)/VLOOKUP(C157,DB!$D$8:$AQ$307,40,0))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IF(C158="","",VLOOKUP(NW!C158,DB!$D$8:$Z$307,23,0)*'6. Multiplikator'!$G$12*VLOOKUP(NW!$E$7,Bevölkerung!$B$9:$F$25,IF($E$38=Optionen!$B$9,5,4),0)/VLOOKUP(C158,DB!$D$8:$AQ$307,40,0))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IF(C159="","",VLOOKUP(NW!C159,DB!$D$8:$Z$307,23,0)*'6. Multiplikator'!$G$12*VLOOKUP(NW!$E$7,Bevölkerung!$B$9:$F$25,IF($E$38=Optionen!$B$9,5,4),0)/VLOOKUP(C159,DB!$D$8:$AQ$307,40,0))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IF(C160="","",VLOOKUP(NW!C160,DB!$D$8:$Z$307,23,0)*'6. Multiplikator'!$G$12*VLOOKUP(NW!$E$7,Bevölkerung!$B$9:$F$25,IF($E$38=Optionen!$B$9,5,4),0)/VLOOKUP(C160,DB!$D$8:$AQ$307,40,0))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IF(C161="","",VLOOKUP(NW!C161,DB!$D$8:$Z$307,23,0)*'6. Multiplikator'!$G$12*VLOOKUP(NW!$E$7,Bevölkerung!$B$9:$F$25,IF($E$38=Optionen!$B$9,5,4),0)/VLOOKUP(C161,DB!$D$8:$AQ$307,40,0))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IF(C162="","",VLOOKUP(NW!C162,DB!$D$8:$Z$307,23,0)*'6. Multiplikator'!$G$12*VLOOKUP(NW!$E$7,Bevölkerung!$B$9:$F$25,IF($E$38=Optionen!$B$9,5,4),0)/VLOOKUP(C162,DB!$D$8:$AQ$307,40,0))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IF(C163="","",VLOOKUP(NW!C163,DB!$D$8:$Z$307,23,0)*'6. Multiplikator'!$G$12*VLOOKUP(NW!$E$7,Bevölkerung!$B$9:$F$25,IF($E$38=Optionen!$B$9,5,4),0)/VLOOKUP(C163,DB!$D$8:$AQ$307,40,0))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IF(C164="","",VLOOKUP(NW!C164,DB!$D$8:$Z$307,23,0)*'6. Multiplikator'!$G$12*VLOOKUP(NW!$E$7,Bevölkerung!$B$9:$F$25,IF($E$38=Optionen!$B$9,5,4),0)/VLOOKUP(C164,DB!$D$8:$AQ$307,40,0))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IF(C165="","",VLOOKUP(NW!C165,DB!$D$8:$Z$307,23,0)*'6. Multiplikator'!$G$12*VLOOKUP(NW!$E$7,Bevölkerung!$B$9:$F$25,IF($E$38=Optionen!$B$9,5,4),0)/VLOOKUP(C165,DB!$D$8:$AQ$307,40,0))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IF(C166="","",VLOOKUP(NW!C166,DB!$D$8:$Z$307,23,0)*'6. Multiplikator'!$G$12*VLOOKUP(NW!$E$7,Bevölkerung!$B$9:$F$25,IF($E$38=Optionen!$B$9,5,4),0)/VLOOKUP(C166,DB!$D$8:$AQ$307,40,0))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IF(C167="","",VLOOKUP(NW!C167,DB!$D$8:$Z$307,23,0)*'6. Multiplikator'!$G$12*VLOOKUP(NW!$E$7,Bevölkerung!$B$9:$F$25,IF($E$38=Optionen!$B$9,5,4),0)/VLOOKUP(C167,DB!$D$8:$AQ$307,40,0))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IF(C168="","",VLOOKUP(NW!C168,DB!$D$8:$Z$307,23,0)*'6. Multiplikator'!$G$12*VLOOKUP(NW!$E$7,Bevölkerung!$B$9:$F$25,IF($E$38=Optionen!$B$9,5,4),0)/VLOOKUP(C168,DB!$D$8:$AQ$307,40,0))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IF(C169="","",VLOOKUP(NW!C169,DB!$D$8:$Z$307,23,0)*'6. Multiplikator'!$G$12*VLOOKUP(NW!$E$7,Bevölkerung!$B$9:$F$25,IF($E$38=Optionen!$B$9,5,4),0)/VLOOKUP(C169,DB!$D$8:$AQ$307,40,0))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IF(C170="","",VLOOKUP(NW!C170,DB!$D$8:$Z$307,23,0)*'6. Multiplikator'!$G$12*VLOOKUP(NW!$E$7,Bevölkerung!$B$9:$F$25,IF($E$38=Optionen!$B$9,5,4),0)/VLOOKUP(C170,DB!$D$8:$AQ$307,40,0))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IF(C171="","",VLOOKUP(NW!C171,DB!$D$8:$Z$307,23,0)*'6. Multiplikator'!$G$12*VLOOKUP(NW!$E$7,Bevölkerung!$B$9:$F$25,IF($E$38=Optionen!$B$9,5,4),0)/VLOOKUP(C171,DB!$D$8:$AQ$307,40,0))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IF(C172="","",VLOOKUP(NW!C172,DB!$D$8:$Z$307,23,0)*'6. Multiplikator'!$G$12*VLOOKUP(NW!$E$7,Bevölkerung!$B$9:$F$25,IF($E$38=Optionen!$B$9,5,4),0)/VLOOKUP(C172,DB!$D$8:$AQ$307,40,0))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IF(C173="","",VLOOKUP(NW!C173,DB!$D$8:$Z$307,23,0)*'6. Multiplikator'!$G$12*VLOOKUP(NW!$E$7,Bevölkerung!$B$9:$F$25,IF($E$38=Optionen!$B$9,5,4),0)/VLOOKUP(C173,DB!$D$8:$AQ$307,40,0))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IF(C174="","",VLOOKUP(NW!C174,DB!$D$8:$Z$307,23,0)*'6. Multiplikator'!$G$12*VLOOKUP(NW!$E$7,Bevölkerung!$B$9:$F$25,IF($E$38=Optionen!$B$9,5,4),0)/VLOOKUP(C174,DB!$D$8:$AQ$307,40,0))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IF(C175="","",VLOOKUP(NW!C175,DB!$D$8:$Z$307,23,0)*'6. Multiplikator'!$G$12*VLOOKUP(NW!$E$7,Bevölkerung!$B$9:$F$25,IF($E$38=Optionen!$B$9,5,4),0)/VLOOKUP(C175,DB!$D$8:$AQ$307,40,0))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IF(C176="","",VLOOKUP(NW!C176,DB!$D$8:$Z$307,23,0)*'6. Multiplikator'!$G$12*VLOOKUP(NW!$E$7,Bevölkerung!$B$9:$F$25,IF($E$38=Optionen!$B$9,5,4),0)/VLOOKUP(C176,DB!$D$8:$AQ$307,40,0))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IF(C177="","",VLOOKUP(NW!C177,DB!$D$8:$Z$307,23,0)*'6. Multiplikator'!$G$12*VLOOKUP(NW!$E$7,Bevölkerung!$B$9:$F$25,IF($E$38=Optionen!$B$9,5,4),0)/VLOOKUP(C177,DB!$D$8:$AQ$307,40,0))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IF(C178="","",VLOOKUP(NW!C178,DB!$D$8:$Z$307,23,0)*'6. Multiplikator'!$G$12*VLOOKUP(NW!$E$7,Bevölkerung!$B$9:$F$25,IF($E$38=Optionen!$B$9,5,4),0)/VLOOKUP(C178,DB!$D$8:$AQ$307,40,0))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IF(C179="","",VLOOKUP(NW!C179,DB!$D$8:$Z$307,23,0)*'6. Multiplikator'!$G$12*VLOOKUP(NW!$E$7,Bevölkerung!$B$9:$F$25,IF($E$38=Optionen!$B$9,5,4),0)/VLOOKUP(C179,DB!$D$8:$AQ$307,40,0))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IF(C180="","",VLOOKUP(NW!C180,DB!$D$8:$Z$307,23,0)*'6. Multiplikator'!$G$12*VLOOKUP(NW!$E$7,Bevölkerung!$B$9:$F$25,IF($E$38=Optionen!$B$9,5,4),0)/VLOOKUP(C180,DB!$D$8:$AQ$307,40,0))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IF(C181="","",VLOOKUP(NW!C181,DB!$D$8:$Z$307,23,0)*'6. Multiplikator'!$G$12*VLOOKUP(NW!$E$7,Bevölkerung!$B$9:$F$25,IF($E$38=Optionen!$B$9,5,4),0)/VLOOKUP(C181,DB!$D$8:$AQ$307,40,0))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IF(C182="","",VLOOKUP(NW!C182,DB!$D$8:$Z$307,23,0)*'6. Multiplikator'!$G$12*VLOOKUP(NW!$E$7,Bevölkerung!$B$9:$F$25,IF($E$38=Optionen!$B$9,5,4),0)/VLOOKUP(C182,DB!$D$8:$AQ$307,40,0))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IF(C183="","",VLOOKUP(NW!C183,DB!$D$8:$Z$307,23,0)*'6. Multiplikator'!$G$12*VLOOKUP(NW!$E$7,Bevölkerung!$B$9:$F$25,IF($E$38=Optionen!$B$9,5,4),0)/VLOOKUP(C183,DB!$D$8:$AQ$307,40,0))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IF(C184="","",VLOOKUP(NW!C184,DB!$D$8:$Z$307,23,0)*'6. Multiplikator'!$G$12*VLOOKUP(NW!$E$7,Bevölkerung!$B$9:$F$25,IF($E$38=Optionen!$B$9,5,4),0)/VLOOKUP(C184,DB!$D$8:$AQ$307,40,0))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IF(C185="","",VLOOKUP(NW!C185,DB!$D$8:$Z$307,23,0)*'6. Multiplikator'!$G$12*VLOOKUP(NW!$E$7,Bevölkerung!$B$9:$F$25,IF($E$38=Optionen!$B$9,5,4),0)/VLOOKUP(C185,DB!$D$8:$AQ$307,40,0))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IF(C186="","",VLOOKUP(NW!C186,DB!$D$8:$Z$307,23,0)*'6. Multiplikator'!$G$12*VLOOKUP(NW!$E$7,Bevölkerung!$B$9:$F$25,IF($E$38=Optionen!$B$9,5,4),0)/VLOOKUP(C186,DB!$D$8:$AQ$307,40,0))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IF(C187="","",VLOOKUP(NW!C187,DB!$D$8:$Z$307,23,0)*'6. Multiplikator'!$G$12*VLOOKUP(NW!$E$7,Bevölkerung!$B$9:$F$25,IF($E$38=Optionen!$B$9,5,4),0)/VLOOKUP(C187,DB!$D$8:$AQ$307,40,0))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IF(C188="","",VLOOKUP(NW!C188,DB!$D$8:$Z$307,23,0)*'6. Multiplikator'!$G$12*VLOOKUP(NW!$E$7,Bevölkerung!$B$9:$F$25,IF($E$38=Optionen!$B$9,5,4),0)/VLOOKUP(C188,DB!$D$8:$AQ$307,40,0))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IF(C189="","",VLOOKUP(NW!C189,DB!$D$8:$Z$307,23,0)*'6. Multiplikator'!$G$12*VLOOKUP(NW!$E$7,Bevölkerung!$B$9:$F$25,IF($E$38=Optionen!$B$9,5,4),0)/VLOOKUP(C189,DB!$D$8:$AQ$307,40,0))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IF(C190="","",VLOOKUP(NW!C190,DB!$D$8:$Z$307,23,0)*'6. Multiplikator'!$G$12*VLOOKUP(NW!$E$7,Bevölkerung!$B$9:$F$25,IF($E$38=Optionen!$B$9,5,4),0)/VLOOKUP(C190,DB!$D$8:$AQ$307,40,0))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IF(C191="","",VLOOKUP(NW!C191,DB!$D$8:$Z$307,23,0)*'6. Multiplikator'!$G$12*VLOOKUP(NW!$E$7,Bevölkerung!$B$9:$F$25,IF($E$38=Optionen!$B$9,5,4),0)/VLOOKUP(C191,DB!$D$8:$AQ$307,40,0))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IF(C192="","",VLOOKUP(NW!C192,DB!$D$8:$Z$307,23,0)*'6. Multiplikator'!$G$12*VLOOKUP(NW!$E$7,Bevölkerung!$B$9:$F$25,IF($E$38=Optionen!$B$9,5,4),0)/VLOOKUP(C192,DB!$D$8:$AQ$307,40,0))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988873.51921212662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988873.51921212662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247218.37980303165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F196/VLOOKUP(NW!E7,Bevölkerung!B9:D24,3,0)*1000</f>
        <v>55.165527188933268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189" priority="27">
      <formula>LEN(TRIM(B14))&gt;0</formula>
    </cfRule>
  </conditionalFormatting>
  <conditionalFormatting sqref="C32:F32">
    <cfRule type="expression" dxfId="188" priority="26">
      <formula>$B31&lt;&gt;""</formula>
    </cfRule>
  </conditionalFormatting>
  <conditionalFormatting sqref="G32:H32">
    <cfRule type="expression" dxfId="187" priority="25">
      <formula>$B31&lt;&gt;""</formula>
    </cfRule>
  </conditionalFormatting>
  <conditionalFormatting sqref="B40:K40">
    <cfRule type="containsText" dxfId="186" priority="24" operator="containsText" text="Es werden">
      <formula>NOT(ISERROR(SEARCH("Es werden",B40)))</formula>
    </cfRule>
  </conditionalFormatting>
  <conditionalFormatting sqref="B17:B32">
    <cfRule type="expression" dxfId="185" priority="23">
      <formula>$B16&lt;&gt;""</formula>
    </cfRule>
  </conditionalFormatting>
  <conditionalFormatting sqref="G20:H31">
    <cfRule type="expression" dxfId="184" priority="21">
      <formula>$G19&lt;&gt;""</formula>
    </cfRule>
  </conditionalFormatting>
  <conditionalFormatting sqref="I20:K31">
    <cfRule type="expression" dxfId="183" priority="20">
      <formula>$I19&lt;&gt;""</formula>
    </cfRule>
  </conditionalFormatting>
  <conditionalFormatting sqref="C17:F31">
    <cfRule type="expression" dxfId="182" priority="22">
      <formula>$C16&lt;&gt;""</formula>
    </cfRule>
  </conditionalFormatting>
  <conditionalFormatting sqref="G17:H31">
    <cfRule type="expression" dxfId="181" priority="17">
      <formula>$B16&lt;&gt;""</formula>
    </cfRule>
  </conditionalFormatting>
  <conditionalFormatting sqref="I17:K31">
    <cfRule type="expression" dxfId="180" priority="15">
      <formula>$B16&lt;&gt;""</formula>
    </cfRule>
  </conditionalFormatting>
  <conditionalFormatting sqref="B43">
    <cfRule type="expression" dxfId="179" priority="13">
      <formula>$B42&lt;&gt;""</formula>
    </cfRule>
  </conditionalFormatting>
  <conditionalFormatting sqref="C47:F192">
    <cfRule type="expression" dxfId="178" priority="12">
      <formula>$C46&lt;&gt;""</formula>
    </cfRule>
  </conditionalFormatting>
  <conditionalFormatting sqref="G43:H192">
    <cfRule type="expression" dxfId="177" priority="11">
      <formula>$G42&lt;&gt;""</formula>
    </cfRule>
  </conditionalFormatting>
  <conditionalFormatting sqref="I43:K43">
    <cfRule type="expression" dxfId="176" priority="10">
      <formula>$G42&lt;&gt;""</formula>
    </cfRule>
  </conditionalFormatting>
  <conditionalFormatting sqref="B44:B192">
    <cfRule type="expression" dxfId="175" priority="9">
      <formula>$B43&lt;&gt;""</formula>
    </cfRule>
  </conditionalFormatting>
  <conditionalFormatting sqref="I44:K192">
    <cfRule type="expression" dxfId="174" priority="8">
      <formula>$G43&lt;&gt;""</formula>
    </cfRule>
  </conditionalFormatting>
  <conditionalFormatting sqref="I43:K192">
    <cfRule type="containsText" dxfId="173" priority="4" operator="containsText" text="Bereits in gewähltem Paket">
      <formula>NOT(ISERROR(SEARCH("Bereits in gewähltem Paket",I43)))</formula>
    </cfRule>
  </conditionalFormatting>
  <conditionalFormatting sqref="C43:F46">
    <cfRule type="expression" dxfId="172" priority="1">
      <formula>$C42&lt;&gt;""</formula>
    </cfRule>
  </conditionalFormatting>
  <dataValidations count="1">
    <dataValidation type="list" allowBlank="1" showInputMessage="1" showErrorMessage="1" sqref="C193:C194" xr:uid="{BC8D7557-33DC-420D-9665-DFE1516F9858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C732D15C-0D4E-4E34-8CFD-3EC7CCF693F0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8" id="{82E19E06-1E9F-41E5-999F-F1EFE71C9A2E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6" id="{73A48FCB-2FB8-4C16-9DDF-8ED5700D0D7A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4" id="{9BF421FD-8091-4600-BC43-60444A3436AD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7" id="{0FEF74D2-0A65-4800-AA30-D8189916C44B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6" id="{5AB02B0B-72F4-4E36-88A6-78B44B54349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5" id="{28C2D74A-8590-41CB-BADF-504E4DEBE6A5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06DBA18-2404-4E79-8F4E-2370C068B37E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467B9EE7-A84D-4D6B-92B3-FDA1ADCF866D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F24D6EEA-C818-48B9-BE32-3DD903119264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021EE632-43DB-4957-91DC-F872D48808B9}">
          <x14:formula1>
            <xm:f>Bevölkerung!$B$9:$B$24</xm:f>
          </x14:formula1>
          <xm:sqref>E7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20B7A-3DE3-41D6-BA3D-0DD2E4929654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76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455777.53616900113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111.20889543457447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u+qVMPsQ2yIyV7MO0uY4UN2DOd2dcQXnDyCA/jYNkXIiF7CQit0By2WueSrmssvVmved6MywOzgtbCmei3Tw4Q==" saltValue="+ZRuSEbTqugf3x215OWwh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9F58AB-8025-4ECC-950E-8E81472BCEBA}">
          <x14:formula1>
            <xm:f>Optionen!$G$4:$G$21</xm:f>
          </x14:formula1>
          <xm:sqref>C6:E6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0C9DE-66D3-4F4C-AFD6-A21F7260E95D}">
  <sheetPr codeName="Tabelle36"/>
  <dimension ref="A1:L204"/>
  <sheetViews>
    <sheetView showGridLines="0" topLeftCell="A27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76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Multiplikator'!$B$16:$N$30,9,0)*VLOOKUP(RP!$E$7,Bevölkerung!$B$9:$F$25,IF($E$12=Optionen!$B$9,5,4),0)*VLOOKUP($D$33,'6.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Multiplikator'!$B$16:$N$30,9,0)*VLOOKUP(RP!$E$7,Bevölkerung!$B$9:$F$25,IF($E$12=Optionen!$B$9,5,4),0)*VLOOKUP($D$33,'6.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Multiplikator'!$B$16:$N$30,9,0)*VLOOKUP(RP!$E$7,Bevölkerung!$B$9:$F$25,IF($E$12=Optionen!$B$9,5,4),0)*VLOOKUP($D$33,'6.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Multiplikator'!$B$16:$N$30,9,0)*VLOOKUP(RP!$E$7,Bevölkerung!$B$9:$F$25,IF($E$12=Optionen!$B$9,5,4),0)*VLOOKUP($D$33,'6.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Multiplikator'!$B$16:$N$30,9,0)*VLOOKUP(RP!$E$7,Bevölkerung!$B$9:$F$25,IF($E$12=Optionen!$B$9,5,4),0)*VLOOKUP($D$33,'6.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Multiplikator'!$B$16:$N$30,9,0)*VLOOKUP(RP!$E$7,Bevölkerung!$B$9:$F$25,IF($E$12=Optionen!$B$9,5,4),0)*VLOOKUP($D$33,'6.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Multiplikator'!$B$16:$N$30,9,0)*VLOOKUP(RP!$E$7,Bevölkerung!$B$9:$F$25,IF($E$12=Optionen!$B$9,5,4),0)*VLOOKUP($D$33,'6.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Multiplikator'!$B$16:$N$30,9,0)*VLOOKUP(RP!$E$7,Bevölkerung!$B$9:$F$25,IF($E$12=Optionen!$B$9,5,4),0)*VLOOKUP($D$33,'6.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Multiplikator'!$B$16:$N$30,9,0)*VLOOKUP(RP!$E$7,Bevölkerung!$B$9:$F$25,IF($E$12=Optionen!$B$9,5,4),0)*VLOOKUP($D$33,'6.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Multiplikator'!$B$16:$N$30,9,0)*VLOOKUP(RP!$E$7,Bevölkerung!$B$9:$F$25,IF($E$12=Optionen!$B$9,5,4),0)*VLOOKUP($D$33,'6.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Multiplikator'!$B$16:$N$30,9,0)*VLOOKUP(RP!$E$7,Bevölkerung!$B$9:$F$25,IF($E$12=Optionen!$B$9,5,4),0)*VLOOKUP($D$33,'6.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Multiplikator'!$B$16:$N$30,9,0)*VLOOKUP(RP!$E$7,Bevölkerung!$B$9:$F$25,IF($E$12=Optionen!$B$9,5,4),0)*VLOOKUP($D$33,'6.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Multiplikator'!$B$16:$N$30,9,0)*VLOOKUP(RP!$E$7,Bevölkerung!$B$9:$F$25,IF($E$12=Optionen!$B$9,5,4),0)*VLOOKUP($D$33,'6.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Multiplikator'!$B$16:$N$30,9,0)*VLOOKUP(RP!$E$7,Bevölkerung!$B$9:$F$25,IF($E$12=Optionen!$B$9,5,4),0)*VLOOKUP($D$33,'6.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Multiplikator'!$B$16:$N$30,9,0)*VLOOKUP(RP!$E$7,Bevölkerung!$B$9:$F$25,IF($E$12=Optionen!$B$9,5,4),0)*VLOOKUP($D$33,'6.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",0,IF(C43="","",VLOOKUP(RP!C43,DB!$D$8:$Z$307,23,0)*'6. Multiplikator'!$G$12*VLOOKUP(RP!$E$7,Bevölkerung!$B$9:$F$25,IF($E$38=Optionen!$B$9,5,4),0)/VLOOKUP(C43,DB!$D$8:$AQ$307,40,0)))</f>
        <v>70676.398210194835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",0,IF(C44="","",VLOOKUP(RP!C44,DB!$D$8:$Z$307,23,0)*'6. Multiplikator'!$G$12*VLOOKUP(RP!$E$7,Bevölkerung!$B$9:$F$25,IF($E$38=Optionen!$B$9,5,4),0)/VLOOKUP(C44,DB!$D$8:$AQ$307,40,0)))</f>
        <v>107020.59227794514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",0,IF(C45="","",VLOOKUP(RP!C45,DB!$D$8:$Z$307,23,0)*'6. Multiplikator'!$G$12*VLOOKUP(RP!$E$7,Bevölkerung!$B$9:$F$25,IF($E$38=Optionen!$B$9,5,4),0)/VLOOKUP(C45,DB!$D$8:$AQ$307,40,0)))</f>
        <v>229696.26045023871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",0,IF(C46="","",VLOOKUP(RP!C46,DB!$D$8:$Z$307,23,0)*'6. Multiplikator'!$G$12*VLOOKUP(RP!$E$7,Bevölkerung!$B$9:$F$25,IF($E$38=Optionen!$B$9,5,4),0)/VLOOKUP(C46,DB!$D$8:$AQ$307,40,0)))</f>
        <v>48384.285230622467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IF(C47="","",VLOOKUP(RP!C47,DB!$D$8:$Z$307,23,0)*'6. Multiplikator'!$G$12*VLOOKUP(RP!$E$7,Bevölkerung!$B$9:$F$25,IF($E$38=Optionen!$B$9,5,4),0)/VLOOKUP(C47,DB!$D$8:$AQ$307,40,0))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IF(C48="","",VLOOKUP(RP!C48,DB!$D$8:$Z$307,23,0)*'6. Multiplikator'!$G$12*VLOOKUP(RP!$E$7,Bevölkerung!$B$9:$F$25,IF($E$38=Optionen!$B$9,5,4),0)/VLOOKUP(C48,DB!$D$8:$AQ$307,40,0))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IF(C49="","",VLOOKUP(RP!C49,DB!$D$8:$Z$307,23,0)*'6. Multiplikator'!$G$12*VLOOKUP(RP!$E$7,Bevölkerung!$B$9:$F$25,IF($E$38=Optionen!$B$9,5,4),0)/VLOOKUP(C49,DB!$D$8:$AQ$307,40,0))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IF(C50="","",VLOOKUP(RP!C50,DB!$D$8:$Z$307,23,0)*'6. Multiplikator'!$G$12*VLOOKUP(RP!$E$7,Bevölkerung!$B$9:$F$25,IF($E$38=Optionen!$B$9,5,4),0)/VLOOKUP(C50,DB!$D$8:$AQ$307,40,0))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IF(C51="","",VLOOKUP(RP!C51,DB!$D$8:$Z$307,23,0)*'6. Multiplikator'!$G$12*VLOOKUP(RP!$E$7,Bevölkerung!$B$9:$F$25,IF($E$38=Optionen!$B$9,5,4),0)/VLOOKUP(C51,DB!$D$8:$AQ$307,40,0))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IF(C52="","",VLOOKUP(RP!C52,DB!$D$8:$Z$307,23,0)*'6. Multiplikator'!$G$12*VLOOKUP(RP!$E$7,Bevölkerung!$B$9:$F$25,IF($E$38=Optionen!$B$9,5,4),0)/VLOOKUP(C52,DB!$D$8:$AQ$307,40,0))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IF(C53="","",VLOOKUP(RP!C53,DB!$D$8:$Z$307,23,0)*'6. Multiplikator'!$G$12*VLOOKUP(RP!$E$7,Bevölkerung!$B$9:$F$25,IF($E$38=Optionen!$B$9,5,4),0)/VLOOKUP(C53,DB!$D$8:$AQ$307,40,0))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IF(C54="","",VLOOKUP(RP!C54,DB!$D$8:$Z$307,23,0)*'6. Multiplikator'!$G$12*VLOOKUP(RP!$E$7,Bevölkerung!$B$9:$F$25,IF($E$38=Optionen!$B$9,5,4),0)/VLOOKUP(C54,DB!$D$8:$AQ$307,40,0))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IF(C55="","",VLOOKUP(RP!C55,DB!$D$8:$Z$307,23,0)*'6. Multiplikator'!$G$12*VLOOKUP(RP!$E$7,Bevölkerung!$B$9:$F$25,IF($E$38=Optionen!$B$9,5,4),0)/VLOOKUP(C55,DB!$D$8:$AQ$307,40,0))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IF(C56="","",VLOOKUP(RP!C56,DB!$D$8:$Z$307,23,0)*'6. Multiplikator'!$G$12*VLOOKUP(RP!$E$7,Bevölkerung!$B$9:$F$25,IF($E$38=Optionen!$B$9,5,4),0)/VLOOKUP(C56,DB!$D$8:$AQ$307,40,0))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IF(C57="","",VLOOKUP(RP!C57,DB!$D$8:$Z$307,23,0)*'6. Multiplikator'!$G$12*VLOOKUP(RP!$E$7,Bevölkerung!$B$9:$F$25,IF($E$38=Optionen!$B$9,5,4),0)/VLOOKUP(C57,DB!$D$8:$AQ$307,40,0))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IF(C58="","",VLOOKUP(RP!C58,DB!$D$8:$Z$307,23,0)*'6. Multiplikator'!$G$12*VLOOKUP(RP!$E$7,Bevölkerung!$B$9:$F$25,IF($E$38=Optionen!$B$9,5,4),0)/VLOOKUP(C58,DB!$D$8:$AQ$307,40,0))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IF(C59="","",VLOOKUP(RP!C59,DB!$D$8:$Z$307,23,0)*'6. Multiplikator'!$G$12*VLOOKUP(RP!$E$7,Bevölkerung!$B$9:$F$25,IF($E$38=Optionen!$B$9,5,4),0)/VLOOKUP(C59,DB!$D$8:$AQ$307,40,0))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IF(C60="","",VLOOKUP(RP!C60,DB!$D$8:$Z$307,23,0)*'6. Multiplikator'!$G$12*VLOOKUP(RP!$E$7,Bevölkerung!$B$9:$F$25,IF($E$38=Optionen!$B$9,5,4),0)/VLOOKUP(C60,DB!$D$8:$AQ$307,40,0))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IF(C61="","",VLOOKUP(RP!C61,DB!$D$8:$Z$307,23,0)*'6. Multiplikator'!$G$12*VLOOKUP(RP!$E$7,Bevölkerung!$B$9:$F$25,IF($E$38=Optionen!$B$9,5,4),0)/VLOOKUP(C61,DB!$D$8:$AQ$307,40,0))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IF(C62="","",VLOOKUP(RP!C62,DB!$D$8:$Z$307,23,0)*'6. Multiplikator'!$G$12*VLOOKUP(RP!$E$7,Bevölkerung!$B$9:$F$25,IF($E$38=Optionen!$B$9,5,4),0)/VLOOKUP(C62,DB!$D$8:$AQ$307,40,0))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IF(C63="","",VLOOKUP(RP!C63,DB!$D$8:$Z$307,23,0)*'6. Multiplikator'!$G$12*VLOOKUP(RP!$E$7,Bevölkerung!$B$9:$F$25,IF($E$38=Optionen!$B$9,5,4),0)/VLOOKUP(C63,DB!$D$8:$AQ$307,40,0))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IF(C64="","",VLOOKUP(RP!C64,DB!$D$8:$Z$307,23,0)*'6. Multiplikator'!$G$12*VLOOKUP(RP!$E$7,Bevölkerung!$B$9:$F$25,IF($E$38=Optionen!$B$9,5,4),0)/VLOOKUP(C64,DB!$D$8:$AQ$307,40,0))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IF(C65="","",VLOOKUP(RP!C65,DB!$D$8:$Z$307,23,0)*'6. Multiplikator'!$G$12*VLOOKUP(RP!$E$7,Bevölkerung!$B$9:$F$25,IF($E$38=Optionen!$B$9,5,4),0)/VLOOKUP(C65,DB!$D$8:$AQ$307,40,0))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IF(C66="","",VLOOKUP(RP!C66,DB!$D$8:$Z$307,23,0)*'6. Multiplikator'!$G$12*VLOOKUP(RP!$E$7,Bevölkerung!$B$9:$F$25,IF($E$38=Optionen!$B$9,5,4),0)/VLOOKUP(C66,DB!$D$8:$AQ$307,40,0))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IF(C67="","",VLOOKUP(RP!C67,DB!$D$8:$Z$307,23,0)*'6. Multiplikator'!$G$12*VLOOKUP(RP!$E$7,Bevölkerung!$B$9:$F$25,IF($E$38=Optionen!$B$9,5,4),0)/VLOOKUP(C67,DB!$D$8:$AQ$307,40,0))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IF(C68="","",VLOOKUP(RP!C68,DB!$D$8:$Z$307,23,0)*'6. Multiplikator'!$G$12*VLOOKUP(RP!$E$7,Bevölkerung!$B$9:$F$25,IF($E$38=Optionen!$B$9,5,4),0)/VLOOKUP(C68,DB!$D$8:$AQ$307,40,0))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IF(C69="","",VLOOKUP(RP!C69,DB!$D$8:$Z$307,23,0)*'6. Multiplikator'!$G$12*VLOOKUP(RP!$E$7,Bevölkerung!$B$9:$F$25,IF($E$38=Optionen!$B$9,5,4),0)/VLOOKUP(C69,DB!$D$8:$AQ$307,40,0))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IF(C70="","",VLOOKUP(RP!C70,DB!$D$8:$Z$307,23,0)*'6. Multiplikator'!$G$12*VLOOKUP(RP!$E$7,Bevölkerung!$B$9:$F$25,IF($E$38=Optionen!$B$9,5,4),0)/VLOOKUP(C70,DB!$D$8:$AQ$307,40,0))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IF(C71="","",VLOOKUP(RP!C71,DB!$D$8:$Z$307,23,0)*'6. Multiplikator'!$G$12*VLOOKUP(RP!$E$7,Bevölkerung!$B$9:$F$25,IF($E$38=Optionen!$B$9,5,4),0)/VLOOKUP(C71,DB!$D$8:$AQ$307,40,0))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IF(C72="","",VLOOKUP(RP!C72,DB!$D$8:$Z$307,23,0)*'6. Multiplikator'!$G$12*VLOOKUP(RP!$E$7,Bevölkerung!$B$9:$F$25,IF($E$38=Optionen!$B$9,5,4),0)/VLOOKUP(C72,DB!$D$8:$AQ$307,40,0))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IF(C73="","",VLOOKUP(RP!C73,DB!$D$8:$Z$307,23,0)*'6. Multiplikator'!$G$12*VLOOKUP(RP!$E$7,Bevölkerung!$B$9:$F$25,IF($E$38=Optionen!$B$9,5,4),0)/VLOOKUP(C73,DB!$D$8:$AQ$307,40,0))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IF(C74="","",VLOOKUP(RP!C74,DB!$D$8:$Z$307,23,0)*'6. Multiplikator'!$G$12*VLOOKUP(RP!$E$7,Bevölkerung!$B$9:$F$25,IF($E$38=Optionen!$B$9,5,4),0)/VLOOKUP(C74,DB!$D$8:$AQ$307,40,0))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IF(C75="","",VLOOKUP(RP!C75,DB!$D$8:$Z$307,23,0)*'6. Multiplikator'!$G$12*VLOOKUP(RP!$E$7,Bevölkerung!$B$9:$F$25,IF($E$38=Optionen!$B$9,5,4),0)/VLOOKUP(C75,DB!$D$8:$AQ$307,40,0))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IF(C76="","",VLOOKUP(RP!C76,DB!$D$8:$Z$307,23,0)*'6. Multiplikator'!$G$12*VLOOKUP(RP!$E$7,Bevölkerung!$B$9:$F$25,IF($E$38=Optionen!$B$9,5,4),0)/VLOOKUP(C76,DB!$D$8:$AQ$307,40,0))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IF(C77="","",VLOOKUP(RP!C77,DB!$D$8:$Z$307,23,0)*'6. Multiplikator'!$G$12*VLOOKUP(RP!$E$7,Bevölkerung!$B$9:$F$25,IF($E$38=Optionen!$B$9,5,4),0)/VLOOKUP(C77,DB!$D$8:$AQ$307,40,0))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IF(C78="","",VLOOKUP(RP!C78,DB!$D$8:$Z$307,23,0)*'6. Multiplikator'!$G$12*VLOOKUP(RP!$E$7,Bevölkerung!$B$9:$F$25,IF($E$38=Optionen!$B$9,5,4),0)/VLOOKUP(C78,DB!$D$8:$AQ$307,40,0))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IF(C79="","",VLOOKUP(RP!C79,DB!$D$8:$Z$307,23,0)*'6. Multiplikator'!$G$12*VLOOKUP(RP!$E$7,Bevölkerung!$B$9:$F$25,IF($E$38=Optionen!$B$9,5,4),0)/VLOOKUP(C79,DB!$D$8:$AQ$307,40,0))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IF(C80="","",VLOOKUP(RP!C80,DB!$D$8:$Z$307,23,0)*'6. Multiplikator'!$G$12*VLOOKUP(RP!$E$7,Bevölkerung!$B$9:$F$25,IF($E$38=Optionen!$B$9,5,4),0)/VLOOKUP(C80,DB!$D$8:$AQ$307,40,0))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IF(C81="","",VLOOKUP(RP!C81,DB!$D$8:$Z$307,23,0)*'6. Multiplikator'!$G$12*VLOOKUP(RP!$E$7,Bevölkerung!$B$9:$F$25,IF($E$38=Optionen!$B$9,5,4),0)/VLOOKUP(C81,DB!$D$8:$AQ$307,40,0))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IF(C82="","",VLOOKUP(RP!C82,DB!$D$8:$Z$307,23,0)*'6. Multiplikator'!$G$12*VLOOKUP(RP!$E$7,Bevölkerung!$B$9:$F$25,IF($E$38=Optionen!$B$9,5,4),0)/VLOOKUP(C82,DB!$D$8:$AQ$307,40,0))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IF(C83="","",VLOOKUP(RP!C83,DB!$D$8:$Z$307,23,0)*'6. Multiplikator'!$G$12*VLOOKUP(RP!$E$7,Bevölkerung!$B$9:$F$25,IF($E$38=Optionen!$B$9,5,4),0)/VLOOKUP(C83,DB!$D$8:$AQ$307,40,0))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IF(C84="","",VLOOKUP(RP!C84,DB!$D$8:$Z$307,23,0)*'6. Multiplikator'!$G$12*VLOOKUP(RP!$E$7,Bevölkerung!$B$9:$F$25,IF($E$38=Optionen!$B$9,5,4),0)/VLOOKUP(C84,DB!$D$8:$AQ$307,40,0))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IF(C85="","",VLOOKUP(RP!C85,DB!$D$8:$Z$307,23,0)*'6. Multiplikator'!$G$12*VLOOKUP(RP!$E$7,Bevölkerung!$B$9:$F$25,IF($E$38=Optionen!$B$9,5,4),0)/VLOOKUP(C85,DB!$D$8:$AQ$307,40,0))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IF(C86="","",VLOOKUP(RP!C86,DB!$D$8:$Z$307,23,0)*'6. Multiplikator'!$G$12*VLOOKUP(RP!$E$7,Bevölkerung!$B$9:$F$25,IF($E$38=Optionen!$B$9,5,4),0)/VLOOKUP(C86,DB!$D$8:$AQ$307,40,0))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IF(C87="","",VLOOKUP(RP!C87,DB!$D$8:$Z$307,23,0)*'6. Multiplikator'!$G$12*VLOOKUP(RP!$E$7,Bevölkerung!$B$9:$F$25,IF($E$38=Optionen!$B$9,5,4),0)/VLOOKUP(C87,DB!$D$8:$AQ$307,40,0))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IF(C88="","",VLOOKUP(RP!C88,DB!$D$8:$Z$307,23,0)*'6. Multiplikator'!$G$12*VLOOKUP(RP!$E$7,Bevölkerung!$B$9:$F$25,IF($E$38=Optionen!$B$9,5,4),0)/VLOOKUP(C88,DB!$D$8:$AQ$307,40,0))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IF(C89="","",VLOOKUP(RP!C89,DB!$D$8:$Z$307,23,0)*'6. Multiplikator'!$G$12*VLOOKUP(RP!$E$7,Bevölkerung!$B$9:$F$25,IF($E$38=Optionen!$B$9,5,4),0)/VLOOKUP(C89,DB!$D$8:$AQ$307,40,0))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IF(C90="","",VLOOKUP(RP!C90,DB!$D$8:$Z$307,23,0)*'6. Multiplikator'!$G$12*VLOOKUP(RP!$E$7,Bevölkerung!$B$9:$F$25,IF($E$38=Optionen!$B$9,5,4),0)/VLOOKUP(C90,DB!$D$8:$AQ$307,40,0))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IF(C91="","",VLOOKUP(RP!C91,DB!$D$8:$Z$307,23,0)*'6. Multiplikator'!$G$12*VLOOKUP(RP!$E$7,Bevölkerung!$B$9:$F$25,IF($E$38=Optionen!$B$9,5,4),0)/VLOOKUP(C91,DB!$D$8:$AQ$307,40,0))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IF(C92="","",VLOOKUP(RP!C92,DB!$D$8:$Z$307,23,0)*'6. Multiplikator'!$G$12*VLOOKUP(RP!$E$7,Bevölkerung!$B$9:$F$25,IF($E$38=Optionen!$B$9,5,4),0)/VLOOKUP(C92,DB!$D$8:$AQ$307,40,0))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IF(C93="","",VLOOKUP(RP!C93,DB!$D$8:$Z$307,23,0)*'6. Multiplikator'!$G$12*VLOOKUP(RP!$E$7,Bevölkerung!$B$9:$F$25,IF($E$38=Optionen!$B$9,5,4),0)/VLOOKUP(C93,DB!$D$8:$AQ$307,40,0))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IF(C94="","",VLOOKUP(RP!C94,DB!$D$8:$Z$307,23,0)*'6. Multiplikator'!$G$12*VLOOKUP(RP!$E$7,Bevölkerung!$B$9:$F$25,IF($E$38=Optionen!$B$9,5,4),0)/VLOOKUP(C94,DB!$D$8:$AQ$307,40,0))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IF(C95="","",VLOOKUP(RP!C95,DB!$D$8:$Z$307,23,0)*'6. Multiplikator'!$G$12*VLOOKUP(RP!$E$7,Bevölkerung!$B$9:$F$25,IF($E$38=Optionen!$B$9,5,4),0)/VLOOKUP(C95,DB!$D$8:$AQ$307,40,0))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IF(C96="","",VLOOKUP(RP!C96,DB!$D$8:$Z$307,23,0)*'6. Multiplikator'!$G$12*VLOOKUP(RP!$E$7,Bevölkerung!$B$9:$F$25,IF($E$38=Optionen!$B$9,5,4),0)/VLOOKUP(C96,DB!$D$8:$AQ$307,40,0))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IF(C97="","",VLOOKUP(RP!C97,DB!$D$8:$Z$307,23,0)*'6. Multiplikator'!$G$12*VLOOKUP(RP!$E$7,Bevölkerung!$B$9:$F$25,IF($E$38=Optionen!$B$9,5,4),0)/VLOOKUP(C97,DB!$D$8:$AQ$307,40,0))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IF(C98="","",VLOOKUP(RP!C98,DB!$D$8:$Z$307,23,0)*'6. Multiplikator'!$G$12*VLOOKUP(RP!$E$7,Bevölkerung!$B$9:$F$25,IF($E$38=Optionen!$B$9,5,4),0)/VLOOKUP(C98,DB!$D$8:$AQ$307,40,0))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IF(C99="","",VLOOKUP(RP!C99,DB!$D$8:$Z$307,23,0)*'6. Multiplikator'!$G$12*VLOOKUP(RP!$E$7,Bevölkerung!$B$9:$F$25,IF($E$38=Optionen!$B$9,5,4),0)/VLOOKUP(C99,DB!$D$8:$AQ$307,40,0))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IF(C100="","",VLOOKUP(RP!C100,DB!$D$8:$Z$307,23,0)*'6. Multiplikator'!$G$12*VLOOKUP(RP!$E$7,Bevölkerung!$B$9:$F$25,IF($E$38=Optionen!$B$9,5,4),0)/VLOOKUP(C100,DB!$D$8:$AQ$307,40,0))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IF(C101="","",VLOOKUP(RP!C101,DB!$D$8:$Z$307,23,0)*'6. Multiplikator'!$G$12*VLOOKUP(RP!$E$7,Bevölkerung!$B$9:$F$25,IF($E$38=Optionen!$B$9,5,4),0)/VLOOKUP(C101,DB!$D$8:$AQ$307,40,0))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IF(C102="","",VLOOKUP(RP!C102,DB!$D$8:$Z$307,23,0)*'6. Multiplikator'!$G$12*VLOOKUP(RP!$E$7,Bevölkerung!$B$9:$F$25,IF($E$38=Optionen!$B$9,5,4),0)/VLOOKUP(C102,DB!$D$8:$AQ$307,40,0))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IF(C103="","",VLOOKUP(RP!C103,DB!$D$8:$Z$307,23,0)*'6. Multiplikator'!$G$12*VLOOKUP(RP!$E$7,Bevölkerung!$B$9:$F$25,IF($E$38=Optionen!$B$9,5,4),0)/VLOOKUP(C103,DB!$D$8:$AQ$307,40,0))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IF(C104="","",VLOOKUP(RP!C104,DB!$D$8:$Z$307,23,0)*'6. Multiplikator'!$G$12*VLOOKUP(RP!$E$7,Bevölkerung!$B$9:$F$25,IF($E$38=Optionen!$B$9,5,4),0)/VLOOKUP(C104,DB!$D$8:$AQ$307,40,0))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IF(C105="","",VLOOKUP(RP!C105,DB!$D$8:$Z$307,23,0)*'6. Multiplikator'!$G$12*VLOOKUP(RP!$E$7,Bevölkerung!$B$9:$F$25,IF($E$38=Optionen!$B$9,5,4),0)/VLOOKUP(C105,DB!$D$8:$AQ$307,40,0))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IF(C106="","",VLOOKUP(RP!C106,DB!$D$8:$Z$307,23,0)*'6. Multiplikator'!$G$12*VLOOKUP(RP!$E$7,Bevölkerung!$B$9:$F$25,IF($E$38=Optionen!$B$9,5,4),0)/VLOOKUP(C106,DB!$D$8:$AQ$307,40,0))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IF(C107="","",VLOOKUP(RP!C107,DB!$D$8:$Z$307,23,0)*'6. Multiplikator'!$G$12*VLOOKUP(RP!$E$7,Bevölkerung!$B$9:$F$25,IF($E$38=Optionen!$B$9,5,4),0)/VLOOKUP(C107,DB!$D$8:$AQ$307,40,0))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IF(C108="","",VLOOKUP(RP!C108,DB!$D$8:$Z$307,23,0)*'6. Multiplikator'!$G$12*VLOOKUP(RP!$E$7,Bevölkerung!$B$9:$F$25,IF($E$38=Optionen!$B$9,5,4),0)/VLOOKUP(C108,DB!$D$8:$AQ$307,40,0))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IF(C109="","",VLOOKUP(RP!C109,DB!$D$8:$Z$307,23,0)*'6. Multiplikator'!$G$12*VLOOKUP(RP!$E$7,Bevölkerung!$B$9:$F$25,IF($E$38=Optionen!$B$9,5,4),0)/VLOOKUP(C109,DB!$D$8:$AQ$307,40,0))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IF(C110="","",VLOOKUP(RP!C110,DB!$D$8:$Z$307,23,0)*'6. Multiplikator'!$G$12*VLOOKUP(RP!$E$7,Bevölkerung!$B$9:$F$25,IF($E$38=Optionen!$B$9,5,4),0)/VLOOKUP(C110,DB!$D$8:$AQ$307,40,0))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IF(C111="","",VLOOKUP(RP!C111,DB!$D$8:$Z$307,23,0)*'6. Multiplikator'!$G$12*VLOOKUP(RP!$E$7,Bevölkerung!$B$9:$F$25,IF($E$38=Optionen!$B$9,5,4),0)/VLOOKUP(C111,DB!$D$8:$AQ$307,40,0))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IF(C112="","",VLOOKUP(RP!C112,DB!$D$8:$Z$307,23,0)*'6. Multiplikator'!$G$12*VLOOKUP(RP!$E$7,Bevölkerung!$B$9:$F$25,IF($E$38=Optionen!$B$9,5,4),0)/VLOOKUP(C112,DB!$D$8:$AQ$307,40,0))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IF(C113="","",VLOOKUP(RP!C113,DB!$D$8:$Z$307,23,0)*'6. Multiplikator'!$G$12*VLOOKUP(RP!$E$7,Bevölkerung!$B$9:$F$25,IF($E$38=Optionen!$B$9,5,4),0)/VLOOKUP(C113,DB!$D$8:$AQ$307,40,0))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IF(C114="","",VLOOKUP(RP!C114,DB!$D$8:$Z$307,23,0)*'6. Multiplikator'!$G$12*VLOOKUP(RP!$E$7,Bevölkerung!$B$9:$F$25,IF($E$38=Optionen!$B$9,5,4),0)/VLOOKUP(C114,DB!$D$8:$AQ$307,40,0))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IF(C115="","",VLOOKUP(RP!C115,DB!$D$8:$Z$307,23,0)*'6. Multiplikator'!$G$12*VLOOKUP(RP!$E$7,Bevölkerung!$B$9:$F$25,IF($E$38=Optionen!$B$9,5,4),0)/VLOOKUP(C115,DB!$D$8:$AQ$307,40,0))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IF(C116="","",VLOOKUP(RP!C116,DB!$D$8:$Z$307,23,0)*'6. Multiplikator'!$G$12*VLOOKUP(RP!$E$7,Bevölkerung!$B$9:$F$25,IF($E$38=Optionen!$B$9,5,4),0)/VLOOKUP(C116,DB!$D$8:$AQ$307,40,0))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IF(C117="","",VLOOKUP(RP!C117,DB!$D$8:$Z$307,23,0)*'6. Multiplikator'!$G$12*VLOOKUP(RP!$E$7,Bevölkerung!$B$9:$F$25,IF($E$38=Optionen!$B$9,5,4),0)/VLOOKUP(C117,DB!$D$8:$AQ$307,40,0))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IF(C118="","",VLOOKUP(RP!C118,DB!$D$8:$Z$307,23,0)*'6. Multiplikator'!$G$12*VLOOKUP(RP!$E$7,Bevölkerung!$B$9:$F$25,IF($E$38=Optionen!$B$9,5,4),0)/VLOOKUP(C118,DB!$D$8:$AQ$307,40,0))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IF(C119="","",VLOOKUP(RP!C119,DB!$D$8:$Z$307,23,0)*'6. Multiplikator'!$G$12*VLOOKUP(RP!$E$7,Bevölkerung!$B$9:$F$25,IF($E$38=Optionen!$B$9,5,4),0)/VLOOKUP(C119,DB!$D$8:$AQ$307,40,0))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IF(C120="","",VLOOKUP(RP!C120,DB!$D$8:$Z$307,23,0)*'6. Multiplikator'!$G$12*VLOOKUP(RP!$E$7,Bevölkerung!$B$9:$F$25,IF($E$38=Optionen!$B$9,5,4),0)/VLOOKUP(C120,DB!$D$8:$AQ$307,40,0))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IF(C121="","",VLOOKUP(RP!C121,DB!$D$8:$Z$307,23,0)*'6. Multiplikator'!$G$12*VLOOKUP(RP!$E$7,Bevölkerung!$B$9:$F$25,IF($E$38=Optionen!$B$9,5,4),0)/VLOOKUP(C121,DB!$D$8:$AQ$307,40,0))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IF(C122="","",VLOOKUP(RP!C122,DB!$D$8:$Z$307,23,0)*'6. Multiplikator'!$G$12*VLOOKUP(RP!$E$7,Bevölkerung!$B$9:$F$25,IF($E$38=Optionen!$B$9,5,4),0)/VLOOKUP(C122,DB!$D$8:$AQ$307,40,0))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IF(C123="","",VLOOKUP(RP!C123,DB!$D$8:$Z$307,23,0)*'6. Multiplikator'!$G$12*VLOOKUP(RP!$E$7,Bevölkerung!$B$9:$F$25,IF($E$38=Optionen!$B$9,5,4),0)/VLOOKUP(C123,DB!$D$8:$AQ$307,40,0))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IF(C124="","",VLOOKUP(RP!C124,DB!$D$8:$Z$307,23,0)*'6. Multiplikator'!$G$12*VLOOKUP(RP!$E$7,Bevölkerung!$B$9:$F$25,IF($E$38=Optionen!$B$9,5,4),0)/VLOOKUP(C124,DB!$D$8:$AQ$307,40,0))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IF(C125="","",VLOOKUP(RP!C125,DB!$D$8:$Z$307,23,0)*'6. Multiplikator'!$G$12*VLOOKUP(RP!$E$7,Bevölkerung!$B$9:$F$25,IF($E$38=Optionen!$B$9,5,4),0)/VLOOKUP(C125,DB!$D$8:$AQ$307,40,0))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IF(C126="","",VLOOKUP(RP!C126,DB!$D$8:$Z$307,23,0)*'6. Multiplikator'!$G$12*VLOOKUP(RP!$E$7,Bevölkerung!$B$9:$F$25,IF($E$38=Optionen!$B$9,5,4),0)/VLOOKUP(C126,DB!$D$8:$AQ$307,40,0))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IF(C127="","",VLOOKUP(RP!C127,DB!$D$8:$Z$307,23,0)*'6. Multiplikator'!$G$12*VLOOKUP(RP!$E$7,Bevölkerung!$B$9:$F$25,IF($E$38=Optionen!$B$9,5,4),0)/VLOOKUP(C127,DB!$D$8:$AQ$307,40,0))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IF(C128="","",VLOOKUP(RP!C128,DB!$D$8:$Z$307,23,0)*'6. Multiplikator'!$G$12*VLOOKUP(RP!$E$7,Bevölkerung!$B$9:$F$25,IF($E$38=Optionen!$B$9,5,4),0)/VLOOKUP(C128,DB!$D$8:$AQ$307,40,0))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IF(C129="","",VLOOKUP(RP!C129,DB!$D$8:$Z$307,23,0)*'6. Multiplikator'!$G$12*VLOOKUP(RP!$E$7,Bevölkerung!$B$9:$F$25,IF($E$38=Optionen!$B$9,5,4),0)/VLOOKUP(C129,DB!$D$8:$AQ$307,40,0))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IF(C130="","",VLOOKUP(RP!C130,DB!$D$8:$Z$307,23,0)*'6. Multiplikator'!$G$12*VLOOKUP(RP!$E$7,Bevölkerung!$B$9:$F$25,IF($E$38=Optionen!$B$9,5,4),0)/VLOOKUP(C130,DB!$D$8:$AQ$307,40,0))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IF(C131="","",VLOOKUP(RP!C131,DB!$D$8:$Z$307,23,0)*'6. Multiplikator'!$G$12*VLOOKUP(RP!$E$7,Bevölkerung!$B$9:$F$25,IF($E$38=Optionen!$B$9,5,4),0)/VLOOKUP(C131,DB!$D$8:$AQ$307,40,0))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IF(C132="","",VLOOKUP(RP!C132,DB!$D$8:$Z$307,23,0)*'6. Multiplikator'!$G$12*VLOOKUP(RP!$E$7,Bevölkerung!$B$9:$F$25,IF($E$38=Optionen!$B$9,5,4),0)/VLOOKUP(C132,DB!$D$8:$AQ$307,40,0))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IF(C133="","",VLOOKUP(RP!C133,DB!$D$8:$Z$307,23,0)*'6. Multiplikator'!$G$12*VLOOKUP(RP!$E$7,Bevölkerung!$B$9:$F$25,IF($E$38=Optionen!$B$9,5,4),0)/VLOOKUP(C133,DB!$D$8:$AQ$307,40,0))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IF(C134="","",VLOOKUP(RP!C134,DB!$D$8:$Z$307,23,0)*'6. Multiplikator'!$G$12*VLOOKUP(RP!$E$7,Bevölkerung!$B$9:$F$25,IF($E$38=Optionen!$B$9,5,4),0)/VLOOKUP(C134,DB!$D$8:$AQ$307,40,0))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IF(C135="","",VLOOKUP(RP!C135,DB!$D$8:$Z$307,23,0)*'6. Multiplikator'!$G$12*VLOOKUP(RP!$E$7,Bevölkerung!$B$9:$F$25,IF($E$38=Optionen!$B$9,5,4),0)/VLOOKUP(C135,DB!$D$8:$AQ$307,40,0))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IF(C136="","",VLOOKUP(RP!C136,DB!$D$8:$Z$307,23,0)*'6. Multiplikator'!$G$12*VLOOKUP(RP!$E$7,Bevölkerung!$B$9:$F$25,IF($E$38=Optionen!$B$9,5,4),0)/VLOOKUP(C136,DB!$D$8:$AQ$307,40,0))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IF(C137="","",VLOOKUP(RP!C137,DB!$D$8:$Z$307,23,0)*'6. Multiplikator'!$G$12*VLOOKUP(RP!$E$7,Bevölkerung!$B$9:$F$25,IF($E$38=Optionen!$B$9,5,4),0)/VLOOKUP(C137,DB!$D$8:$AQ$307,40,0))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IF(C138="","",VLOOKUP(RP!C138,DB!$D$8:$Z$307,23,0)*'6. Multiplikator'!$G$12*VLOOKUP(RP!$E$7,Bevölkerung!$B$9:$F$25,IF($E$38=Optionen!$B$9,5,4),0)/VLOOKUP(C138,DB!$D$8:$AQ$307,40,0))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IF(C139="","",VLOOKUP(RP!C139,DB!$D$8:$Z$307,23,0)*'6. Multiplikator'!$G$12*VLOOKUP(RP!$E$7,Bevölkerung!$B$9:$F$25,IF($E$38=Optionen!$B$9,5,4),0)/VLOOKUP(C139,DB!$D$8:$AQ$307,40,0))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IF(C140="","",VLOOKUP(RP!C140,DB!$D$8:$Z$307,23,0)*'6. Multiplikator'!$G$12*VLOOKUP(RP!$E$7,Bevölkerung!$B$9:$F$25,IF($E$38=Optionen!$B$9,5,4),0)/VLOOKUP(C140,DB!$D$8:$AQ$307,40,0))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IF(C141="","",VLOOKUP(RP!C141,DB!$D$8:$Z$307,23,0)*'6. Multiplikator'!$G$12*VLOOKUP(RP!$E$7,Bevölkerung!$B$9:$F$25,IF($E$38=Optionen!$B$9,5,4),0)/VLOOKUP(C141,DB!$D$8:$AQ$307,40,0))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IF(C142="","",VLOOKUP(RP!C142,DB!$D$8:$Z$307,23,0)*'6. Multiplikator'!$G$12*VLOOKUP(RP!$E$7,Bevölkerung!$B$9:$F$25,IF($E$38=Optionen!$B$9,5,4),0)/VLOOKUP(C142,DB!$D$8:$AQ$307,40,0))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IF(C143="","",VLOOKUP(RP!C143,DB!$D$8:$Z$307,23,0)*'6. Multiplikator'!$G$12*VLOOKUP(RP!$E$7,Bevölkerung!$B$9:$F$25,IF($E$38=Optionen!$B$9,5,4),0)/VLOOKUP(C143,DB!$D$8:$AQ$307,40,0))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IF(C144="","",VLOOKUP(RP!C144,DB!$D$8:$Z$307,23,0)*'6. Multiplikator'!$G$12*VLOOKUP(RP!$E$7,Bevölkerung!$B$9:$F$25,IF($E$38=Optionen!$B$9,5,4),0)/VLOOKUP(C144,DB!$D$8:$AQ$307,40,0))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IF(C145="","",VLOOKUP(RP!C145,DB!$D$8:$Z$307,23,0)*'6. Multiplikator'!$G$12*VLOOKUP(RP!$E$7,Bevölkerung!$B$9:$F$25,IF($E$38=Optionen!$B$9,5,4),0)/VLOOKUP(C145,DB!$D$8:$AQ$307,40,0))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IF(C146="","",VLOOKUP(RP!C146,DB!$D$8:$Z$307,23,0)*'6. Multiplikator'!$G$12*VLOOKUP(RP!$E$7,Bevölkerung!$B$9:$F$25,IF($E$38=Optionen!$B$9,5,4),0)/VLOOKUP(C146,DB!$D$8:$AQ$307,40,0))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IF(C147="","",VLOOKUP(RP!C147,DB!$D$8:$Z$307,23,0)*'6. Multiplikator'!$G$12*VLOOKUP(RP!$E$7,Bevölkerung!$B$9:$F$25,IF($E$38=Optionen!$B$9,5,4),0)/VLOOKUP(C147,DB!$D$8:$AQ$307,40,0))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IF(C148="","",VLOOKUP(RP!C148,DB!$D$8:$Z$307,23,0)*'6. Multiplikator'!$G$12*VLOOKUP(RP!$E$7,Bevölkerung!$B$9:$F$25,IF($E$38=Optionen!$B$9,5,4),0)/VLOOKUP(C148,DB!$D$8:$AQ$307,40,0))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IF(C149="","",VLOOKUP(RP!C149,DB!$D$8:$Z$307,23,0)*'6. Multiplikator'!$G$12*VLOOKUP(RP!$E$7,Bevölkerung!$B$9:$F$25,IF($E$38=Optionen!$B$9,5,4),0)/VLOOKUP(C149,DB!$D$8:$AQ$307,40,0))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IF(C150="","",VLOOKUP(RP!C150,DB!$D$8:$Z$307,23,0)*'6. Multiplikator'!$G$12*VLOOKUP(RP!$E$7,Bevölkerung!$B$9:$F$25,IF($E$38=Optionen!$B$9,5,4),0)/VLOOKUP(C150,DB!$D$8:$AQ$307,40,0))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IF(C151="","",VLOOKUP(RP!C151,DB!$D$8:$Z$307,23,0)*'6. Multiplikator'!$G$12*VLOOKUP(RP!$E$7,Bevölkerung!$B$9:$F$25,IF($E$38=Optionen!$B$9,5,4),0)/VLOOKUP(C151,DB!$D$8:$AQ$307,40,0))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IF(C152="","",VLOOKUP(RP!C152,DB!$D$8:$Z$307,23,0)*'6. Multiplikator'!$G$12*VLOOKUP(RP!$E$7,Bevölkerung!$B$9:$F$25,IF($E$38=Optionen!$B$9,5,4),0)/VLOOKUP(C152,DB!$D$8:$AQ$307,40,0))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IF(C153="","",VLOOKUP(RP!C153,DB!$D$8:$Z$307,23,0)*'6. Multiplikator'!$G$12*VLOOKUP(RP!$E$7,Bevölkerung!$B$9:$F$25,IF($E$38=Optionen!$B$9,5,4),0)/VLOOKUP(C153,DB!$D$8:$AQ$307,40,0))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IF(C154="","",VLOOKUP(RP!C154,DB!$D$8:$Z$307,23,0)*'6. Multiplikator'!$G$12*VLOOKUP(RP!$E$7,Bevölkerung!$B$9:$F$25,IF($E$38=Optionen!$B$9,5,4),0)/VLOOKUP(C154,DB!$D$8:$AQ$307,40,0))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IF(C155="","",VLOOKUP(RP!C155,DB!$D$8:$Z$307,23,0)*'6. Multiplikator'!$G$12*VLOOKUP(RP!$E$7,Bevölkerung!$B$9:$F$25,IF($E$38=Optionen!$B$9,5,4),0)/VLOOKUP(C155,DB!$D$8:$AQ$307,40,0))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IF(C156="","",VLOOKUP(RP!C156,DB!$D$8:$Z$307,23,0)*'6. Multiplikator'!$G$12*VLOOKUP(RP!$E$7,Bevölkerung!$B$9:$F$25,IF($E$38=Optionen!$B$9,5,4),0)/VLOOKUP(C156,DB!$D$8:$AQ$307,40,0))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IF(C157="","",VLOOKUP(RP!C157,DB!$D$8:$Z$307,23,0)*'6. Multiplikator'!$G$12*VLOOKUP(RP!$E$7,Bevölkerung!$B$9:$F$25,IF($E$38=Optionen!$B$9,5,4),0)/VLOOKUP(C157,DB!$D$8:$AQ$307,40,0))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IF(C158="","",VLOOKUP(RP!C158,DB!$D$8:$Z$307,23,0)*'6. Multiplikator'!$G$12*VLOOKUP(RP!$E$7,Bevölkerung!$B$9:$F$25,IF($E$38=Optionen!$B$9,5,4),0)/VLOOKUP(C158,DB!$D$8:$AQ$307,40,0))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IF(C159="","",VLOOKUP(RP!C159,DB!$D$8:$Z$307,23,0)*'6. Multiplikator'!$G$12*VLOOKUP(RP!$E$7,Bevölkerung!$B$9:$F$25,IF($E$38=Optionen!$B$9,5,4),0)/VLOOKUP(C159,DB!$D$8:$AQ$307,40,0))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IF(C160="","",VLOOKUP(RP!C160,DB!$D$8:$Z$307,23,0)*'6. Multiplikator'!$G$12*VLOOKUP(RP!$E$7,Bevölkerung!$B$9:$F$25,IF($E$38=Optionen!$B$9,5,4),0)/VLOOKUP(C160,DB!$D$8:$AQ$307,40,0))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IF(C161="","",VLOOKUP(RP!C161,DB!$D$8:$Z$307,23,0)*'6. Multiplikator'!$G$12*VLOOKUP(RP!$E$7,Bevölkerung!$B$9:$F$25,IF($E$38=Optionen!$B$9,5,4),0)/VLOOKUP(C161,DB!$D$8:$AQ$307,40,0))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IF(C162="","",VLOOKUP(RP!C162,DB!$D$8:$Z$307,23,0)*'6. Multiplikator'!$G$12*VLOOKUP(RP!$E$7,Bevölkerung!$B$9:$F$25,IF($E$38=Optionen!$B$9,5,4),0)/VLOOKUP(C162,DB!$D$8:$AQ$307,40,0))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IF(C163="","",VLOOKUP(RP!C163,DB!$D$8:$Z$307,23,0)*'6. Multiplikator'!$G$12*VLOOKUP(RP!$E$7,Bevölkerung!$B$9:$F$25,IF($E$38=Optionen!$B$9,5,4),0)/VLOOKUP(C163,DB!$D$8:$AQ$307,40,0))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IF(C164="","",VLOOKUP(RP!C164,DB!$D$8:$Z$307,23,0)*'6. Multiplikator'!$G$12*VLOOKUP(RP!$E$7,Bevölkerung!$B$9:$F$25,IF($E$38=Optionen!$B$9,5,4),0)/VLOOKUP(C164,DB!$D$8:$AQ$307,40,0))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IF(C165="","",VLOOKUP(RP!C165,DB!$D$8:$Z$307,23,0)*'6. Multiplikator'!$G$12*VLOOKUP(RP!$E$7,Bevölkerung!$B$9:$F$25,IF($E$38=Optionen!$B$9,5,4),0)/VLOOKUP(C165,DB!$D$8:$AQ$307,40,0))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IF(C166="","",VLOOKUP(RP!C166,DB!$D$8:$Z$307,23,0)*'6. Multiplikator'!$G$12*VLOOKUP(RP!$E$7,Bevölkerung!$B$9:$F$25,IF($E$38=Optionen!$B$9,5,4),0)/VLOOKUP(C166,DB!$D$8:$AQ$307,40,0))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IF(C167="","",VLOOKUP(RP!C167,DB!$D$8:$Z$307,23,0)*'6. Multiplikator'!$G$12*VLOOKUP(RP!$E$7,Bevölkerung!$B$9:$F$25,IF($E$38=Optionen!$B$9,5,4),0)/VLOOKUP(C167,DB!$D$8:$AQ$307,40,0))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IF(C168="","",VLOOKUP(RP!C168,DB!$D$8:$Z$307,23,0)*'6. Multiplikator'!$G$12*VLOOKUP(RP!$E$7,Bevölkerung!$B$9:$F$25,IF($E$38=Optionen!$B$9,5,4),0)/VLOOKUP(C168,DB!$D$8:$AQ$307,40,0))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IF(C169="","",VLOOKUP(RP!C169,DB!$D$8:$Z$307,23,0)*'6. Multiplikator'!$G$12*VLOOKUP(RP!$E$7,Bevölkerung!$B$9:$F$25,IF($E$38=Optionen!$B$9,5,4),0)/VLOOKUP(C169,DB!$D$8:$AQ$307,40,0))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IF(C170="","",VLOOKUP(RP!C170,DB!$D$8:$Z$307,23,0)*'6. Multiplikator'!$G$12*VLOOKUP(RP!$E$7,Bevölkerung!$B$9:$F$25,IF($E$38=Optionen!$B$9,5,4),0)/VLOOKUP(C170,DB!$D$8:$AQ$307,40,0))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IF(C171="","",VLOOKUP(RP!C171,DB!$D$8:$Z$307,23,0)*'6. Multiplikator'!$G$12*VLOOKUP(RP!$E$7,Bevölkerung!$B$9:$F$25,IF($E$38=Optionen!$B$9,5,4),0)/VLOOKUP(C171,DB!$D$8:$AQ$307,40,0))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IF(C172="","",VLOOKUP(RP!C172,DB!$D$8:$Z$307,23,0)*'6. Multiplikator'!$G$12*VLOOKUP(RP!$E$7,Bevölkerung!$B$9:$F$25,IF($E$38=Optionen!$B$9,5,4),0)/VLOOKUP(C172,DB!$D$8:$AQ$307,40,0))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IF(C173="","",VLOOKUP(RP!C173,DB!$D$8:$Z$307,23,0)*'6. Multiplikator'!$G$12*VLOOKUP(RP!$E$7,Bevölkerung!$B$9:$F$25,IF($E$38=Optionen!$B$9,5,4),0)/VLOOKUP(C173,DB!$D$8:$AQ$307,40,0))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IF(C174="","",VLOOKUP(RP!C174,DB!$D$8:$Z$307,23,0)*'6. Multiplikator'!$G$12*VLOOKUP(RP!$E$7,Bevölkerung!$B$9:$F$25,IF($E$38=Optionen!$B$9,5,4),0)/VLOOKUP(C174,DB!$D$8:$AQ$307,40,0))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IF(C175="","",VLOOKUP(RP!C175,DB!$D$8:$Z$307,23,0)*'6. Multiplikator'!$G$12*VLOOKUP(RP!$E$7,Bevölkerung!$B$9:$F$25,IF($E$38=Optionen!$B$9,5,4),0)/VLOOKUP(C175,DB!$D$8:$AQ$307,40,0))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IF(C176="","",VLOOKUP(RP!C176,DB!$D$8:$Z$307,23,0)*'6. Multiplikator'!$G$12*VLOOKUP(RP!$E$7,Bevölkerung!$B$9:$F$25,IF($E$38=Optionen!$B$9,5,4),0)/VLOOKUP(C176,DB!$D$8:$AQ$307,40,0))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IF(C177="","",VLOOKUP(RP!C177,DB!$D$8:$Z$307,23,0)*'6. Multiplikator'!$G$12*VLOOKUP(RP!$E$7,Bevölkerung!$B$9:$F$25,IF($E$38=Optionen!$B$9,5,4),0)/VLOOKUP(C177,DB!$D$8:$AQ$307,40,0))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IF(C178="","",VLOOKUP(RP!C178,DB!$D$8:$Z$307,23,0)*'6. Multiplikator'!$G$12*VLOOKUP(RP!$E$7,Bevölkerung!$B$9:$F$25,IF($E$38=Optionen!$B$9,5,4),0)/VLOOKUP(C178,DB!$D$8:$AQ$307,40,0))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IF(C179="","",VLOOKUP(RP!C179,DB!$D$8:$Z$307,23,0)*'6. Multiplikator'!$G$12*VLOOKUP(RP!$E$7,Bevölkerung!$B$9:$F$25,IF($E$38=Optionen!$B$9,5,4),0)/VLOOKUP(C179,DB!$D$8:$AQ$307,40,0))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IF(C180="","",VLOOKUP(RP!C180,DB!$D$8:$Z$307,23,0)*'6. Multiplikator'!$G$12*VLOOKUP(RP!$E$7,Bevölkerung!$B$9:$F$25,IF($E$38=Optionen!$B$9,5,4),0)/VLOOKUP(C180,DB!$D$8:$AQ$307,40,0))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IF(C181="","",VLOOKUP(RP!C181,DB!$D$8:$Z$307,23,0)*'6. Multiplikator'!$G$12*VLOOKUP(RP!$E$7,Bevölkerung!$B$9:$F$25,IF($E$38=Optionen!$B$9,5,4),0)/VLOOKUP(C181,DB!$D$8:$AQ$307,40,0))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IF(C182="","",VLOOKUP(RP!C182,DB!$D$8:$Z$307,23,0)*'6. Multiplikator'!$G$12*VLOOKUP(RP!$E$7,Bevölkerung!$B$9:$F$25,IF($E$38=Optionen!$B$9,5,4),0)/VLOOKUP(C182,DB!$D$8:$AQ$307,40,0))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IF(C183="","",VLOOKUP(RP!C183,DB!$D$8:$Z$307,23,0)*'6. Multiplikator'!$G$12*VLOOKUP(RP!$E$7,Bevölkerung!$B$9:$F$25,IF($E$38=Optionen!$B$9,5,4),0)/VLOOKUP(C183,DB!$D$8:$AQ$307,40,0))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IF(C184="","",VLOOKUP(RP!C184,DB!$D$8:$Z$307,23,0)*'6. Multiplikator'!$G$12*VLOOKUP(RP!$E$7,Bevölkerung!$B$9:$F$25,IF($E$38=Optionen!$B$9,5,4),0)/VLOOKUP(C184,DB!$D$8:$AQ$307,40,0))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IF(C185="","",VLOOKUP(RP!C185,DB!$D$8:$Z$307,23,0)*'6. Multiplikator'!$G$12*VLOOKUP(RP!$E$7,Bevölkerung!$B$9:$F$25,IF($E$38=Optionen!$B$9,5,4),0)/VLOOKUP(C185,DB!$D$8:$AQ$307,40,0))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IF(C186="","",VLOOKUP(RP!C186,DB!$D$8:$Z$307,23,0)*'6. Multiplikator'!$G$12*VLOOKUP(RP!$E$7,Bevölkerung!$B$9:$F$25,IF($E$38=Optionen!$B$9,5,4),0)/VLOOKUP(C186,DB!$D$8:$AQ$307,40,0))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IF(C187="","",VLOOKUP(RP!C187,DB!$D$8:$Z$307,23,0)*'6. Multiplikator'!$G$12*VLOOKUP(RP!$E$7,Bevölkerung!$B$9:$F$25,IF($E$38=Optionen!$B$9,5,4),0)/VLOOKUP(C187,DB!$D$8:$AQ$307,40,0))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IF(C188="","",VLOOKUP(RP!C188,DB!$D$8:$Z$307,23,0)*'6. Multiplikator'!$G$12*VLOOKUP(RP!$E$7,Bevölkerung!$B$9:$F$25,IF($E$38=Optionen!$B$9,5,4),0)/VLOOKUP(C188,DB!$D$8:$AQ$307,40,0))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IF(C189="","",VLOOKUP(RP!C189,DB!$D$8:$Z$307,23,0)*'6. Multiplikator'!$G$12*VLOOKUP(RP!$E$7,Bevölkerung!$B$9:$F$25,IF($E$38=Optionen!$B$9,5,4),0)/VLOOKUP(C189,DB!$D$8:$AQ$307,40,0))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IF(C190="","",VLOOKUP(RP!C190,DB!$D$8:$Z$307,23,0)*'6. Multiplikator'!$G$12*VLOOKUP(RP!$E$7,Bevölkerung!$B$9:$F$25,IF($E$38=Optionen!$B$9,5,4),0)/VLOOKUP(C190,DB!$D$8:$AQ$307,40,0))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IF(C191="","",VLOOKUP(RP!C191,DB!$D$8:$Z$307,23,0)*'6. Multiplikator'!$G$12*VLOOKUP(RP!$E$7,Bevölkerung!$B$9:$F$25,IF($E$38=Optionen!$B$9,5,4),0)/VLOOKUP(C191,DB!$D$8:$AQ$307,40,0))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IF(C192="","",VLOOKUP(RP!C192,DB!$D$8:$Z$307,23,0)*'6. Multiplikator'!$G$12*VLOOKUP(RP!$E$7,Bevölkerung!$B$9:$F$25,IF($E$38=Optionen!$B$9,5,4),0)/VLOOKUP(C192,DB!$D$8:$AQ$307,40,0))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455777.53616900113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455777.53616900113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113944.38404225028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F196/VLOOKUP(RP!E7,Bevölkerung!B9:D24,3,0)*1000</f>
        <v>111.20889543457447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164" priority="26">
      <formula>LEN(TRIM(B14))&gt;0</formula>
    </cfRule>
  </conditionalFormatting>
  <conditionalFormatting sqref="C32:F32">
    <cfRule type="expression" dxfId="163" priority="25">
      <formula>$B31&lt;&gt;""</formula>
    </cfRule>
  </conditionalFormatting>
  <conditionalFormatting sqref="G32:H32">
    <cfRule type="expression" dxfId="162" priority="24">
      <formula>$B31&lt;&gt;""</formula>
    </cfRule>
  </conditionalFormatting>
  <conditionalFormatting sqref="B40:K40">
    <cfRule type="containsText" dxfId="161" priority="23" operator="containsText" text="Es werden">
      <formula>NOT(ISERROR(SEARCH("Es werden",B40)))</formula>
    </cfRule>
  </conditionalFormatting>
  <conditionalFormatting sqref="B17:B32">
    <cfRule type="expression" dxfId="160" priority="22">
      <formula>$B16&lt;&gt;""</formula>
    </cfRule>
  </conditionalFormatting>
  <conditionalFormatting sqref="G20:H31">
    <cfRule type="expression" dxfId="159" priority="20">
      <formula>$G19&lt;&gt;""</formula>
    </cfRule>
  </conditionalFormatting>
  <conditionalFormatting sqref="I20:K31">
    <cfRule type="expression" dxfId="158" priority="19">
      <formula>$I19&lt;&gt;""</formula>
    </cfRule>
  </conditionalFormatting>
  <conditionalFormatting sqref="C17:F31">
    <cfRule type="expression" dxfId="157" priority="21">
      <formula>$C16&lt;&gt;""</formula>
    </cfRule>
  </conditionalFormatting>
  <conditionalFormatting sqref="G17:H31">
    <cfRule type="expression" dxfId="156" priority="16">
      <formula>$B16&lt;&gt;""</formula>
    </cfRule>
  </conditionalFormatting>
  <conditionalFormatting sqref="I17:K31">
    <cfRule type="expression" dxfId="155" priority="14">
      <formula>$B16&lt;&gt;""</formula>
    </cfRule>
  </conditionalFormatting>
  <conditionalFormatting sqref="B43">
    <cfRule type="expression" dxfId="154" priority="12">
      <formula>$B42&lt;&gt;""</formula>
    </cfRule>
  </conditionalFormatting>
  <conditionalFormatting sqref="C47:F192">
    <cfRule type="expression" dxfId="153" priority="11">
      <formula>$C46&lt;&gt;""</formula>
    </cfRule>
  </conditionalFormatting>
  <conditionalFormatting sqref="G43:H192">
    <cfRule type="expression" dxfId="152" priority="10">
      <formula>$G42&lt;&gt;""</formula>
    </cfRule>
  </conditionalFormatting>
  <conditionalFormatting sqref="I43:K43">
    <cfRule type="expression" dxfId="151" priority="9">
      <formula>$G42&lt;&gt;""</formula>
    </cfRule>
  </conditionalFormatting>
  <conditionalFormatting sqref="B44:B192">
    <cfRule type="expression" dxfId="150" priority="8">
      <formula>$B43&lt;&gt;""</formula>
    </cfRule>
  </conditionalFormatting>
  <conditionalFormatting sqref="I44:K192">
    <cfRule type="expression" dxfId="149" priority="7">
      <formula>$G43&lt;&gt;""</formula>
    </cfRule>
  </conditionalFormatting>
  <conditionalFormatting sqref="I43:K192">
    <cfRule type="containsText" dxfId="148" priority="3" operator="containsText" text="Bereits in gewähltem Paket">
      <formula>NOT(ISERROR(SEARCH("Bereits in gewähltem Paket",I43)))</formula>
    </cfRule>
  </conditionalFormatting>
  <conditionalFormatting sqref="C43:F46">
    <cfRule type="expression" dxfId="147" priority="1">
      <formula>$C42&lt;&gt;""</formula>
    </cfRule>
  </conditionalFormatting>
  <dataValidations count="1">
    <dataValidation type="list" allowBlank="1" showInputMessage="1" showErrorMessage="1" sqref="C193:C194" xr:uid="{6AAB60A5-2033-45C4-949A-49BBC0C13CD2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883C1355-3AC7-4D35-9F97-FFE1C25E6D08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5B7ED4D0-8A4B-4008-A979-EC58EBEB897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82EA1CE8-8560-4A26-A9DE-4797DEEB2A33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585250A3-F895-4BC1-9697-5D5CD567ACD0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3A4E0A99-F77B-44A4-8EB6-80350C25B77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524C56DD-7696-4C7E-8037-52B9167D8A8F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60020B79-D1C4-4EC2-98B0-2E988CE2F73A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1D7835E-CD10-484B-8EEE-4950A1BD44AB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2225A29A-0D4D-4343-A26D-AEB80AC7D469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4356B99E-59B0-4E9F-9DAA-8C5CC1412412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0EF115AB-ED10-4C5C-BFF5-262B8BC86C2E}">
          <x14:formula1>
            <xm:f>Bevölkerung!$B$9:$B$24</xm:f>
          </x14:formula1>
          <xm:sqref>E7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ED4B6-AFC4-491E-A09E-48486E9651C8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77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 xml:space="preserve"> 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 xml:space="preserve"> 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0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0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o60WHyEFPke8sFUz4p8PcQxUOZuKX+qtIzSStA+Z8GpD4qYAC+2pGOVSKmb4SJhQv+8p5miUPVTtR2jvicuCvg==" saltValue="cmFmrQZaVxac0Sg/2FldcA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AE1663-59BB-42C2-AEBD-8944B9D102D1}">
          <x14:formula1>
            <xm:f>Optionen!$G$4:$G$21</xm:f>
          </x14:formula1>
          <xm:sqref>C6:E6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C8580-073E-47C0-9DA0-BB82F231606A}">
  <dimension ref="A1:L204"/>
  <sheetViews>
    <sheetView showGridLines="0" topLeftCell="A30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77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Multiplikator'!$B$16:$N$30,9,0)*VLOOKUP(SL!$E$7,Bevölkerung!$B$9:$F$25,IF($E$12=Optionen!$B$9,5,4),0)*VLOOKUP($D$33,'6.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Multiplikator'!$B$16:$N$30,9,0)*VLOOKUP(SL!$E$7,Bevölkerung!$B$9:$F$25,IF($E$12=Optionen!$B$9,5,4),0)*VLOOKUP($D$33,'6.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Multiplikator'!$B$16:$N$30,9,0)*VLOOKUP(SL!$E$7,Bevölkerung!$B$9:$F$25,IF($E$12=Optionen!$B$9,5,4),0)*VLOOKUP($D$33,'6.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Multiplikator'!$B$16:$N$30,9,0)*VLOOKUP(SL!$E$7,Bevölkerung!$B$9:$F$25,IF($E$12=Optionen!$B$9,5,4),0)*VLOOKUP($D$33,'6.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Multiplikator'!$B$16:$N$30,9,0)*VLOOKUP(SL!$E$7,Bevölkerung!$B$9:$F$25,IF($E$12=Optionen!$B$9,5,4),0)*VLOOKUP($D$33,'6.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Multiplikator'!$B$16:$N$30,9,0)*VLOOKUP(SL!$E$7,Bevölkerung!$B$9:$F$25,IF($E$12=Optionen!$B$9,5,4),0)*VLOOKUP($D$33,'6.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Multiplikator'!$B$16:$N$30,9,0)*VLOOKUP(SL!$E$7,Bevölkerung!$B$9:$F$25,IF($E$12=Optionen!$B$9,5,4),0)*VLOOKUP($D$33,'6.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Multiplikator'!$B$16:$N$30,9,0)*VLOOKUP(SL!$E$7,Bevölkerung!$B$9:$F$25,IF($E$12=Optionen!$B$9,5,4),0)*VLOOKUP($D$33,'6.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Multiplikator'!$B$16:$N$30,9,0)*VLOOKUP(SL!$E$7,Bevölkerung!$B$9:$F$25,IF($E$12=Optionen!$B$9,5,4),0)*VLOOKUP($D$33,'6.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Multiplikator'!$B$16:$N$30,9,0)*VLOOKUP(SL!$E$7,Bevölkerung!$B$9:$F$25,IF($E$12=Optionen!$B$9,5,4),0)*VLOOKUP($D$33,'6.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Multiplikator'!$B$16:$N$30,9,0)*VLOOKUP(SL!$E$7,Bevölkerung!$B$9:$F$25,IF($E$12=Optionen!$B$9,5,4),0)*VLOOKUP($D$33,'6.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Multiplikator'!$B$16:$N$30,9,0)*VLOOKUP(SL!$E$7,Bevölkerung!$B$9:$F$25,IF($E$12=Optionen!$B$9,5,4),0)*VLOOKUP($D$33,'6.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Multiplikator'!$B$16:$N$30,9,0)*VLOOKUP(SL!$E$7,Bevölkerung!$B$9:$F$25,IF($E$12=Optionen!$B$9,5,4),0)*VLOOKUP($D$33,'6.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Multiplikator'!$B$16:$N$30,9,0)*VLOOKUP(SL!$E$7,Bevölkerung!$B$9:$F$25,IF($E$12=Optionen!$B$9,5,4),0)*VLOOKUP($D$33,'6.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Multiplikator'!$B$16:$N$30,9,0)*VLOOKUP(SL!$E$7,Bevölkerung!$B$9:$F$25,IF($E$12=Optionen!$B$9,5,4),0)*VLOOKUP($D$33,'6.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 xml:space="preserve"> </v>
      </c>
      <c r="D43" s="217"/>
      <c r="E43" s="217"/>
      <c r="F43" s="217"/>
      <c r="G43" s="216">
        <f>IF(C43=" ",0,IF(C43="","",VLOOKUP(SL!C43,DB!$D$8:$Z$307,23,0)*'6. Multiplikator'!$G$12*VLOOKUP(SL!$E$7,Bevölkerung!$B$9:$F$25,IF($E$38=Optionen!$B$9,5,4),0)/VLOOKUP(C43,DB!$D$8:$AQ$307,40,0)))</f>
        <v>0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 xml:space="preserve"> </v>
      </c>
      <c r="D44" s="217"/>
      <c r="E44" s="217"/>
      <c r="F44" s="217"/>
      <c r="G44" s="216">
        <f>IF(C44=" ",0,IF(C44="","",VLOOKUP(SL!C44,DB!$D$8:$Z$307,23,0)*'6. Multiplikator'!$G$12*VLOOKUP(SL!$E$7,Bevölkerung!$B$9:$F$25,IF($E$38=Optionen!$B$9,5,4),0)/VLOOKUP(C44,DB!$D$8:$AQ$307,40,0)))</f>
        <v>0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",0,IF(C45="","",VLOOKUP(SL!C45,DB!$D$8:$Z$307,23,0)*'6. Multiplikator'!$G$12*VLOOKUP(SL!$E$7,Bevölkerung!$B$9:$F$25,IF($E$38=Optionen!$B$9,5,4),0)/VLOOKUP(C45,DB!$D$8:$AQ$307,40,0)))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 xml:space="preserve"> </v>
      </c>
      <c r="D46" s="217"/>
      <c r="E46" s="217"/>
      <c r="F46" s="217"/>
      <c r="G46" s="216">
        <f>IF(C46=" ",0,IF(C46="","",VLOOKUP(SL!C46,DB!$D$8:$Z$307,23,0)*'6. Multiplikator'!$G$12*VLOOKUP(SL!$E$7,Bevölkerung!$B$9:$F$25,IF($E$38=Optionen!$B$9,5,4),0)/VLOOKUP(C46,DB!$D$8:$AQ$307,40,0)))</f>
        <v>0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IF(C47="","",VLOOKUP(SL!C47,DB!$D$8:$Z$307,23,0)*'6. Multiplikator'!$G$12*VLOOKUP(SL!$E$7,Bevölkerung!$B$9:$F$25,IF($E$38=Optionen!$B$9,5,4),0)/VLOOKUP(C47,DB!$D$8:$AQ$307,40,0))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IF(C48="","",VLOOKUP(SL!C48,DB!$D$8:$Z$307,23,0)*'6. Multiplikator'!$G$12*VLOOKUP(SL!$E$7,Bevölkerung!$B$9:$F$25,IF($E$38=Optionen!$B$9,5,4),0)/VLOOKUP(C48,DB!$D$8:$AQ$307,40,0))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IF(C49="","",VLOOKUP(SL!C49,DB!$D$8:$Z$307,23,0)*'6. Multiplikator'!$G$12*VLOOKUP(SL!$E$7,Bevölkerung!$B$9:$F$25,IF($E$38=Optionen!$B$9,5,4),0)/VLOOKUP(C49,DB!$D$8:$AQ$307,40,0))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IF(C50="","",VLOOKUP(SL!C50,DB!$D$8:$Z$307,23,0)*'6. Multiplikator'!$G$12*VLOOKUP(SL!$E$7,Bevölkerung!$B$9:$F$25,IF($E$38=Optionen!$B$9,5,4),0)/VLOOKUP(C50,DB!$D$8:$AQ$307,40,0))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IF(C51="","",VLOOKUP(SL!C51,DB!$D$8:$Z$307,23,0)*'6. Multiplikator'!$G$12*VLOOKUP(SL!$E$7,Bevölkerung!$B$9:$F$25,IF($E$38=Optionen!$B$9,5,4),0)/VLOOKUP(C51,DB!$D$8:$AQ$307,40,0))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IF(C52="","",VLOOKUP(SL!C52,DB!$D$8:$Z$307,23,0)*'6. Multiplikator'!$G$12*VLOOKUP(SL!$E$7,Bevölkerung!$B$9:$F$25,IF($E$38=Optionen!$B$9,5,4),0)/VLOOKUP(C52,DB!$D$8:$AQ$307,40,0))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IF(C53="","",VLOOKUP(SL!C53,DB!$D$8:$Z$307,23,0)*'6. Multiplikator'!$G$12*VLOOKUP(SL!$E$7,Bevölkerung!$B$9:$F$25,IF($E$38=Optionen!$B$9,5,4),0)/VLOOKUP(C53,DB!$D$8:$AQ$307,40,0))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IF(C54="","",VLOOKUP(SL!C54,DB!$D$8:$Z$307,23,0)*'6. Multiplikator'!$G$12*VLOOKUP(SL!$E$7,Bevölkerung!$B$9:$F$25,IF($E$38=Optionen!$B$9,5,4),0)/VLOOKUP(C54,DB!$D$8:$AQ$307,40,0))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IF(C55="","",VLOOKUP(SL!C55,DB!$D$8:$Z$307,23,0)*'6. Multiplikator'!$G$12*VLOOKUP(SL!$E$7,Bevölkerung!$B$9:$F$25,IF($E$38=Optionen!$B$9,5,4),0)/VLOOKUP(C55,DB!$D$8:$AQ$307,40,0))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IF(C56="","",VLOOKUP(SL!C56,DB!$D$8:$Z$307,23,0)*'6. Multiplikator'!$G$12*VLOOKUP(SL!$E$7,Bevölkerung!$B$9:$F$25,IF($E$38=Optionen!$B$9,5,4),0)/VLOOKUP(C56,DB!$D$8:$AQ$307,40,0))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IF(C57="","",VLOOKUP(SL!C57,DB!$D$8:$Z$307,23,0)*'6. Multiplikator'!$G$12*VLOOKUP(SL!$E$7,Bevölkerung!$B$9:$F$25,IF($E$38=Optionen!$B$9,5,4),0)/VLOOKUP(C57,DB!$D$8:$AQ$307,40,0))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IF(C58="","",VLOOKUP(SL!C58,DB!$D$8:$Z$307,23,0)*'6. Multiplikator'!$G$12*VLOOKUP(SL!$E$7,Bevölkerung!$B$9:$F$25,IF($E$38=Optionen!$B$9,5,4),0)/VLOOKUP(C58,DB!$D$8:$AQ$307,40,0))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IF(C59="","",VLOOKUP(SL!C59,DB!$D$8:$Z$307,23,0)*'6. Multiplikator'!$G$12*VLOOKUP(SL!$E$7,Bevölkerung!$B$9:$F$25,IF($E$38=Optionen!$B$9,5,4),0)/VLOOKUP(C59,DB!$D$8:$AQ$307,40,0))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IF(C60="","",VLOOKUP(SL!C60,DB!$D$8:$Z$307,23,0)*'6. Multiplikator'!$G$12*VLOOKUP(SL!$E$7,Bevölkerung!$B$9:$F$25,IF($E$38=Optionen!$B$9,5,4),0)/VLOOKUP(C60,DB!$D$8:$AQ$307,40,0))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IF(C61="","",VLOOKUP(SL!C61,DB!$D$8:$Z$307,23,0)*'6. Multiplikator'!$G$12*VLOOKUP(SL!$E$7,Bevölkerung!$B$9:$F$25,IF($E$38=Optionen!$B$9,5,4),0)/VLOOKUP(C61,DB!$D$8:$AQ$307,40,0))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IF(C62="","",VLOOKUP(SL!C62,DB!$D$8:$Z$307,23,0)*'6. Multiplikator'!$G$12*VLOOKUP(SL!$E$7,Bevölkerung!$B$9:$F$25,IF($E$38=Optionen!$B$9,5,4),0)/VLOOKUP(C62,DB!$D$8:$AQ$307,40,0))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IF(C63="","",VLOOKUP(SL!C63,DB!$D$8:$Z$307,23,0)*'6. Multiplikator'!$G$12*VLOOKUP(SL!$E$7,Bevölkerung!$B$9:$F$25,IF($E$38=Optionen!$B$9,5,4),0)/VLOOKUP(C63,DB!$D$8:$AQ$307,40,0))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IF(C64="","",VLOOKUP(SL!C64,DB!$D$8:$Z$307,23,0)*'6. Multiplikator'!$G$12*VLOOKUP(SL!$E$7,Bevölkerung!$B$9:$F$25,IF($E$38=Optionen!$B$9,5,4),0)/VLOOKUP(C64,DB!$D$8:$AQ$307,40,0))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IF(C65="","",VLOOKUP(SL!C65,DB!$D$8:$Z$307,23,0)*'6. Multiplikator'!$G$12*VLOOKUP(SL!$E$7,Bevölkerung!$B$9:$F$25,IF($E$38=Optionen!$B$9,5,4),0)/VLOOKUP(C65,DB!$D$8:$AQ$307,40,0))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IF(C66="","",VLOOKUP(SL!C66,DB!$D$8:$Z$307,23,0)*'6. Multiplikator'!$G$12*VLOOKUP(SL!$E$7,Bevölkerung!$B$9:$F$25,IF($E$38=Optionen!$B$9,5,4),0)/VLOOKUP(C66,DB!$D$8:$AQ$307,40,0))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IF(C67="","",VLOOKUP(SL!C67,DB!$D$8:$Z$307,23,0)*'6. Multiplikator'!$G$12*VLOOKUP(SL!$E$7,Bevölkerung!$B$9:$F$25,IF($E$38=Optionen!$B$9,5,4),0)/VLOOKUP(C67,DB!$D$8:$AQ$307,40,0))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IF(C68="","",VLOOKUP(SL!C68,DB!$D$8:$Z$307,23,0)*'6. Multiplikator'!$G$12*VLOOKUP(SL!$E$7,Bevölkerung!$B$9:$F$25,IF($E$38=Optionen!$B$9,5,4),0)/VLOOKUP(C68,DB!$D$8:$AQ$307,40,0))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IF(C69="","",VLOOKUP(SL!C69,DB!$D$8:$Z$307,23,0)*'6. Multiplikator'!$G$12*VLOOKUP(SL!$E$7,Bevölkerung!$B$9:$F$25,IF($E$38=Optionen!$B$9,5,4),0)/VLOOKUP(C69,DB!$D$8:$AQ$307,40,0))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IF(C70="","",VLOOKUP(SL!C70,DB!$D$8:$Z$307,23,0)*'6. Multiplikator'!$G$12*VLOOKUP(SL!$E$7,Bevölkerung!$B$9:$F$25,IF($E$38=Optionen!$B$9,5,4),0)/VLOOKUP(C70,DB!$D$8:$AQ$307,40,0))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IF(C71="","",VLOOKUP(SL!C71,DB!$D$8:$Z$307,23,0)*'6. Multiplikator'!$G$12*VLOOKUP(SL!$E$7,Bevölkerung!$B$9:$F$25,IF($E$38=Optionen!$B$9,5,4),0)/VLOOKUP(C71,DB!$D$8:$AQ$307,40,0))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IF(C72="","",VLOOKUP(SL!C72,DB!$D$8:$Z$307,23,0)*'6. Multiplikator'!$G$12*VLOOKUP(SL!$E$7,Bevölkerung!$B$9:$F$25,IF($E$38=Optionen!$B$9,5,4),0)/VLOOKUP(C72,DB!$D$8:$AQ$307,40,0))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IF(C73="","",VLOOKUP(SL!C73,DB!$D$8:$Z$307,23,0)*'6. Multiplikator'!$G$12*VLOOKUP(SL!$E$7,Bevölkerung!$B$9:$F$25,IF($E$38=Optionen!$B$9,5,4),0)/VLOOKUP(C73,DB!$D$8:$AQ$307,40,0))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IF(C74="","",VLOOKUP(SL!C74,DB!$D$8:$Z$307,23,0)*'6. Multiplikator'!$G$12*VLOOKUP(SL!$E$7,Bevölkerung!$B$9:$F$25,IF($E$38=Optionen!$B$9,5,4),0)/VLOOKUP(C74,DB!$D$8:$AQ$307,40,0))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IF(C75="","",VLOOKUP(SL!C75,DB!$D$8:$Z$307,23,0)*'6. Multiplikator'!$G$12*VLOOKUP(SL!$E$7,Bevölkerung!$B$9:$F$25,IF($E$38=Optionen!$B$9,5,4),0)/VLOOKUP(C75,DB!$D$8:$AQ$307,40,0))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IF(C76="","",VLOOKUP(SL!C76,DB!$D$8:$Z$307,23,0)*'6. Multiplikator'!$G$12*VLOOKUP(SL!$E$7,Bevölkerung!$B$9:$F$25,IF($E$38=Optionen!$B$9,5,4),0)/VLOOKUP(C76,DB!$D$8:$AQ$307,40,0))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IF(C77="","",VLOOKUP(SL!C77,DB!$D$8:$Z$307,23,0)*'6. Multiplikator'!$G$12*VLOOKUP(SL!$E$7,Bevölkerung!$B$9:$F$25,IF($E$38=Optionen!$B$9,5,4),0)/VLOOKUP(C77,DB!$D$8:$AQ$307,40,0))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IF(C78="","",VLOOKUP(SL!C78,DB!$D$8:$Z$307,23,0)*'6. Multiplikator'!$G$12*VLOOKUP(SL!$E$7,Bevölkerung!$B$9:$F$25,IF($E$38=Optionen!$B$9,5,4),0)/VLOOKUP(C78,DB!$D$8:$AQ$307,40,0))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IF(C79="","",VLOOKUP(SL!C79,DB!$D$8:$Z$307,23,0)*'6. Multiplikator'!$G$12*VLOOKUP(SL!$E$7,Bevölkerung!$B$9:$F$25,IF($E$38=Optionen!$B$9,5,4),0)/VLOOKUP(C79,DB!$D$8:$AQ$307,40,0))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IF(C80="","",VLOOKUP(SL!C80,DB!$D$8:$Z$307,23,0)*'6. Multiplikator'!$G$12*VLOOKUP(SL!$E$7,Bevölkerung!$B$9:$F$25,IF($E$38=Optionen!$B$9,5,4),0)/VLOOKUP(C80,DB!$D$8:$AQ$307,40,0))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IF(C81="","",VLOOKUP(SL!C81,DB!$D$8:$Z$307,23,0)*'6. Multiplikator'!$G$12*VLOOKUP(SL!$E$7,Bevölkerung!$B$9:$F$25,IF($E$38=Optionen!$B$9,5,4),0)/VLOOKUP(C81,DB!$D$8:$AQ$307,40,0))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IF(C82="","",VLOOKUP(SL!C82,DB!$D$8:$Z$307,23,0)*'6. Multiplikator'!$G$12*VLOOKUP(SL!$E$7,Bevölkerung!$B$9:$F$25,IF($E$38=Optionen!$B$9,5,4),0)/VLOOKUP(C82,DB!$D$8:$AQ$307,40,0))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IF(C83="","",VLOOKUP(SL!C83,DB!$D$8:$Z$307,23,0)*'6. Multiplikator'!$G$12*VLOOKUP(SL!$E$7,Bevölkerung!$B$9:$F$25,IF($E$38=Optionen!$B$9,5,4),0)/VLOOKUP(C83,DB!$D$8:$AQ$307,40,0))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IF(C84="","",VLOOKUP(SL!C84,DB!$D$8:$Z$307,23,0)*'6. Multiplikator'!$G$12*VLOOKUP(SL!$E$7,Bevölkerung!$B$9:$F$25,IF($E$38=Optionen!$B$9,5,4),0)/VLOOKUP(C84,DB!$D$8:$AQ$307,40,0))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IF(C85="","",VLOOKUP(SL!C85,DB!$D$8:$Z$307,23,0)*'6. Multiplikator'!$G$12*VLOOKUP(SL!$E$7,Bevölkerung!$B$9:$F$25,IF($E$38=Optionen!$B$9,5,4),0)/VLOOKUP(C85,DB!$D$8:$AQ$307,40,0))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IF(C86="","",VLOOKUP(SL!C86,DB!$D$8:$Z$307,23,0)*'6. Multiplikator'!$G$12*VLOOKUP(SL!$E$7,Bevölkerung!$B$9:$F$25,IF($E$38=Optionen!$B$9,5,4),0)/VLOOKUP(C86,DB!$D$8:$AQ$307,40,0))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IF(C87="","",VLOOKUP(SL!C87,DB!$D$8:$Z$307,23,0)*'6. Multiplikator'!$G$12*VLOOKUP(SL!$E$7,Bevölkerung!$B$9:$F$25,IF($E$38=Optionen!$B$9,5,4),0)/VLOOKUP(C87,DB!$D$8:$AQ$307,40,0))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IF(C88="","",VLOOKUP(SL!C88,DB!$D$8:$Z$307,23,0)*'6. Multiplikator'!$G$12*VLOOKUP(SL!$E$7,Bevölkerung!$B$9:$F$25,IF($E$38=Optionen!$B$9,5,4),0)/VLOOKUP(C88,DB!$D$8:$AQ$307,40,0))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IF(C89="","",VLOOKUP(SL!C89,DB!$D$8:$Z$307,23,0)*'6. Multiplikator'!$G$12*VLOOKUP(SL!$E$7,Bevölkerung!$B$9:$F$25,IF($E$38=Optionen!$B$9,5,4),0)/VLOOKUP(C89,DB!$D$8:$AQ$307,40,0))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IF(C90="","",VLOOKUP(SL!C90,DB!$D$8:$Z$307,23,0)*'6. Multiplikator'!$G$12*VLOOKUP(SL!$E$7,Bevölkerung!$B$9:$F$25,IF($E$38=Optionen!$B$9,5,4),0)/VLOOKUP(C90,DB!$D$8:$AQ$307,40,0))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IF(C91="","",VLOOKUP(SL!C91,DB!$D$8:$Z$307,23,0)*'6. Multiplikator'!$G$12*VLOOKUP(SL!$E$7,Bevölkerung!$B$9:$F$25,IF($E$38=Optionen!$B$9,5,4),0)/VLOOKUP(C91,DB!$D$8:$AQ$307,40,0))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IF(C92="","",VLOOKUP(SL!C92,DB!$D$8:$Z$307,23,0)*'6. Multiplikator'!$G$12*VLOOKUP(SL!$E$7,Bevölkerung!$B$9:$F$25,IF($E$38=Optionen!$B$9,5,4),0)/VLOOKUP(C92,DB!$D$8:$AQ$307,40,0))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IF(C93="","",VLOOKUP(SL!C93,DB!$D$8:$Z$307,23,0)*'6. Multiplikator'!$G$12*VLOOKUP(SL!$E$7,Bevölkerung!$B$9:$F$25,IF($E$38=Optionen!$B$9,5,4),0)/VLOOKUP(C93,DB!$D$8:$AQ$307,40,0))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IF(C94="","",VLOOKUP(SL!C94,DB!$D$8:$Z$307,23,0)*'6. Multiplikator'!$G$12*VLOOKUP(SL!$E$7,Bevölkerung!$B$9:$F$25,IF($E$38=Optionen!$B$9,5,4),0)/VLOOKUP(C94,DB!$D$8:$AQ$307,40,0))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IF(C95="","",VLOOKUP(SL!C95,DB!$D$8:$Z$307,23,0)*'6. Multiplikator'!$G$12*VLOOKUP(SL!$E$7,Bevölkerung!$B$9:$F$25,IF($E$38=Optionen!$B$9,5,4),0)/VLOOKUP(C95,DB!$D$8:$AQ$307,40,0))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IF(C96="","",VLOOKUP(SL!C96,DB!$D$8:$Z$307,23,0)*'6. Multiplikator'!$G$12*VLOOKUP(SL!$E$7,Bevölkerung!$B$9:$F$25,IF($E$38=Optionen!$B$9,5,4),0)/VLOOKUP(C96,DB!$D$8:$AQ$307,40,0))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IF(C97="","",VLOOKUP(SL!C97,DB!$D$8:$Z$307,23,0)*'6. Multiplikator'!$G$12*VLOOKUP(SL!$E$7,Bevölkerung!$B$9:$F$25,IF($E$38=Optionen!$B$9,5,4),0)/VLOOKUP(C97,DB!$D$8:$AQ$307,40,0))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IF(C98="","",VLOOKUP(SL!C98,DB!$D$8:$Z$307,23,0)*'6. Multiplikator'!$G$12*VLOOKUP(SL!$E$7,Bevölkerung!$B$9:$F$25,IF($E$38=Optionen!$B$9,5,4),0)/VLOOKUP(C98,DB!$D$8:$AQ$307,40,0))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IF(C99="","",VLOOKUP(SL!C99,DB!$D$8:$Z$307,23,0)*'6. Multiplikator'!$G$12*VLOOKUP(SL!$E$7,Bevölkerung!$B$9:$F$25,IF($E$38=Optionen!$B$9,5,4),0)/VLOOKUP(C99,DB!$D$8:$AQ$307,40,0))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IF(C100="","",VLOOKUP(SL!C100,DB!$D$8:$Z$307,23,0)*'6. Multiplikator'!$G$12*VLOOKUP(SL!$E$7,Bevölkerung!$B$9:$F$25,IF($E$38=Optionen!$B$9,5,4),0)/VLOOKUP(C100,DB!$D$8:$AQ$307,40,0))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IF(C101="","",VLOOKUP(SL!C101,DB!$D$8:$Z$307,23,0)*'6. Multiplikator'!$G$12*VLOOKUP(SL!$E$7,Bevölkerung!$B$9:$F$25,IF($E$38=Optionen!$B$9,5,4),0)/VLOOKUP(C101,DB!$D$8:$AQ$307,40,0))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IF(C102="","",VLOOKUP(SL!C102,DB!$D$8:$Z$307,23,0)*'6. Multiplikator'!$G$12*VLOOKUP(SL!$E$7,Bevölkerung!$B$9:$F$25,IF($E$38=Optionen!$B$9,5,4),0)/VLOOKUP(C102,DB!$D$8:$AQ$307,40,0))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IF(C103="","",VLOOKUP(SL!C103,DB!$D$8:$Z$307,23,0)*'6. Multiplikator'!$G$12*VLOOKUP(SL!$E$7,Bevölkerung!$B$9:$F$25,IF($E$38=Optionen!$B$9,5,4),0)/VLOOKUP(C103,DB!$D$8:$AQ$307,40,0))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IF(C104="","",VLOOKUP(SL!C104,DB!$D$8:$Z$307,23,0)*'6. Multiplikator'!$G$12*VLOOKUP(SL!$E$7,Bevölkerung!$B$9:$F$25,IF($E$38=Optionen!$B$9,5,4),0)/VLOOKUP(C104,DB!$D$8:$AQ$307,40,0))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IF(C105="","",VLOOKUP(SL!C105,DB!$D$8:$Z$307,23,0)*'6. Multiplikator'!$G$12*VLOOKUP(SL!$E$7,Bevölkerung!$B$9:$F$25,IF($E$38=Optionen!$B$9,5,4),0)/VLOOKUP(C105,DB!$D$8:$AQ$307,40,0))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IF(C106="","",VLOOKUP(SL!C106,DB!$D$8:$Z$307,23,0)*'6. Multiplikator'!$G$12*VLOOKUP(SL!$E$7,Bevölkerung!$B$9:$F$25,IF($E$38=Optionen!$B$9,5,4),0)/VLOOKUP(C106,DB!$D$8:$AQ$307,40,0))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IF(C107="","",VLOOKUP(SL!C107,DB!$D$8:$Z$307,23,0)*'6. Multiplikator'!$G$12*VLOOKUP(SL!$E$7,Bevölkerung!$B$9:$F$25,IF($E$38=Optionen!$B$9,5,4),0)/VLOOKUP(C107,DB!$D$8:$AQ$307,40,0))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IF(C108="","",VLOOKUP(SL!C108,DB!$D$8:$Z$307,23,0)*'6. Multiplikator'!$G$12*VLOOKUP(SL!$E$7,Bevölkerung!$B$9:$F$25,IF($E$38=Optionen!$B$9,5,4),0)/VLOOKUP(C108,DB!$D$8:$AQ$307,40,0))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IF(C109="","",VLOOKUP(SL!C109,DB!$D$8:$Z$307,23,0)*'6. Multiplikator'!$G$12*VLOOKUP(SL!$E$7,Bevölkerung!$B$9:$F$25,IF($E$38=Optionen!$B$9,5,4),0)/VLOOKUP(C109,DB!$D$8:$AQ$307,40,0))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IF(C110="","",VLOOKUP(SL!C110,DB!$D$8:$Z$307,23,0)*'6. Multiplikator'!$G$12*VLOOKUP(SL!$E$7,Bevölkerung!$B$9:$F$25,IF($E$38=Optionen!$B$9,5,4),0)/VLOOKUP(C110,DB!$D$8:$AQ$307,40,0))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IF(C111="","",VLOOKUP(SL!C111,DB!$D$8:$Z$307,23,0)*'6. Multiplikator'!$G$12*VLOOKUP(SL!$E$7,Bevölkerung!$B$9:$F$25,IF($E$38=Optionen!$B$9,5,4),0)/VLOOKUP(C111,DB!$D$8:$AQ$307,40,0))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IF(C112="","",VLOOKUP(SL!C112,DB!$D$8:$Z$307,23,0)*'6. Multiplikator'!$G$12*VLOOKUP(SL!$E$7,Bevölkerung!$B$9:$F$25,IF($E$38=Optionen!$B$9,5,4),0)/VLOOKUP(C112,DB!$D$8:$AQ$307,40,0))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IF(C113="","",VLOOKUP(SL!C113,DB!$D$8:$Z$307,23,0)*'6. Multiplikator'!$G$12*VLOOKUP(SL!$E$7,Bevölkerung!$B$9:$F$25,IF($E$38=Optionen!$B$9,5,4),0)/VLOOKUP(C113,DB!$D$8:$AQ$307,40,0))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IF(C114="","",VLOOKUP(SL!C114,DB!$D$8:$Z$307,23,0)*'6. Multiplikator'!$G$12*VLOOKUP(SL!$E$7,Bevölkerung!$B$9:$F$25,IF($E$38=Optionen!$B$9,5,4),0)/VLOOKUP(C114,DB!$D$8:$AQ$307,40,0))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IF(C115="","",VLOOKUP(SL!C115,DB!$D$8:$Z$307,23,0)*'6. Multiplikator'!$G$12*VLOOKUP(SL!$E$7,Bevölkerung!$B$9:$F$25,IF($E$38=Optionen!$B$9,5,4),0)/VLOOKUP(C115,DB!$D$8:$AQ$307,40,0))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IF(C116="","",VLOOKUP(SL!C116,DB!$D$8:$Z$307,23,0)*'6. Multiplikator'!$G$12*VLOOKUP(SL!$E$7,Bevölkerung!$B$9:$F$25,IF($E$38=Optionen!$B$9,5,4),0)/VLOOKUP(C116,DB!$D$8:$AQ$307,40,0))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IF(C117="","",VLOOKUP(SL!C117,DB!$D$8:$Z$307,23,0)*'6. Multiplikator'!$G$12*VLOOKUP(SL!$E$7,Bevölkerung!$B$9:$F$25,IF($E$38=Optionen!$B$9,5,4),0)/VLOOKUP(C117,DB!$D$8:$AQ$307,40,0))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IF(C118="","",VLOOKUP(SL!C118,DB!$D$8:$Z$307,23,0)*'6. Multiplikator'!$G$12*VLOOKUP(SL!$E$7,Bevölkerung!$B$9:$F$25,IF($E$38=Optionen!$B$9,5,4),0)/VLOOKUP(C118,DB!$D$8:$AQ$307,40,0))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IF(C119="","",VLOOKUP(SL!C119,DB!$D$8:$Z$307,23,0)*'6. Multiplikator'!$G$12*VLOOKUP(SL!$E$7,Bevölkerung!$B$9:$F$25,IF($E$38=Optionen!$B$9,5,4),0)/VLOOKUP(C119,DB!$D$8:$AQ$307,40,0))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IF(C120="","",VLOOKUP(SL!C120,DB!$D$8:$Z$307,23,0)*'6. Multiplikator'!$G$12*VLOOKUP(SL!$E$7,Bevölkerung!$B$9:$F$25,IF($E$38=Optionen!$B$9,5,4),0)/VLOOKUP(C120,DB!$D$8:$AQ$307,40,0))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IF(C121="","",VLOOKUP(SL!C121,DB!$D$8:$Z$307,23,0)*'6. Multiplikator'!$G$12*VLOOKUP(SL!$E$7,Bevölkerung!$B$9:$F$25,IF($E$38=Optionen!$B$9,5,4),0)/VLOOKUP(C121,DB!$D$8:$AQ$307,40,0))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IF(C122="","",VLOOKUP(SL!C122,DB!$D$8:$Z$307,23,0)*'6. Multiplikator'!$G$12*VLOOKUP(SL!$E$7,Bevölkerung!$B$9:$F$25,IF($E$38=Optionen!$B$9,5,4),0)/VLOOKUP(C122,DB!$D$8:$AQ$307,40,0))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IF(C123="","",VLOOKUP(SL!C123,DB!$D$8:$Z$307,23,0)*'6. Multiplikator'!$G$12*VLOOKUP(SL!$E$7,Bevölkerung!$B$9:$F$25,IF($E$38=Optionen!$B$9,5,4),0)/VLOOKUP(C123,DB!$D$8:$AQ$307,40,0))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IF(C124="","",VLOOKUP(SL!C124,DB!$D$8:$Z$307,23,0)*'6. Multiplikator'!$G$12*VLOOKUP(SL!$E$7,Bevölkerung!$B$9:$F$25,IF($E$38=Optionen!$B$9,5,4),0)/VLOOKUP(C124,DB!$D$8:$AQ$307,40,0))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IF(C125="","",VLOOKUP(SL!C125,DB!$D$8:$Z$307,23,0)*'6. Multiplikator'!$G$12*VLOOKUP(SL!$E$7,Bevölkerung!$B$9:$F$25,IF($E$38=Optionen!$B$9,5,4),0)/VLOOKUP(C125,DB!$D$8:$AQ$307,40,0))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IF(C126="","",VLOOKUP(SL!C126,DB!$D$8:$Z$307,23,0)*'6. Multiplikator'!$G$12*VLOOKUP(SL!$E$7,Bevölkerung!$B$9:$F$25,IF($E$38=Optionen!$B$9,5,4),0)/VLOOKUP(C126,DB!$D$8:$AQ$307,40,0))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IF(C127="","",VLOOKUP(SL!C127,DB!$D$8:$Z$307,23,0)*'6. Multiplikator'!$G$12*VLOOKUP(SL!$E$7,Bevölkerung!$B$9:$F$25,IF($E$38=Optionen!$B$9,5,4),0)/VLOOKUP(C127,DB!$D$8:$AQ$307,40,0))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IF(C128="","",VLOOKUP(SL!C128,DB!$D$8:$Z$307,23,0)*'6. Multiplikator'!$G$12*VLOOKUP(SL!$E$7,Bevölkerung!$B$9:$F$25,IF($E$38=Optionen!$B$9,5,4),0)/VLOOKUP(C128,DB!$D$8:$AQ$307,40,0))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IF(C129="","",VLOOKUP(SL!C129,DB!$D$8:$Z$307,23,0)*'6. Multiplikator'!$G$12*VLOOKUP(SL!$E$7,Bevölkerung!$B$9:$F$25,IF($E$38=Optionen!$B$9,5,4),0)/VLOOKUP(C129,DB!$D$8:$AQ$307,40,0))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IF(C130="","",VLOOKUP(SL!C130,DB!$D$8:$Z$307,23,0)*'6. Multiplikator'!$G$12*VLOOKUP(SL!$E$7,Bevölkerung!$B$9:$F$25,IF($E$38=Optionen!$B$9,5,4),0)/VLOOKUP(C130,DB!$D$8:$AQ$307,40,0))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IF(C131="","",VLOOKUP(SL!C131,DB!$D$8:$Z$307,23,0)*'6. Multiplikator'!$G$12*VLOOKUP(SL!$E$7,Bevölkerung!$B$9:$F$25,IF($E$38=Optionen!$B$9,5,4),0)/VLOOKUP(C131,DB!$D$8:$AQ$307,40,0))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IF(C132="","",VLOOKUP(SL!C132,DB!$D$8:$Z$307,23,0)*'6. Multiplikator'!$G$12*VLOOKUP(SL!$E$7,Bevölkerung!$B$9:$F$25,IF($E$38=Optionen!$B$9,5,4),0)/VLOOKUP(C132,DB!$D$8:$AQ$307,40,0))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IF(C133="","",VLOOKUP(SL!C133,DB!$D$8:$Z$307,23,0)*'6. Multiplikator'!$G$12*VLOOKUP(SL!$E$7,Bevölkerung!$B$9:$F$25,IF($E$38=Optionen!$B$9,5,4),0)/VLOOKUP(C133,DB!$D$8:$AQ$307,40,0))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IF(C134="","",VLOOKUP(SL!C134,DB!$D$8:$Z$307,23,0)*'6. Multiplikator'!$G$12*VLOOKUP(SL!$E$7,Bevölkerung!$B$9:$F$25,IF($E$38=Optionen!$B$9,5,4),0)/VLOOKUP(C134,DB!$D$8:$AQ$307,40,0))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IF(C135="","",VLOOKUP(SL!C135,DB!$D$8:$Z$307,23,0)*'6. Multiplikator'!$G$12*VLOOKUP(SL!$E$7,Bevölkerung!$B$9:$F$25,IF($E$38=Optionen!$B$9,5,4),0)/VLOOKUP(C135,DB!$D$8:$AQ$307,40,0))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IF(C136="","",VLOOKUP(SL!C136,DB!$D$8:$Z$307,23,0)*'6. Multiplikator'!$G$12*VLOOKUP(SL!$E$7,Bevölkerung!$B$9:$F$25,IF($E$38=Optionen!$B$9,5,4),0)/VLOOKUP(C136,DB!$D$8:$AQ$307,40,0))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IF(C137="","",VLOOKUP(SL!C137,DB!$D$8:$Z$307,23,0)*'6. Multiplikator'!$G$12*VLOOKUP(SL!$E$7,Bevölkerung!$B$9:$F$25,IF($E$38=Optionen!$B$9,5,4),0)/VLOOKUP(C137,DB!$D$8:$AQ$307,40,0))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IF(C138="","",VLOOKUP(SL!C138,DB!$D$8:$Z$307,23,0)*'6. Multiplikator'!$G$12*VLOOKUP(SL!$E$7,Bevölkerung!$B$9:$F$25,IF($E$38=Optionen!$B$9,5,4),0)/VLOOKUP(C138,DB!$D$8:$AQ$307,40,0))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IF(C139="","",VLOOKUP(SL!C139,DB!$D$8:$Z$307,23,0)*'6. Multiplikator'!$G$12*VLOOKUP(SL!$E$7,Bevölkerung!$B$9:$F$25,IF($E$38=Optionen!$B$9,5,4),0)/VLOOKUP(C139,DB!$D$8:$AQ$307,40,0))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IF(C140="","",VLOOKUP(SL!C140,DB!$D$8:$Z$307,23,0)*'6. Multiplikator'!$G$12*VLOOKUP(SL!$E$7,Bevölkerung!$B$9:$F$25,IF($E$38=Optionen!$B$9,5,4),0)/VLOOKUP(C140,DB!$D$8:$AQ$307,40,0))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IF(C141="","",VLOOKUP(SL!C141,DB!$D$8:$Z$307,23,0)*'6. Multiplikator'!$G$12*VLOOKUP(SL!$E$7,Bevölkerung!$B$9:$F$25,IF($E$38=Optionen!$B$9,5,4),0)/VLOOKUP(C141,DB!$D$8:$AQ$307,40,0))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IF(C142="","",VLOOKUP(SL!C142,DB!$D$8:$Z$307,23,0)*'6. Multiplikator'!$G$12*VLOOKUP(SL!$E$7,Bevölkerung!$B$9:$F$25,IF($E$38=Optionen!$B$9,5,4),0)/VLOOKUP(C142,DB!$D$8:$AQ$307,40,0))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IF(C143="","",VLOOKUP(SL!C143,DB!$D$8:$Z$307,23,0)*'6. Multiplikator'!$G$12*VLOOKUP(SL!$E$7,Bevölkerung!$B$9:$F$25,IF($E$38=Optionen!$B$9,5,4),0)/VLOOKUP(C143,DB!$D$8:$AQ$307,40,0))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IF(C144="","",VLOOKUP(SL!C144,DB!$D$8:$Z$307,23,0)*'6. Multiplikator'!$G$12*VLOOKUP(SL!$E$7,Bevölkerung!$B$9:$F$25,IF($E$38=Optionen!$B$9,5,4),0)/VLOOKUP(C144,DB!$D$8:$AQ$307,40,0))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IF(C145="","",VLOOKUP(SL!C145,DB!$D$8:$Z$307,23,0)*'6. Multiplikator'!$G$12*VLOOKUP(SL!$E$7,Bevölkerung!$B$9:$F$25,IF($E$38=Optionen!$B$9,5,4),0)/VLOOKUP(C145,DB!$D$8:$AQ$307,40,0))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IF(C146="","",VLOOKUP(SL!C146,DB!$D$8:$Z$307,23,0)*'6. Multiplikator'!$G$12*VLOOKUP(SL!$E$7,Bevölkerung!$B$9:$F$25,IF($E$38=Optionen!$B$9,5,4),0)/VLOOKUP(C146,DB!$D$8:$AQ$307,40,0))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IF(C147="","",VLOOKUP(SL!C147,DB!$D$8:$Z$307,23,0)*'6. Multiplikator'!$G$12*VLOOKUP(SL!$E$7,Bevölkerung!$B$9:$F$25,IF($E$38=Optionen!$B$9,5,4),0)/VLOOKUP(C147,DB!$D$8:$AQ$307,40,0))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IF(C148="","",VLOOKUP(SL!C148,DB!$D$8:$Z$307,23,0)*'6. Multiplikator'!$G$12*VLOOKUP(SL!$E$7,Bevölkerung!$B$9:$F$25,IF($E$38=Optionen!$B$9,5,4),0)/VLOOKUP(C148,DB!$D$8:$AQ$307,40,0))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IF(C149="","",VLOOKUP(SL!C149,DB!$D$8:$Z$307,23,0)*'6. Multiplikator'!$G$12*VLOOKUP(SL!$E$7,Bevölkerung!$B$9:$F$25,IF($E$38=Optionen!$B$9,5,4),0)/VLOOKUP(C149,DB!$D$8:$AQ$307,40,0))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IF(C150="","",VLOOKUP(SL!C150,DB!$D$8:$Z$307,23,0)*'6. Multiplikator'!$G$12*VLOOKUP(SL!$E$7,Bevölkerung!$B$9:$F$25,IF($E$38=Optionen!$B$9,5,4),0)/VLOOKUP(C150,DB!$D$8:$AQ$307,40,0))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IF(C151="","",VLOOKUP(SL!C151,DB!$D$8:$Z$307,23,0)*'6. Multiplikator'!$G$12*VLOOKUP(SL!$E$7,Bevölkerung!$B$9:$F$25,IF($E$38=Optionen!$B$9,5,4),0)/VLOOKUP(C151,DB!$D$8:$AQ$307,40,0))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IF(C152="","",VLOOKUP(SL!C152,DB!$D$8:$Z$307,23,0)*'6. Multiplikator'!$G$12*VLOOKUP(SL!$E$7,Bevölkerung!$B$9:$F$25,IF($E$38=Optionen!$B$9,5,4),0)/VLOOKUP(C152,DB!$D$8:$AQ$307,40,0))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IF(C153="","",VLOOKUP(SL!C153,DB!$D$8:$Z$307,23,0)*'6. Multiplikator'!$G$12*VLOOKUP(SL!$E$7,Bevölkerung!$B$9:$F$25,IF($E$38=Optionen!$B$9,5,4),0)/VLOOKUP(C153,DB!$D$8:$AQ$307,40,0))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IF(C154="","",VLOOKUP(SL!C154,DB!$D$8:$Z$307,23,0)*'6. Multiplikator'!$G$12*VLOOKUP(SL!$E$7,Bevölkerung!$B$9:$F$25,IF($E$38=Optionen!$B$9,5,4),0)/VLOOKUP(C154,DB!$D$8:$AQ$307,40,0))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IF(C155="","",VLOOKUP(SL!C155,DB!$D$8:$Z$307,23,0)*'6. Multiplikator'!$G$12*VLOOKUP(SL!$E$7,Bevölkerung!$B$9:$F$25,IF($E$38=Optionen!$B$9,5,4),0)/VLOOKUP(C155,DB!$D$8:$AQ$307,40,0))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IF(C156="","",VLOOKUP(SL!C156,DB!$D$8:$Z$307,23,0)*'6. Multiplikator'!$G$12*VLOOKUP(SL!$E$7,Bevölkerung!$B$9:$F$25,IF($E$38=Optionen!$B$9,5,4),0)/VLOOKUP(C156,DB!$D$8:$AQ$307,40,0))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IF(C157="","",VLOOKUP(SL!C157,DB!$D$8:$Z$307,23,0)*'6. Multiplikator'!$G$12*VLOOKUP(SL!$E$7,Bevölkerung!$B$9:$F$25,IF($E$38=Optionen!$B$9,5,4),0)/VLOOKUP(C157,DB!$D$8:$AQ$307,40,0))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IF(C158="","",VLOOKUP(SL!C158,DB!$D$8:$Z$307,23,0)*'6. Multiplikator'!$G$12*VLOOKUP(SL!$E$7,Bevölkerung!$B$9:$F$25,IF($E$38=Optionen!$B$9,5,4),0)/VLOOKUP(C158,DB!$D$8:$AQ$307,40,0))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IF(C159="","",VLOOKUP(SL!C159,DB!$D$8:$Z$307,23,0)*'6. Multiplikator'!$G$12*VLOOKUP(SL!$E$7,Bevölkerung!$B$9:$F$25,IF($E$38=Optionen!$B$9,5,4),0)/VLOOKUP(C159,DB!$D$8:$AQ$307,40,0))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IF(C160="","",VLOOKUP(SL!C160,DB!$D$8:$Z$307,23,0)*'6. Multiplikator'!$G$12*VLOOKUP(SL!$E$7,Bevölkerung!$B$9:$F$25,IF($E$38=Optionen!$B$9,5,4),0)/VLOOKUP(C160,DB!$D$8:$AQ$307,40,0))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IF(C161="","",VLOOKUP(SL!C161,DB!$D$8:$Z$307,23,0)*'6. Multiplikator'!$G$12*VLOOKUP(SL!$E$7,Bevölkerung!$B$9:$F$25,IF($E$38=Optionen!$B$9,5,4),0)/VLOOKUP(C161,DB!$D$8:$AQ$307,40,0))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IF(C162="","",VLOOKUP(SL!C162,DB!$D$8:$Z$307,23,0)*'6. Multiplikator'!$G$12*VLOOKUP(SL!$E$7,Bevölkerung!$B$9:$F$25,IF($E$38=Optionen!$B$9,5,4),0)/VLOOKUP(C162,DB!$D$8:$AQ$307,40,0))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IF(C163="","",VLOOKUP(SL!C163,DB!$D$8:$Z$307,23,0)*'6. Multiplikator'!$G$12*VLOOKUP(SL!$E$7,Bevölkerung!$B$9:$F$25,IF($E$38=Optionen!$B$9,5,4),0)/VLOOKUP(C163,DB!$D$8:$AQ$307,40,0))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IF(C164="","",VLOOKUP(SL!C164,DB!$D$8:$Z$307,23,0)*'6. Multiplikator'!$G$12*VLOOKUP(SL!$E$7,Bevölkerung!$B$9:$F$25,IF($E$38=Optionen!$B$9,5,4),0)/VLOOKUP(C164,DB!$D$8:$AQ$307,40,0))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IF(C165="","",VLOOKUP(SL!C165,DB!$D$8:$Z$307,23,0)*'6. Multiplikator'!$G$12*VLOOKUP(SL!$E$7,Bevölkerung!$B$9:$F$25,IF($E$38=Optionen!$B$9,5,4),0)/VLOOKUP(C165,DB!$D$8:$AQ$307,40,0))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IF(C166="","",VLOOKUP(SL!C166,DB!$D$8:$Z$307,23,0)*'6. Multiplikator'!$G$12*VLOOKUP(SL!$E$7,Bevölkerung!$B$9:$F$25,IF($E$38=Optionen!$B$9,5,4),0)/VLOOKUP(C166,DB!$D$8:$AQ$307,40,0))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IF(C167="","",VLOOKUP(SL!C167,DB!$D$8:$Z$307,23,0)*'6. Multiplikator'!$G$12*VLOOKUP(SL!$E$7,Bevölkerung!$B$9:$F$25,IF($E$38=Optionen!$B$9,5,4),0)/VLOOKUP(C167,DB!$D$8:$AQ$307,40,0))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IF(C168="","",VLOOKUP(SL!C168,DB!$D$8:$Z$307,23,0)*'6. Multiplikator'!$G$12*VLOOKUP(SL!$E$7,Bevölkerung!$B$9:$F$25,IF($E$38=Optionen!$B$9,5,4),0)/VLOOKUP(C168,DB!$D$8:$AQ$307,40,0))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IF(C169="","",VLOOKUP(SL!C169,DB!$D$8:$Z$307,23,0)*'6. Multiplikator'!$G$12*VLOOKUP(SL!$E$7,Bevölkerung!$B$9:$F$25,IF($E$38=Optionen!$B$9,5,4),0)/VLOOKUP(C169,DB!$D$8:$AQ$307,40,0))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IF(C170="","",VLOOKUP(SL!C170,DB!$D$8:$Z$307,23,0)*'6. Multiplikator'!$G$12*VLOOKUP(SL!$E$7,Bevölkerung!$B$9:$F$25,IF($E$38=Optionen!$B$9,5,4),0)/VLOOKUP(C170,DB!$D$8:$AQ$307,40,0))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IF(C171="","",VLOOKUP(SL!C171,DB!$D$8:$Z$307,23,0)*'6. Multiplikator'!$G$12*VLOOKUP(SL!$E$7,Bevölkerung!$B$9:$F$25,IF($E$38=Optionen!$B$9,5,4),0)/VLOOKUP(C171,DB!$D$8:$AQ$307,40,0))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IF(C172="","",VLOOKUP(SL!C172,DB!$D$8:$Z$307,23,0)*'6. Multiplikator'!$G$12*VLOOKUP(SL!$E$7,Bevölkerung!$B$9:$F$25,IF($E$38=Optionen!$B$9,5,4),0)/VLOOKUP(C172,DB!$D$8:$AQ$307,40,0))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IF(C173="","",VLOOKUP(SL!C173,DB!$D$8:$Z$307,23,0)*'6. Multiplikator'!$G$12*VLOOKUP(SL!$E$7,Bevölkerung!$B$9:$F$25,IF($E$38=Optionen!$B$9,5,4),0)/VLOOKUP(C173,DB!$D$8:$AQ$307,40,0))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IF(C174="","",VLOOKUP(SL!C174,DB!$D$8:$Z$307,23,0)*'6. Multiplikator'!$G$12*VLOOKUP(SL!$E$7,Bevölkerung!$B$9:$F$25,IF($E$38=Optionen!$B$9,5,4),0)/VLOOKUP(C174,DB!$D$8:$AQ$307,40,0))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IF(C175="","",VLOOKUP(SL!C175,DB!$D$8:$Z$307,23,0)*'6. Multiplikator'!$G$12*VLOOKUP(SL!$E$7,Bevölkerung!$B$9:$F$25,IF($E$38=Optionen!$B$9,5,4),0)/VLOOKUP(C175,DB!$D$8:$AQ$307,40,0))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IF(C176="","",VLOOKUP(SL!C176,DB!$D$8:$Z$307,23,0)*'6. Multiplikator'!$G$12*VLOOKUP(SL!$E$7,Bevölkerung!$B$9:$F$25,IF($E$38=Optionen!$B$9,5,4),0)/VLOOKUP(C176,DB!$D$8:$AQ$307,40,0))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IF(C177="","",VLOOKUP(SL!C177,DB!$D$8:$Z$307,23,0)*'6. Multiplikator'!$G$12*VLOOKUP(SL!$E$7,Bevölkerung!$B$9:$F$25,IF($E$38=Optionen!$B$9,5,4),0)/VLOOKUP(C177,DB!$D$8:$AQ$307,40,0))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IF(C178="","",VLOOKUP(SL!C178,DB!$D$8:$Z$307,23,0)*'6. Multiplikator'!$G$12*VLOOKUP(SL!$E$7,Bevölkerung!$B$9:$F$25,IF($E$38=Optionen!$B$9,5,4),0)/VLOOKUP(C178,DB!$D$8:$AQ$307,40,0))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IF(C179="","",VLOOKUP(SL!C179,DB!$D$8:$Z$307,23,0)*'6. Multiplikator'!$G$12*VLOOKUP(SL!$E$7,Bevölkerung!$B$9:$F$25,IF($E$38=Optionen!$B$9,5,4),0)/VLOOKUP(C179,DB!$D$8:$AQ$307,40,0))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IF(C180="","",VLOOKUP(SL!C180,DB!$D$8:$Z$307,23,0)*'6. Multiplikator'!$G$12*VLOOKUP(SL!$E$7,Bevölkerung!$B$9:$F$25,IF($E$38=Optionen!$B$9,5,4),0)/VLOOKUP(C180,DB!$D$8:$AQ$307,40,0))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IF(C181="","",VLOOKUP(SL!C181,DB!$D$8:$Z$307,23,0)*'6. Multiplikator'!$G$12*VLOOKUP(SL!$E$7,Bevölkerung!$B$9:$F$25,IF($E$38=Optionen!$B$9,5,4),0)/VLOOKUP(C181,DB!$D$8:$AQ$307,40,0))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IF(C182="","",VLOOKUP(SL!C182,DB!$D$8:$Z$307,23,0)*'6. Multiplikator'!$G$12*VLOOKUP(SL!$E$7,Bevölkerung!$B$9:$F$25,IF($E$38=Optionen!$B$9,5,4),0)/VLOOKUP(C182,DB!$D$8:$AQ$307,40,0))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IF(C183="","",VLOOKUP(SL!C183,DB!$D$8:$Z$307,23,0)*'6. Multiplikator'!$G$12*VLOOKUP(SL!$E$7,Bevölkerung!$B$9:$F$25,IF($E$38=Optionen!$B$9,5,4),0)/VLOOKUP(C183,DB!$D$8:$AQ$307,40,0))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IF(C184="","",VLOOKUP(SL!C184,DB!$D$8:$Z$307,23,0)*'6. Multiplikator'!$G$12*VLOOKUP(SL!$E$7,Bevölkerung!$B$9:$F$25,IF($E$38=Optionen!$B$9,5,4),0)/VLOOKUP(C184,DB!$D$8:$AQ$307,40,0))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IF(C185="","",VLOOKUP(SL!C185,DB!$D$8:$Z$307,23,0)*'6. Multiplikator'!$G$12*VLOOKUP(SL!$E$7,Bevölkerung!$B$9:$F$25,IF($E$38=Optionen!$B$9,5,4),0)/VLOOKUP(C185,DB!$D$8:$AQ$307,40,0))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IF(C186="","",VLOOKUP(SL!C186,DB!$D$8:$Z$307,23,0)*'6. Multiplikator'!$G$12*VLOOKUP(SL!$E$7,Bevölkerung!$B$9:$F$25,IF($E$38=Optionen!$B$9,5,4),0)/VLOOKUP(C186,DB!$D$8:$AQ$307,40,0))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IF(C187="","",VLOOKUP(SL!C187,DB!$D$8:$Z$307,23,0)*'6. Multiplikator'!$G$12*VLOOKUP(SL!$E$7,Bevölkerung!$B$9:$F$25,IF($E$38=Optionen!$B$9,5,4),0)/VLOOKUP(C187,DB!$D$8:$AQ$307,40,0))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IF(C188="","",VLOOKUP(SL!C188,DB!$D$8:$Z$307,23,0)*'6. Multiplikator'!$G$12*VLOOKUP(SL!$E$7,Bevölkerung!$B$9:$F$25,IF($E$38=Optionen!$B$9,5,4),0)/VLOOKUP(C188,DB!$D$8:$AQ$307,40,0))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IF(C189="","",VLOOKUP(SL!C189,DB!$D$8:$Z$307,23,0)*'6. Multiplikator'!$G$12*VLOOKUP(SL!$E$7,Bevölkerung!$B$9:$F$25,IF($E$38=Optionen!$B$9,5,4),0)/VLOOKUP(C189,DB!$D$8:$AQ$307,40,0))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IF(C190="","",VLOOKUP(SL!C190,DB!$D$8:$Z$307,23,0)*'6. Multiplikator'!$G$12*VLOOKUP(SL!$E$7,Bevölkerung!$B$9:$F$25,IF($E$38=Optionen!$B$9,5,4),0)/VLOOKUP(C190,DB!$D$8:$AQ$307,40,0))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IF(C191="","",VLOOKUP(SL!C191,DB!$D$8:$Z$307,23,0)*'6. Multiplikator'!$G$12*VLOOKUP(SL!$E$7,Bevölkerung!$B$9:$F$25,IF($E$38=Optionen!$B$9,5,4),0)/VLOOKUP(C191,DB!$D$8:$AQ$307,40,0))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IF(C192="","",VLOOKUP(SL!C192,DB!$D$8:$Z$307,23,0)*'6. Multiplikator'!$G$12*VLOOKUP(SL!$E$7,Bevölkerung!$B$9:$F$25,IF($E$38=Optionen!$B$9,5,4),0)/VLOOKUP(C192,DB!$D$8:$AQ$307,40,0))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0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0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0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F196/VLOOKUP(SL!E7,Bevölkerung!B9:D24,3,0)*1000</f>
        <v>0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B4:C4"/>
    <mergeCell ref="E7:G7"/>
    <mergeCell ref="B11:E11"/>
    <mergeCell ref="F11:I11"/>
    <mergeCell ref="J11:K11"/>
    <mergeCell ref="E12:G12"/>
    <mergeCell ref="C18:F18"/>
    <mergeCell ref="G18:H18"/>
    <mergeCell ref="I18:K18"/>
  </mergeCells>
  <conditionalFormatting sqref="B14:K14">
    <cfRule type="notContainsBlanks" dxfId="139" priority="24">
      <formula>LEN(TRIM(B14))&gt;0</formula>
    </cfRule>
  </conditionalFormatting>
  <conditionalFormatting sqref="C32:F32">
    <cfRule type="expression" dxfId="138" priority="23">
      <formula>$B31&lt;&gt;""</formula>
    </cfRule>
  </conditionalFormatting>
  <conditionalFormatting sqref="G32:H32">
    <cfRule type="expression" dxfId="137" priority="22">
      <formula>$B31&lt;&gt;""</formula>
    </cfRule>
  </conditionalFormatting>
  <conditionalFormatting sqref="B40:K40">
    <cfRule type="containsText" dxfId="136" priority="21" operator="containsText" text="Es werden">
      <formula>NOT(ISERROR(SEARCH("Es werden",B40)))</formula>
    </cfRule>
  </conditionalFormatting>
  <conditionalFormatting sqref="B17:B32">
    <cfRule type="expression" dxfId="135" priority="20">
      <formula>$B16&lt;&gt;""</formula>
    </cfRule>
  </conditionalFormatting>
  <conditionalFormatting sqref="G20:H31">
    <cfRule type="expression" dxfId="134" priority="18">
      <formula>$G19&lt;&gt;""</formula>
    </cfRule>
  </conditionalFormatting>
  <conditionalFormatting sqref="I20:K31">
    <cfRule type="expression" dxfId="133" priority="17">
      <formula>$I19&lt;&gt;""</formula>
    </cfRule>
  </conditionalFormatting>
  <conditionalFormatting sqref="C17:F31">
    <cfRule type="expression" dxfId="132" priority="19">
      <formula>$C16&lt;&gt;""</formula>
    </cfRule>
  </conditionalFormatting>
  <conditionalFormatting sqref="G17:H31">
    <cfRule type="expression" dxfId="131" priority="14">
      <formula>$B16&lt;&gt;""</formula>
    </cfRule>
  </conditionalFormatting>
  <conditionalFormatting sqref="I17:K31">
    <cfRule type="expression" dxfId="130" priority="12">
      <formula>$B16&lt;&gt;""</formula>
    </cfRule>
  </conditionalFormatting>
  <conditionalFormatting sqref="B43">
    <cfRule type="expression" dxfId="129" priority="10">
      <formula>$B42&lt;&gt;""</formula>
    </cfRule>
  </conditionalFormatting>
  <conditionalFormatting sqref="C43:F192">
    <cfRule type="expression" dxfId="128" priority="9">
      <formula>$C42&lt;&gt;""</formula>
    </cfRule>
  </conditionalFormatting>
  <conditionalFormatting sqref="G43:H192">
    <cfRule type="expression" dxfId="127" priority="8">
      <formula>$G42&lt;&gt;""</formula>
    </cfRule>
  </conditionalFormatting>
  <conditionalFormatting sqref="I43:K43">
    <cfRule type="expression" dxfId="126" priority="7">
      <formula>$G42&lt;&gt;""</formula>
    </cfRule>
  </conditionalFormatting>
  <conditionalFormatting sqref="B44:B192">
    <cfRule type="expression" dxfId="125" priority="6">
      <formula>$B43&lt;&gt;""</formula>
    </cfRule>
  </conditionalFormatting>
  <conditionalFormatting sqref="I44:K192">
    <cfRule type="expression" dxfId="124" priority="5">
      <formula>$G43&lt;&gt;""</formula>
    </cfRule>
  </conditionalFormatting>
  <conditionalFormatting sqref="I43:K192">
    <cfRule type="containsText" dxfId="123" priority="1" operator="containsText" text="Bereits in gewähltem Paket">
      <formula>NOT(ISERROR(SEARCH("Bereits in gewähltem Paket",I43)))</formula>
    </cfRule>
  </conditionalFormatting>
  <dataValidations count="1">
    <dataValidation type="list" allowBlank="1" showInputMessage="1" showErrorMessage="1" sqref="C193:C194" xr:uid="{9760E3F0-181C-4F2D-8231-BE0D6BD0C113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040C62E4-2DE0-4391-BA20-01755005E05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5" id="{B4C0BDBE-3F75-4675-95D4-AE3A612F7AE9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3" id="{A3C29906-B733-45D5-B97C-9908775E606A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1" id="{8F259FE2-130B-420B-A958-AE3391F4129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4" id="{B5C76554-63FA-4683-B52A-8492A3026B77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3" id="{DC0DDC00-6795-4DD2-9FBA-D1A28CA5C98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2" id="{39B15004-E19D-4D8B-AE14-D0B44F55C370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75FE11C-D631-44AF-8593-3FE58543E8CB}">
          <x14:formula1>
            <xm:f>Bevölkerung!$B$9:$B$24</xm:f>
          </x14:formula1>
          <xm:sqref>E7</xm:sqref>
        </x14:dataValidation>
        <x14:dataValidation type="list" allowBlank="1" showInputMessage="1" showErrorMessage="1" xr:uid="{FF2A37F4-F311-4EA5-804C-01B70D21A3FA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7D776143-198B-499E-9B67-C642C8E369C8}">
          <x14:formula1>
            <xm:f>Optionen!$AF$4:$AF$304</xm:f>
          </x14:formula1>
          <xm:sqref>D194:F194 C48:F192</xm:sqref>
        </x14:dataValidation>
        <x14:dataValidation type="list" allowBlank="1" showInputMessage="1" showErrorMessage="1" xr:uid="{33D98F2F-4477-457C-A45D-AECEA3A5FD4B}">
          <x14:formula1>
            <xm:f>Optionen!$B$9:$B$10</xm:f>
          </x14:formula1>
          <xm:sqref>E38:G38 E12:G12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3409C-27BE-47BA-B88C-8E475D6CC624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79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255024.32772685809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116.94694312741235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91KhM/G/ASn4ZJ1PE2jAvvbELYmqedW/8mK3aWe3eSyntuOEGAXSFO4yuX5oOhWXRPg5rS4NpTKjQYbizuLooA==" saltValue="dWlzAIkpjill1fj9MfuJr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BFC50A-B623-4AAD-B8D5-C367A9A7E4B4}">
          <x14:formula1>
            <xm:f>Optionen!$G$4:$G$21</xm:f>
          </x14:formula1>
          <xm:sqref>C6:E6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1B07C-71ED-4A21-8899-A75353254118}">
  <dimension ref="A1:L204"/>
  <sheetViews>
    <sheetView showGridLines="0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79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Multiplikator'!$B$16:$N$30,9,0)*VLOOKUP(ST!$E$7,Bevölkerung!$B$9:$F$25,IF($E$12=Optionen!$B$9,5,4),0)*VLOOKUP($D$33,'6.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Multiplikator'!$B$16:$N$30,9,0)*VLOOKUP(ST!$E$7,Bevölkerung!$B$9:$F$25,IF($E$12=Optionen!$B$9,5,4),0)*VLOOKUP($D$33,'6.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Multiplikator'!$B$16:$N$30,9,0)*VLOOKUP(ST!$E$7,Bevölkerung!$B$9:$F$25,IF($E$12=Optionen!$B$9,5,4),0)*VLOOKUP($D$33,'6.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Multiplikator'!$B$16:$N$30,9,0)*VLOOKUP(ST!$E$7,Bevölkerung!$B$9:$F$25,IF($E$12=Optionen!$B$9,5,4),0)*VLOOKUP($D$33,'6.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Multiplikator'!$B$16:$N$30,9,0)*VLOOKUP(ST!$E$7,Bevölkerung!$B$9:$F$25,IF($E$12=Optionen!$B$9,5,4),0)*VLOOKUP($D$33,'6.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Multiplikator'!$B$16:$N$30,9,0)*VLOOKUP(ST!$E$7,Bevölkerung!$B$9:$F$25,IF($E$12=Optionen!$B$9,5,4),0)*VLOOKUP($D$33,'6.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Multiplikator'!$B$16:$N$30,9,0)*VLOOKUP(ST!$E$7,Bevölkerung!$B$9:$F$25,IF($E$12=Optionen!$B$9,5,4),0)*VLOOKUP($D$33,'6.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Multiplikator'!$B$16:$N$30,9,0)*VLOOKUP(ST!$E$7,Bevölkerung!$B$9:$F$25,IF($E$12=Optionen!$B$9,5,4),0)*VLOOKUP($D$33,'6.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Multiplikator'!$B$16:$N$30,9,0)*VLOOKUP(ST!$E$7,Bevölkerung!$B$9:$F$25,IF($E$12=Optionen!$B$9,5,4),0)*VLOOKUP($D$33,'6.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Multiplikator'!$B$16:$N$30,9,0)*VLOOKUP(ST!$E$7,Bevölkerung!$B$9:$F$25,IF($E$12=Optionen!$B$9,5,4),0)*VLOOKUP($D$33,'6.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Multiplikator'!$B$16:$N$30,9,0)*VLOOKUP(ST!$E$7,Bevölkerung!$B$9:$F$25,IF($E$12=Optionen!$B$9,5,4),0)*VLOOKUP($D$33,'6.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Multiplikator'!$B$16:$N$30,9,0)*VLOOKUP(ST!$E$7,Bevölkerung!$B$9:$F$25,IF($E$12=Optionen!$B$9,5,4),0)*VLOOKUP($D$33,'6.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Multiplikator'!$B$16:$N$30,9,0)*VLOOKUP(ST!$E$7,Bevölkerung!$B$9:$F$25,IF($E$12=Optionen!$B$9,5,4),0)*VLOOKUP($D$33,'6.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Multiplikator'!$B$16:$N$30,9,0)*VLOOKUP(ST!$E$7,Bevölkerung!$B$9:$F$25,IF($E$12=Optionen!$B$9,5,4),0)*VLOOKUP($D$33,'6.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Multiplikator'!$B$16:$N$30,9,0)*VLOOKUP(ST!$E$7,Bevölkerung!$B$9:$F$25,IF($E$12=Optionen!$B$9,5,4),0)*VLOOKUP($D$33,'6.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",0,IF(C43="","",VLOOKUP(ST!C43,DB!$D$8:$Z$307,23,0)*'6. Multiplikator'!$G$12*VLOOKUP(ST!$E$7,Bevölkerung!$B$9:$F$25,IF($E$38=Optionen!$B$9,5,4),0)/VLOOKUP(C43,DB!$D$8:$AQ$307,40,0)))</f>
        <v>39546.049353839429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",0,IF(C44="","",VLOOKUP(ST!C44,DB!$D$8:$Z$307,23,0)*'6. Multiplikator'!$G$12*VLOOKUP(ST!$E$7,Bevölkerung!$B$9:$F$25,IF($E$38=Optionen!$B$9,5,4),0)/VLOOKUP(C44,DB!$D$8:$AQ$307,40,0)))</f>
        <v>59881.965285127662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",0,IF(C45="","",VLOOKUP(ST!C45,DB!$D$8:$Z$307,23,0)*'6. Multiplikator'!$G$12*VLOOKUP(ST!$E$7,Bevölkerung!$B$9:$F$25,IF($E$38=Optionen!$B$9,5,4),0)/VLOOKUP(C45,DB!$D$8:$AQ$307,40,0)))</f>
        <v>128523.52245147688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",0,IF(C46="","",VLOOKUP(ST!C46,DB!$D$8:$Z$307,23,0)*'6. Multiplikator'!$G$12*VLOOKUP(ST!$E$7,Bevölkerung!$B$9:$F$25,IF($E$38=Optionen!$B$9,5,4),0)/VLOOKUP(C46,DB!$D$8:$AQ$307,40,0)))</f>
        <v>27072.790636414142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IF(C47="","",VLOOKUP(ST!C47,DB!$D$8:$Z$307,23,0)*'6. Multiplikator'!$G$12*VLOOKUP(ST!$E$7,Bevölkerung!$B$9:$F$25,IF($E$38=Optionen!$B$9,5,4),0)/VLOOKUP(C47,DB!$D$8:$AQ$307,40,0))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IF(C48="","",VLOOKUP(ST!C48,DB!$D$8:$Z$307,23,0)*'6. Multiplikator'!$G$12*VLOOKUP(ST!$E$7,Bevölkerung!$B$9:$F$25,IF($E$38=Optionen!$B$9,5,4),0)/VLOOKUP(C48,DB!$D$8:$AQ$307,40,0))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IF(C49="","",VLOOKUP(ST!C49,DB!$D$8:$Z$307,23,0)*'6. Multiplikator'!$G$12*VLOOKUP(ST!$E$7,Bevölkerung!$B$9:$F$25,IF($E$38=Optionen!$B$9,5,4),0)/VLOOKUP(C49,DB!$D$8:$AQ$307,40,0))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IF(C50="","",VLOOKUP(ST!C50,DB!$D$8:$Z$307,23,0)*'6. Multiplikator'!$G$12*VLOOKUP(ST!$E$7,Bevölkerung!$B$9:$F$25,IF($E$38=Optionen!$B$9,5,4),0)/VLOOKUP(C50,DB!$D$8:$AQ$307,40,0))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IF(C51="","",VLOOKUP(ST!C51,DB!$D$8:$Z$307,23,0)*'6. Multiplikator'!$G$12*VLOOKUP(ST!$E$7,Bevölkerung!$B$9:$F$25,IF($E$38=Optionen!$B$9,5,4),0)/VLOOKUP(C51,DB!$D$8:$AQ$307,40,0))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IF(C52="","",VLOOKUP(ST!C52,DB!$D$8:$Z$307,23,0)*'6. Multiplikator'!$G$12*VLOOKUP(ST!$E$7,Bevölkerung!$B$9:$F$25,IF($E$38=Optionen!$B$9,5,4),0)/VLOOKUP(C52,DB!$D$8:$AQ$307,40,0))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IF(C53="","",VLOOKUP(ST!C53,DB!$D$8:$Z$307,23,0)*'6. Multiplikator'!$G$12*VLOOKUP(ST!$E$7,Bevölkerung!$B$9:$F$25,IF($E$38=Optionen!$B$9,5,4),0)/VLOOKUP(C53,DB!$D$8:$AQ$307,40,0))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IF(C54="","",VLOOKUP(ST!C54,DB!$D$8:$Z$307,23,0)*'6. Multiplikator'!$G$12*VLOOKUP(ST!$E$7,Bevölkerung!$B$9:$F$25,IF($E$38=Optionen!$B$9,5,4),0)/VLOOKUP(C54,DB!$D$8:$AQ$307,40,0))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IF(C55="","",VLOOKUP(ST!C55,DB!$D$8:$Z$307,23,0)*'6. Multiplikator'!$G$12*VLOOKUP(ST!$E$7,Bevölkerung!$B$9:$F$25,IF($E$38=Optionen!$B$9,5,4),0)/VLOOKUP(C55,DB!$D$8:$AQ$307,40,0))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IF(C56="","",VLOOKUP(ST!C56,DB!$D$8:$Z$307,23,0)*'6. Multiplikator'!$G$12*VLOOKUP(ST!$E$7,Bevölkerung!$B$9:$F$25,IF($E$38=Optionen!$B$9,5,4),0)/VLOOKUP(C56,DB!$D$8:$AQ$307,40,0))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IF(C57="","",VLOOKUP(ST!C57,DB!$D$8:$Z$307,23,0)*'6. Multiplikator'!$G$12*VLOOKUP(ST!$E$7,Bevölkerung!$B$9:$F$25,IF($E$38=Optionen!$B$9,5,4),0)/VLOOKUP(C57,DB!$D$8:$AQ$307,40,0))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IF(C58="","",VLOOKUP(ST!C58,DB!$D$8:$Z$307,23,0)*'6. Multiplikator'!$G$12*VLOOKUP(ST!$E$7,Bevölkerung!$B$9:$F$25,IF($E$38=Optionen!$B$9,5,4),0)/VLOOKUP(C58,DB!$D$8:$AQ$307,40,0))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IF(C59="","",VLOOKUP(ST!C59,DB!$D$8:$Z$307,23,0)*'6. Multiplikator'!$G$12*VLOOKUP(ST!$E$7,Bevölkerung!$B$9:$F$25,IF($E$38=Optionen!$B$9,5,4),0)/VLOOKUP(C59,DB!$D$8:$AQ$307,40,0))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IF(C60="","",VLOOKUP(ST!C60,DB!$D$8:$Z$307,23,0)*'6. Multiplikator'!$G$12*VLOOKUP(ST!$E$7,Bevölkerung!$B$9:$F$25,IF($E$38=Optionen!$B$9,5,4),0)/VLOOKUP(C60,DB!$D$8:$AQ$307,40,0))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IF(C61="","",VLOOKUP(ST!C61,DB!$D$8:$Z$307,23,0)*'6. Multiplikator'!$G$12*VLOOKUP(ST!$E$7,Bevölkerung!$B$9:$F$25,IF($E$38=Optionen!$B$9,5,4),0)/VLOOKUP(C61,DB!$D$8:$AQ$307,40,0))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IF(C62="","",VLOOKUP(ST!C62,DB!$D$8:$Z$307,23,0)*'6. Multiplikator'!$G$12*VLOOKUP(ST!$E$7,Bevölkerung!$B$9:$F$25,IF($E$38=Optionen!$B$9,5,4),0)/VLOOKUP(C62,DB!$D$8:$AQ$307,40,0))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IF(C63="","",VLOOKUP(ST!C63,DB!$D$8:$Z$307,23,0)*'6. Multiplikator'!$G$12*VLOOKUP(ST!$E$7,Bevölkerung!$B$9:$F$25,IF($E$38=Optionen!$B$9,5,4),0)/VLOOKUP(C63,DB!$D$8:$AQ$307,40,0))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IF(C64="","",VLOOKUP(ST!C64,DB!$D$8:$Z$307,23,0)*'6. Multiplikator'!$G$12*VLOOKUP(ST!$E$7,Bevölkerung!$B$9:$F$25,IF($E$38=Optionen!$B$9,5,4),0)/VLOOKUP(C64,DB!$D$8:$AQ$307,40,0))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IF(C65="","",VLOOKUP(ST!C65,DB!$D$8:$Z$307,23,0)*'6. Multiplikator'!$G$12*VLOOKUP(ST!$E$7,Bevölkerung!$B$9:$F$25,IF($E$38=Optionen!$B$9,5,4),0)/VLOOKUP(C65,DB!$D$8:$AQ$307,40,0))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IF(C66="","",VLOOKUP(ST!C66,DB!$D$8:$Z$307,23,0)*'6. Multiplikator'!$G$12*VLOOKUP(ST!$E$7,Bevölkerung!$B$9:$F$25,IF($E$38=Optionen!$B$9,5,4),0)/VLOOKUP(C66,DB!$D$8:$AQ$307,40,0))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IF(C67="","",VLOOKUP(ST!C67,DB!$D$8:$Z$307,23,0)*'6. Multiplikator'!$G$12*VLOOKUP(ST!$E$7,Bevölkerung!$B$9:$F$25,IF($E$38=Optionen!$B$9,5,4),0)/VLOOKUP(C67,DB!$D$8:$AQ$307,40,0))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IF(C68="","",VLOOKUP(ST!C68,DB!$D$8:$Z$307,23,0)*'6. Multiplikator'!$G$12*VLOOKUP(ST!$E$7,Bevölkerung!$B$9:$F$25,IF($E$38=Optionen!$B$9,5,4),0)/VLOOKUP(C68,DB!$D$8:$AQ$307,40,0))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IF(C69="","",VLOOKUP(ST!C69,DB!$D$8:$Z$307,23,0)*'6. Multiplikator'!$G$12*VLOOKUP(ST!$E$7,Bevölkerung!$B$9:$F$25,IF($E$38=Optionen!$B$9,5,4),0)/VLOOKUP(C69,DB!$D$8:$AQ$307,40,0))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IF(C70="","",VLOOKUP(ST!C70,DB!$D$8:$Z$307,23,0)*'6. Multiplikator'!$G$12*VLOOKUP(ST!$E$7,Bevölkerung!$B$9:$F$25,IF($E$38=Optionen!$B$9,5,4),0)/VLOOKUP(C70,DB!$D$8:$AQ$307,40,0))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IF(C71="","",VLOOKUP(ST!C71,DB!$D$8:$Z$307,23,0)*'6. Multiplikator'!$G$12*VLOOKUP(ST!$E$7,Bevölkerung!$B$9:$F$25,IF($E$38=Optionen!$B$9,5,4),0)/VLOOKUP(C71,DB!$D$8:$AQ$307,40,0))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IF(C72="","",VLOOKUP(ST!C72,DB!$D$8:$Z$307,23,0)*'6. Multiplikator'!$G$12*VLOOKUP(ST!$E$7,Bevölkerung!$B$9:$F$25,IF($E$38=Optionen!$B$9,5,4),0)/VLOOKUP(C72,DB!$D$8:$AQ$307,40,0))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IF(C73="","",VLOOKUP(ST!C73,DB!$D$8:$Z$307,23,0)*'6. Multiplikator'!$G$12*VLOOKUP(ST!$E$7,Bevölkerung!$B$9:$F$25,IF($E$38=Optionen!$B$9,5,4),0)/VLOOKUP(C73,DB!$D$8:$AQ$307,40,0))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IF(C74="","",VLOOKUP(ST!C74,DB!$D$8:$Z$307,23,0)*'6. Multiplikator'!$G$12*VLOOKUP(ST!$E$7,Bevölkerung!$B$9:$F$25,IF($E$38=Optionen!$B$9,5,4),0)/VLOOKUP(C74,DB!$D$8:$AQ$307,40,0))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IF(C75="","",VLOOKUP(ST!C75,DB!$D$8:$Z$307,23,0)*'6. Multiplikator'!$G$12*VLOOKUP(ST!$E$7,Bevölkerung!$B$9:$F$25,IF($E$38=Optionen!$B$9,5,4),0)/VLOOKUP(C75,DB!$D$8:$AQ$307,40,0))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IF(C76="","",VLOOKUP(ST!C76,DB!$D$8:$Z$307,23,0)*'6. Multiplikator'!$G$12*VLOOKUP(ST!$E$7,Bevölkerung!$B$9:$F$25,IF($E$38=Optionen!$B$9,5,4),0)/VLOOKUP(C76,DB!$D$8:$AQ$307,40,0))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IF(C77="","",VLOOKUP(ST!C77,DB!$D$8:$Z$307,23,0)*'6. Multiplikator'!$G$12*VLOOKUP(ST!$E$7,Bevölkerung!$B$9:$F$25,IF($E$38=Optionen!$B$9,5,4),0)/VLOOKUP(C77,DB!$D$8:$AQ$307,40,0))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IF(C78="","",VLOOKUP(ST!C78,DB!$D$8:$Z$307,23,0)*'6. Multiplikator'!$G$12*VLOOKUP(ST!$E$7,Bevölkerung!$B$9:$F$25,IF($E$38=Optionen!$B$9,5,4),0)/VLOOKUP(C78,DB!$D$8:$AQ$307,40,0))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IF(C79="","",VLOOKUP(ST!C79,DB!$D$8:$Z$307,23,0)*'6. Multiplikator'!$G$12*VLOOKUP(ST!$E$7,Bevölkerung!$B$9:$F$25,IF($E$38=Optionen!$B$9,5,4),0)/VLOOKUP(C79,DB!$D$8:$AQ$307,40,0))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IF(C80="","",VLOOKUP(ST!C80,DB!$D$8:$Z$307,23,0)*'6. Multiplikator'!$G$12*VLOOKUP(ST!$E$7,Bevölkerung!$B$9:$F$25,IF($E$38=Optionen!$B$9,5,4),0)/VLOOKUP(C80,DB!$D$8:$AQ$307,40,0))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IF(C81="","",VLOOKUP(ST!C81,DB!$D$8:$Z$307,23,0)*'6. Multiplikator'!$G$12*VLOOKUP(ST!$E$7,Bevölkerung!$B$9:$F$25,IF($E$38=Optionen!$B$9,5,4),0)/VLOOKUP(C81,DB!$D$8:$AQ$307,40,0))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IF(C82="","",VLOOKUP(ST!C82,DB!$D$8:$Z$307,23,0)*'6. Multiplikator'!$G$12*VLOOKUP(ST!$E$7,Bevölkerung!$B$9:$F$25,IF($E$38=Optionen!$B$9,5,4),0)/VLOOKUP(C82,DB!$D$8:$AQ$307,40,0))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IF(C83="","",VLOOKUP(ST!C83,DB!$D$8:$Z$307,23,0)*'6. Multiplikator'!$G$12*VLOOKUP(ST!$E$7,Bevölkerung!$B$9:$F$25,IF($E$38=Optionen!$B$9,5,4),0)/VLOOKUP(C83,DB!$D$8:$AQ$307,40,0))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IF(C84="","",VLOOKUP(ST!C84,DB!$D$8:$Z$307,23,0)*'6. Multiplikator'!$G$12*VLOOKUP(ST!$E$7,Bevölkerung!$B$9:$F$25,IF($E$38=Optionen!$B$9,5,4),0)/VLOOKUP(C84,DB!$D$8:$AQ$307,40,0))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IF(C85="","",VLOOKUP(ST!C85,DB!$D$8:$Z$307,23,0)*'6. Multiplikator'!$G$12*VLOOKUP(ST!$E$7,Bevölkerung!$B$9:$F$25,IF($E$38=Optionen!$B$9,5,4),0)/VLOOKUP(C85,DB!$D$8:$AQ$307,40,0))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IF(C86="","",VLOOKUP(ST!C86,DB!$D$8:$Z$307,23,0)*'6. Multiplikator'!$G$12*VLOOKUP(ST!$E$7,Bevölkerung!$B$9:$F$25,IF($E$38=Optionen!$B$9,5,4),0)/VLOOKUP(C86,DB!$D$8:$AQ$307,40,0))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IF(C87="","",VLOOKUP(ST!C87,DB!$D$8:$Z$307,23,0)*'6. Multiplikator'!$G$12*VLOOKUP(ST!$E$7,Bevölkerung!$B$9:$F$25,IF($E$38=Optionen!$B$9,5,4),0)/VLOOKUP(C87,DB!$D$8:$AQ$307,40,0))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IF(C88="","",VLOOKUP(ST!C88,DB!$D$8:$Z$307,23,0)*'6. Multiplikator'!$G$12*VLOOKUP(ST!$E$7,Bevölkerung!$B$9:$F$25,IF($E$38=Optionen!$B$9,5,4),0)/VLOOKUP(C88,DB!$D$8:$AQ$307,40,0))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IF(C89="","",VLOOKUP(ST!C89,DB!$D$8:$Z$307,23,0)*'6. Multiplikator'!$G$12*VLOOKUP(ST!$E$7,Bevölkerung!$B$9:$F$25,IF($E$38=Optionen!$B$9,5,4),0)/VLOOKUP(C89,DB!$D$8:$AQ$307,40,0))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IF(C90="","",VLOOKUP(ST!C90,DB!$D$8:$Z$307,23,0)*'6. Multiplikator'!$G$12*VLOOKUP(ST!$E$7,Bevölkerung!$B$9:$F$25,IF($E$38=Optionen!$B$9,5,4),0)/VLOOKUP(C90,DB!$D$8:$AQ$307,40,0))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IF(C91="","",VLOOKUP(ST!C91,DB!$D$8:$Z$307,23,0)*'6. Multiplikator'!$G$12*VLOOKUP(ST!$E$7,Bevölkerung!$B$9:$F$25,IF($E$38=Optionen!$B$9,5,4),0)/VLOOKUP(C91,DB!$D$8:$AQ$307,40,0))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IF(C92="","",VLOOKUP(ST!C92,DB!$D$8:$Z$307,23,0)*'6. Multiplikator'!$G$12*VLOOKUP(ST!$E$7,Bevölkerung!$B$9:$F$25,IF($E$38=Optionen!$B$9,5,4),0)/VLOOKUP(C92,DB!$D$8:$AQ$307,40,0))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IF(C93="","",VLOOKUP(ST!C93,DB!$D$8:$Z$307,23,0)*'6. Multiplikator'!$G$12*VLOOKUP(ST!$E$7,Bevölkerung!$B$9:$F$25,IF($E$38=Optionen!$B$9,5,4),0)/VLOOKUP(C93,DB!$D$8:$AQ$307,40,0))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IF(C94="","",VLOOKUP(ST!C94,DB!$D$8:$Z$307,23,0)*'6. Multiplikator'!$G$12*VLOOKUP(ST!$E$7,Bevölkerung!$B$9:$F$25,IF($E$38=Optionen!$B$9,5,4),0)/VLOOKUP(C94,DB!$D$8:$AQ$307,40,0))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IF(C95="","",VLOOKUP(ST!C95,DB!$D$8:$Z$307,23,0)*'6. Multiplikator'!$G$12*VLOOKUP(ST!$E$7,Bevölkerung!$B$9:$F$25,IF($E$38=Optionen!$B$9,5,4),0)/VLOOKUP(C95,DB!$D$8:$AQ$307,40,0))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IF(C96="","",VLOOKUP(ST!C96,DB!$D$8:$Z$307,23,0)*'6. Multiplikator'!$G$12*VLOOKUP(ST!$E$7,Bevölkerung!$B$9:$F$25,IF($E$38=Optionen!$B$9,5,4),0)/VLOOKUP(C96,DB!$D$8:$AQ$307,40,0))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IF(C97="","",VLOOKUP(ST!C97,DB!$D$8:$Z$307,23,0)*'6. Multiplikator'!$G$12*VLOOKUP(ST!$E$7,Bevölkerung!$B$9:$F$25,IF($E$38=Optionen!$B$9,5,4),0)/VLOOKUP(C97,DB!$D$8:$AQ$307,40,0))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IF(C98="","",VLOOKUP(ST!C98,DB!$D$8:$Z$307,23,0)*'6. Multiplikator'!$G$12*VLOOKUP(ST!$E$7,Bevölkerung!$B$9:$F$25,IF($E$38=Optionen!$B$9,5,4),0)/VLOOKUP(C98,DB!$D$8:$AQ$307,40,0))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IF(C99="","",VLOOKUP(ST!C99,DB!$D$8:$Z$307,23,0)*'6. Multiplikator'!$G$12*VLOOKUP(ST!$E$7,Bevölkerung!$B$9:$F$25,IF($E$38=Optionen!$B$9,5,4),0)/VLOOKUP(C99,DB!$D$8:$AQ$307,40,0))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IF(C100="","",VLOOKUP(ST!C100,DB!$D$8:$Z$307,23,0)*'6. Multiplikator'!$G$12*VLOOKUP(ST!$E$7,Bevölkerung!$B$9:$F$25,IF($E$38=Optionen!$B$9,5,4),0)/VLOOKUP(C100,DB!$D$8:$AQ$307,40,0))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IF(C101="","",VLOOKUP(ST!C101,DB!$D$8:$Z$307,23,0)*'6. Multiplikator'!$G$12*VLOOKUP(ST!$E$7,Bevölkerung!$B$9:$F$25,IF($E$38=Optionen!$B$9,5,4),0)/VLOOKUP(C101,DB!$D$8:$AQ$307,40,0))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IF(C102="","",VLOOKUP(ST!C102,DB!$D$8:$Z$307,23,0)*'6. Multiplikator'!$G$12*VLOOKUP(ST!$E$7,Bevölkerung!$B$9:$F$25,IF($E$38=Optionen!$B$9,5,4),0)/VLOOKUP(C102,DB!$D$8:$AQ$307,40,0))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IF(C103="","",VLOOKUP(ST!C103,DB!$D$8:$Z$307,23,0)*'6. Multiplikator'!$G$12*VLOOKUP(ST!$E$7,Bevölkerung!$B$9:$F$25,IF($E$38=Optionen!$B$9,5,4),0)/VLOOKUP(C103,DB!$D$8:$AQ$307,40,0))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IF(C104="","",VLOOKUP(ST!C104,DB!$D$8:$Z$307,23,0)*'6. Multiplikator'!$G$12*VLOOKUP(ST!$E$7,Bevölkerung!$B$9:$F$25,IF($E$38=Optionen!$B$9,5,4),0)/VLOOKUP(C104,DB!$D$8:$AQ$307,40,0))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IF(C105="","",VLOOKUP(ST!C105,DB!$D$8:$Z$307,23,0)*'6. Multiplikator'!$G$12*VLOOKUP(ST!$E$7,Bevölkerung!$B$9:$F$25,IF($E$38=Optionen!$B$9,5,4),0)/VLOOKUP(C105,DB!$D$8:$AQ$307,40,0))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IF(C106="","",VLOOKUP(ST!C106,DB!$D$8:$Z$307,23,0)*'6. Multiplikator'!$G$12*VLOOKUP(ST!$E$7,Bevölkerung!$B$9:$F$25,IF($E$38=Optionen!$B$9,5,4),0)/VLOOKUP(C106,DB!$D$8:$AQ$307,40,0))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IF(C107="","",VLOOKUP(ST!C107,DB!$D$8:$Z$307,23,0)*'6. Multiplikator'!$G$12*VLOOKUP(ST!$E$7,Bevölkerung!$B$9:$F$25,IF($E$38=Optionen!$B$9,5,4),0)/VLOOKUP(C107,DB!$D$8:$AQ$307,40,0))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IF(C108="","",VLOOKUP(ST!C108,DB!$D$8:$Z$307,23,0)*'6. Multiplikator'!$G$12*VLOOKUP(ST!$E$7,Bevölkerung!$B$9:$F$25,IF($E$38=Optionen!$B$9,5,4),0)/VLOOKUP(C108,DB!$D$8:$AQ$307,40,0))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IF(C109="","",VLOOKUP(ST!C109,DB!$D$8:$Z$307,23,0)*'6. Multiplikator'!$G$12*VLOOKUP(ST!$E$7,Bevölkerung!$B$9:$F$25,IF($E$38=Optionen!$B$9,5,4),0)/VLOOKUP(C109,DB!$D$8:$AQ$307,40,0))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IF(C110="","",VLOOKUP(ST!C110,DB!$D$8:$Z$307,23,0)*'6. Multiplikator'!$G$12*VLOOKUP(ST!$E$7,Bevölkerung!$B$9:$F$25,IF($E$38=Optionen!$B$9,5,4),0)/VLOOKUP(C110,DB!$D$8:$AQ$307,40,0))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IF(C111="","",VLOOKUP(ST!C111,DB!$D$8:$Z$307,23,0)*'6. Multiplikator'!$G$12*VLOOKUP(ST!$E$7,Bevölkerung!$B$9:$F$25,IF($E$38=Optionen!$B$9,5,4),0)/VLOOKUP(C111,DB!$D$8:$AQ$307,40,0))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IF(C112="","",VLOOKUP(ST!C112,DB!$D$8:$Z$307,23,0)*'6. Multiplikator'!$G$12*VLOOKUP(ST!$E$7,Bevölkerung!$B$9:$F$25,IF($E$38=Optionen!$B$9,5,4),0)/VLOOKUP(C112,DB!$D$8:$AQ$307,40,0))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IF(C113="","",VLOOKUP(ST!C113,DB!$D$8:$Z$307,23,0)*'6. Multiplikator'!$G$12*VLOOKUP(ST!$E$7,Bevölkerung!$B$9:$F$25,IF($E$38=Optionen!$B$9,5,4),0)/VLOOKUP(C113,DB!$D$8:$AQ$307,40,0))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IF(C114="","",VLOOKUP(ST!C114,DB!$D$8:$Z$307,23,0)*'6. Multiplikator'!$G$12*VLOOKUP(ST!$E$7,Bevölkerung!$B$9:$F$25,IF($E$38=Optionen!$B$9,5,4),0)/VLOOKUP(C114,DB!$D$8:$AQ$307,40,0))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IF(C115="","",VLOOKUP(ST!C115,DB!$D$8:$Z$307,23,0)*'6. Multiplikator'!$G$12*VLOOKUP(ST!$E$7,Bevölkerung!$B$9:$F$25,IF($E$38=Optionen!$B$9,5,4),0)/VLOOKUP(C115,DB!$D$8:$AQ$307,40,0))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IF(C116="","",VLOOKUP(ST!C116,DB!$D$8:$Z$307,23,0)*'6. Multiplikator'!$G$12*VLOOKUP(ST!$E$7,Bevölkerung!$B$9:$F$25,IF($E$38=Optionen!$B$9,5,4),0)/VLOOKUP(C116,DB!$D$8:$AQ$307,40,0))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IF(C117="","",VLOOKUP(ST!C117,DB!$D$8:$Z$307,23,0)*'6. Multiplikator'!$G$12*VLOOKUP(ST!$E$7,Bevölkerung!$B$9:$F$25,IF($E$38=Optionen!$B$9,5,4),0)/VLOOKUP(C117,DB!$D$8:$AQ$307,40,0))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IF(C118="","",VLOOKUP(ST!C118,DB!$D$8:$Z$307,23,0)*'6. Multiplikator'!$G$12*VLOOKUP(ST!$E$7,Bevölkerung!$B$9:$F$25,IF($E$38=Optionen!$B$9,5,4),0)/VLOOKUP(C118,DB!$D$8:$AQ$307,40,0))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IF(C119="","",VLOOKUP(ST!C119,DB!$D$8:$Z$307,23,0)*'6. Multiplikator'!$G$12*VLOOKUP(ST!$E$7,Bevölkerung!$B$9:$F$25,IF($E$38=Optionen!$B$9,5,4),0)/VLOOKUP(C119,DB!$D$8:$AQ$307,40,0))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IF(C120="","",VLOOKUP(ST!C120,DB!$D$8:$Z$307,23,0)*'6. Multiplikator'!$G$12*VLOOKUP(ST!$E$7,Bevölkerung!$B$9:$F$25,IF($E$38=Optionen!$B$9,5,4),0)/VLOOKUP(C120,DB!$D$8:$AQ$307,40,0))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IF(C121="","",VLOOKUP(ST!C121,DB!$D$8:$Z$307,23,0)*'6. Multiplikator'!$G$12*VLOOKUP(ST!$E$7,Bevölkerung!$B$9:$F$25,IF($E$38=Optionen!$B$9,5,4),0)/VLOOKUP(C121,DB!$D$8:$AQ$307,40,0))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IF(C122="","",VLOOKUP(ST!C122,DB!$D$8:$Z$307,23,0)*'6. Multiplikator'!$G$12*VLOOKUP(ST!$E$7,Bevölkerung!$B$9:$F$25,IF($E$38=Optionen!$B$9,5,4),0)/VLOOKUP(C122,DB!$D$8:$AQ$307,40,0))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IF(C123="","",VLOOKUP(ST!C123,DB!$D$8:$Z$307,23,0)*'6. Multiplikator'!$G$12*VLOOKUP(ST!$E$7,Bevölkerung!$B$9:$F$25,IF($E$38=Optionen!$B$9,5,4),0)/VLOOKUP(C123,DB!$D$8:$AQ$307,40,0))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IF(C124="","",VLOOKUP(ST!C124,DB!$D$8:$Z$307,23,0)*'6. Multiplikator'!$G$12*VLOOKUP(ST!$E$7,Bevölkerung!$B$9:$F$25,IF($E$38=Optionen!$B$9,5,4),0)/VLOOKUP(C124,DB!$D$8:$AQ$307,40,0))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IF(C125="","",VLOOKUP(ST!C125,DB!$D$8:$Z$307,23,0)*'6. Multiplikator'!$G$12*VLOOKUP(ST!$E$7,Bevölkerung!$B$9:$F$25,IF($E$38=Optionen!$B$9,5,4),0)/VLOOKUP(C125,DB!$D$8:$AQ$307,40,0))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IF(C126="","",VLOOKUP(ST!C126,DB!$D$8:$Z$307,23,0)*'6. Multiplikator'!$G$12*VLOOKUP(ST!$E$7,Bevölkerung!$B$9:$F$25,IF($E$38=Optionen!$B$9,5,4),0)/VLOOKUP(C126,DB!$D$8:$AQ$307,40,0))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IF(C127="","",VLOOKUP(ST!C127,DB!$D$8:$Z$307,23,0)*'6. Multiplikator'!$G$12*VLOOKUP(ST!$E$7,Bevölkerung!$B$9:$F$25,IF($E$38=Optionen!$B$9,5,4),0)/VLOOKUP(C127,DB!$D$8:$AQ$307,40,0))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IF(C128="","",VLOOKUP(ST!C128,DB!$D$8:$Z$307,23,0)*'6. Multiplikator'!$G$12*VLOOKUP(ST!$E$7,Bevölkerung!$B$9:$F$25,IF($E$38=Optionen!$B$9,5,4),0)/VLOOKUP(C128,DB!$D$8:$AQ$307,40,0))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IF(C129="","",VLOOKUP(ST!C129,DB!$D$8:$Z$307,23,0)*'6. Multiplikator'!$G$12*VLOOKUP(ST!$E$7,Bevölkerung!$B$9:$F$25,IF($E$38=Optionen!$B$9,5,4),0)/VLOOKUP(C129,DB!$D$8:$AQ$307,40,0))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IF(C130="","",VLOOKUP(ST!C130,DB!$D$8:$Z$307,23,0)*'6. Multiplikator'!$G$12*VLOOKUP(ST!$E$7,Bevölkerung!$B$9:$F$25,IF($E$38=Optionen!$B$9,5,4),0)/VLOOKUP(C130,DB!$D$8:$AQ$307,40,0))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IF(C131="","",VLOOKUP(ST!C131,DB!$D$8:$Z$307,23,0)*'6. Multiplikator'!$G$12*VLOOKUP(ST!$E$7,Bevölkerung!$B$9:$F$25,IF($E$38=Optionen!$B$9,5,4),0)/VLOOKUP(C131,DB!$D$8:$AQ$307,40,0))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IF(C132="","",VLOOKUP(ST!C132,DB!$D$8:$Z$307,23,0)*'6. Multiplikator'!$G$12*VLOOKUP(ST!$E$7,Bevölkerung!$B$9:$F$25,IF($E$38=Optionen!$B$9,5,4),0)/VLOOKUP(C132,DB!$D$8:$AQ$307,40,0))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IF(C133="","",VLOOKUP(ST!C133,DB!$D$8:$Z$307,23,0)*'6. Multiplikator'!$G$12*VLOOKUP(ST!$E$7,Bevölkerung!$B$9:$F$25,IF($E$38=Optionen!$B$9,5,4),0)/VLOOKUP(C133,DB!$D$8:$AQ$307,40,0))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IF(C134="","",VLOOKUP(ST!C134,DB!$D$8:$Z$307,23,0)*'6. Multiplikator'!$G$12*VLOOKUP(ST!$E$7,Bevölkerung!$B$9:$F$25,IF($E$38=Optionen!$B$9,5,4),0)/VLOOKUP(C134,DB!$D$8:$AQ$307,40,0))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IF(C135="","",VLOOKUP(ST!C135,DB!$D$8:$Z$307,23,0)*'6. Multiplikator'!$G$12*VLOOKUP(ST!$E$7,Bevölkerung!$B$9:$F$25,IF($E$38=Optionen!$B$9,5,4),0)/VLOOKUP(C135,DB!$D$8:$AQ$307,40,0))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IF(C136="","",VLOOKUP(ST!C136,DB!$D$8:$Z$307,23,0)*'6. Multiplikator'!$G$12*VLOOKUP(ST!$E$7,Bevölkerung!$B$9:$F$25,IF($E$38=Optionen!$B$9,5,4),0)/VLOOKUP(C136,DB!$D$8:$AQ$307,40,0))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IF(C137="","",VLOOKUP(ST!C137,DB!$D$8:$Z$307,23,0)*'6. Multiplikator'!$G$12*VLOOKUP(ST!$E$7,Bevölkerung!$B$9:$F$25,IF($E$38=Optionen!$B$9,5,4),0)/VLOOKUP(C137,DB!$D$8:$AQ$307,40,0))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IF(C138="","",VLOOKUP(ST!C138,DB!$D$8:$Z$307,23,0)*'6. Multiplikator'!$G$12*VLOOKUP(ST!$E$7,Bevölkerung!$B$9:$F$25,IF($E$38=Optionen!$B$9,5,4),0)/VLOOKUP(C138,DB!$D$8:$AQ$307,40,0))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IF(C139="","",VLOOKUP(ST!C139,DB!$D$8:$Z$307,23,0)*'6. Multiplikator'!$G$12*VLOOKUP(ST!$E$7,Bevölkerung!$B$9:$F$25,IF($E$38=Optionen!$B$9,5,4),0)/VLOOKUP(C139,DB!$D$8:$AQ$307,40,0))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IF(C140="","",VLOOKUP(ST!C140,DB!$D$8:$Z$307,23,0)*'6. Multiplikator'!$G$12*VLOOKUP(ST!$E$7,Bevölkerung!$B$9:$F$25,IF($E$38=Optionen!$B$9,5,4),0)/VLOOKUP(C140,DB!$D$8:$AQ$307,40,0))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IF(C141="","",VLOOKUP(ST!C141,DB!$D$8:$Z$307,23,0)*'6. Multiplikator'!$G$12*VLOOKUP(ST!$E$7,Bevölkerung!$B$9:$F$25,IF($E$38=Optionen!$B$9,5,4),0)/VLOOKUP(C141,DB!$D$8:$AQ$307,40,0))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IF(C142="","",VLOOKUP(ST!C142,DB!$D$8:$Z$307,23,0)*'6. Multiplikator'!$G$12*VLOOKUP(ST!$E$7,Bevölkerung!$B$9:$F$25,IF($E$38=Optionen!$B$9,5,4),0)/VLOOKUP(C142,DB!$D$8:$AQ$307,40,0))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IF(C143="","",VLOOKUP(ST!C143,DB!$D$8:$Z$307,23,0)*'6. Multiplikator'!$G$12*VLOOKUP(ST!$E$7,Bevölkerung!$B$9:$F$25,IF($E$38=Optionen!$B$9,5,4),0)/VLOOKUP(C143,DB!$D$8:$AQ$307,40,0))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IF(C144="","",VLOOKUP(ST!C144,DB!$D$8:$Z$307,23,0)*'6. Multiplikator'!$G$12*VLOOKUP(ST!$E$7,Bevölkerung!$B$9:$F$25,IF($E$38=Optionen!$B$9,5,4),0)/VLOOKUP(C144,DB!$D$8:$AQ$307,40,0))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IF(C145="","",VLOOKUP(ST!C145,DB!$D$8:$Z$307,23,0)*'6. Multiplikator'!$G$12*VLOOKUP(ST!$E$7,Bevölkerung!$B$9:$F$25,IF($E$38=Optionen!$B$9,5,4),0)/VLOOKUP(C145,DB!$D$8:$AQ$307,40,0))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IF(C146="","",VLOOKUP(ST!C146,DB!$D$8:$Z$307,23,0)*'6. Multiplikator'!$G$12*VLOOKUP(ST!$E$7,Bevölkerung!$B$9:$F$25,IF($E$38=Optionen!$B$9,5,4),0)/VLOOKUP(C146,DB!$D$8:$AQ$307,40,0))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IF(C147="","",VLOOKUP(ST!C147,DB!$D$8:$Z$307,23,0)*'6. Multiplikator'!$G$12*VLOOKUP(ST!$E$7,Bevölkerung!$B$9:$F$25,IF($E$38=Optionen!$B$9,5,4),0)/VLOOKUP(C147,DB!$D$8:$AQ$307,40,0))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IF(C148="","",VLOOKUP(ST!C148,DB!$D$8:$Z$307,23,0)*'6. Multiplikator'!$G$12*VLOOKUP(ST!$E$7,Bevölkerung!$B$9:$F$25,IF($E$38=Optionen!$B$9,5,4),0)/VLOOKUP(C148,DB!$D$8:$AQ$307,40,0))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IF(C149="","",VLOOKUP(ST!C149,DB!$D$8:$Z$307,23,0)*'6. Multiplikator'!$G$12*VLOOKUP(ST!$E$7,Bevölkerung!$B$9:$F$25,IF($E$38=Optionen!$B$9,5,4),0)/VLOOKUP(C149,DB!$D$8:$AQ$307,40,0))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IF(C150="","",VLOOKUP(ST!C150,DB!$D$8:$Z$307,23,0)*'6. Multiplikator'!$G$12*VLOOKUP(ST!$E$7,Bevölkerung!$B$9:$F$25,IF($E$38=Optionen!$B$9,5,4),0)/VLOOKUP(C150,DB!$D$8:$AQ$307,40,0))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IF(C151="","",VLOOKUP(ST!C151,DB!$D$8:$Z$307,23,0)*'6. Multiplikator'!$G$12*VLOOKUP(ST!$E$7,Bevölkerung!$B$9:$F$25,IF($E$38=Optionen!$B$9,5,4),0)/VLOOKUP(C151,DB!$D$8:$AQ$307,40,0))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IF(C152="","",VLOOKUP(ST!C152,DB!$D$8:$Z$307,23,0)*'6. Multiplikator'!$G$12*VLOOKUP(ST!$E$7,Bevölkerung!$B$9:$F$25,IF($E$38=Optionen!$B$9,5,4),0)/VLOOKUP(C152,DB!$D$8:$AQ$307,40,0))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IF(C153="","",VLOOKUP(ST!C153,DB!$D$8:$Z$307,23,0)*'6. Multiplikator'!$G$12*VLOOKUP(ST!$E$7,Bevölkerung!$B$9:$F$25,IF($E$38=Optionen!$B$9,5,4),0)/VLOOKUP(C153,DB!$D$8:$AQ$307,40,0))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IF(C154="","",VLOOKUP(ST!C154,DB!$D$8:$Z$307,23,0)*'6. Multiplikator'!$G$12*VLOOKUP(ST!$E$7,Bevölkerung!$B$9:$F$25,IF($E$38=Optionen!$B$9,5,4),0)/VLOOKUP(C154,DB!$D$8:$AQ$307,40,0))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IF(C155="","",VLOOKUP(ST!C155,DB!$D$8:$Z$307,23,0)*'6. Multiplikator'!$G$12*VLOOKUP(ST!$E$7,Bevölkerung!$B$9:$F$25,IF($E$38=Optionen!$B$9,5,4),0)/VLOOKUP(C155,DB!$D$8:$AQ$307,40,0))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IF(C156="","",VLOOKUP(ST!C156,DB!$D$8:$Z$307,23,0)*'6. Multiplikator'!$G$12*VLOOKUP(ST!$E$7,Bevölkerung!$B$9:$F$25,IF($E$38=Optionen!$B$9,5,4),0)/VLOOKUP(C156,DB!$D$8:$AQ$307,40,0))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IF(C157="","",VLOOKUP(ST!C157,DB!$D$8:$Z$307,23,0)*'6. Multiplikator'!$G$12*VLOOKUP(ST!$E$7,Bevölkerung!$B$9:$F$25,IF($E$38=Optionen!$B$9,5,4),0)/VLOOKUP(C157,DB!$D$8:$AQ$307,40,0))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IF(C158="","",VLOOKUP(ST!C158,DB!$D$8:$Z$307,23,0)*'6. Multiplikator'!$G$12*VLOOKUP(ST!$E$7,Bevölkerung!$B$9:$F$25,IF($E$38=Optionen!$B$9,5,4),0)/VLOOKUP(C158,DB!$D$8:$AQ$307,40,0))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IF(C159="","",VLOOKUP(ST!C159,DB!$D$8:$Z$307,23,0)*'6. Multiplikator'!$G$12*VLOOKUP(ST!$E$7,Bevölkerung!$B$9:$F$25,IF($E$38=Optionen!$B$9,5,4),0)/VLOOKUP(C159,DB!$D$8:$AQ$307,40,0))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IF(C160="","",VLOOKUP(ST!C160,DB!$D$8:$Z$307,23,0)*'6. Multiplikator'!$G$12*VLOOKUP(ST!$E$7,Bevölkerung!$B$9:$F$25,IF($E$38=Optionen!$B$9,5,4),0)/VLOOKUP(C160,DB!$D$8:$AQ$307,40,0))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IF(C161="","",VLOOKUP(ST!C161,DB!$D$8:$Z$307,23,0)*'6. Multiplikator'!$G$12*VLOOKUP(ST!$E$7,Bevölkerung!$B$9:$F$25,IF($E$38=Optionen!$B$9,5,4),0)/VLOOKUP(C161,DB!$D$8:$AQ$307,40,0))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IF(C162="","",VLOOKUP(ST!C162,DB!$D$8:$Z$307,23,0)*'6. Multiplikator'!$G$12*VLOOKUP(ST!$E$7,Bevölkerung!$B$9:$F$25,IF($E$38=Optionen!$B$9,5,4),0)/VLOOKUP(C162,DB!$D$8:$AQ$307,40,0))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IF(C163="","",VLOOKUP(ST!C163,DB!$D$8:$Z$307,23,0)*'6. Multiplikator'!$G$12*VLOOKUP(ST!$E$7,Bevölkerung!$B$9:$F$25,IF($E$38=Optionen!$B$9,5,4),0)/VLOOKUP(C163,DB!$D$8:$AQ$307,40,0))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IF(C164="","",VLOOKUP(ST!C164,DB!$D$8:$Z$307,23,0)*'6. Multiplikator'!$G$12*VLOOKUP(ST!$E$7,Bevölkerung!$B$9:$F$25,IF($E$38=Optionen!$B$9,5,4),0)/VLOOKUP(C164,DB!$D$8:$AQ$307,40,0))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IF(C165="","",VLOOKUP(ST!C165,DB!$D$8:$Z$307,23,0)*'6. Multiplikator'!$G$12*VLOOKUP(ST!$E$7,Bevölkerung!$B$9:$F$25,IF($E$38=Optionen!$B$9,5,4),0)/VLOOKUP(C165,DB!$D$8:$AQ$307,40,0))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IF(C166="","",VLOOKUP(ST!C166,DB!$D$8:$Z$307,23,0)*'6. Multiplikator'!$G$12*VLOOKUP(ST!$E$7,Bevölkerung!$B$9:$F$25,IF($E$38=Optionen!$B$9,5,4),0)/VLOOKUP(C166,DB!$D$8:$AQ$307,40,0))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IF(C167="","",VLOOKUP(ST!C167,DB!$D$8:$Z$307,23,0)*'6. Multiplikator'!$G$12*VLOOKUP(ST!$E$7,Bevölkerung!$B$9:$F$25,IF($E$38=Optionen!$B$9,5,4),0)/VLOOKUP(C167,DB!$D$8:$AQ$307,40,0))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IF(C168="","",VLOOKUP(ST!C168,DB!$D$8:$Z$307,23,0)*'6. Multiplikator'!$G$12*VLOOKUP(ST!$E$7,Bevölkerung!$B$9:$F$25,IF($E$38=Optionen!$B$9,5,4),0)/VLOOKUP(C168,DB!$D$8:$AQ$307,40,0))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IF(C169="","",VLOOKUP(ST!C169,DB!$D$8:$Z$307,23,0)*'6. Multiplikator'!$G$12*VLOOKUP(ST!$E$7,Bevölkerung!$B$9:$F$25,IF($E$38=Optionen!$B$9,5,4),0)/VLOOKUP(C169,DB!$D$8:$AQ$307,40,0))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IF(C170="","",VLOOKUP(ST!C170,DB!$D$8:$Z$307,23,0)*'6. Multiplikator'!$G$12*VLOOKUP(ST!$E$7,Bevölkerung!$B$9:$F$25,IF($E$38=Optionen!$B$9,5,4),0)/VLOOKUP(C170,DB!$D$8:$AQ$307,40,0))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IF(C171="","",VLOOKUP(ST!C171,DB!$D$8:$Z$307,23,0)*'6. Multiplikator'!$G$12*VLOOKUP(ST!$E$7,Bevölkerung!$B$9:$F$25,IF($E$38=Optionen!$B$9,5,4),0)/VLOOKUP(C171,DB!$D$8:$AQ$307,40,0))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IF(C172="","",VLOOKUP(ST!C172,DB!$D$8:$Z$307,23,0)*'6. Multiplikator'!$G$12*VLOOKUP(ST!$E$7,Bevölkerung!$B$9:$F$25,IF($E$38=Optionen!$B$9,5,4),0)/VLOOKUP(C172,DB!$D$8:$AQ$307,40,0))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IF(C173="","",VLOOKUP(ST!C173,DB!$D$8:$Z$307,23,0)*'6. Multiplikator'!$G$12*VLOOKUP(ST!$E$7,Bevölkerung!$B$9:$F$25,IF($E$38=Optionen!$B$9,5,4),0)/VLOOKUP(C173,DB!$D$8:$AQ$307,40,0))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IF(C174="","",VLOOKUP(ST!C174,DB!$D$8:$Z$307,23,0)*'6. Multiplikator'!$G$12*VLOOKUP(ST!$E$7,Bevölkerung!$B$9:$F$25,IF($E$38=Optionen!$B$9,5,4),0)/VLOOKUP(C174,DB!$D$8:$AQ$307,40,0))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IF(C175="","",VLOOKUP(ST!C175,DB!$D$8:$Z$307,23,0)*'6. Multiplikator'!$G$12*VLOOKUP(ST!$E$7,Bevölkerung!$B$9:$F$25,IF($E$38=Optionen!$B$9,5,4),0)/VLOOKUP(C175,DB!$D$8:$AQ$307,40,0))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IF(C176="","",VLOOKUP(ST!C176,DB!$D$8:$Z$307,23,0)*'6. Multiplikator'!$G$12*VLOOKUP(ST!$E$7,Bevölkerung!$B$9:$F$25,IF($E$38=Optionen!$B$9,5,4),0)/VLOOKUP(C176,DB!$D$8:$AQ$307,40,0))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IF(C177="","",VLOOKUP(ST!C177,DB!$D$8:$Z$307,23,0)*'6. Multiplikator'!$G$12*VLOOKUP(ST!$E$7,Bevölkerung!$B$9:$F$25,IF($E$38=Optionen!$B$9,5,4),0)/VLOOKUP(C177,DB!$D$8:$AQ$307,40,0))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IF(C178="","",VLOOKUP(ST!C178,DB!$D$8:$Z$307,23,0)*'6. Multiplikator'!$G$12*VLOOKUP(ST!$E$7,Bevölkerung!$B$9:$F$25,IF($E$38=Optionen!$B$9,5,4),0)/VLOOKUP(C178,DB!$D$8:$AQ$307,40,0))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IF(C179="","",VLOOKUP(ST!C179,DB!$D$8:$Z$307,23,0)*'6. Multiplikator'!$G$12*VLOOKUP(ST!$E$7,Bevölkerung!$B$9:$F$25,IF($E$38=Optionen!$B$9,5,4),0)/VLOOKUP(C179,DB!$D$8:$AQ$307,40,0))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IF(C180="","",VLOOKUP(ST!C180,DB!$D$8:$Z$307,23,0)*'6. Multiplikator'!$G$12*VLOOKUP(ST!$E$7,Bevölkerung!$B$9:$F$25,IF($E$38=Optionen!$B$9,5,4),0)/VLOOKUP(C180,DB!$D$8:$AQ$307,40,0))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IF(C181="","",VLOOKUP(ST!C181,DB!$D$8:$Z$307,23,0)*'6. Multiplikator'!$G$12*VLOOKUP(ST!$E$7,Bevölkerung!$B$9:$F$25,IF($E$38=Optionen!$B$9,5,4),0)/VLOOKUP(C181,DB!$D$8:$AQ$307,40,0))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IF(C182="","",VLOOKUP(ST!C182,DB!$D$8:$Z$307,23,0)*'6. Multiplikator'!$G$12*VLOOKUP(ST!$E$7,Bevölkerung!$B$9:$F$25,IF($E$38=Optionen!$B$9,5,4),0)/VLOOKUP(C182,DB!$D$8:$AQ$307,40,0))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IF(C183="","",VLOOKUP(ST!C183,DB!$D$8:$Z$307,23,0)*'6. Multiplikator'!$G$12*VLOOKUP(ST!$E$7,Bevölkerung!$B$9:$F$25,IF($E$38=Optionen!$B$9,5,4),0)/VLOOKUP(C183,DB!$D$8:$AQ$307,40,0))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IF(C184="","",VLOOKUP(ST!C184,DB!$D$8:$Z$307,23,0)*'6. Multiplikator'!$G$12*VLOOKUP(ST!$E$7,Bevölkerung!$B$9:$F$25,IF($E$38=Optionen!$B$9,5,4),0)/VLOOKUP(C184,DB!$D$8:$AQ$307,40,0))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IF(C185="","",VLOOKUP(ST!C185,DB!$D$8:$Z$307,23,0)*'6. Multiplikator'!$G$12*VLOOKUP(ST!$E$7,Bevölkerung!$B$9:$F$25,IF($E$38=Optionen!$B$9,5,4),0)/VLOOKUP(C185,DB!$D$8:$AQ$307,40,0))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IF(C186="","",VLOOKUP(ST!C186,DB!$D$8:$Z$307,23,0)*'6. Multiplikator'!$G$12*VLOOKUP(ST!$E$7,Bevölkerung!$B$9:$F$25,IF($E$38=Optionen!$B$9,5,4),0)/VLOOKUP(C186,DB!$D$8:$AQ$307,40,0))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IF(C187="","",VLOOKUP(ST!C187,DB!$D$8:$Z$307,23,0)*'6. Multiplikator'!$G$12*VLOOKUP(ST!$E$7,Bevölkerung!$B$9:$F$25,IF($E$38=Optionen!$B$9,5,4),0)/VLOOKUP(C187,DB!$D$8:$AQ$307,40,0))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IF(C188="","",VLOOKUP(ST!C188,DB!$D$8:$Z$307,23,0)*'6. Multiplikator'!$G$12*VLOOKUP(ST!$E$7,Bevölkerung!$B$9:$F$25,IF($E$38=Optionen!$B$9,5,4),0)/VLOOKUP(C188,DB!$D$8:$AQ$307,40,0))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IF(C189="","",VLOOKUP(ST!C189,DB!$D$8:$Z$307,23,0)*'6. Multiplikator'!$G$12*VLOOKUP(ST!$E$7,Bevölkerung!$B$9:$F$25,IF($E$38=Optionen!$B$9,5,4),0)/VLOOKUP(C189,DB!$D$8:$AQ$307,40,0))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IF(C190="","",VLOOKUP(ST!C190,DB!$D$8:$Z$307,23,0)*'6. Multiplikator'!$G$12*VLOOKUP(ST!$E$7,Bevölkerung!$B$9:$F$25,IF($E$38=Optionen!$B$9,5,4),0)/VLOOKUP(C190,DB!$D$8:$AQ$307,40,0))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IF(C191="","",VLOOKUP(ST!C191,DB!$D$8:$Z$307,23,0)*'6. Multiplikator'!$G$12*VLOOKUP(ST!$E$7,Bevölkerung!$B$9:$F$25,IF($E$38=Optionen!$B$9,5,4),0)/VLOOKUP(C191,DB!$D$8:$AQ$307,40,0))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IF(C192="","",VLOOKUP(ST!C192,DB!$D$8:$Z$307,23,0)*'6. Multiplikator'!$G$12*VLOOKUP(ST!$E$7,Bevölkerung!$B$9:$F$25,IF($E$38=Optionen!$B$9,5,4),0)/VLOOKUP(C192,DB!$D$8:$AQ$307,40,0))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255024.32772685809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255024.32772685809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63756.081931714521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F196/VLOOKUP(ST!E7,Bevölkerung!B9:D24,3,0)*1000</f>
        <v>116.94694312741235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B4:C4"/>
    <mergeCell ref="E7:G7"/>
    <mergeCell ref="B11:E11"/>
    <mergeCell ref="F11:I11"/>
    <mergeCell ref="J11:K11"/>
    <mergeCell ref="E12:G12"/>
    <mergeCell ref="C18:F18"/>
    <mergeCell ref="G18:H18"/>
    <mergeCell ref="I18:K18"/>
  </mergeCells>
  <conditionalFormatting sqref="B14:K14">
    <cfRule type="notContainsBlanks" dxfId="115" priority="24">
      <formula>LEN(TRIM(B14))&gt;0</formula>
    </cfRule>
  </conditionalFormatting>
  <conditionalFormatting sqref="C32:F32">
    <cfRule type="expression" dxfId="114" priority="23">
      <formula>$B31&lt;&gt;""</formula>
    </cfRule>
  </conditionalFormatting>
  <conditionalFormatting sqref="G32:H32">
    <cfRule type="expression" dxfId="113" priority="22">
      <formula>$B31&lt;&gt;""</formula>
    </cfRule>
  </conditionalFormatting>
  <conditionalFormatting sqref="B40:K40">
    <cfRule type="containsText" dxfId="112" priority="21" operator="containsText" text="Es werden">
      <formula>NOT(ISERROR(SEARCH("Es werden",B40)))</formula>
    </cfRule>
  </conditionalFormatting>
  <conditionalFormatting sqref="B17:B32">
    <cfRule type="expression" dxfId="111" priority="20">
      <formula>$B16&lt;&gt;""</formula>
    </cfRule>
  </conditionalFormatting>
  <conditionalFormatting sqref="G20:H31">
    <cfRule type="expression" dxfId="110" priority="18">
      <formula>$G19&lt;&gt;""</formula>
    </cfRule>
  </conditionalFormatting>
  <conditionalFormatting sqref="I20:K31">
    <cfRule type="expression" dxfId="109" priority="17">
      <formula>$I19&lt;&gt;""</formula>
    </cfRule>
  </conditionalFormatting>
  <conditionalFormatting sqref="C17:F31">
    <cfRule type="expression" dxfId="108" priority="19">
      <formula>$C16&lt;&gt;""</formula>
    </cfRule>
  </conditionalFormatting>
  <conditionalFormatting sqref="G17:H31">
    <cfRule type="expression" dxfId="107" priority="14">
      <formula>$B16&lt;&gt;""</formula>
    </cfRule>
  </conditionalFormatting>
  <conditionalFormatting sqref="I17:K31">
    <cfRule type="expression" dxfId="106" priority="12">
      <formula>$B16&lt;&gt;""</formula>
    </cfRule>
  </conditionalFormatting>
  <conditionalFormatting sqref="B43">
    <cfRule type="expression" dxfId="105" priority="10">
      <formula>$B42&lt;&gt;""</formula>
    </cfRule>
  </conditionalFormatting>
  <conditionalFormatting sqref="C43:F192">
    <cfRule type="expression" dxfId="104" priority="9">
      <formula>$C42&lt;&gt;""</formula>
    </cfRule>
  </conditionalFormatting>
  <conditionalFormatting sqref="G43:H192">
    <cfRule type="expression" dxfId="103" priority="8">
      <formula>$G42&lt;&gt;""</formula>
    </cfRule>
  </conditionalFormatting>
  <conditionalFormatting sqref="I43:K43">
    <cfRule type="expression" dxfId="102" priority="7">
      <formula>$G42&lt;&gt;""</formula>
    </cfRule>
  </conditionalFormatting>
  <conditionalFormatting sqref="B44:B192">
    <cfRule type="expression" dxfId="101" priority="6">
      <formula>$B43&lt;&gt;""</formula>
    </cfRule>
  </conditionalFormatting>
  <conditionalFormatting sqref="I44:K192">
    <cfRule type="expression" dxfId="100" priority="5">
      <formula>$G43&lt;&gt;""</formula>
    </cfRule>
  </conditionalFormatting>
  <conditionalFormatting sqref="I43:K192">
    <cfRule type="containsText" dxfId="99" priority="1" operator="containsText" text="Bereits in gewähltem Paket">
      <formula>NOT(ISERROR(SEARCH("Bereits in gewähltem Paket",I43)))</formula>
    </cfRule>
  </conditionalFormatting>
  <dataValidations count="1">
    <dataValidation type="list" allowBlank="1" showInputMessage="1" showErrorMessage="1" sqref="C193:C194" xr:uid="{C5C2A244-137D-4726-A160-AAA696F44865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C7EDB4C2-97FA-4B66-A22C-A60D1CE453F6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5" id="{200D819A-2800-490A-8C73-EEB98D6EA07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3" id="{ACE1CA22-CA22-47C5-AB78-E6BEC0A882CA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1" id="{A6872760-F7E7-48E5-9BDA-DB7857CD079C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4" id="{4991976E-068A-44C6-8AA5-0208F608C04E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3" id="{616F2D9E-1AB2-42FF-98A4-DB2234DC04BC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2" id="{09B9B243-5588-4AD6-9FC7-04391C93F19A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A1485F0-6465-4C75-855A-90CC4CB1A7B8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AF1103BF-946E-4457-A763-46B973A810BA}">
          <x14:formula1>
            <xm:f>Optionen!$AF$4:$AF$304</xm:f>
          </x14:formula1>
          <xm:sqref>D194:F194 C48:F192</xm:sqref>
        </x14:dataValidation>
        <x14:dataValidation type="list" allowBlank="1" showInputMessage="1" showErrorMessage="1" xr:uid="{6E7D96C4-A4F2-471C-8F97-17CD43A12BD5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FD5564C1-1256-4A39-8303-766AB1798267}">
          <x14:formula1>
            <xm:f>Bevölkerung!$B$9:$B$24</xm:f>
          </x14:formula1>
          <xm:sqref>E7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/>
  <dimension ref="A1:AK324"/>
  <sheetViews>
    <sheetView showGridLines="0" zoomScale="70" zoomScaleNormal="70" workbookViewId="0">
      <selection activeCell="T23" sqref="T23"/>
    </sheetView>
  </sheetViews>
  <sheetFormatPr baseColWidth="10" defaultColWidth="0" defaultRowHeight="14.4" zeroHeight="1" outlineLevelCol="1" x14ac:dyDescent="0.3"/>
  <cols>
    <col min="1" max="1" width="8.77734375" customWidth="1"/>
    <col min="2" max="2" width="4" customWidth="1"/>
    <col min="3" max="3" width="11.21875" customWidth="1"/>
    <col min="4" max="4" width="50.44140625" customWidth="1"/>
    <col min="5" max="5" width="52.77734375" customWidth="1"/>
    <col min="6" max="6" width="36.88671875" customWidth="1" outlineLevel="1"/>
    <col min="7" max="7" width="10.5546875" customWidth="1" outlineLevel="1"/>
    <col min="8" max="8" width="11.5546875" customWidth="1" outlineLevel="1"/>
    <col min="9" max="9" width="19.5546875" customWidth="1" outlineLevel="1"/>
    <col min="10" max="10" width="3.5546875" customWidth="1"/>
    <col min="11" max="11" width="11.33203125" customWidth="1"/>
    <col min="12" max="12" width="23.6640625" customWidth="1" outlineLevel="1"/>
    <col min="13" max="13" width="20.33203125" customWidth="1" outlineLevel="1"/>
    <col min="14" max="14" width="15.21875" customWidth="1" outlineLevel="1"/>
    <col min="15" max="15" width="23.5546875" customWidth="1" outlineLevel="1"/>
    <col min="16" max="16" width="25.21875" customWidth="1" outlineLevel="1"/>
    <col min="17" max="17" width="21.5546875" bestFit="1" customWidth="1" outlineLevel="1"/>
    <col min="18" max="18" width="16.33203125" bestFit="1" customWidth="1" outlineLevel="1"/>
    <col min="19" max="19" width="19.109375" customWidth="1" outlineLevel="1"/>
    <col min="20" max="20" width="21.44140625" customWidth="1" outlineLevel="1"/>
    <col min="21" max="21" width="16.88671875" customWidth="1" outlineLevel="1"/>
    <col min="22" max="22" width="12.88671875" customWidth="1" outlineLevel="1"/>
    <col min="23" max="23" width="3.6640625" customWidth="1"/>
    <col min="24" max="24" width="15.77734375" customWidth="1"/>
    <col min="25" max="25" width="3.6640625" style="50" customWidth="1"/>
    <col min="26" max="26" width="15.77734375" customWidth="1"/>
    <col min="27" max="27" width="8.77734375" customWidth="1"/>
    <col min="28" max="28" width="8.77734375" hidden="1" customWidth="1"/>
    <col min="29" max="37" width="0" hidden="1" customWidth="1"/>
    <col min="38" max="16384" width="8.77734375" hidden="1"/>
  </cols>
  <sheetData>
    <row r="1" spans="2:28" x14ac:dyDescent="0.3"/>
    <row r="2" spans="2:28" ht="18" x14ac:dyDescent="0.3">
      <c r="B2" s="51" t="s">
        <v>124</v>
      </c>
      <c r="C2" s="51" t="s">
        <v>123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2"/>
      <c r="AB2" s="52"/>
    </row>
    <row r="3" spans="2:28" x14ac:dyDescent="0.3"/>
    <row r="4" spans="2:28" x14ac:dyDescent="0.3">
      <c r="B4" s="164" t="s">
        <v>40</v>
      </c>
      <c r="C4" s="164"/>
      <c r="D4" s="43" t="str">
        <f>IF(E9="Ja","In diesem Tabellenblatt können alle eingepflegten Produkte anhand der vier Preisbildungsparameter bewertet werden - beginnend ab Spalte K","In diesem Tabellenblatt können alle eingepflegten Produkte anhand der vier Preisbildungsparameter bewertet werden")</f>
        <v>In diesem Tabellenblatt können alle eingepflegten Produkte anhand der vier Preisbildungsparameter bewertet werden - beginnend ab Spalte K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2:28" x14ac:dyDescent="0.3"/>
    <row r="6" spans="2:28" x14ac:dyDescent="0.3">
      <c r="B6" s="175" t="b">
        <f>IF('2. Erfassung der Leistungen'!$D$7="(Bitte Wählen)","Nach Wahl der Produktebene und Erfassen von mindestens einem Produkt im Tabellenblatt 'Erfassung Produkte' kann die Bewertung vorgenommen werden",IF(COUNTIF('2. Erfassung der Leistungen'!H12:H311,"Ja")=0,"Nach Erfassen von mindestens einem Produkt im Tabellenblatt 'Erfassung der Produkte' kann die Bewertung der Produkte vorgenommen werden"))</f>
        <v>0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</row>
    <row r="7" spans="2:28" x14ac:dyDescent="0.3"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2:28" x14ac:dyDescent="0.3">
      <c r="B8" s="16" t="s">
        <v>119</v>
      </c>
      <c r="C8" s="16"/>
      <c r="D8" s="16"/>
      <c r="E8" s="16"/>
      <c r="F8" s="16" t="s">
        <v>136</v>
      </c>
      <c r="G8" s="16"/>
      <c r="H8" s="16"/>
      <c r="I8" s="16"/>
      <c r="J8" s="16"/>
      <c r="K8" s="16"/>
      <c r="L8" s="16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2:28" ht="14.55" customHeight="1" x14ac:dyDescent="0.3">
      <c r="B9" s="166" t="s">
        <v>135</v>
      </c>
      <c r="C9" s="166"/>
      <c r="D9" s="166"/>
      <c r="E9" s="93" t="s">
        <v>42</v>
      </c>
      <c r="F9" s="80" t="s">
        <v>225</v>
      </c>
      <c r="G9" s="81"/>
      <c r="H9" s="81"/>
      <c r="I9" s="81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2:28" x14ac:dyDescent="0.3">
      <c r="B10" s="172" t="str">
        <f>CONCATENATE("Wollen Sie einzelne ",'2. Erfassung der Leistungen'!D7,"en aus der Bewertung ausschließen?")</f>
        <v>Wollen Sie einzelne Online-Diensten aus der Bewertung ausschließen?</v>
      </c>
      <c r="C10" s="172"/>
      <c r="D10" s="172"/>
      <c r="E10" s="93" t="s">
        <v>43</v>
      </c>
      <c r="F10" s="80" t="str">
        <f>IF($E$10="Ja",CONCATENATE("Um einzelne ",'2. Erfassung der Leistungen'!$D$7,IF('2. Erfassung der Leistungen'!$D$7=Optionen!$B$5,"e ","en "),"von der Bewertung auszuschließen müssen Sie in der jeweiligen Zeile in Spalte K 'Nein' auswählen"),"Von der Bewertung ausgeschlossene Dienste erfordern die Pflege der 'Ersetzenden Kosten' im Tabellenblatt 3b.")</f>
        <v>Von der Bewertung ausgeschlossene Dienste erfordern die Pflege der 'Ersetzenden Kosten' im Tabellenblatt 3b.</v>
      </c>
      <c r="G10" s="81"/>
      <c r="H10" s="81"/>
      <c r="I10" s="81"/>
      <c r="J10" s="81"/>
      <c r="K10" s="81"/>
      <c r="L10" s="81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2:28" x14ac:dyDescent="0.3"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2:28" x14ac:dyDescent="0.3">
      <c r="B12" s="16"/>
      <c r="C12" s="16"/>
      <c r="D12" s="16" t="s">
        <v>226</v>
      </c>
      <c r="E12" s="16" t="s">
        <v>227</v>
      </c>
      <c r="F12" s="16"/>
      <c r="G12" s="16"/>
      <c r="H12" s="16"/>
      <c r="I12" s="16"/>
      <c r="J12" s="16"/>
      <c r="K12" s="16"/>
      <c r="L12" s="16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2:28" x14ac:dyDescent="0.3">
      <c r="B13" s="174" t="s">
        <v>117</v>
      </c>
      <c r="C13" s="174"/>
      <c r="D13" s="94">
        <v>0.2</v>
      </c>
      <c r="E13" s="82">
        <f>1-D13</f>
        <v>0.8</v>
      </c>
      <c r="F13" s="80" t="s">
        <v>292</v>
      </c>
      <c r="G13" s="80"/>
      <c r="H13" s="80"/>
      <c r="I13" s="80"/>
      <c r="J13" s="80"/>
      <c r="K13" s="80"/>
      <c r="L13" s="80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2:28" x14ac:dyDescent="0.3">
      <c r="B14" s="83"/>
      <c r="C14" s="83"/>
      <c r="D14" s="84"/>
      <c r="E14" s="84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2:28" x14ac:dyDescent="0.3">
      <c r="B15" s="16" t="str">
        <f>CONCATENATE("Basisdaten zu ",'2. Erfassung der Leistungen'!D7,"en")</f>
        <v>Basisdaten zu Online-Diensten</v>
      </c>
      <c r="C15" s="16"/>
      <c r="D15" s="16"/>
      <c r="E15" s="16"/>
      <c r="F15" s="16"/>
      <c r="G15" s="16"/>
      <c r="H15" s="16"/>
      <c r="I15" s="16"/>
      <c r="K15" s="16" t="s">
        <v>46</v>
      </c>
      <c r="L15" s="16"/>
      <c r="M15" s="16"/>
      <c r="N15" s="164"/>
      <c r="O15" s="164"/>
      <c r="P15" s="164"/>
      <c r="Q15" s="164"/>
      <c r="R15" s="16"/>
      <c r="S15" s="16"/>
      <c r="T15" s="16"/>
      <c r="U15" s="16"/>
      <c r="V15" s="16"/>
      <c r="W15" s="56"/>
      <c r="X15" s="16" t="s">
        <v>116</v>
      </c>
      <c r="Y15" s="85"/>
      <c r="Z15" s="16" t="s">
        <v>118</v>
      </c>
      <c r="AA15" s="56"/>
    </row>
    <row r="16" spans="2:28" ht="14.55" customHeight="1" x14ac:dyDescent="0.3">
      <c r="B16" s="86"/>
      <c r="C16" s="172"/>
      <c r="D16" s="172"/>
      <c r="E16" s="86"/>
      <c r="F16" s="86"/>
      <c r="G16" s="86"/>
      <c r="H16" s="31"/>
      <c r="I16" s="31"/>
      <c r="J16" s="63"/>
      <c r="K16" s="171" t="str">
        <f>D12</f>
        <v>Dienstspezifischer Parameter 1: Fallzahlen</v>
      </c>
      <c r="L16" s="171"/>
      <c r="M16" s="171"/>
      <c r="N16" s="173"/>
      <c r="O16" s="173"/>
      <c r="P16" s="62"/>
      <c r="Q16" s="62"/>
      <c r="R16" s="30"/>
      <c r="S16" s="172" t="str">
        <f>E12</f>
        <v>Dienstspezifischer Parameter 2: Komplexität</v>
      </c>
      <c r="T16" s="172"/>
      <c r="U16" s="172"/>
      <c r="V16" s="172"/>
      <c r="W16" s="87"/>
      <c r="X16" s="86"/>
      <c r="Y16" s="88"/>
      <c r="Z16" s="86"/>
    </row>
    <row r="17" spans="2:26" ht="28.05" customHeight="1" x14ac:dyDescent="0.3">
      <c r="B17" s="31" t="s">
        <v>36</v>
      </c>
      <c r="C17" s="171" t="s">
        <v>37</v>
      </c>
      <c r="D17" s="171"/>
      <c r="E17" s="31" t="str">
        <f>'2. Erfassung der Leistungen'!E11</f>
        <v>Online-Dienst</v>
      </c>
      <c r="F17" s="31" t="s">
        <v>38</v>
      </c>
      <c r="G17" s="31" t="str">
        <f>'2. Erfassung der Leistungen'!G11</f>
        <v>OD-ID (optional)</v>
      </c>
      <c r="H17" s="31" t="str">
        <f>DB!G7</f>
        <v>Basisdaten vollständig</v>
      </c>
      <c r="I17" s="31" t="str">
        <f>DB!H7</f>
        <v>Berücksichtigen</v>
      </c>
      <c r="J17" s="63"/>
      <c r="K17" s="30" t="str">
        <f>IF(E10="Ja","Bewertung?","")</f>
        <v/>
      </c>
      <c r="L17" s="30" t="s">
        <v>47</v>
      </c>
      <c r="M17" s="30" t="s">
        <v>48</v>
      </c>
      <c r="N17" s="30" t="s">
        <v>82</v>
      </c>
      <c r="O17" s="30" t="s">
        <v>130</v>
      </c>
      <c r="P17" s="30" t="s">
        <v>83</v>
      </c>
      <c r="Q17" s="30" t="s">
        <v>105</v>
      </c>
      <c r="R17" s="30" t="s">
        <v>110</v>
      </c>
      <c r="S17" s="30" t="s">
        <v>111</v>
      </c>
      <c r="T17" s="30" t="s">
        <v>112</v>
      </c>
      <c r="U17" s="30" t="s">
        <v>113</v>
      </c>
      <c r="V17" s="30" t="s">
        <v>114</v>
      </c>
      <c r="W17" s="63"/>
      <c r="X17" s="62" t="str">
        <f>CONCATENATE("Gewicht ",IF('2. Erfassung der Leistungen'!D7=Optionen!B5,"des ","der "),'2. Erfassung der Leistungen'!D7)</f>
        <v>Gewicht des Online-Dienst</v>
      </c>
      <c r="Y17" s="88"/>
      <c r="Z17" s="62" t="s">
        <v>39</v>
      </c>
    </row>
    <row r="18" spans="2:26" x14ac:dyDescent="0.3">
      <c r="B18" s="89">
        <f>IF(DB!B8="","",DB!B8)</f>
        <v>1</v>
      </c>
      <c r="C18" s="170" t="str">
        <f>IF(DB!C8="","",DB!C8)</f>
        <v>Bauen und Wohnen</v>
      </c>
      <c r="D18" s="170"/>
      <c r="E18" s="119" t="str">
        <f>IF(DB!D8="","",DB!D8)</f>
        <v>DiPlanPortal</v>
      </c>
      <c r="F18" s="119" t="str">
        <f>IF(DB!E8="","",DB!E8)</f>
        <v>Bürgerbeteiligung und Information</v>
      </c>
      <c r="G18" s="119" t="str">
        <f>IF(DB!F8="","",DB!F8)</f>
        <v/>
      </c>
      <c r="H18" s="119" t="str">
        <f>IF(DB!G8="","",DB!G8)</f>
        <v>Ja</v>
      </c>
      <c r="I18" s="119" t="str">
        <f>IF(DB!H8="","",DB!H8)</f>
        <v>Ja</v>
      </c>
      <c r="J18" s="50" t="str">
        <f>IF(I18="","",IF($E$9="Nein","Nein",IF($E$9="Ja",IF($E$10="Nein","Ja",IF($E$10="Ja",K18,"Wählen")),"Wählen")))</f>
        <v>Ja</v>
      </c>
      <c r="K18" s="4" t="s">
        <v>42</v>
      </c>
      <c r="L18" s="95" t="s">
        <v>43</v>
      </c>
      <c r="M18" s="96"/>
      <c r="N18" s="97" t="s">
        <v>51</v>
      </c>
      <c r="O18" s="97">
        <v>500000</v>
      </c>
      <c r="P18" s="90">
        <f>IFERROR(IF(L18="Ja",IF(M18/VLOOKUP(N18,Bevölkerung!$C$9:$E$24,3,0)=0,"",IF(M18/VLOOKUP(N18,Bevölkerung!$C$9:$E$24,3,0)="","",M18/VLOOKUP(N18,Bevölkerung!$C$9:$E$24,3,0))),IF(L18="Nein",IF(O18=0,"",IF(O18="","",O18)),IF(L18="(Bitte Wählen)","MV","ERROR"))),"")</f>
        <v>500000</v>
      </c>
      <c r="Q18" s="91" t="str">
        <f>IF(P18="","(Bitte Fallzahlen pflegen)",IF('3a. Bewertung der Leistungen'!P18&gt;Größenordnung!$A$9,Größenordnung!$C$9,IF('3a. Bewertung der Leistungen'!P18&gt;Größenordnung!$A$8,Größenordnung!$C$8,IF('3a. Bewertung der Leistungen'!P18&gt;Größenordnung!$A$7,Größenordnung!$C$7,IF('3a. Bewertung der Leistungen'!P18&gt;Größenordnung!$A$6,Größenordnung!$C$6,IF('3a. Bewertung der Leistungen'!P18&gt;Größenordnung!$A$5,Größenordnung!$C$5,IF('3a. Bewertung der Leistungen'!P18&gt;Größenordnung!$A$4,Größenordnung!$C$4,IF('3a. Bewertung der Leistungen'!P18&gt;Größenordnung!$A$3,Größenordnung!$C$3,"ERROR"))))))))</f>
        <v>100001-500000</v>
      </c>
      <c r="R18" s="91">
        <f>IF(L18="(Bitte Wählen)","(Bitte pflegen)",IF(Q18="(Bitte Fallzahlen pflegen)","(Bitte pflegen)",VLOOKUP(Q18,Größenordnung!$C$3:$D$9,2,0)))</f>
        <v>3</v>
      </c>
      <c r="S18" s="98">
        <v>1</v>
      </c>
      <c r="T18" s="98">
        <v>1</v>
      </c>
      <c r="U18" s="98">
        <v>1</v>
      </c>
      <c r="V18" s="92">
        <f>IF(U18="(Bitte Wählen)","(Bitte pflegen)",IF(T18="(Bitte Wählen)","(Bitte pflegen)",IF(S18="(Bitte Wählen)","(Bitte pflegen)",SUM(S18:U18)/3)))</f>
        <v>1</v>
      </c>
      <c r="W18" s="92"/>
      <c r="X18" s="92">
        <f>IF(V18="(Bitte pflegen)","(Bitte pflegen)",IF(R18="(Bitte pflegen)","(Bitte pflegen)",R18*$D$13+V18*$E$13))</f>
        <v>1.4000000000000001</v>
      </c>
      <c r="Y18" s="92"/>
      <c r="Z18" s="92" t="str">
        <f>IF(J18="Nein","Ja",IF(X18="(Bitte pflegen)","Nein",IF(X18&gt;=1,IF(B18&gt;=1,"Ja","Error"),"ERROR")))</f>
        <v>Ja</v>
      </c>
    </row>
    <row r="19" spans="2:26" x14ac:dyDescent="0.3">
      <c r="B19" s="89">
        <f>IF(DB!B9="","",DB!B9)</f>
        <v>2</v>
      </c>
      <c r="C19" s="170" t="str">
        <f>IF(DB!C9="","",DB!C9)</f>
        <v>Bauen und Wohnen</v>
      </c>
      <c r="D19" s="170"/>
      <c r="E19" s="119" t="str">
        <f>IF(DB!D9="","",DB!D9)</f>
        <v>DiPlanCockpit Basis</v>
      </c>
      <c r="F19" s="119" t="str">
        <f>IF(DB!E9="","",DB!E9)</f>
        <v>Bürgerbeteiligung und Information</v>
      </c>
      <c r="G19" s="119" t="str">
        <f>IF(DB!F9="","",DB!F9)</f>
        <v/>
      </c>
      <c r="H19" s="119" t="str">
        <f>IF(DB!G9="","",DB!G9)</f>
        <v>Ja</v>
      </c>
      <c r="I19" s="119" t="str">
        <f>IF(DB!H9="","",DB!H9)</f>
        <v>Ja</v>
      </c>
      <c r="J19" s="50" t="str">
        <f t="shared" ref="J19:J82" si="0">IF(I19="","",IF($E$9="Nein","Nein",IF($E$9="Ja",IF($E$10="Nein","Ja",IF($E$10="Ja",K19,"Wählen")),"Wählen")))</f>
        <v>Ja</v>
      </c>
      <c r="K19" s="4" t="s">
        <v>42</v>
      </c>
      <c r="L19" s="95" t="s">
        <v>43</v>
      </c>
      <c r="M19" s="96"/>
      <c r="N19" s="97" t="s">
        <v>44</v>
      </c>
      <c r="O19" s="97">
        <v>500000</v>
      </c>
      <c r="P19" s="90">
        <f>IFERROR(IF(L19="Ja",IF(M19/VLOOKUP(N19,Bevölkerung!$C$9:$E$24,3,0)=0,"",IF(M19/VLOOKUP(N19,Bevölkerung!$C$9:$E$24,3,0)="","",M19/VLOOKUP(N19,Bevölkerung!$C$9:$E$24,3,0))),IF(L19="Nein",IF(O19=0,"",IF(O19="","",O19)),IF(L19="(Bitte Wählen)","MV","ERROR"))),"")</f>
        <v>500000</v>
      </c>
      <c r="Q19" s="91" t="str">
        <f>IF(P19="","(Bitte Fallzahlen pflegen)",IF('3a. Bewertung der Leistungen'!P19&gt;Größenordnung!$A$9,Größenordnung!$C$9,IF('3a. Bewertung der Leistungen'!P19&gt;Größenordnung!$A$8,Größenordnung!$C$8,IF('3a. Bewertung der Leistungen'!P19&gt;Größenordnung!$A$7,Größenordnung!$C$7,IF('3a. Bewertung der Leistungen'!P19&gt;Größenordnung!$A$6,Größenordnung!$C$6,IF('3a. Bewertung der Leistungen'!P19&gt;Größenordnung!$A$5,Größenordnung!$C$5,IF('3a. Bewertung der Leistungen'!P19&gt;Größenordnung!$A$4,Größenordnung!$C$4,IF('3a. Bewertung der Leistungen'!P19&gt;Größenordnung!$A$3,Größenordnung!$C$3,"ERROR"))))))))</f>
        <v>100001-500000</v>
      </c>
      <c r="R19" s="91">
        <f>IF(L19="(Bitte Wählen)","(Bitte pflegen)",IF(Q19="(Bitte Fallzahlen pflegen)","(Bitte pflegen)",VLOOKUP(Q19,Größenordnung!$C$3:$D$9,2,0)))</f>
        <v>3</v>
      </c>
      <c r="S19" s="98">
        <v>3</v>
      </c>
      <c r="T19" s="98">
        <v>3</v>
      </c>
      <c r="U19" s="98">
        <v>3</v>
      </c>
      <c r="V19" s="92">
        <f t="shared" ref="V19:V25" si="1">IF(U19="(Bitte Wählen)","(Bitte pflegen)",IF(T19="(Bitte Wählen)","(Bitte pflegen)",IF(S19="(Bitte Wählen)","(Bitte pflegen)",SUM(S19:U19)/3)))</f>
        <v>3</v>
      </c>
      <c r="W19" s="92"/>
      <c r="X19" s="92">
        <f t="shared" ref="X19:X82" si="2">IF(V19="(Bitte pflegen)","(Bitte pflegen)",IF(R19="(Bitte pflegen)","(Bitte pflegen)",R19*$D$13+V19*$E$13))</f>
        <v>3.0000000000000004</v>
      </c>
      <c r="Y19" s="92"/>
      <c r="Z19" s="92" t="str">
        <f t="shared" ref="Z19:Z82" si="3">IF(J19="Nein","Ja",IF(X19="(Bitte pflegen)","Nein",IF(X19&gt;=1,IF(B19&gt;=1,"Ja","Error"),"ERROR")))</f>
        <v>Ja</v>
      </c>
    </row>
    <row r="20" spans="2:26" x14ac:dyDescent="0.3">
      <c r="B20" s="89">
        <f>IF(DB!B10="","",DB!B10)</f>
        <v>3</v>
      </c>
      <c r="C20" s="170" t="str">
        <f>IF(DB!C10="","",DB!C10)</f>
        <v>Bauen und Wohnen</v>
      </c>
      <c r="D20" s="170"/>
      <c r="E20" s="119" t="str">
        <f>IF(DB!D10="","",DB!D10)</f>
        <v>DiPlanCockpit Pro</v>
      </c>
      <c r="F20" s="119" t="str">
        <f>IF(DB!E10="","",DB!E10)</f>
        <v>Bürgerbeteiligung und Information</v>
      </c>
      <c r="G20" s="119" t="str">
        <f>IF(DB!F10="","",DB!F10)</f>
        <v/>
      </c>
      <c r="H20" s="119" t="str">
        <f>IF(DB!G10="","",DB!G10)</f>
        <v>Ja</v>
      </c>
      <c r="I20" s="119" t="str">
        <f>IF(DB!H10="","",DB!H10)</f>
        <v>Ja</v>
      </c>
      <c r="J20" s="50" t="str">
        <f t="shared" si="0"/>
        <v>Ja</v>
      </c>
      <c r="K20" s="4" t="s">
        <v>42</v>
      </c>
      <c r="L20" s="95" t="s">
        <v>43</v>
      </c>
      <c r="M20" s="96"/>
      <c r="N20" s="97" t="s">
        <v>44</v>
      </c>
      <c r="O20" s="97">
        <v>500000</v>
      </c>
      <c r="P20" s="90">
        <f>IFERROR(IF(L20="Ja",IF(M20/VLOOKUP(N20,Bevölkerung!$C$9:$E$24,3,0)=0,"",IF(M20/VLOOKUP(N20,Bevölkerung!$C$9:$E$24,3,0)="","",M20/VLOOKUP(N20,Bevölkerung!$C$9:$E$24,3,0))),IF(L20="Nein",IF(O20=0,"",IF(O20="","",O20)),IF(L20="(Bitte Wählen)","MV","ERROR"))),"")</f>
        <v>500000</v>
      </c>
      <c r="Q20" s="91" t="str">
        <f>IF(P20="","(Bitte Fallzahlen pflegen)",IF('3a. Bewertung der Leistungen'!P20&gt;Größenordnung!$A$9,Größenordnung!$C$9,IF('3a. Bewertung der Leistungen'!P20&gt;Größenordnung!$A$8,Größenordnung!$C$8,IF('3a. Bewertung der Leistungen'!P20&gt;Größenordnung!$A$7,Größenordnung!$C$7,IF('3a. Bewertung der Leistungen'!P20&gt;Größenordnung!$A$6,Größenordnung!$C$6,IF('3a. Bewertung der Leistungen'!P20&gt;Größenordnung!$A$5,Größenordnung!$C$5,IF('3a. Bewertung der Leistungen'!P20&gt;Größenordnung!$A$4,Größenordnung!$C$4,IF('3a. Bewertung der Leistungen'!P20&gt;Größenordnung!$A$3,Größenordnung!$C$3,"ERROR"))))))))</f>
        <v>100001-500000</v>
      </c>
      <c r="R20" s="91">
        <f>IF(L20="(Bitte Wählen)","(Bitte pflegen)",IF(Q20="(Bitte Fallzahlen pflegen)","(Bitte pflegen)",VLOOKUP(Q20,Größenordnung!$C$3:$D$9,2,0)))</f>
        <v>3</v>
      </c>
      <c r="S20" s="98">
        <v>3</v>
      </c>
      <c r="T20" s="98">
        <v>3</v>
      </c>
      <c r="U20" s="98">
        <v>3</v>
      </c>
      <c r="V20" s="92">
        <f t="shared" si="1"/>
        <v>3</v>
      </c>
      <c r="W20" s="92"/>
      <c r="X20" s="92">
        <f t="shared" si="2"/>
        <v>3.0000000000000004</v>
      </c>
      <c r="Y20" s="92"/>
      <c r="Z20" s="92" t="str">
        <f t="shared" si="3"/>
        <v>Ja</v>
      </c>
    </row>
    <row r="21" spans="2:26" x14ac:dyDescent="0.3">
      <c r="B21" s="89">
        <f>IF(DB!B11="","",DB!B11)</f>
        <v>4</v>
      </c>
      <c r="C21" s="170" t="str">
        <f>IF(DB!C11="","",DB!C11)</f>
        <v>Bauen und Wohnen</v>
      </c>
      <c r="D21" s="170"/>
      <c r="E21" s="119" t="str">
        <f>IF(DB!D11="","",DB!D11)</f>
        <v>DiPlanBeteiligung</v>
      </c>
      <c r="F21" s="119" t="str">
        <f>IF(DB!E11="","",DB!E11)</f>
        <v>Bürgerbeteiligung und Information</v>
      </c>
      <c r="G21" s="119" t="str">
        <f>IF(DB!F11="","",DB!F11)</f>
        <v/>
      </c>
      <c r="H21" s="119" t="str">
        <f>IF(DB!G11="","",DB!G11)</f>
        <v>Ja</v>
      </c>
      <c r="I21" s="119" t="str">
        <f>IF(DB!H11="","",DB!H11)</f>
        <v>Ja</v>
      </c>
      <c r="J21" s="50" t="str">
        <f t="shared" si="0"/>
        <v>Ja</v>
      </c>
      <c r="K21" s="4" t="s">
        <v>42</v>
      </c>
      <c r="L21" s="95" t="s">
        <v>43</v>
      </c>
      <c r="M21" s="96"/>
      <c r="N21" s="97" t="s">
        <v>44</v>
      </c>
      <c r="O21" s="97">
        <v>10000</v>
      </c>
      <c r="P21" s="90">
        <f>IFERROR(IF(L21="Ja",IF(M21/VLOOKUP(N21,Bevölkerung!$C$9:$E$24,3,0)=0,"",IF(M21/VLOOKUP(N21,Bevölkerung!$C$9:$E$24,3,0)="","",M21/VLOOKUP(N21,Bevölkerung!$C$9:$E$24,3,0))),IF(L21="Nein",IF(O21=0,"",IF(O21="","",O21)),IF(L21="(Bitte Wählen)","MV","ERROR"))),"")</f>
        <v>10000</v>
      </c>
      <c r="Q21" s="91" t="str">
        <f>IF(P21="","(Bitte Fallzahlen pflegen)",IF('3a. Bewertung der Leistungen'!P21&gt;Größenordnung!$A$9,Größenordnung!$C$9,IF('3a. Bewertung der Leistungen'!P21&gt;Größenordnung!$A$8,Größenordnung!$C$8,IF('3a. Bewertung der Leistungen'!P21&gt;Größenordnung!$A$7,Größenordnung!$C$7,IF('3a. Bewertung der Leistungen'!P21&gt;Größenordnung!$A$6,Größenordnung!$C$6,IF('3a. Bewertung der Leistungen'!P21&gt;Größenordnung!$A$5,Größenordnung!$C$5,IF('3a. Bewertung der Leistungen'!P21&gt;Größenordnung!$A$4,Größenordnung!$C$4,IF('3a. Bewertung der Leistungen'!P21&gt;Größenordnung!$A$3,Größenordnung!$C$3,"ERROR"))))))))</f>
        <v>101-10000</v>
      </c>
      <c r="R21" s="91">
        <f>IF(L21="(Bitte Wählen)","(Bitte pflegen)",IF(Q21="(Bitte Fallzahlen pflegen)","(Bitte pflegen)",VLOOKUP(Q21,Größenordnung!$C$3:$D$9,2,0)))</f>
        <v>1</v>
      </c>
      <c r="S21" s="98">
        <v>3</v>
      </c>
      <c r="T21" s="98">
        <v>3</v>
      </c>
      <c r="U21" s="98">
        <v>3</v>
      </c>
      <c r="V21" s="92">
        <f t="shared" si="1"/>
        <v>3</v>
      </c>
      <c r="W21" s="92"/>
      <c r="X21" s="92">
        <f t="shared" si="2"/>
        <v>2.6000000000000005</v>
      </c>
      <c r="Y21" s="92"/>
      <c r="Z21" s="92" t="str">
        <f t="shared" si="3"/>
        <v>Ja</v>
      </c>
    </row>
    <row r="22" spans="2:26" x14ac:dyDescent="0.3">
      <c r="B22" s="89" t="str">
        <f>IF(DB!B12="","",DB!B12)</f>
        <v/>
      </c>
      <c r="C22" s="170" t="str">
        <f>IF(DB!C12="","",DB!C12)</f>
        <v/>
      </c>
      <c r="D22" s="170"/>
      <c r="E22" s="119" t="str">
        <f>IF(DB!D12="","",DB!D12)</f>
        <v/>
      </c>
      <c r="F22" s="119" t="str">
        <f>IF(DB!E12="","",DB!E12)</f>
        <v/>
      </c>
      <c r="G22" s="119" t="str">
        <f>IF(DB!F12="","",DB!F12)</f>
        <v/>
      </c>
      <c r="H22" s="119" t="str">
        <f>IF(DB!G12="","",DB!G12)</f>
        <v/>
      </c>
      <c r="I22" s="119" t="str">
        <f>IF(DB!H12="","",DB!H12)</f>
        <v/>
      </c>
      <c r="J22" s="50" t="str">
        <f t="shared" si="0"/>
        <v/>
      </c>
      <c r="K22" s="4" t="s">
        <v>42</v>
      </c>
      <c r="L22" s="95" t="s">
        <v>44</v>
      </c>
      <c r="M22" s="96"/>
      <c r="N22" s="97" t="s">
        <v>44</v>
      </c>
      <c r="O22" s="97"/>
      <c r="P22" s="90" t="str">
        <f>IFERROR(IF(L22="Ja",IF(M22/VLOOKUP(N22,Bevölkerung!$C$9:$E$24,3,0)=0,"",IF(M22/VLOOKUP(N22,Bevölkerung!$C$9:$E$24,3,0)="","",M22/VLOOKUP(N22,Bevölkerung!$C$9:$E$24,3,0))),IF(L22="Nein",IF(O22=0,"",IF(O22="","",O22)),IF(L22="(Bitte Wählen)","MV","ERROR"))),"")</f>
        <v>MV</v>
      </c>
      <c r="Q22" s="91" t="str">
        <f>IF(P22="","(Bitte Fallzahlen pflegen)",IF('3a. Bewertung der Leistungen'!P22&gt;Größenordnung!$A$9,Größenordnung!$C$9,IF('3a. Bewertung der Leistungen'!P22&gt;Größenordnung!$A$8,Größenordnung!$C$8,IF('3a. Bewertung der Leistungen'!P22&gt;Größenordnung!$A$7,Größenordnung!$C$7,IF('3a. Bewertung der Leistungen'!P22&gt;Größenordnung!$A$6,Größenordnung!$C$6,IF('3a. Bewertung der Leistungen'!P22&gt;Größenordnung!$A$5,Größenordnung!$C$5,IF('3a. Bewertung der Leistungen'!P22&gt;Größenordnung!$A$4,Größenordnung!$C$4,IF('3a. Bewertung der Leistungen'!P22&gt;Größenordnung!$A$3,Größenordnung!$C$3,"ERROR"))))))))</f>
        <v>1000001-10000000</v>
      </c>
      <c r="R22" s="91" t="str">
        <f>IF(L22="(Bitte Wählen)","(Bitte pflegen)",IF(Q22="(Bitte Fallzahlen pflegen)","(Bitte pflegen)",VLOOKUP(Q22,Größenordnung!$C$3:$D$9,2,0)))</f>
        <v>(Bitte pflegen)</v>
      </c>
      <c r="S22" s="98" t="s">
        <v>44</v>
      </c>
      <c r="T22" s="98" t="s">
        <v>44</v>
      </c>
      <c r="U22" s="98" t="s">
        <v>44</v>
      </c>
      <c r="V22" s="92" t="str">
        <f t="shared" si="1"/>
        <v>(Bitte pflegen)</v>
      </c>
      <c r="W22" s="92"/>
      <c r="X22" s="92" t="str">
        <f t="shared" si="2"/>
        <v>(Bitte pflegen)</v>
      </c>
      <c r="Y22" s="92"/>
      <c r="Z22" s="92" t="str">
        <f t="shared" si="3"/>
        <v>Nein</v>
      </c>
    </row>
    <row r="23" spans="2:26" x14ac:dyDescent="0.3">
      <c r="B23" s="89" t="str">
        <f>IF(DB!B13="","",DB!B13)</f>
        <v/>
      </c>
      <c r="C23" s="170" t="str">
        <f>IF(DB!C13="","",DB!C13)</f>
        <v/>
      </c>
      <c r="D23" s="170"/>
      <c r="E23" s="119" t="str">
        <f>IF(DB!D13="","",DB!D13)</f>
        <v/>
      </c>
      <c r="F23" s="119" t="str">
        <f>IF(DB!E13="","",DB!E13)</f>
        <v/>
      </c>
      <c r="G23" s="119" t="str">
        <f>IF(DB!F13="","",DB!F13)</f>
        <v/>
      </c>
      <c r="H23" s="119" t="str">
        <f>IF(DB!G13="","",DB!G13)</f>
        <v/>
      </c>
      <c r="I23" s="119" t="str">
        <f>IF(DB!H13="","",DB!H13)</f>
        <v/>
      </c>
      <c r="J23" s="50" t="str">
        <f t="shared" si="0"/>
        <v/>
      </c>
      <c r="K23" s="4" t="s">
        <v>42</v>
      </c>
      <c r="L23" s="95" t="s">
        <v>44</v>
      </c>
      <c r="M23" s="96"/>
      <c r="N23" s="97" t="s">
        <v>44</v>
      </c>
      <c r="O23" s="97"/>
      <c r="P23" s="90" t="str">
        <f>IFERROR(IF(L23="Ja",IF(M23/VLOOKUP(N23,Bevölkerung!$C$9:$E$24,3,0)=0,"",IF(M23/VLOOKUP(N23,Bevölkerung!$C$9:$E$24,3,0)="","",M23/VLOOKUP(N23,Bevölkerung!$C$9:$E$24,3,0))),IF(L23="Nein",IF(O23=0,"",IF(O23="","",O23)),IF(L23="(Bitte Wählen)","MV","ERROR"))),"")</f>
        <v>MV</v>
      </c>
      <c r="Q23" s="91" t="str">
        <f>IF(P23="","(Bitte Fallzahlen pflegen)",IF('3a. Bewertung der Leistungen'!P23&gt;Größenordnung!$A$9,Größenordnung!$C$9,IF('3a. Bewertung der Leistungen'!P23&gt;Größenordnung!$A$8,Größenordnung!$C$8,IF('3a. Bewertung der Leistungen'!P23&gt;Größenordnung!$A$7,Größenordnung!$C$7,IF('3a. Bewertung der Leistungen'!P23&gt;Größenordnung!$A$6,Größenordnung!$C$6,IF('3a. Bewertung der Leistungen'!P23&gt;Größenordnung!$A$5,Größenordnung!$C$5,IF('3a. Bewertung der Leistungen'!P23&gt;Größenordnung!$A$4,Größenordnung!$C$4,IF('3a. Bewertung der Leistungen'!P23&gt;Größenordnung!$A$3,Größenordnung!$C$3,"ERROR"))))))))</f>
        <v>1000001-10000000</v>
      </c>
      <c r="R23" s="91" t="str">
        <f>IF(L23="(Bitte Wählen)","(Bitte pflegen)",IF(Q23="(Bitte Fallzahlen pflegen)","(Bitte pflegen)",VLOOKUP(Q23,Größenordnung!$C$3:$D$9,2,0)))</f>
        <v>(Bitte pflegen)</v>
      </c>
      <c r="S23" s="98" t="s">
        <v>44</v>
      </c>
      <c r="T23" s="98" t="s">
        <v>44</v>
      </c>
      <c r="U23" s="98" t="s">
        <v>44</v>
      </c>
      <c r="V23" s="92" t="str">
        <f t="shared" si="1"/>
        <v>(Bitte pflegen)</v>
      </c>
      <c r="W23" s="92"/>
      <c r="X23" s="92" t="str">
        <f t="shared" si="2"/>
        <v>(Bitte pflegen)</v>
      </c>
      <c r="Y23" s="92"/>
      <c r="Z23" s="92" t="str">
        <f t="shared" si="3"/>
        <v>Nein</v>
      </c>
    </row>
    <row r="24" spans="2:26" x14ac:dyDescent="0.3">
      <c r="B24" s="89" t="str">
        <f>IF(DB!B14="","",DB!B14)</f>
        <v/>
      </c>
      <c r="C24" s="170" t="str">
        <f>IF(DB!C14="","",DB!C14)</f>
        <v/>
      </c>
      <c r="D24" s="170"/>
      <c r="E24" s="119" t="str">
        <f>IF(DB!D14="","",DB!D14)</f>
        <v/>
      </c>
      <c r="F24" s="119" t="str">
        <f>IF(DB!E14="","",DB!E14)</f>
        <v/>
      </c>
      <c r="G24" s="119" t="str">
        <f>IF(DB!F14="","",DB!F14)</f>
        <v/>
      </c>
      <c r="H24" s="119" t="str">
        <f>IF(DB!G14="","",DB!G14)</f>
        <v/>
      </c>
      <c r="I24" s="119" t="str">
        <f>IF(DB!H14="","",DB!H14)</f>
        <v/>
      </c>
      <c r="J24" s="50" t="str">
        <f t="shared" si="0"/>
        <v/>
      </c>
      <c r="K24" s="4" t="s">
        <v>42</v>
      </c>
      <c r="L24" s="95" t="s">
        <v>44</v>
      </c>
      <c r="M24" s="96"/>
      <c r="N24" s="97" t="s">
        <v>44</v>
      </c>
      <c r="O24" s="97"/>
      <c r="P24" s="90" t="str">
        <f>IFERROR(IF(L24="Ja",IF(M24/VLOOKUP(N24,Bevölkerung!$C$9:$E$24,3,0)=0,"",IF(M24/VLOOKUP(N24,Bevölkerung!$C$9:$E$24,3,0)="","",M24/VLOOKUP(N24,Bevölkerung!$C$9:$E$24,3,0))),IF(L24="Nein",IF(O24=0,"",IF(O24="","",O24)),IF(L24="(Bitte Wählen)","MV","ERROR"))),"")</f>
        <v>MV</v>
      </c>
      <c r="Q24" s="91" t="str">
        <f>IF(P24="","(Bitte Fallzahlen pflegen)",IF('3a. Bewertung der Leistungen'!P24&gt;Größenordnung!$A$9,Größenordnung!$C$9,IF('3a. Bewertung der Leistungen'!P24&gt;Größenordnung!$A$8,Größenordnung!$C$8,IF('3a. Bewertung der Leistungen'!P24&gt;Größenordnung!$A$7,Größenordnung!$C$7,IF('3a. Bewertung der Leistungen'!P24&gt;Größenordnung!$A$6,Größenordnung!$C$6,IF('3a. Bewertung der Leistungen'!P24&gt;Größenordnung!$A$5,Größenordnung!$C$5,IF('3a. Bewertung der Leistungen'!P24&gt;Größenordnung!$A$4,Größenordnung!$C$4,IF('3a. Bewertung der Leistungen'!P24&gt;Größenordnung!$A$3,Größenordnung!$C$3,"ERROR"))))))))</f>
        <v>1000001-10000000</v>
      </c>
      <c r="R24" s="91" t="str">
        <f>IF(L24="(Bitte Wählen)","(Bitte pflegen)",IF(Q24="(Bitte Fallzahlen pflegen)","(Bitte pflegen)",VLOOKUP(Q24,Größenordnung!$C$3:$D$9,2,0)))</f>
        <v>(Bitte pflegen)</v>
      </c>
      <c r="S24" s="98" t="s">
        <v>44</v>
      </c>
      <c r="T24" s="98" t="s">
        <v>44</v>
      </c>
      <c r="U24" s="98" t="s">
        <v>44</v>
      </c>
      <c r="V24" s="92" t="str">
        <f t="shared" si="1"/>
        <v>(Bitte pflegen)</v>
      </c>
      <c r="W24" s="92"/>
      <c r="X24" s="92" t="str">
        <f t="shared" si="2"/>
        <v>(Bitte pflegen)</v>
      </c>
      <c r="Y24" s="92"/>
      <c r="Z24" s="92" t="str">
        <f t="shared" si="3"/>
        <v>Nein</v>
      </c>
    </row>
    <row r="25" spans="2:26" x14ac:dyDescent="0.3">
      <c r="B25" s="89" t="str">
        <f>IF(DB!B15="","",DB!B15)</f>
        <v/>
      </c>
      <c r="C25" s="170" t="str">
        <f>IF(DB!C15="","",DB!C15)</f>
        <v/>
      </c>
      <c r="D25" s="170"/>
      <c r="E25" s="119" t="str">
        <f>IF(DB!D15="","",DB!D15)</f>
        <v/>
      </c>
      <c r="F25" s="119" t="str">
        <f>IF(DB!E15="","",DB!E15)</f>
        <v/>
      </c>
      <c r="G25" s="119" t="str">
        <f>IF(DB!F15="","",DB!F15)</f>
        <v/>
      </c>
      <c r="H25" s="119" t="str">
        <f>IF(DB!G15="","",DB!G15)</f>
        <v/>
      </c>
      <c r="I25" s="119" t="str">
        <f>IF(DB!H15="","",DB!H15)</f>
        <v/>
      </c>
      <c r="J25" s="50" t="str">
        <f t="shared" si="0"/>
        <v/>
      </c>
      <c r="K25" s="4" t="s">
        <v>42</v>
      </c>
      <c r="L25" s="95" t="s">
        <v>44</v>
      </c>
      <c r="M25" s="96"/>
      <c r="N25" s="97" t="s">
        <v>44</v>
      </c>
      <c r="O25" s="97"/>
      <c r="P25" s="90" t="str">
        <f>IFERROR(IF(L25="Ja",IF(M25/VLOOKUP(N25,Bevölkerung!$C$9:$E$24,3,0)=0,"",IF(M25/VLOOKUP(N25,Bevölkerung!$C$9:$E$24,3,0)="","",M25/VLOOKUP(N25,Bevölkerung!$C$9:$E$24,3,0))),IF(L25="Nein",IF(O25=0,"",IF(O25="","",O25)),IF(L25="(Bitte Wählen)","MV","ERROR"))),"")</f>
        <v>MV</v>
      </c>
      <c r="Q25" s="91" t="str">
        <f>IF(P25="","(Bitte Fallzahlen pflegen)",IF('3a. Bewertung der Leistungen'!P25&gt;Größenordnung!$A$9,Größenordnung!$C$9,IF('3a. Bewertung der Leistungen'!P25&gt;Größenordnung!$A$8,Größenordnung!$C$8,IF('3a. Bewertung der Leistungen'!P25&gt;Größenordnung!$A$7,Größenordnung!$C$7,IF('3a. Bewertung der Leistungen'!P25&gt;Größenordnung!$A$6,Größenordnung!$C$6,IF('3a. Bewertung der Leistungen'!P25&gt;Größenordnung!$A$5,Größenordnung!$C$5,IF('3a. Bewertung der Leistungen'!P25&gt;Größenordnung!$A$4,Größenordnung!$C$4,IF('3a. Bewertung der Leistungen'!P25&gt;Größenordnung!$A$3,Größenordnung!$C$3,"ERROR"))))))))</f>
        <v>1000001-10000000</v>
      </c>
      <c r="R25" s="91" t="str">
        <f>IF(L25="(Bitte Wählen)","(Bitte pflegen)",IF(Q25="(Bitte Fallzahlen pflegen)","(Bitte pflegen)",VLOOKUP(Q25,Größenordnung!$C$3:$D$9,2,0)))</f>
        <v>(Bitte pflegen)</v>
      </c>
      <c r="S25" s="98" t="s">
        <v>44</v>
      </c>
      <c r="T25" s="98" t="s">
        <v>44</v>
      </c>
      <c r="U25" s="98" t="s">
        <v>44</v>
      </c>
      <c r="V25" s="92" t="str">
        <f t="shared" si="1"/>
        <v>(Bitte pflegen)</v>
      </c>
      <c r="W25" s="92"/>
      <c r="X25" s="92" t="str">
        <f t="shared" si="2"/>
        <v>(Bitte pflegen)</v>
      </c>
      <c r="Y25" s="92"/>
      <c r="Z25" s="92" t="str">
        <f t="shared" si="3"/>
        <v>Nein</v>
      </c>
    </row>
    <row r="26" spans="2:26" x14ac:dyDescent="0.3">
      <c r="B26" s="89" t="str">
        <f>IF(DB!B16="","",DB!B16)</f>
        <v/>
      </c>
      <c r="C26" s="170" t="str">
        <f>IF(DB!C16="","",DB!C16)</f>
        <v/>
      </c>
      <c r="D26" s="170"/>
      <c r="E26" s="119" t="str">
        <f>IF(DB!D16="","",DB!D16)</f>
        <v/>
      </c>
      <c r="F26" s="119" t="str">
        <f>IF(DB!E16="","",DB!E16)</f>
        <v/>
      </c>
      <c r="G26" s="119" t="str">
        <f>IF(DB!F16="","",DB!F16)</f>
        <v/>
      </c>
      <c r="H26" s="119" t="str">
        <f>IF(DB!G16="","",DB!G16)</f>
        <v/>
      </c>
      <c r="I26" s="119" t="str">
        <f>IF(DB!H16="","",DB!H16)</f>
        <v/>
      </c>
      <c r="J26" s="50" t="str">
        <f t="shared" si="0"/>
        <v/>
      </c>
      <c r="K26" s="4" t="s">
        <v>42</v>
      </c>
      <c r="L26" s="95" t="s">
        <v>44</v>
      </c>
      <c r="M26" s="96"/>
      <c r="N26" s="97" t="s">
        <v>44</v>
      </c>
      <c r="O26" s="97"/>
      <c r="P26" s="90" t="str">
        <f>IFERROR(IF(L26="Ja",IF(M26/VLOOKUP(N26,Bevölkerung!$C$9:$E$24,3,0)=0,"",IF(M26/VLOOKUP(N26,Bevölkerung!$C$9:$E$24,3,0)="","",M26/VLOOKUP(N26,Bevölkerung!$C$9:$E$24,3,0))),IF(L26="Nein",IF(O26=0,"",IF(O26="","",O26)),IF(L26="(Bitte Wählen)","MV","ERROR"))),"")</f>
        <v>MV</v>
      </c>
      <c r="Q26" s="91" t="str">
        <f>IF(P26="","(Bitte Fallzahlen pflegen)",IF('3a. Bewertung der Leistungen'!P26&gt;Größenordnung!$A$9,Größenordnung!$C$9,IF('3a. Bewertung der Leistungen'!P26&gt;Größenordnung!$A$8,Größenordnung!$C$8,IF('3a. Bewertung der Leistungen'!P26&gt;Größenordnung!$A$7,Größenordnung!$C$7,IF('3a. Bewertung der Leistungen'!P26&gt;Größenordnung!$A$6,Größenordnung!$C$6,IF('3a. Bewertung der Leistungen'!P26&gt;Größenordnung!$A$5,Größenordnung!$C$5,IF('3a. Bewertung der Leistungen'!P26&gt;Größenordnung!$A$4,Größenordnung!$C$4,IF('3a. Bewertung der Leistungen'!P26&gt;Größenordnung!$A$3,Größenordnung!$C$3,"ERROR"))))))))</f>
        <v>1000001-10000000</v>
      </c>
      <c r="R26" s="91" t="str">
        <f>IF(L26="(Bitte Wählen)","(Bitte pflegen)",IF(Q26="(Bitte Fallzahlen pflegen)","(Bitte pflegen)",VLOOKUP(Q26,Größenordnung!$C$3:$D$9,2,0)))</f>
        <v>(Bitte pflegen)</v>
      </c>
      <c r="S26" s="98" t="s">
        <v>44</v>
      </c>
      <c r="T26" s="98" t="s">
        <v>44</v>
      </c>
      <c r="U26" s="98" t="s">
        <v>44</v>
      </c>
      <c r="V26" s="92" t="str">
        <f t="shared" ref="V26:V89" si="4">IF(U26="(Bitte Wählen)","(Bitte pflegen)",IF(T26="(Bitte Wählen)","(Bitte pflegen)",IF(S26="(Bitte Wählen)","(Bitte pflegen)",SUM(S26:U26)/3)))</f>
        <v>(Bitte pflegen)</v>
      </c>
      <c r="W26" s="92"/>
      <c r="X26" s="92" t="str">
        <f t="shared" si="2"/>
        <v>(Bitte pflegen)</v>
      </c>
      <c r="Y26" s="92"/>
      <c r="Z26" s="92" t="str">
        <f t="shared" si="3"/>
        <v>Nein</v>
      </c>
    </row>
    <row r="27" spans="2:26" x14ac:dyDescent="0.3">
      <c r="B27" s="89" t="str">
        <f>IF(DB!B17="","",DB!B17)</f>
        <v/>
      </c>
      <c r="C27" s="170" t="str">
        <f>IF(DB!C17="","",DB!C17)</f>
        <v/>
      </c>
      <c r="D27" s="170"/>
      <c r="E27" s="119" t="str">
        <f>IF(DB!D17="","",DB!D17)</f>
        <v/>
      </c>
      <c r="F27" s="119" t="str">
        <f>IF(DB!E17="","",DB!E17)</f>
        <v/>
      </c>
      <c r="G27" s="119" t="str">
        <f>IF(DB!F17="","",DB!F17)</f>
        <v/>
      </c>
      <c r="H27" s="119" t="str">
        <f>IF(DB!G17="","",DB!G17)</f>
        <v/>
      </c>
      <c r="I27" s="119" t="str">
        <f>IF(DB!H17="","",DB!H17)</f>
        <v/>
      </c>
      <c r="J27" s="50" t="str">
        <f t="shared" si="0"/>
        <v/>
      </c>
      <c r="K27" s="4" t="s">
        <v>42</v>
      </c>
      <c r="L27" s="95" t="s">
        <v>44</v>
      </c>
      <c r="M27" s="96"/>
      <c r="N27" s="97" t="s">
        <v>44</v>
      </c>
      <c r="O27" s="97"/>
      <c r="P27" s="90" t="str">
        <f>IFERROR(IF(L27="Ja",IF(M27/VLOOKUP(N27,Bevölkerung!$C$9:$E$24,3,0)=0,"",IF(M27/VLOOKUP(N27,Bevölkerung!$C$9:$E$24,3,0)="","",M27/VLOOKUP(N27,Bevölkerung!$C$9:$E$24,3,0))),IF(L27="Nein",IF(O27=0,"",IF(O27="","",O27)),IF(L27="(Bitte Wählen)","MV","ERROR"))),"")</f>
        <v>MV</v>
      </c>
      <c r="Q27" s="91" t="str">
        <f>IF(P27="","(Bitte Fallzahlen pflegen)",IF('3a. Bewertung der Leistungen'!P27&gt;Größenordnung!$A$9,Größenordnung!$C$9,IF('3a. Bewertung der Leistungen'!P27&gt;Größenordnung!$A$8,Größenordnung!$C$8,IF('3a. Bewertung der Leistungen'!P27&gt;Größenordnung!$A$7,Größenordnung!$C$7,IF('3a. Bewertung der Leistungen'!P27&gt;Größenordnung!$A$6,Größenordnung!$C$6,IF('3a. Bewertung der Leistungen'!P27&gt;Größenordnung!$A$5,Größenordnung!$C$5,IF('3a. Bewertung der Leistungen'!P27&gt;Größenordnung!$A$4,Größenordnung!$C$4,IF('3a. Bewertung der Leistungen'!P27&gt;Größenordnung!$A$3,Größenordnung!$C$3,"ERROR"))))))))</f>
        <v>1000001-10000000</v>
      </c>
      <c r="R27" s="91" t="str">
        <f>IF(L27="(Bitte Wählen)","(Bitte pflegen)",IF(Q27="(Bitte Fallzahlen pflegen)","(Bitte pflegen)",VLOOKUP(Q27,Größenordnung!$C$3:$D$9,2,0)))</f>
        <v>(Bitte pflegen)</v>
      </c>
      <c r="S27" s="98" t="s">
        <v>44</v>
      </c>
      <c r="T27" s="98" t="s">
        <v>44</v>
      </c>
      <c r="U27" s="98" t="s">
        <v>44</v>
      </c>
      <c r="V27" s="92" t="str">
        <f t="shared" si="4"/>
        <v>(Bitte pflegen)</v>
      </c>
      <c r="W27" s="92"/>
      <c r="X27" s="92" t="str">
        <f t="shared" si="2"/>
        <v>(Bitte pflegen)</v>
      </c>
      <c r="Y27" s="92"/>
      <c r="Z27" s="92" t="str">
        <f t="shared" si="3"/>
        <v>Nein</v>
      </c>
    </row>
    <row r="28" spans="2:26" x14ac:dyDescent="0.3">
      <c r="B28" s="89" t="str">
        <f>IF(DB!B18="","",DB!B18)</f>
        <v/>
      </c>
      <c r="C28" s="170" t="str">
        <f>IF(DB!C18="","",DB!C18)</f>
        <v/>
      </c>
      <c r="D28" s="170"/>
      <c r="E28" s="119" t="str">
        <f>IF(DB!D18="","",DB!D18)</f>
        <v/>
      </c>
      <c r="F28" s="119" t="str">
        <f>IF(DB!E18="","",DB!E18)</f>
        <v/>
      </c>
      <c r="G28" s="119" t="str">
        <f>IF(DB!F18="","",DB!F18)</f>
        <v/>
      </c>
      <c r="H28" s="119" t="str">
        <f>IF(DB!G18="","",DB!G18)</f>
        <v/>
      </c>
      <c r="I28" s="119" t="str">
        <f>IF(DB!H18="","",DB!H18)</f>
        <v/>
      </c>
      <c r="J28" s="50" t="str">
        <f t="shared" si="0"/>
        <v/>
      </c>
      <c r="K28" s="4" t="s">
        <v>42</v>
      </c>
      <c r="L28" s="95" t="s">
        <v>44</v>
      </c>
      <c r="M28" s="96"/>
      <c r="N28" s="97" t="s">
        <v>44</v>
      </c>
      <c r="O28" s="97"/>
      <c r="P28" s="90" t="str">
        <f>IFERROR(IF(L28="Ja",IF(M28/VLOOKUP(N28,Bevölkerung!$C$9:$E$24,3,0)=0,"",IF(M28/VLOOKUP(N28,Bevölkerung!$C$9:$E$24,3,0)="","",M28/VLOOKUP(N28,Bevölkerung!$C$9:$E$24,3,0))),IF(L28="Nein",IF(O28=0,"",IF(O28="","",O28)),IF(L28="(Bitte Wählen)","MV","ERROR"))),"")</f>
        <v>MV</v>
      </c>
      <c r="Q28" s="91" t="str">
        <f>IF(P28="","(Bitte Fallzahlen pflegen)",IF('3a. Bewertung der Leistungen'!P28&gt;Größenordnung!$A$9,Größenordnung!$C$9,IF('3a. Bewertung der Leistungen'!P28&gt;Größenordnung!$A$8,Größenordnung!$C$8,IF('3a. Bewertung der Leistungen'!P28&gt;Größenordnung!$A$7,Größenordnung!$C$7,IF('3a. Bewertung der Leistungen'!P28&gt;Größenordnung!$A$6,Größenordnung!$C$6,IF('3a. Bewertung der Leistungen'!P28&gt;Größenordnung!$A$5,Größenordnung!$C$5,IF('3a. Bewertung der Leistungen'!P28&gt;Größenordnung!$A$4,Größenordnung!$C$4,IF('3a. Bewertung der Leistungen'!P28&gt;Größenordnung!$A$3,Größenordnung!$C$3,"ERROR"))))))))</f>
        <v>1000001-10000000</v>
      </c>
      <c r="R28" s="91" t="str">
        <f>IF(L28="(Bitte Wählen)","(Bitte pflegen)",IF(Q28="(Bitte Fallzahlen pflegen)","(Bitte pflegen)",VLOOKUP(Q28,Größenordnung!$C$3:$D$9,2,0)))</f>
        <v>(Bitte pflegen)</v>
      </c>
      <c r="S28" s="98" t="s">
        <v>44</v>
      </c>
      <c r="T28" s="98" t="s">
        <v>44</v>
      </c>
      <c r="U28" s="98" t="s">
        <v>44</v>
      </c>
      <c r="V28" s="92" t="str">
        <f t="shared" si="4"/>
        <v>(Bitte pflegen)</v>
      </c>
      <c r="W28" s="92"/>
      <c r="X28" s="92" t="str">
        <f t="shared" si="2"/>
        <v>(Bitte pflegen)</v>
      </c>
      <c r="Y28" s="92"/>
      <c r="Z28" s="92" t="str">
        <f t="shared" si="3"/>
        <v>Nein</v>
      </c>
    </row>
    <row r="29" spans="2:26" x14ac:dyDescent="0.3">
      <c r="B29" s="89" t="str">
        <f>IF(DB!B19="","",DB!B19)</f>
        <v/>
      </c>
      <c r="C29" s="170" t="str">
        <f>IF(DB!C19="","",DB!C19)</f>
        <v/>
      </c>
      <c r="D29" s="170"/>
      <c r="E29" s="119" t="str">
        <f>IF(DB!D19="","",DB!D19)</f>
        <v/>
      </c>
      <c r="F29" s="119" t="str">
        <f>IF(DB!E19="","",DB!E19)</f>
        <v/>
      </c>
      <c r="G29" s="119" t="str">
        <f>IF(DB!F19="","",DB!F19)</f>
        <v/>
      </c>
      <c r="H29" s="119" t="str">
        <f>IF(DB!G19="","",DB!G19)</f>
        <v/>
      </c>
      <c r="I29" s="119" t="str">
        <f>IF(DB!H19="","",DB!H19)</f>
        <v/>
      </c>
      <c r="J29" s="50" t="str">
        <f t="shared" si="0"/>
        <v/>
      </c>
      <c r="K29" s="4" t="s">
        <v>42</v>
      </c>
      <c r="L29" s="95" t="s">
        <v>44</v>
      </c>
      <c r="M29" s="96"/>
      <c r="N29" s="97" t="s">
        <v>44</v>
      </c>
      <c r="O29" s="97"/>
      <c r="P29" s="90" t="str">
        <f>IFERROR(IF(L29="Ja",IF(M29/VLOOKUP(N29,Bevölkerung!$C$9:$E$24,3,0)=0,"",IF(M29/VLOOKUP(N29,Bevölkerung!$C$9:$E$24,3,0)="","",M29/VLOOKUP(N29,Bevölkerung!$C$9:$E$24,3,0))),IF(L29="Nein",IF(O29=0,"",IF(O29="","",O29)),IF(L29="(Bitte Wählen)","MV","ERROR"))),"")</f>
        <v>MV</v>
      </c>
      <c r="Q29" s="91" t="str">
        <f>IF(P29="","(Bitte Fallzahlen pflegen)",IF('3a. Bewertung der Leistungen'!P29&gt;Größenordnung!$A$9,Größenordnung!$C$9,IF('3a. Bewertung der Leistungen'!P29&gt;Größenordnung!$A$8,Größenordnung!$C$8,IF('3a. Bewertung der Leistungen'!P29&gt;Größenordnung!$A$7,Größenordnung!$C$7,IF('3a. Bewertung der Leistungen'!P29&gt;Größenordnung!$A$6,Größenordnung!$C$6,IF('3a. Bewertung der Leistungen'!P29&gt;Größenordnung!$A$5,Größenordnung!$C$5,IF('3a. Bewertung der Leistungen'!P29&gt;Größenordnung!$A$4,Größenordnung!$C$4,IF('3a. Bewertung der Leistungen'!P29&gt;Größenordnung!$A$3,Größenordnung!$C$3,"ERROR"))))))))</f>
        <v>1000001-10000000</v>
      </c>
      <c r="R29" s="91" t="str">
        <f>IF(L29="(Bitte Wählen)","(Bitte pflegen)",IF(Q29="(Bitte Fallzahlen pflegen)","(Bitte pflegen)",VLOOKUP(Q29,Größenordnung!$C$3:$D$9,2,0)))</f>
        <v>(Bitte pflegen)</v>
      </c>
      <c r="S29" s="98" t="s">
        <v>44</v>
      </c>
      <c r="T29" s="98" t="s">
        <v>44</v>
      </c>
      <c r="U29" s="98" t="s">
        <v>44</v>
      </c>
      <c r="V29" s="92" t="str">
        <f t="shared" si="4"/>
        <v>(Bitte pflegen)</v>
      </c>
      <c r="W29" s="92"/>
      <c r="X29" s="92" t="str">
        <f t="shared" si="2"/>
        <v>(Bitte pflegen)</v>
      </c>
      <c r="Y29" s="92"/>
      <c r="Z29" s="92" t="str">
        <f t="shared" si="3"/>
        <v>Nein</v>
      </c>
    </row>
    <row r="30" spans="2:26" x14ac:dyDescent="0.3">
      <c r="B30" s="89" t="str">
        <f>IF(DB!B20="","",DB!B20)</f>
        <v/>
      </c>
      <c r="C30" s="170" t="str">
        <f>IF(DB!C20="","",DB!C20)</f>
        <v/>
      </c>
      <c r="D30" s="170"/>
      <c r="E30" s="119" t="str">
        <f>IF(DB!D20="","",DB!D20)</f>
        <v/>
      </c>
      <c r="F30" s="119" t="str">
        <f>IF(DB!E20="","",DB!E20)</f>
        <v/>
      </c>
      <c r="G30" s="119" t="str">
        <f>IF(DB!F20="","",DB!F20)</f>
        <v/>
      </c>
      <c r="H30" s="119" t="str">
        <f>IF(DB!G20="","",DB!G20)</f>
        <v/>
      </c>
      <c r="I30" s="119" t="str">
        <f>IF(DB!H20="","",DB!H20)</f>
        <v/>
      </c>
      <c r="J30" s="50" t="str">
        <f t="shared" si="0"/>
        <v/>
      </c>
      <c r="K30" s="4" t="s">
        <v>42</v>
      </c>
      <c r="L30" s="95" t="s">
        <v>44</v>
      </c>
      <c r="M30" s="96"/>
      <c r="N30" s="97" t="s">
        <v>44</v>
      </c>
      <c r="O30" s="97"/>
      <c r="P30" s="90" t="str">
        <f>IFERROR(IF(L30="Ja",IF(M30/VLOOKUP(N30,Bevölkerung!$C$9:$E$24,3,0)=0,"",IF(M30/VLOOKUP(N30,Bevölkerung!$C$9:$E$24,3,0)="","",M30/VLOOKUP(N30,Bevölkerung!$C$9:$E$24,3,0))),IF(L30="Nein",IF(O30=0,"",IF(O30="","",O30)),IF(L30="(Bitte Wählen)","MV","ERROR"))),"")</f>
        <v>MV</v>
      </c>
      <c r="Q30" s="91" t="str">
        <f>IF(P30="","(Bitte Fallzahlen pflegen)",IF('3a. Bewertung der Leistungen'!P30&gt;Größenordnung!$A$9,Größenordnung!$C$9,IF('3a. Bewertung der Leistungen'!P30&gt;Größenordnung!$A$8,Größenordnung!$C$8,IF('3a. Bewertung der Leistungen'!P30&gt;Größenordnung!$A$7,Größenordnung!$C$7,IF('3a. Bewertung der Leistungen'!P30&gt;Größenordnung!$A$6,Größenordnung!$C$6,IF('3a. Bewertung der Leistungen'!P30&gt;Größenordnung!$A$5,Größenordnung!$C$5,IF('3a. Bewertung der Leistungen'!P30&gt;Größenordnung!$A$4,Größenordnung!$C$4,IF('3a. Bewertung der Leistungen'!P30&gt;Größenordnung!$A$3,Größenordnung!$C$3,"ERROR"))))))))</f>
        <v>1000001-10000000</v>
      </c>
      <c r="R30" s="91" t="str">
        <f>IF(L30="(Bitte Wählen)","(Bitte pflegen)",IF(Q30="(Bitte Fallzahlen pflegen)","(Bitte pflegen)",VLOOKUP(Q30,Größenordnung!$C$3:$D$9,2,0)))</f>
        <v>(Bitte pflegen)</v>
      </c>
      <c r="S30" s="98" t="s">
        <v>44</v>
      </c>
      <c r="T30" s="98" t="s">
        <v>44</v>
      </c>
      <c r="U30" s="98" t="s">
        <v>44</v>
      </c>
      <c r="V30" s="92" t="str">
        <f t="shared" si="4"/>
        <v>(Bitte pflegen)</v>
      </c>
      <c r="W30" s="92"/>
      <c r="X30" s="92" t="str">
        <f t="shared" si="2"/>
        <v>(Bitte pflegen)</v>
      </c>
      <c r="Y30" s="92"/>
      <c r="Z30" s="92" t="str">
        <f t="shared" si="3"/>
        <v>Nein</v>
      </c>
    </row>
    <row r="31" spans="2:26" x14ac:dyDescent="0.3">
      <c r="B31" s="89" t="str">
        <f>IF(DB!B21="","",DB!B21)</f>
        <v/>
      </c>
      <c r="C31" s="170" t="str">
        <f>IF(DB!C21="","",DB!C21)</f>
        <v/>
      </c>
      <c r="D31" s="170"/>
      <c r="E31" s="119" t="str">
        <f>IF(DB!D21="","",DB!D21)</f>
        <v/>
      </c>
      <c r="F31" s="119" t="str">
        <f>IF(DB!E21="","",DB!E21)</f>
        <v/>
      </c>
      <c r="G31" s="119" t="str">
        <f>IF(DB!F21="","",DB!F21)</f>
        <v/>
      </c>
      <c r="H31" s="119" t="str">
        <f>IF(DB!G21="","",DB!G21)</f>
        <v/>
      </c>
      <c r="I31" s="119" t="str">
        <f>IF(DB!H21="","",DB!H21)</f>
        <v/>
      </c>
      <c r="J31" s="50" t="str">
        <f t="shared" si="0"/>
        <v/>
      </c>
      <c r="K31" s="4" t="s">
        <v>42</v>
      </c>
      <c r="L31" s="95" t="s">
        <v>44</v>
      </c>
      <c r="M31" s="96"/>
      <c r="N31" s="97" t="s">
        <v>44</v>
      </c>
      <c r="O31" s="97"/>
      <c r="P31" s="90" t="str">
        <f>IFERROR(IF(L31="Ja",IF(M31/VLOOKUP(N31,Bevölkerung!$C$9:$E$24,3,0)=0,"",IF(M31/VLOOKUP(N31,Bevölkerung!$C$9:$E$24,3,0)="","",M31/VLOOKUP(N31,Bevölkerung!$C$9:$E$24,3,0))),IF(L31="Nein",IF(O31=0,"",IF(O31="","",O31)),IF(L31="(Bitte Wählen)","MV","ERROR"))),"")</f>
        <v>MV</v>
      </c>
      <c r="Q31" s="91" t="str">
        <f>IF(P31="","(Bitte Fallzahlen pflegen)",IF('3a. Bewertung der Leistungen'!P31&gt;Größenordnung!$A$9,Größenordnung!$C$9,IF('3a. Bewertung der Leistungen'!P31&gt;Größenordnung!$A$8,Größenordnung!$C$8,IF('3a. Bewertung der Leistungen'!P31&gt;Größenordnung!$A$7,Größenordnung!$C$7,IF('3a. Bewertung der Leistungen'!P31&gt;Größenordnung!$A$6,Größenordnung!$C$6,IF('3a. Bewertung der Leistungen'!P31&gt;Größenordnung!$A$5,Größenordnung!$C$5,IF('3a. Bewertung der Leistungen'!P31&gt;Größenordnung!$A$4,Größenordnung!$C$4,IF('3a. Bewertung der Leistungen'!P31&gt;Größenordnung!$A$3,Größenordnung!$C$3,"ERROR"))))))))</f>
        <v>1000001-10000000</v>
      </c>
      <c r="R31" s="91" t="str">
        <f>IF(L31="(Bitte Wählen)","(Bitte pflegen)",IF(Q31="(Bitte Fallzahlen pflegen)","(Bitte pflegen)",VLOOKUP(Q31,Größenordnung!$C$3:$D$9,2,0)))</f>
        <v>(Bitte pflegen)</v>
      </c>
      <c r="S31" s="98" t="s">
        <v>44</v>
      </c>
      <c r="T31" s="98" t="s">
        <v>44</v>
      </c>
      <c r="U31" s="98" t="s">
        <v>44</v>
      </c>
      <c r="V31" s="92" t="str">
        <f t="shared" si="4"/>
        <v>(Bitte pflegen)</v>
      </c>
      <c r="W31" s="92"/>
      <c r="X31" s="92" t="str">
        <f t="shared" si="2"/>
        <v>(Bitte pflegen)</v>
      </c>
      <c r="Y31" s="92"/>
      <c r="Z31" s="92" t="str">
        <f t="shared" si="3"/>
        <v>Nein</v>
      </c>
    </row>
    <row r="32" spans="2:26" x14ac:dyDescent="0.3">
      <c r="B32" s="89" t="str">
        <f>IF(DB!B22="","",DB!B22)</f>
        <v/>
      </c>
      <c r="C32" s="170" t="str">
        <f>IF(DB!C22="","",DB!C22)</f>
        <v/>
      </c>
      <c r="D32" s="170"/>
      <c r="E32" s="119" t="str">
        <f>IF(DB!D22="","",DB!D22)</f>
        <v/>
      </c>
      <c r="F32" s="119" t="str">
        <f>IF(DB!E22="","",DB!E22)</f>
        <v/>
      </c>
      <c r="G32" s="119" t="str">
        <f>IF(DB!F22="","",DB!F22)</f>
        <v/>
      </c>
      <c r="H32" s="119" t="str">
        <f>IF(DB!G22="","",DB!G22)</f>
        <v/>
      </c>
      <c r="I32" s="119" t="str">
        <f>IF(DB!H22="","",DB!H22)</f>
        <v/>
      </c>
      <c r="J32" s="50" t="str">
        <f t="shared" si="0"/>
        <v/>
      </c>
      <c r="K32" s="4" t="s">
        <v>42</v>
      </c>
      <c r="L32" s="95" t="s">
        <v>44</v>
      </c>
      <c r="M32" s="96"/>
      <c r="N32" s="97" t="s">
        <v>44</v>
      </c>
      <c r="O32" s="97"/>
      <c r="P32" s="90" t="str">
        <f>IFERROR(IF(L32="Ja",IF(M32/VLOOKUP(N32,Bevölkerung!$C$9:$E$24,3,0)=0,"",IF(M32/VLOOKUP(N32,Bevölkerung!$C$9:$E$24,3,0)="","",M32/VLOOKUP(N32,Bevölkerung!$C$9:$E$24,3,0))),IF(L32="Nein",IF(O32=0,"",IF(O32="","",O32)),IF(L32="(Bitte Wählen)","MV","ERROR"))),"")</f>
        <v>MV</v>
      </c>
      <c r="Q32" s="91" t="str">
        <f>IF(P32="","(Bitte Fallzahlen pflegen)",IF('3a. Bewertung der Leistungen'!P32&gt;Größenordnung!$A$9,Größenordnung!$C$9,IF('3a. Bewertung der Leistungen'!P32&gt;Größenordnung!$A$8,Größenordnung!$C$8,IF('3a. Bewertung der Leistungen'!P32&gt;Größenordnung!$A$7,Größenordnung!$C$7,IF('3a. Bewertung der Leistungen'!P32&gt;Größenordnung!$A$6,Größenordnung!$C$6,IF('3a. Bewertung der Leistungen'!P32&gt;Größenordnung!$A$5,Größenordnung!$C$5,IF('3a. Bewertung der Leistungen'!P32&gt;Größenordnung!$A$4,Größenordnung!$C$4,IF('3a. Bewertung der Leistungen'!P32&gt;Größenordnung!$A$3,Größenordnung!$C$3,"ERROR"))))))))</f>
        <v>1000001-10000000</v>
      </c>
      <c r="R32" s="91" t="str">
        <f>IF(L32="(Bitte Wählen)","(Bitte pflegen)",IF(Q32="(Bitte Fallzahlen pflegen)","(Bitte pflegen)",VLOOKUP(Q32,Größenordnung!$C$3:$D$9,2,0)))</f>
        <v>(Bitte pflegen)</v>
      </c>
      <c r="S32" s="98" t="s">
        <v>44</v>
      </c>
      <c r="T32" s="98" t="s">
        <v>44</v>
      </c>
      <c r="U32" s="98" t="s">
        <v>44</v>
      </c>
      <c r="V32" s="92" t="str">
        <f t="shared" si="4"/>
        <v>(Bitte pflegen)</v>
      </c>
      <c r="W32" s="92"/>
      <c r="X32" s="92" t="str">
        <f t="shared" si="2"/>
        <v>(Bitte pflegen)</v>
      </c>
      <c r="Y32" s="92"/>
      <c r="Z32" s="92" t="str">
        <f t="shared" si="3"/>
        <v>Nein</v>
      </c>
    </row>
    <row r="33" spans="2:26" x14ac:dyDescent="0.3">
      <c r="B33" s="89" t="str">
        <f>IF(DB!B23="","",DB!B23)</f>
        <v/>
      </c>
      <c r="C33" s="170" t="str">
        <f>IF(DB!C23="","",DB!C23)</f>
        <v/>
      </c>
      <c r="D33" s="170"/>
      <c r="E33" s="119" t="str">
        <f>IF(DB!D23="","",DB!D23)</f>
        <v/>
      </c>
      <c r="F33" s="119" t="str">
        <f>IF(DB!E23="","",DB!E23)</f>
        <v/>
      </c>
      <c r="G33" s="119" t="str">
        <f>IF(DB!F23="","",DB!F23)</f>
        <v/>
      </c>
      <c r="H33" s="119" t="str">
        <f>IF(DB!G23="","",DB!G23)</f>
        <v/>
      </c>
      <c r="I33" s="119" t="str">
        <f>IF(DB!H23="","",DB!H23)</f>
        <v/>
      </c>
      <c r="J33" s="50" t="str">
        <f t="shared" si="0"/>
        <v/>
      </c>
      <c r="K33" s="4" t="s">
        <v>42</v>
      </c>
      <c r="L33" s="95" t="s">
        <v>44</v>
      </c>
      <c r="M33" s="96"/>
      <c r="N33" s="97" t="s">
        <v>44</v>
      </c>
      <c r="O33" s="97"/>
      <c r="P33" s="90" t="str">
        <f>IFERROR(IF(L33="Ja",IF(M33/VLOOKUP(N33,Bevölkerung!$C$9:$E$24,3,0)=0,"",IF(M33/VLOOKUP(N33,Bevölkerung!$C$9:$E$24,3,0)="","",M33/VLOOKUP(N33,Bevölkerung!$C$9:$E$24,3,0))),IF(L33="Nein",IF(O33=0,"",IF(O33="","",O33)),IF(L33="(Bitte Wählen)","MV","ERROR"))),"")</f>
        <v>MV</v>
      </c>
      <c r="Q33" s="91" t="str">
        <f>IF(P33="","(Bitte Fallzahlen pflegen)",IF('3a. Bewertung der Leistungen'!P33&gt;Größenordnung!$A$9,Größenordnung!$C$9,IF('3a. Bewertung der Leistungen'!P33&gt;Größenordnung!$A$8,Größenordnung!$C$8,IF('3a. Bewertung der Leistungen'!P33&gt;Größenordnung!$A$7,Größenordnung!$C$7,IF('3a. Bewertung der Leistungen'!P33&gt;Größenordnung!$A$6,Größenordnung!$C$6,IF('3a. Bewertung der Leistungen'!P33&gt;Größenordnung!$A$5,Größenordnung!$C$5,IF('3a. Bewertung der Leistungen'!P33&gt;Größenordnung!$A$4,Größenordnung!$C$4,IF('3a. Bewertung der Leistungen'!P33&gt;Größenordnung!$A$3,Größenordnung!$C$3,"ERROR"))))))))</f>
        <v>1000001-10000000</v>
      </c>
      <c r="R33" s="91" t="str">
        <f>IF(L33="(Bitte Wählen)","(Bitte pflegen)",IF(Q33="(Bitte Fallzahlen pflegen)","(Bitte pflegen)",VLOOKUP(Q33,Größenordnung!$C$3:$D$9,2,0)))</f>
        <v>(Bitte pflegen)</v>
      </c>
      <c r="S33" s="98" t="s">
        <v>44</v>
      </c>
      <c r="T33" s="98" t="s">
        <v>44</v>
      </c>
      <c r="U33" s="98" t="s">
        <v>44</v>
      </c>
      <c r="V33" s="92" t="str">
        <f t="shared" si="4"/>
        <v>(Bitte pflegen)</v>
      </c>
      <c r="W33" s="92"/>
      <c r="X33" s="92" t="str">
        <f t="shared" si="2"/>
        <v>(Bitte pflegen)</v>
      </c>
      <c r="Y33" s="92"/>
      <c r="Z33" s="92" t="str">
        <f t="shared" si="3"/>
        <v>Nein</v>
      </c>
    </row>
    <row r="34" spans="2:26" x14ac:dyDescent="0.3">
      <c r="B34" s="89" t="str">
        <f>IF(DB!B24="","",DB!B24)</f>
        <v/>
      </c>
      <c r="C34" s="170" t="str">
        <f>IF(DB!C24="","",DB!C24)</f>
        <v/>
      </c>
      <c r="D34" s="170"/>
      <c r="E34" s="119" t="str">
        <f>IF(DB!D24="","",DB!D24)</f>
        <v/>
      </c>
      <c r="F34" s="119" t="str">
        <f>IF(DB!E24="","",DB!E24)</f>
        <v/>
      </c>
      <c r="G34" s="119" t="str">
        <f>IF(DB!F24="","",DB!F24)</f>
        <v/>
      </c>
      <c r="H34" s="119" t="str">
        <f>IF(DB!G24="","",DB!G24)</f>
        <v/>
      </c>
      <c r="I34" s="119" t="str">
        <f>IF(DB!H24="","",DB!H24)</f>
        <v/>
      </c>
      <c r="J34" s="50" t="str">
        <f t="shared" si="0"/>
        <v/>
      </c>
      <c r="K34" s="4" t="s">
        <v>42</v>
      </c>
      <c r="L34" s="95" t="s">
        <v>44</v>
      </c>
      <c r="M34" s="96"/>
      <c r="N34" s="97" t="s">
        <v>44</v>
      </c>
      <c r="O34" s="97"/>
      <c r="P34" s="90" t="str">
        <f>IFERROR(IF(L34="Ja",IF(M34/VLOOKUP(N34,Bevölkerung!$C$9:$E$24,3,0)=0,"",IF(M34/VLOOKUP(N34,Bevölkerung!$C$9:$E$24,3,0)="","",M34/VLOOKUP(N34,Bevölkerung!$C$9:$E$24,3,0))),IF(L34="Nein",IF(O34=0,"",IF(O34="","",O34)),IF(L34="(Bitte Wählen)","MV","ERROR"))),"")</f>
        <v>MV</v>
      </c>
      <c r="Q34" s="91" t="str">
        <f>IF(P34="","(Bitte Fallzahlen pflegen)",IF('3a. Bewertung der Leistungen'!P34&gt;Größenordnung!$A$9,Größenordnung!$C$9,IF('3a. Bewertung der Leistungen'!P34&gt;Größenordnung!$A$8,Größenordnung!$C$8,IF('3a. Bewertung der Leistungen'!P34&gt;Größenordnung!$A$7,Größenordnung!$C$7,IF('3a. Bewertung der Leistungen'!P34&gt;Größenordnung!$A$6,Größenordnung!$C$6,IF('3a. Bewertung der Leistungen'!P34&gt;Größenordnung!$A$5,Größenordnung!$C$5,IF('3a. Bewertung der Leistungen'!P34&gt;Größenordnung!$A$4,Größenordnung!$C$4,IF('3a. Bewertung der Leistungen'!P34&gt;Größenordnung!$A$3,Größenordnung!$C$3,"ERROR"))))))))</f>
        <v>1000001-10000000</v>
      </c>
      <c r="R34" s="91" t="str">
        <f>IF(L34="(Bitte Wählen)","(Bitte pflegen)",IF(Q34="(Bitte Fallzahlen pflegen)","(Bitte pflegen)",VLOOKUP(Q34,Größenordnung!$C$3:$D$9,2,0)))</f>
        <v>(Bitte pflegen)</v>
      </c>
      <c r="S34" s="98" t="s">
        <v>44</v>
      </c>
      <c r="T34" s="98" t="s">
        <v>44</v>
      </c>
      <c r="U34" s="98" t="s">
        <v>44</v>
      </c>
      <c r="V34" s="92" t="str">
        <f t="shared" si="4"/>
        <v>(Bitte pflegen)</v>
      </c>
      <c r="W34" s="92"/>
      <c r="X34" s="92" t="str">
        <f t="shared" si="2"/>
        <v>(Bitte pflegen)</v>
      </c>
      <c r="Y34" s="92"/>
      <c r="Z34" s="92" t="str">
        <f t="shared" si="3"/>
        <v>Nein</v>
      </c>
    </row>
    <row r="35" spans="2:26" x14ac:dyDescent="0.3">
      <c r="B35" s="89" t="str">
        <f>IF(DB!B25="","",DB!B25)</f>
        <v/>
      </c>
      <c r="C35" s="170" t="str">
        <f>IF(DB!C25="","",DB!C25)</f>
        <v/>
      </c>
      <c r="D35" s="170"/>
      <c r="E35" s="119" t="str">
        <f>IF(DB!D25="","",DB!D25)</f>
        <v/>
      </c>
      <c r="F35" s="119" t="str">
        <f>IF(DB!E25="","",DB!E25)</f>
        <v/>
      </c>
      <c r="G35" s="119" t="str">
        <f>IF(DB!F25="","",DB!F25)</f>
        <v/>
      </c>
      <c r="H35" s="119" t="str">
        <f>IF(DB!G25="","",DB!G25)</f>
        <v/>
      </c>
      <c r="I35" s="119" t="str">
        <f>IF(DB!H25="","",DB!H25)</f>
        <v/>
      </c>
      <c r="J35" s="50" t="str">
        <f t="shared" si="0"/>
        <v/>
      </c>
      <c r="K35" s="4" t="s">
        <v>42</v>
      </c>
      <c r="L35" s="95" t="s">
        <v>44</v>
      </c>
      <c r="M35" s="96"/>
      <c r="N35" s="97" t="s">
        <v>44</v>
      </c>
      <c r="O35" s="97"/>
      <c r="P35" s="90" t="str">
        <f>IFERROR(IF(L35="Ja",IF(M35/VLOOKUP(N35,Bevölkerung!$C$9:$E$24,3,0)=0,"",IF(M35/VLOOKUP(N35,Bevölkerung!$C$9:$E$24,3,0)="","",M35/VLOOKUP(N35,Bevölkerung!$C$9:$E$24,3,0))),IF(L35="Nein",IF(O35=0,"",IF(O35="","",O35)),IF(L35="(Bitte Wählen)","MV","ERROR"))),"")</f>
        <v>MV</v>
      </c>
      <c r="Q35" s="91" t="str">
        <f>IF(P35="","(Bitte Fallzahlen pflegen)",IF('3a. Bewertung der Leistungen'!P35&gt;Größenordnung!$A$9,Größenordnung!$C$9,IF('3a. Bewertung der Leistungen'!P35&gt;Größenordnung!$A$8,Größenordnung!$C$8,IF('3a. Bewertung der Leistungen'!P35&gt;Größenordnung!$A$7,Größenordnung!$C$7,IF('3a. Bewertung der Leistungen'!P35&gt;Größenordnung!$A$6,Größenordnung!$C$6,IF('3a. Bewertung der Leistungen'!P35&gt;Größenordnung!$A$5,Größenordnung!$C$5,IF('3a. Bewertung der Leistungen'!P35&gt;Größenordnung!$A$4,Größenordnung!$C$4,IF('3a. Bewertung der Leistungen'!P35&gt;Größenordnung!$A$3,Größenordnung!$C$3,"ERROR"))))))))</f>
        <v>1000001-10000000</v>
      </c>
      <c r="R35" s="91" t="str">
        <f>IF(L35="(Bitte Wählen)","(Bitte pflegen)",IF(Q35="(Bitte Fallzahlen pflegen)","(Bitte pflegen)",VLOOKUP(Q35,Größenordnung!$C$3:$D$9,2,0)))</f>
        <v>(Bitte pflegen)</v>
      </c>
      <c r="S35" s="98" t="s">
        <v>44</v>
      </c>
      <c r="T35" s="98" t="s">
        <v>44</v>
      </c>
      <c r="U35" s="98" t="s">
        <v>44</v>
      </c>
      <c r="V35" s="92" t="str">
        <f t="shared" si="4"/>
        <v>(Bitte pflegen)</v>
      </c>
      <c r="W35" s="92"/>
      <c r="X35" s="92" t="str">
        <f t="shared" si="2"/>
        <v>(Bitte pflegen)</v>
      </c>
      <c r="Y35" s="92"/>
      <c r="Z35" s="92" t="str">
        <f t="shared" si="3"/>
        <v>Nein</v>
      </c>
    </row>
    <row r="36" spans="2:26" x14ac:dyDescent="0.3">
      <c r="B36" s="89" t="str">
        <f>IF(DB!B26="","",DB!B26)</f>
        <v/>
      </c>
      <c r="C36" s="170" t="str">
        <f>IF(DB!C26="","",DB!C26)</f>
        <v/>
      </c>
      <c r="D36" s="170"/>
      <c r="E36" s="119" t="str">
        <f>IF(DB!D26="","",DB!D26)</f>
        <v/>
      </c>
      <c r="F36" s="119" t="str">
        <f>IF(DB!E26="","",DB!E26)</f>
        <v/>
      </c>
      <c r="G36" s="119" t="str">
        <f>IF(DB!F26="","",DB!F26)</f>
        <v/>
      </c>
      <c r="H36" s="119" t="str">
        <f>IF(DB!G26="","",DB!G26)</f>
        <v/>
      </c>
      <c r="I36" s="119" t="str">
        <f>IF(DB!H26="","",DB!H26)</f>
        <v/>
      </c>
      <c r="J36" s="50" t="str">
        <f t="shared" si="0"/>
        <v/>
      </c>
      <c r="K36" s="4" t="s">
        <v>42</v>
      </c>
      <c r="L36" s="95" t="s">
        <v>44</v>
      </c>
      <c r="M36" s="96"/>
      <c r="N36" s="97" t="s">
        <v>44</v>
      </c>
      <c r="O36" s="97"/>
      <c r="P36" s="90" t="str">
        <f>IFERROR(IF(L36="Ja",IF(M36/VLOOKUP(N36,Bevölkerung!$C$9:$E$24,3,0)=0,"",IF(M36/VLOOKUP(N36,Bevölkerung!$C$9:$E$24,3,0)="","",M36/VLOOKUP(N36,Bevölkerung!$C$9:$E$24,3,0))),IF(L36="Nein",IF(O36=0,"",IF(O36="","",O36)),IF(L36="(Bitte Wählen)","MV","ERROR"))),"")</f>
        <v>MV</v>
      </c>
      <c r="Q36" s="91" t="str">
        <f>IF(P36="","(Bitte Fallzahlen pflegen)",IF('3a. Bewertung der Leistungen'!P36&gt;Größenordnung!$A$9,Größenordnung!$C$9,IF('3a. Bewertung der Leistungen'!P36&gt;Größenordnung!$A$8,Größenordnung!$C$8,IF('3a. Bewertung der Leistungen'!P36&gt;Größenordnung!$A$7,Größenordnung!$C$7,IF('3a. Bewertung der Leistungen'!P36&gt;Größenordnung!$A$6,Größenordnung!$C$6,IF('3a. Bewertung der Leistungen'!P36&gt;Größenordnung!$A$5,Größenordnung!$C$5,IF('3a. Bewertung der Leistungen'!P36&gt;Größenordnung!$A$4,Größenordnung!$C$4,IF('3a. Bewertung der Leistungen'!P36&gt;Größenordnung!$A$3,Größenordnung!$C$3,"ERROR"))))))))</f>
        <v>1000001-10000000</v>
      </c>
      <c r="R36" s="91" t="str">
        <f>IF(L36="(Bitte Wählen)","(Bitte pflegen)",IF(Q36="(Bitte Fallzahlen pflegen)","(Bitte pflegen)",VLOOKUP(Q36,Größenordnung!$C$3:$D$9,2,0)))</f>
        <v>(Bitte pflegen)</v>
      </c>
      <c r="S36" s="98" t="s">
        <v>44</v>
      </c>
      <c r="T36" s="98" t="s">
        <v>44</v>
      </c>
      <c r="U36" s="98" t="s">
        <v>44</v>
      </c>
      <c r="V36" s="92" t="str">
        <f t="shared" si="4"/>
        <v>(Bitte pflegen)</v>
      </c>
      <c r="W36" s="92"/>
      <c r="X36" s="92" t="str">
        <f t="shared" si="2"/>
        <v>(Bitte pflegen)</v>
      </c>
      <c r="Y36" s="92"/>
      <c r="Z36" s="92" t="str">
        <f t="shared" si="3"/>
        <v>Nein</v>
      </c>
    </row>
    <row r="37" spans="2:26" x14ac:dyDescent="0.3">
      <c r="B37" s="89" t="str">
        <f>IF(DB!B27="","",DB!B27)</f>
        <v/>
      </c>
      <c r="C37" s="170" t="str">
        <f>IF(DB!C27="","",DB!C27)</f>
        <v/>
      </c>
      <c r="D37" s="170"/>
      <c r="E37" s="119" t="str">
        <f>IF(DB!D27="","",DB!D27)</f>
        <v/>
      </c>
      <c r="F37" s="119" t="str">
        <f>IF(DB!E27="","",DB!E27)</f>
        <v/>
      </c>
      <c r="G37" s="119" t="str">
        <f>IF(DB!F27="","",DB!F27)</f>
        <v/>
      </c>
      <c r="H37" s="119" t="str">
        <f>IF(DB!G27="","",DB!G27)</f>
        <v/>
      </c>
      <c r="I37" s="119" t="str">
        <f>IF(DB!H27="","",DB!H27)</f>
        <v/>
      </c>
      <c r="J37" s="50" t="str">
        <f t="shared" si="0"/>
        <v/>
      </c>
      <c r="K37" s="4" t="s">
        <v>42</v>
      </c>
      <c r="L37" s="95" t="s">
        <v>44</v>
      </c>
      <c r="M37" s="96"/>
      <c r="N37" s="97" t="s">
        <v>44</v>
      </c>
      <c r="O37" s="97"/>
      <c r="P37" s="90" t="str">
        <f>IFERROR(IF(L37="Ja",IF(M37/VLOOKUP(N37,Bevölkerung!$C$9:$E$24,3,0)=0,"",IF(M37/VLOOKUP(N37,Bevölkerung!$C$9:$E$24,3,0)="","",M37/VLOOKUP(N37,Bevölkerung!$C$9:$E$24,3,0))),IF(L37="Nein",IF(O37=0,"",IF(O37="","",O37)),IF(L37="(Bitte Wählen)","MV","ERROR"))),"")</f>
        <v>MV</v>
      </c>
      <c r="Q37" s="91" t="str">
        <f>IF(P37="","(Bitte Fallzahlen pflegen)",IF('3a. Bewertung der Leistungen'!P37&gt;Größenordnung!$A$9,Größenordnung!$C$9,IF('3a. Bewertung der Leistungen'!P37&gt;Größenordnung!$A$8,Größenordnung!$C$8,IF('3a. Bewertung der Leistungen'!P37&gt;Größenordnung!$A$7,Größenordnung!$C$7,IF('3a. Bewertung der Leistungen'!P37&gt;Größenordnung!$A$6,Größenordnung!$C$6,IF('3a. Bewertung der Leistungen'!P37&gt;Größenordnung!$A$5,Größenordnung!$C$5,IF('3a. Bewertung der Leistungen'!P37&gt;Größenordnung!$A$4,Größenordnung!$C$4,IF('3a. Bewertung der Leistungen'!P37&gt;Größenordnung!$A$3,Größenordnung!$C$3,"ERROR"))))))))</f>
        <v>1000001-10000000</v>
      </c>
      <c r="R37" s="91" t="str">
        <f>IF(L37="(Bitte Wählen)","(Bitte pflegen)",IF(Q37="(Bitte Fallzahlen pflegen)","(Bitte pflegen)",VLOOKUP(Q37,Größenordnung!$C$3:$D$9,2,0)))</f>
        <v>(Bitte pflegen)</v>
      </c>
      <c r="S37" s="98" t="s">
        <v>44</v>
      </c>
      <c r="T37" s="98" t="s">
        <v>44</v>
      </c>
      <c r="U37" s="98" t="s">
        <v>44</v>
      </c>
      <c r="V37" s="92" t="str">
        <f t="shared" si="4"/>
        <v>(Bitte pflegen)</v>
      </c>
      <c r="W37" s="92"/>
      <c r="X37" s="92" t="str">
        <f t="shared" si="2"/>
        <v>(Bitte pflegen)</v>
      </c>
      <c r="Y37" s="92"/>
      <c r="Z37" s="92" t="str">
        <f t="shared" si="3"/>
        <v>Nein</v>
      </c>
    </row>
    <row r="38" spans="2:26" x14ac:dyDescent="0.3">
      <c r="B38" s="89" t="str">
        <f>IF(DB!B28="","",DB!B28)</f>
        <v/>
      </c>
      <c r="C38" s="170" t="str">
        <f>IF(DB!C28="","",DB!C28)</f>
        <v/>
      </c>
      <c r="D38" s="170"/>
      <c r="E38" s="119" t="str">
        <f>IF(DB!D28="","",DB!D28)</f>
        <v/>
      </c>
      <c r="F38" s="119" t="str">
        <f>IF(DB!E28="","",DB!E28)</f>
        <v/>
      </c>
      <c r="G38" s="119" t="str">
        <f>IF(DB!F28="","",DB!F28)</f>
        <v/>
      </c>
      <c r="H38" s="119" t="str">
        <f>IF(DB!G28="","",DB!G28)</f>
        <v/>
      </c>
      <c r="I38" s="119" t="str">
        <f>IF(DB!H28="","",DB!H28)</f>
        <v/>
      </c>
      <c r="J38" s="50" t="str">
        <f t="shared" si="0"/>
        <v/>
      </c>
      <c r="K38" s="4" t="s">
        <v>42</v>
      </c>
      <c r="L38" s="95" t="s">
        <v>44</v>
      </c>
      <c r="M38" s="96"/>
      <c r="N38" s="97" t="s">
        <v>44</v>
      </c>
      <c r="O38" s="97"/>
      <c r="P38" s="90" t="str">
        <f>IFERROR(IF(L38="Ja",IF(M38/VLOOKUP(N38,Bevölkerung!$C$9:$E$24,3,0)=0,"",IF(M38/VLOOKUP(N38,Bevölkerung!$C$9:$E$24,3,0)="","",M38/VLOOKUP(N38,Bevölkerung!$C$9:$E$24,3,0))),IF(L38="Nein",IF(O38=0,"",IF(O38="","",O38)),IF(L38="(Bitte Wählen)","MV","ERROR"))),"")</f>
        <v>MV</v>
      </c>
      <c r="Q38" s="91" t="str">
        <f>IF(P38="","(Bitte Fallzahlen pflegen)",IF('3a. Bewertung der Leistungen'!P38&gt;Größenordnung!$A$9,Größenordnung!$C$9,IF('3a. Bewertung der Leistungen'!P38&gt;Größenordnung!$A$8,Größenordnung!$C$8,IF('3a. Bewertung der Leistungen'!P38&gt;Größenordnung!$A$7,Größenordnung!$C$7,IF('3a. Bewertung der Leistungen'!P38&gt;Größenordnung!$A$6,Größenordnung!$C$6,IF('3a. Bewertung der Leistungen'!P38&gt;Größenordnung!$A$5,Größenordnung!$C$5,IF('3a. Bewertung der Leistungen'!P38&gt;Größenordnung!$A$4,Größenordnung!$C$4,IF('3a. Bewertung der Leistungen'!P38&gt;Größenordnung!$A$3,Größenordnung!$C$3,"ERROR"))))))))</f>
        <v>1000001-10000000</v>
      </c>
      <c r="R38" s="91" t="str">
        <f>IF(L38="(Bitte Wählen)","(Bitte pflegen)",IF(Q38="(Bitte Fallzahlen pflegen)","(Bitte pflegen)",VLOOKUP(Q38,Größenordnung!$C$3:$D$9,2,0)))</f>
        <v>(Bitte pflegen)</v>
      </c>
      <c r="S38" s="98" t="s">
        <v>44</v>
      </c>
      <c r="T38" s="98" t="s">
        <v>44</v>
      </c>
      <c r="U38" s="98" t="s">
        <v>44</v>
      </c>
      <c r="V38" s="92" t="str">
        <f t="shared" si="4"/>
        <v>(Bitte pflegen)</v>
      </c>
      <c r="W38" s="92"/>
      <c r="X38" s="92" t="str">
        <f t="shared" si="2"/>
        <v>(Bitte pflegen)</v>
      </c>
      <c r="Y38" s="92"/>
      <c r="Z38" s="92" t="str">
        <f t="shared" si="3"/>
        <v>Nein</v>
      </c>
    </row>
    <row r="39" spans="2:26" x14ac:dyDescent="0.3">
      <c r="B39" s="89" t="str">
        <f>IF(DB!B29="","",DB!B29)</f>
        <v/>
      </c>
      <c r="C39" s="170" t="str">
        <f>IF(DB!C29="","",DB!C29)</f>
        <v/>
      </c>
      <c r="D39" s="170"/>
      <c r="E39" s="119" t="str">
        <f>IF(DB!D29="","",DB!D29)</f>
        <v/>
      </c>
      <c r="F39" s="119" t="str">
        <f>IF(DB!E29="","",DB!E29)</f>
        <v/>
      </c>
      <c r="G39" s="119" t="str">
        <f>IF(DB!F29="","",DB!F29)</f>
        <v/>
      </c>
      <c r="H39" s="119" t="str">
        <f>IF(DB!G29="","",DB!G29)</f>
        <v/>
      </c>
      <c r="I39" s="119" t="str">
        <f>IF(DB!H29="","",DB!H29)</f>
        <v/>
      </c>
      <c r="J39" s="50" t="str">
        <f t="shared" si="0"/>
        <v/>
      </c>
      <c r="K39" s="4" t="s">
        <v>42</v>
      </c>
      <c r="L39" s="95" t="s">
        <v>44</v>
      </c>
      <c r="M39" s="96"/>
      <c r="N39" s="97" t="s">
        <v>44</v>
      </c>
      <c r="O39" s="97"/>
      <c r="P39" s="90" t="str">
        <f>IFERROR(IF(L39="Ja",IF(M39/VLOOKUP(N39,Bevölkerung!$C$9:$E$24,3,0)=0,"",IF(M39/VLOOKUP(N39,Bevölkerung!$C$9:$E$24,3,0)="","",M39/VLOOKUP(N39,Bevölkerung!$C$9:$E$24,3,0))),IF(L39="Nein",IF(O39=0,"",IF(O39="","",O39)),IF(L39="(Bitte Wählen)","MV","ERROR"))),"")</f>
        <v>MV</v>
      </c>
      <c r="Q39" s="91" t="str">
        <f>IF(P39="","(Bitte Fallzahlen pflegen)",IF('3a. Bewertung der Leistungen'!P39&gt;Größenordnung!$A$9,Größenordnung!$C$9,IF('3a. Bewertung der Leistungen'!P39&gt;Größenordnung!$A$8,Größenordnung!$C$8,IF('3a. Bewertung der Leistungen'!P39&gt;Größenordnung!$A$7,Größenordnung!$C$7,IF('3a. Bewertung der Leistungen'!P39&gt;Größenordnung!$A$6,Größenordnung!$C$6,IF('3a. Bewertung der Leistungen'!P39&gt;Größenordnung!$A$5,Größenordnung!$C$5,IF('3a. Bewertung der Leistungen'!P39&gt;Größenordnung!$A$4,Größenordnung!$C$4,IF('3a. Bewertung der Leistungen'!P39&gt;Größenordnung!$A$3,Größenordnung!$C$3,"ERROR"))))))))</f>
        <v>1000001-10000000</v>
      </c>
      <c r="R39" s="91" t="str">
        <f>IF(L39="(Bitte Wählen)","(Bitte pflegen)",IF(Q39="(Bitte Fallzahlen pflegen)","(Bitte pflegen)",VLOOKUP(Q39,Größenordnung!$C$3:$D$9,2,0)))</f>
        <v>(Bitte pflegen)</v>
      </c>
      <c r="S39" s="98" t="s">
        <v>44</v>
      </c>
      <c r="T39" s="98" t="s">
        <v>44</v>
      </c>
      <c r="U39" s="98" t="s">
        <v>44</v>
      </c>
      <c r="V39" s="92" t="str">
        <f t="shared" si="4"/>
        <v>(Bitte pflegen)</v>
      </c>
      <c r="W39" s="92"/>
      <c r="X39" s="92" t="str">
        <f t="shared" si="2"/>
        <v>(Bitte pflegen)</v>
      </c>
      <c r="Y39" s="92"/>
      <c r="Z39" s="92" t="str">
        <f t="shared" si="3"/>
        <v>Nein</v>
      </c>
    </row>
    <row r="40" spans="2:26" x14ac:dyDescent="0.3">
      <c r="B40" s="89" t="str">
        <f>IF(DB!B30="","",DB!B30)</f>
        <v/>
      </c>
      <c r="C40" s="170" t="str">
        <f>IF(DB!C30="","",DB!C30)</f>
        <v/>
      </c>
      <c r="D40" s="170"/>
      <c r="E40" s="119" t="str">
        <f>IF(DB!D30="","",DB!D30)</f>
        <v/>
      </c>
      <c r="F40" s="119" t="str">
        <f>IF(DB!E30="","",DB!E30)</f>
        <v/>
      </c>
      <c r="G40" s="119" t="str">
        <f>IF(DB!F30="","",DB!F30)</f>
        <v/>
      </c>
      <c r="H40" s="119" t="str">
        <f>IF(DB!G30="","",DB!G30)</f>
        <v/>
      </c>
      <c r="I40" s="119" t="str">
        <f>IF(DB!H30="","",DB!H30)</f>
        <v/>
      </c>
      <c r="J40" s="50" t="str">
        <f t="shared" si="0"/>
        <v/>
      </c>
      <c r="K40" s="4" t="s">
        <v>42</v>
      </c>
      <c r="L40" s="95" t="s">
        <v>44</v>
      </c>
      <c r="M40" s="96"/>
      <c r="N40" s="97" t="s">
        <v>44</v>
      </c>
      <c r="O40" s="97"/>
      <c r="P40" s="90" t="str">
        <f>IFERROR(IF(L40="Ja",IF(M40/VLOOKUP(N40,Bevölkerung!$C$9:$E$24,3,0)=0,"",IF(M40/VLOOKUP(N40,Bevölkerung!$C$9:$E$24,3,0)="","",M40/VLOOKUP(N40,Bevölkerung!$C$9:$E$24,3,0))),IF(L40="Nein",IF(O40=0,"",IF(O40="","",O40)),IF(L40="(Bitte Wählen)","MV","ERROR"))),"")</f>
        <v>MV</v>
      </c>
      <c r="Q40" s="91" t="str">
        <f>IF(P40="","(Bitte Fallzahlen pflegen)",IF('3a. Bewertung der Leistungen'!P40&gt;Größenordnung!$A$9,Größenordnung!$C$9,IF('3a. Bewertung der Leistungen'!P40&gt;Größenordnung!$A$8,Größenordnung!$C$8,IF('3a. Bewertung der Leistungen'!P40&gt;Größenordnung!$A$7,Größenordnung!$C$7,IF('3a. Bewertung der Leistungen'!P40&gt;Größenordnung!$A$6,Größenordnung!$C$6,IF('3a. Bewertung der Leistungen'!P40&gt;Größenordnung!$A$5,Größenordnung!$C$5,IF('3a. Bewertung der Leistungen'!P40&gt;Größenordnung!$A$4,Größenordnung!$C$4,IF('3a. Bewertung der Leistungen'!P40&gt;Größenordnung!$A$3,Größenordnung!$C$3,"ERROR"))))))))</f>
        <v>1000001-10000000</v>
      </c>
      <c r="R40" s="91" t="str">
        <f>IF(L40="(Bitte Wählen)","(Bitte pflegen)",IF(Q40="(Bitte Fallzahlen pflegen)","(Bitte pflegen)",VLOOKUP(Q40,Größenordnung!$C$3:$D$9,2,0)))</f>
        <v>(Bitte pflegen)</v>
      </c>
      <c r="S40" s="98" t="s">
        <v>44</v>
      </c>
      <c r="T40" s="98" t="s">
        <v>44</v>
      </c>
      <c r="U40" s="98" t="s">
        <v>44</v>
      </c>
      <c r="V40" s="92" t="str">
        <f t="shared" si="4"/>
        <v>(Bitte pflegen)</v>
      </c>
      <c r="W40" s="92"/>
      <c r="X40" s="92" t="str">
        <f t="shared" si="2"/>
        <v>(Bitte pflegen)</v>
      </c>
      <c r="Y40" s="92"/>
      <c r="Z40" s="92" t="str">
        <f t="shared" si="3"/>
        <v>Nein</v>
      </c>
    </row>
    <row r="41" spans="2:26" x14ac:dyDescent="0.3">
      <c r="B41" s="89" t="str">
        <f>IF(DB!B31="","",DB!B31)</f>
        <v/>
      </c>
      <c r="C41" s="170" t="str">
        <f>IF(DB!C31="","",DB!C31)</f>
        <v/>
      </c>
      <c r="D41" s="170"/>
      <c r="E41" s="119" t="str">
        <f>IF(DB!D31="","",DB!D31)</f>
        <v/>
      </c>
      <c r="F41" s="119" t="str">
        <f>IF(DB!E31="","",DB!E31)</f>
        <v/>
      </c>
      <c r="G41" s="119" t="str">
        <f>IF(DB!F31="","",DB!F31)</f>
        <v/>
      </c>
      <c r="H41" s="119" t="str">
        <f>IF(DB!G31="","",DB!G31)</f>
        <v/>
      </c>
      <c r="I41" s="119" t="str">
        <f>IF(DB!H31="","",DB!H31)</f>
        <v/>
      </c>
      <c r="J41" s="50" t="str">
        <f t="shared" si="0"/>
        <v/>
      </c>
      <c r="K41" s="4" t="s">
        <v>42</v>
      </c>
      <c r="L41" s="95" t="s">
        <v>44</v>
      </c>
      <c r="M41" s="96"/>
      <c r="N41" s="97" t="s">
        <v>44</v>
      </c>
      <c r="O41" s="97"/>
      <c r="P41" s="90" t="str">
        <f>IFERROR(IF(L41="Ja",IF(M41/VLOOKUP(N41,Bevölkerung!$C$9:$E$24,3,0)=0,"",IF(M41/VLOOKUP(N41,Bevölkerung!$C$9:$E$24,3,0)="","",M41/VLOOKUP(N41,Bevölkerung!$C$9:$E$24,3,0))),IF(L41="Nein",IF(O41=0,"",IF(O41="","",O41)),IF(L41="(Bitte Wählen)","MV","ERROR"))),"")</f>
        <v>MV</v>
      </c>
      <c r="Q41" s="91" t="str">
        <f>IF(P41="","(Bitte Fallzahlen pflegen)",IF('3a. Bewertung der Leistungen'!P41&gt;Größenordnung!$A$9,Größenordnung!$C$9,IF('3a. Bewertung der Leistungen'!P41&gt;Größenordnung!$A$8,Größenordnung!$C$8,IF('3a. Bewertung der Leistungen'!P41&gt;Größenordnung!$A$7,Größenordnung!$C$7,IF('3a. Bewertung der Leistungen'!P41&gt;Größenordnung!$A$6,Größenordnung!$C$6,IF('3a. Bewertung der Leistungen'!P41&gt;Größenordnung!$A$5,Größenordnung!$C$5,IF('3a. Bewertung der Leistungen'!P41&gt;Größenordnung!$A$4,Größenordnung!$C$4,IF('3a. Bewertung der Leistungen'!P41&gt;Größenordnung!$A$3,Größenordnung!$C$3,"ERROR"))))))))</f>
        <v>1000001-10000000</v>
      </c>
      <c r="R41" s="91" t="str">
        <f>IF(L41="(Bitte Wählen)","(Bitte pflegen)",IF(Q41="(Bitte Fallzahlen pflegen)","(Bitte pflegen)",VLOOKUP(Q41,Größenordnung!$C$3:$D$9,2,0)))</f>
        <v>(Bitte pflegen)</v>
      </c>
      <c r="S41" s="98" t="s">
        <v>44</v>
      </c>
      <c r="T41" s="98" t="s">
        <v>44</v>
      </c>
      <c r="U41" s="98" t="s">
        <v>44</v>
      </c>
      <c r="V41" s="92" t="str">
        <f t="shared" si="4"/>
        <v>(Bitte pflegen)</v>
      </c>
      <c r="W41" s="92"/>
      <c r="X41" s="92" t="str">
        <f t="shared" si="2"/>
        <v>(Bitte pflegen)</v>
      </c>
      <c r="Y41" s="92"/>
      <c r="Z41" s="92" t="str">
        <f t="shared" si="3"/>
        <v>Nein</v>
      </c>
    </row>
    <row r="42" spans="2:26" x14ac:dyDescent="0.3">
      <c r="B42" s="89" t="str">
        <f>IF(DB!B32="","",DB!B32)</f>
        <v/>
      </c>
      <c r="C42" s="170" t="str">
        <f>IF(DB!C32="","",DB!C32)</f>
        <v/>
      </c>
      <c r="D42" s="170"/>
      <c r="E42" s="119" t="str">
        <f>IF(DB!D32="","",DB!D32)</f>
        <v/>
      </c>
      <c r="F42" s="119" t="str">
        <f>IF(DB!E32="","",DB!E32)</f>
        <v/>
      </c>
      <c r="G42" s="119" t="str">
        <f>IF(DB!F32="","",DB!F32)</f>
        <v/>
      </c>
      <c r="H42" s="119" t="str">
        <f>IF(DB!G32="","",DB!G32)</f>
        <v/>
      </c>
      <c r="I42" s="119" t="str">
        <f>IF(DB!H32="","",DB!H32)</f>
        <v/>
      </c>
      <c r="J42" s="50" t="str">
        <f t="shared" si="0"/>
        <v/>
      </c>
      <c r="K42" s="4" t="s">
        <v>42</v>
      </c>
      <c r="L42" s="95" t="s">
        <v>44</v>
      </c>
      <c r="M42" s="96"/>
      <c r="N42" s="97" t="s">
        <v>44</v>
      </c>
      <c r="O42" s="97"/>
      <c r="P42" s="90" t="str">
        <f>IFERROR(IF(L42="Ja",IF(M42/VLOOKUP(N42,Bevölkerung!$C$9:$E$24,3,0)=0,"",IF(M42/VLOOKUP(N42,Bevölkerung!$C$9:$E$24,3,0)="","",M42/VLOOKUP(N42,Bevölkerung!$C$9:$E$24,3,0))),IF(L42="Nein",IF(O42=0,"",IF(O42="","",O42)),IF(L42="(Bitte Wählen)","MV","ERROR"))),"")</f>
        <v>MV</v>
      </c>
      <c r="Q42" s="91" t="str">
        <f>IF(P42="","(Bitte Fallzahlen pflegen)",IF('3a. Bewertung der Leistungen'!P42&gt;Größenordnung!$A$9,Größenordnung!$C$9,IF('3a. Bewertung der Leistungen'!P42&gt;Größenordnung!$A$8,Größenordnung!$C$8,IF('3a. Bewertung der Leistungen'!P42&gt;Größenordnung!$A$7,Größenordnung!$C$7,IF('3a. Bewertung der Leistungen'!P42&gt;Größenordnung!$A$6,Größenordnung!$C$6,IF('3a. Bewertung der Leistungen'!P42&gt;Größenordnung!$A$5,Größenordnung!$C$5,IF('3a. Bewertung der Leistungen'!P42&gt;Größenordnung!$A$4,Größenordnung!$C$4,IF('3a. Bewertung der Leistungen'!P42&gt;Größenordnung!$A$3,Größenordnung!$C$3,"ERROR"))))))))</f>
        <v>1000001-10000000</v>
      </c>
      <c r="R42" s="91" t="str">
        <f>IF(L42="(Bitte Wählen)","(Bitte pflegen)",IF(Q42="(Bitte Fallzahlen pflegen)","(Bitte pflegen)",VLOOKUP(Q42,Größenordnung!$C$3:$D$9,2,0)))</f>
        <v>(Bitte pflegen)</v>
      </c>
      <c r="S42" s="98" t="s">
        <v>44</v>
      </c>
      <c r="T42" s="98" t="s">
        <v>44</v>
      </c>
      <c r="U42" s="98" t="s">
        <v>44</v>
      </c>
      <c r="V42" s="92" t="str">
        <f t="shared" si="4"/>
        <v>(Bitte pflegen)</v>
      </c>
      <c r="W42" s="92"/>
      <c r="X42" s="92" t="str">
        <f t="shared" si="2"/>
        <v>(Bitte pflegen)</v>
      </c>
      <c r="Y42" s="92"/>
      <c r="Z42" s="92" t="str">
        <f t="shared" si="3"/>
        <v>Nein</v>
      </c>
    </row>
    <row r="43" spans="2:26" x14ac:dyDescent="0.3">
      <c r="B43" s="89" t="str">
        <f>IF(DB!B33="","",DB!B33)</f>
        <v/>
      </c>
      <c r="C43" s="170" t="str">
        <f>IF(DB!C33="","",DB!C33)</f>
        <v/>
      </c>
      <c r="D43" s="170"/>
      <c r="E43" s="119" t="str">
        <f>IF(DB!D33="","",DB!D33)</f>
        <v/>
      </c>
      <c r="F43" s="119" t="str">
        <f>IF(DB!E33="","",DB!E33)</f>
        <v/>
      </c>
      <c r="G43" s="119" t="str">
        <f>IF(DB!F33="","",DB!F33)</f>
        <v/>
      </c>
      <c r="H43" s="119" t="str">
        <f>IF(DB!G33="","",DB!G33)</f>
        <v/>
      </c>
      <c r="I43" s="119" t="str">
        <f>IF(DB!H33="","",DB!H33)</f>
        <v/>
      </c>
      <c r="J43" s="50" t="str">
        <f t="shared" si="0"/>
        <v/>
      </c>
      <c r="K43" s="4" t="s">
        <v>42</v>
      </c>
      <c r="L43" s="95" t="s">
        <v>44</v>
      </c>
      <c r="M43" s="96"/>
      <c r="N43" s="97" t="s">
        <v>44</v>
      </c>
      <c r="O43" s="97"/>
      <c r="P43" s="90" t="str">
        <f>IFERROR(IF(L43="Ja",IF(M43/VLOOKUP(N43,Bevölkerung!$C$9:$E$24,3,0)=0,"",IF(M43/VLOOKUP(N43,Bevölkerung!$C$9:$E$24,3,0)="","",M43/VLOOKUP(N43,Bevölkerung!$C$9:$E$24,3,0))),IF(L43="Nein",IF(O43=0,"",IF(O43="","",O43)),IF(L43="(Bitte Wählen)","MV","ERROR"))),"")</f>
        <v>MV</v>
      </c>
      <c r="Q43" s="91" t="str">
        <f>IF(P43="","(Bitte Fallzahlen pflegen)",IF('3a. Bewertung der Leistungen'!P43&gt;Größenordnung!$A$9,Größenordnung!$C$9,IF('3a. Bewertung der Leistungen'!P43&gt;Größenordnung!$A$8,Größenordnung!$C$8,IF('3a. Bewertung der Leistungen'!P43&gt;Größenordnung!$A$7,Größenordnung!$C$7,IF('3a. Bewertung der Leistungen'!P43&gt;Größenordnung!$A$6,Größenordnung!$C$6,IF('3a. Bewertung der Leistungen'!P43&gt;Größenordnung!$A$5,Größenordnung!$C$5,IF('3a. Bewertung der Leistungen'!P43&gt;Größenordnung!$A$4,Größenordnung!$C$4,IF('3a. Bewertung der Leistungen'!P43&gt;Größenordnung!$A$3,Größenordnung!$C$3,"ERROR"))))))))</f>
        <v>1000001-10000000</v>
      </c>
      <c r="R43" s="91" t="str">
        <f>IF(L43="(Bitte Wählen)","(Bitte pflegen)",IF(Q43="(Bitte Fallzahlen pflegen)","(Bitte pflegen)",VLOOKUP(Q43,Größenordnung!$C$3:$D$9,2,0)))</f>
        <v>(Bitte pflegen)</v>
      </c>
      <c r="S43" s="98" t="s">
        <v>44</v>
      </c>
      <c r="T43" s="98" t="s">
        <v>44</v>
      </c>
      <c r="U43" s="98" t="s">
        <v>44</v>
      </c>
      <c r="V43" s="92" t="str">
        <f t="shared" si="4"/>
        <v>(Bitte pflegen)</v>
      </c>
      <c r="W43" s="92"/>
      <c r="X43" s="92" t="str">
        <f t="shared" si="2"/>
        <v>(Bitte pflegen)</v>
      </c>
      <c r="Y43" s="92"/>
      <c r="Z43" s="92" t="str">
        <f t="shared" si="3"/>
        <v>Nein</v>
      </c>
    </row>
    <row r="44" spans="2:26" x14ac:dyDescent="0.3">
      <c r="B44" s="89" t="str">
        <f>IF(DB!B34="","",DB!B34)</f>
        <v/>
      </c>
      <c r="C44" s="170" t="str">
        <f>IF(DB!C34="","",DB!C34)</f>
        <v/>
      </c>
      <c r="D44" s="170"/>
      <c r="E44" s="119" t="str">
        <f>IF(DB!D34="","",DB!D34)</f>
        <v/>
      </c>
      <c r="F44" s="119" t="str">
        <f>IF(DB!E34="","",DB!E34)</f>
        <v/>
      </c>
      <c r="G44" s="119" t="str">
        <f>IF(DB!F34="","",DB!F34)</f>
        <v/>
      </c>
      <c r="H44" s="119" t="str">
        <f>IF(DB!G34="","",DB!G34)</f>
        <v/>
      </c>
      <c r="I44" s="119" t="str">
        <f>IF(DB!H34="","",DB!H34)</f>
        <v/>
      </c>
      <c r="J44" s="50" t="str">
        <f t="shared" si="0"/>
        <v/>
      </c>
      <c r="K44" s="4" t="s">
        <v>42</v>
      </c>
      <c r="L44" s="95" t="s">
        <v>44</v>
      </c>
      <c r="M44" s="96"/>
      <c r="N44" s="97" t="s">
        <v>44</v>
      </c>
      <c r="O44" s="97"/>
      <c r="P44" s="90" t="str">
        <f>IFERROR(IF(L44="Ja",IF(M44/VLOOKUP(N44,Bevölkerung!$C$9:$E$24,3,0)=0,"",IF(M44/VLOOKUP(N44,Bevölkerung!$C$9:$E$24,3,0)="","",M44/VLOOKUP(N44,Bevölkerung!$C$9:$E$24,3,0))),IF(L44="Nein",IF(O44=0,"",IF(O44="","",O44)),IF(L44="(Bitte Wählen)","MV","ERROR"))),"")</f>
        <v>MV</v>
      </c>
      <c r="Q44" s="91" t="str">
        <f>IF(P44="","(Bitte Fallzahlen pflegen)",IF('3a. Bewertung der Leistungen'!P44&gt;Größenordnung!$A$9,Größenordnung!$C$9,IF('3a. Bewertung der Leistungen'!P44&gt;Größenordnung!$A$8,Größenordnung!$C$8,IF('3a. Bewertung der Leistungen'!P44&gt;Größenordnung!$A$7,Größenordnung!$C$7,IF('3a. Bewertung der Leistungen'!P44&gt;Größenordnung!$A$6,Größenordnung!$C$6,IF('3a. Bewertung der Leistungen'!P44&gt;Größenordnung!$A$5,Größenordnung!$C$5,IF('3a. Bewertung der Leistungen'!P44&gt;Größenordnung!$A$4,Größenordnung!$C$4,IF('3a. Bewertung der Leistungen'!P44&gt;Größenordnung!$A$3,Größenordnung!$C$3,"ERROR"))))))))</f>
        <v>1000001-10000000</v>
      </c>
      <c r="R44" s="91" t="str">
        <f>IF(L44="(Bitte Wählen)","(Bitte pflegen)",IF(Q44="(Bitte Fallzahlen pflegen)","(Bitte pflegen)",VLOOKUP(Q44,Größenordnung!$C$3:$D$9,2,0)))</f>
        <v>(Bitte pflegen)</v>
      </c>
      <c r="S44" s="98" t="s">
        <v>44</v>
      </c>
      <c r="T44" s="98" t="s">
        <v>44</v>
      </c>
      <c r="U44" s="98" t="s">
        <v>44</v>
      </c>
      <c r="V44" s="92" t="str">
        <f t="shared" si="4"/>
        <v>(Bitte pflegen)</v>
      </c>
      <c r="W44" s="92"/>
      <c r="X44" s="92" t="str">
        <f t="shared" si="2"/>
        <v>(Bitte pflegen)</v>
      </c>
      <c r="Y44" s="92"/>
      <c r="Z44" s="92" t="str">
        <f t="shared" si="3"/>
        <v>Nein</v>
      </c>
    </row>
    <row r="45" spans="2:26" x14ac:dyDescent="0.3">
      <c r="B45" s="89" t="str">
        <f>IF(DB!B35="","",DB!B35)</f>
        <v/>
      </c>
      <c r="C45" s="170" t="str">
        <f>IF(DB!C35="","",DB!C35)</f>
        <v/>
      </c>
      <c r="D45" s="170"/>
      <c r="E45" s="119" t="str">
        <f>IF(DB!D35="","",DB!D35)</f>
        <v/>
      </c>
      <c r="F45" s="119" t="str">
        <f>IF(DB!E35="","",DB!E35)</f>
        <v/>
      </c>
      <c r="G45" s="119" t="str">
        <f>IF(DB!F35="","",DB!F35)</f>
        <v/>
      </c>
      <c r="H45" s="119" t="str">
        <f>IF(DB!G35="","",DB!G35)</f>
        <v/>
      </c>
      <c r="I45" s="119" t="str">
        <f>IF(DB!H35="","",DB!H35)</f>
        <v/>
      </c>
      <c r="J45" s="50" t="str">
        <f t="shared" si="0"/>
        <v/>
      </c>
      <c r="K45" s="4" t="s">
        <v>42</v>
      </c>
      <c r="L45" s="95" t="s">
        <v>44</v>
      </c>
      <c r="M45" s="96"/>
      <c r="N45" s="97" t="s">
        <v>44</v>
      </c>
      <c r="O45" s="97"/>
      <c r="P45" s="90" t="str">
        <f>IFERROR(IF(L45="Ja",IF(M45/VLOOKUP(N45,Bevölkerung!$C$9:$E$24,3,0)=0,"",IF(M45/VLOOKUP(N45,Bevölkerung!$C$9:$E$24,3,0)="","",M45/VLOOKUP(N45,Bevölkerung!$C$9:$E$24,3,0))),IF(L45="Nein",IF(O45=0,"",IF(O45="","",O45)),IF(L45="(Bitte Wählen)","MV","ERROR"))),"")</f>
        <v>MV</v>
      </c>
      <c r="Q45" s="91" t="str">
        <f>IF(P45="","(Bitte Fallzahlen pflegen)",IF('3a. Bewertung der Leistungen'!P45&gt;Größenordnung!$A$9,Größenordnung!$C$9,IF('3a. Bewertung der Leistungen'!P45&gt;Größenordnung!$A$8,Größenordnung!$C$8,IF('3a. Bewertung der Leistungen'!P45&gt;Größenordnung!$A$7,Größenordnung!$C$7,IF('3a. Bewertung der Leistungen'!P45&gt;Größenordnung!$A$6,Größenordnung!$C$6,IF('3a. Bewertung der Leistungen'!P45&gt;Größenordnung!$A$5,Größenordnung!$C$5,IF('3a. Bewertung der Leistungen'!P45&gt;Größenordnung!$A$4,Größenordnung!$C$4,IF('3a. Bewertung der Leistungen'!P45&gt;Größenordnung!$A$3,Größenordnung!$C$3,"ERROR"))))))))</f>
        <v>1000001-10000000</v>
      </c>
      <c r="R45" s="91" t="str">
        <f>IF(L45="(Bitte Wählen)","(Bitte pflegen)",IF(Q45="(Bitte Fallzahlen pflegen)","(Bitte pflegen)",VLOOKUP(Q45,Größenordnung!$C$3:$D$9,2,0)))</f>
        <v>(Bitte pflegen)</v>
      </c>
      <c r="S45" s="98" t="s">
        <v>44</v>
      </c>
      <c r="T45" s="98" t="s">
        <v>44</v>
      </c>
      <c r="U45" s="98" t="s">
        <v>44</v>
      </c>
      <c r="V45" s="92" t="str">
        <f t="shared" si="4"/>
        <v>(Bitte pflegen)</v>
      </c>
      <c r="W45" s="92"/>
      <c r="X45" s="92" t="str">
        <f t="shared" si="2"/>
        <v>(Bitte pflegen)</v>
      </c>
      <c r="Y45" s="92"/>
      <c r="Z45" s="92" t="str">
        <f t="shared" si="3"/>
        <v>Nein</v>
      </c>
    </row>
    <row r="46" spans="2:26" x14ac:dyDescent="0.3">
      <c r="B46" s="89" t="str">
        <f>IF(DB!B36="","",DB!B36)</f>
        <v/>
      </c>
      <c r="C46" s="170" t="str">
        <f>IF(DB!C36="","",DB!C36)</f>
        <v/>
      </c>
      <c r="D46" s="170"/>
      <c r="E46" s="119" t="str">
        <f>IF(DB!D36="","",DB!D36)</f>
        <v/>
      </c>
      <c r="F46" s="119" t="str">
        <f>IF(DB!E36="","",DB!E36)</f>
        <v/>
      </c>
      <c r="G46" s="119" t="str">
        <f>IF(DB!F36="","",DB!F36)</f>
        <v/>
      </c>
      <c r="H46" s="119" t="str">
        <f>IF(DB!G36="","",DB!G36)</f>
        <v/>
      </c>
      <c r="I46" s="119" t="str">
        <f>IF(DB!H36="","",DB!H36)</f>
        <v/>
      </c>
      <c r="J46" s="50" t="str">
        <f t="shared" si="0"/>
        <v/>
      </c>
      <c r="K46" s="4" t="s">
        <v>42</v>
      </c>
      <c r="L46" s="95" t="s">
        <v>44</v>
      </c>
      <c r="M46" s="96"/>
      <c r="N46" s="97" t="s">
        <v>44</v>
      </c>
      <c r="O46" s="97"/>
      <c r="P46" s="90" t="str">
        <f>IFERROR(IF(L46="Ja",IF(M46/VLOOKUP(N46,Bevölkerung!$C$9:$E$24,3,0)=0,"",IF(M46/VLOOKUP(N46,Bevölkerung!$C$9:$E$24,3,0)="","",M46/VLOOKUP(N46,Bevölkerung!$C$9:$E$24,3,0))),IF(L46="Nein",IF(O46=0,"",IF(O46="","",O46)),IF(L46="(Bitte Wählen)","MV","ERROR"))),"")</f>
        <v>MV</v>
      </c>
      <c r="Q46" s="91" t="str">
        <f>IF(P46="","(Bitte Fallzahlen pflegen)",IF('3a. Bewertung der Leistungen'!P46&gt;Größenordnung!$A$9,Größenordnung!$C$9,IF('3a. Bewertung der Leistungen'!P46&gt;Größenordnung!$A$8,Größenordnung!$C$8,IF('3a. Bewertung der Leistungen'!P46&gt;Größenordnung!$A$7,Größenordnung!$C$7,IF('3a. Bewertung der Leistungen'!P46&gt;Größenordnung!$A$6,Größenordnung!$C$6,IF('3a. Bewertung der Leistungen'!P46&gt;Größenordnung!$A$5,Größenordnung!$C$5,IF('3a. Bewertung der Leistungen'!P46&gt;Größenordnung!$A$4,Größenordnung!$C$4,IF('3a. Bewertung der Leistungen'!P46&gt;Größenordnung!$A$3,Größenordnung!$C$3,"ERROR"))))))))</f>
        <v>1000001-10000000</v>
      </c>
      <c r="R46" s="91" t="str">
        <f>IF(L46="(Bitte Wählen)","(Bitte pflegen)",IF(Q46="(Bitte Fallzahlen pflegen)","(Bitte pflegen)",VLOOKUP(Q46,Größenordnung!$C$3:$D$9,2,0)))</f>
        <v>(Bitte pflegen)</v>
      </c>
      <c r="S46" s="98" t="s">
        <v>44</v>
      </c>
      <c r="T46" s="98" t="s">
        <v>44</v>
      </c>
      <c r="U46" s="98" t="s">
        <v>44</v>
      </c>
      <c r="V46" s="92" t="str">
        <f t="shared" si="4"/>
        <v>(Bitte pflegen)</v>
      </c>
      <c r="W46" s="92"/>
      <c r="X46" s="92" t="str">
        <f t="shared" si="2"/>
        <v>(Bitte pflegen)</v>
      </c>
      <c r="Y46" s="92"/>
      <c r="Z46" s="92" t="str">
        <f t="shared" si="3"/>
        <v>Nein</v>
      </c>
    </row>
    <row r="47" spans="2:26" x14ac:dyDescent="0.3">
      <c r="B47" s="89" t="str">
        <f>IF(DB!B37="","",DB!B37)</f>
        <v/>
      </c>
      <c r="C47" s="170" t="str">
        <f>IF(DB!C37="","",DB!C37)</f>
        <v/>
      </c>
      <c r="D47" s="170"/>
      <c r="E47" s="119" t="str">
        <f>IF(DB!D37="","",DB!D37)</f>
        <v/>
      </c>
      <c r="F47" s="119" t="str">
        <f>IF(DB!E37="","",DB!E37)</f>
        <v/>
      </c>
      <c r="G47" s="119" t="str">
        <f>IF(DB!F37="","",DB!F37)</f>
        <v/>
      </c>
      <c r="H47" s="119" t="str">
        <f>IF(DB!G37="","",DB!G37)</f>
        <v/>
      </c>
      <c r="I47" s="119" t="str">
        <f>IF(DB!H37="","",DB!H37)</f>
        <v/>
      </c>
      <c r="J47" s="50" t="str">
        <f t="shared" si="0"/>
        <v/>
      </c>
      <c r="K47" s="4" t="s">
        <v>42</v>
      </c>
      <c r="L47" s="95" t="s">
        <v>44</v>
      </c>
      <c r="M47" s="96"/>
      <c r="N47" s="97" t="s">
        <v>44</v>
      </c>
      <c r="O47" s="97"/>
      <c r="P47" s="90" t="str">
        <f>IFERROR(IF(L47="Ja",IF(M47/VLOOKUP(N47,Bevölkerung!$C$9:$E$24,3,0)=0,"",IF(M47/VLOOKUP(N47,Bevölkerung!$C$9:$E$24,3,0)="","",M47/VLOOKUP(N47,Bevölkerung!$C$9:$E$24,3,0))),IF(L47="Nein",IF(O47=0,"",IF(O47="","",O47)),IF(L47="(Bitte Wählen)","MV","ERROR"))),"")</f>
        <v>MV</v>
      </c>
      <c r="Q47" s="91" t="str">
        <f>IF(P47="","(Bitte Fallzahlen pflegen)",IF('3a. Bewertung der Leistungen'!P47&gt;Größenordnung!$A$9,Größenordnung!$C$9,IF('3a. Bewertung der Leistungen'!P47&gt;Größenordnung!$A$8,Größenordnung!$C$8,IF('3a. Bewertung der Leistungen'!P47&gt;Größenordnung!$A$7,Größenordnung!$C$7,IF('3a. Bewertung der Leistungen'!P47&gt;Größenordnung!$A$6,Größenordnung!$C$6,IF('3a. Bewertung der Leistungen'!P47&gt;Größenordnung!$A$5,Größenordnung!$C$5,IF('3a. Bewertung der Leistungen'!P47&gt;Größenordnung!$A$4,Größenordnung!$C$4,IF('3a. Bewertung der Leistungen'!P47&gt;Größenordnung!$A$3,Größenordnung!$C$3,"ERROR"))))))))</f>
        <v>1000001-10000000</v>
      </c>
      <c r="R47" s="91" t="str">
        <f>IF(L47="(Bitte Wählen)","(Bitte pflegen)",IF(Q47="(Bitte Fallzahlen pflegen)","(Bitte pflegen)",VLOOKUP(Q47,Größenordnung!$C$3:$D$9,2,0)))</f>
        <v>(Bitte pflegen)</v>
      </c>
      <c r="S47" s="98" t="s">
        <v>44</v>
      </c>
      <c r="T47" s="98" t="s">
        <v>44</v>
      </c>
      <c r="U47" s="98" t="s">
        <v>44</v>
      </c>
      <c r="V47" s="92" t="str">
        <f t="shared" si="4"/>
        <v>(Bitte pflegen)</v>
      </c>
      <c r="W47" s="92"/>
      <c r="X47" s="92" t="str">
        <f t="shared" si="2"/>
        <v>(Bitte pflegen)</v>
      </c>
      <c r="Y47" s="92"/>
      <c r="Z47" s="92" t="str">
        <f t="shared" si="3"/>
        <v>Nein</v>
      </c>
    </row>
    <row r="48" spans="2:26" x14ac:dyDescent="0.3">
      <c r="B48" s="89" t="str">
        <f>IF(DB!B38="","",DB!B38)</f>
        <v/>
      </c>
      <c r="C48" s="170" t="str">
        <f>IF(DB!C38="","",DB!C38)</f>
        <v/>
      </c>
      <c r="D48" s="170"/>
      <c r="E48" s="119" t="str">
        <f>IF(DB!D38="","",DB!D38)</f>
        <v/>
      </c>
      <c r="F48" s="119" t="str">
        <f>IF(DB!E38="","",DB!E38)</f>
        <v/>
      </c>
      <c r="G48" s="119" t="str">
        <f>IF(DB!F38="","",DB!F38)</f>
        <v/>
      </c>
      <c r="H48" s="119" t="str">
        <f>IF(DB!G38="","",DB!G38)</f>
        <v/>
      </c>
      <c r="I48" s="119" t="str">
        <f>IF(DB!H38="","",DB!H38)</f>
        <v/>
      </c>
      <c r="J48" s="50" t="str">
        <f t="shared" si="0"/>
        <v/>
      </c>
      <c r="K48" s="4" t="s">
        <v>42</v>
      </c>
      <c r="L48" s="95" t="s">
        <v>44</v>
      </c>
      <c r="M48" s="96"/>
      <c r="N48" s="97" t="s">
        <v>44</v>
      </c>
      <c r="O48" s="97"/>
      <c r="P48" s="90" t="str">
        <f>IFERROR(IF(L48="Ja",IF(M48/VLOOKUP(N48,Bevölkerung!$C$9:$E$24,3,0)=0,"",IF(M48/VLOOKUP(N48,Bevölkerung!$C$9:$E$24,3,0)="","",M48/VLOOKUP(N48,Bevölkerung!$C$9:$E$24,3,0))),IF(L48="Nein",IF(O48=0,"",IF(O48="","",O48)),IF(L48="(Bitte Wählen)","MV","ERROR"))),"")</f>
        <v>MV</v>
      </c>
      <c r="Q48" s="91" t="str">
        <f>IF(P48="","(Bitte Fallzahlen pflegen)",IF('3a. Bewertung der Leistungen'!P48&gt;Größenordnung!$A$9,Größenordnung!$C$9,IF('3a. Bewertung der Leistungen'!P48&gt;Größenordnung!$A$8,Größenordnung!$C$8,IF('3a. Bewertung der Leistungen'!P48&gt;Größenordnung!$A$7,Größenordnung!$C$7,IF('3a. Bewertung der Leistungen'!P48&gt;Größenordnung!$A$6,Größenordnung!$C$6,IF('3a. Bewertung der Leistungen'!P48&gt;Größenordnung!$A$5,Größenordnung!$C$5,IF('3a. Bewertung der Leistungen'!P48&gt;Größenordnung!$A$4,Größenordnung!$C$4,IF('3a. Bewertung der Leistungen'!P48&gt;Größenordnung!$A$3,Größenordnung!$C$3,"ERROR"))))))))</f>
        <v>1000001-10000000</v>
      </c>
      <c r="R48" s="91" t="str">
        <f>IF(L48="(Bitte Wählen)","(Bitte pflegen)",IF(Q48="(Bitte Fallzahlen pflegen)","(Bitte pflegen)",VLOOKUP(Q48,Größenordnung!$C$3:$D$9,2,0)))</f>
        <v>(Bitte pflegen)</v>
      </c>
      <c r="S48" s="98" t="s">
        <v>44</v>
      </c>
      <c r="T48" s="98" t="s">
        <v>44</v>
      </c>
      <c r="U48" s="98" t="s">
        <v>44</v>
      </c>
      <c r="V48" s="92" t="str">
        <f t="shared" si="4"/>
        <v>(Bitte pflegen)</v>
      </c>
      <c r="W48" s="92"/>
      <c r="X48" s="92" t="str">
        <f t="shared" si="2"/>
        <v>(Bitte pflegen)</v>
      </c>
      <c r="Y48" s="92"/>
      <c r="Z48" s="92" t="str">
        <f t="shared" si="3"/>
        <v>Nein</v>
      </c>
    </row>
    <row r="49" spans="2:26" x14ac:dyDescent="0.3">
      <c r="B49" s="89" t="str">
        <f>IF(DB!B39="","",DB!B39)</f>
        <v/>
      </c>
      <c r="C49" s="170" t="str">
        <f>IF(DB!C39="","",DB!C39)</f>
        <v/>
      </c>
      <c r="D49" s="170"/>
      <c r="E49" s="119" t="str">
        <f>IF(DB!D39="","",DB!D39)</f>
        <v/>
      </c>
      <c r="F49" s="119" t="str">
        <f>IF(DB!E39="","",DB!E39)</f>
        <v/>
      </c>
      <c r="G49" s="119" t="str">
        <f>IF(DB!F39="","",DB!F39)</f>
        <v/>
      </c>
      <c r="H49" s="119" t="str">
        <f>IF(DB!G39="","",DB!G39)</f>
        <v/>
      </c>
      <c r="I49" s="119" t="str">
        <f>IF(DB!H39="","",DB!H39)</f>
        <v/>
      </c>
      <c r="J49" s="50" t="str">
        <f t="shared" si="0"/>
        <v/>
      </c>
      <c r="K49" s="4" t="s">
        <v>42</v>
      </c>
      <c r="L49" s="95" t="s">
        <v>44</v>
      </c>
      <c r="M49" s="96"/>
      <c r="N49" s="97" t="s">
        <v>44</v>
      </c>
      <c r="O49" s="97"/>
      <c r="P49" s="90" t="str">
        <f>IFERROR(IF(L49="Ja",IF(M49/VLOOKUP(N49,Bevölkerung!$C$9:$E$24,3,0)=0,"",IF(M49/VLOOKUP(N49,Bevölkerung!$C$9:$E$24,3,0)="","",M49/VLOOKUP(N49,Bevölkerung!$C$9:$E$24,3,0))),IF(L49="Nein",IF(O49=0,"",IF(O49="","",O49)),IF(L49="(Bitte Wählen)","MV","ERROR"))),"")</f>
        <v>MV</v>
      </c>
      <c r="Q49" s="91" t="str">
        <f>IF(P49="","(Bitte Fallzahlen pflegen)",IF('3a. Bewertung der Leistungen'!P49&gt;Größenordnung!$A$9,Größenordnung!$C$9,IF('3a. Bewertung der Leistungen'!P49&gt;Größenordnung!$A$8,Größenordnung!$C$8,IF('3a. Bewertung der Leistungen'!P49&gt;Größenordnung!$A$7,Größenordnung!$C$7,IF('3a. Bewertung der Leistungen'!P49&gt;Größenordnung!$A$6,Größenordnung!$C$6,IF('3a. Bewertung der Leistungen'!P49&gt;Größenordnung!$A$5,Größenordnung!$C$5,IF('3a. Bewertung der Leistungen'!P49&gt;Größenordnung!$A$4,Größenordnung!$C$4,IF('3a. Bewertung der Leistungen'!P49&gt;Größenordnung!$A$3,Größenordnung!$C$3,"ERROR"))))))))</f>
        <v>1000001-10000000</v>
      </c>
      <c r="R49" s="91" t="str">
        <f>IF(L49="(Bitte Wählen)","(Bitte pflegen)",IF(Q49="(Bitte Fallzahlen pflegen)","(Bitte pflegen)",VLOOKUP(Q49,Größenordnung!$C$3:$D$9,2,0)))</f>
        <v>(Bitte pflegen)</v>
      </c>
      <c r="S49" s="98" t="s">
        <v>44</v>
      </c>
      <c r="T49" s="98" t="s">
        <v>44</v>
      </c>
      <c r="U49" s="98" t="s">
        <v>44</v>
      </c>
      <c r="V49" s="92" t="str">
        <f t="shared" si="4"/>
        <v>(Bitte pflegen)</v>
      </c>
      <c r="W49" s="92"/>
      <c r="X49" s="92" t="str">
        <f t="shared" si="2"/>
        <v>(Bitte pflegen)</v>
      </c>
      <c r="Y49" s="92"/>
      <c r="Z49" s="92" t="str">
        <f t="shared" si="3"/>
        <v>Nein</v>
      </c>
    </row>
    <row r="50" spans="2:26" x14ac:dyDescent="0.3">
      <c r="B50" s="89" t="str">
        <f>IF(DB!B40="","",DB!B40)</f>
        <v/>
      </c>
      <c r="C50" s="170" t="str">
        <f>IF(DB!C40="","",DB!C40)</f>
        <v/>
      </c>
      <c r="D50" s="170"/>
      <c r="E50" s="119" t="str">
        <f>IF(DB!D40="","",DB!D40)</f>
        <v/>
      </c>
      <c r="F50" s="119" t="str">
        <f>IF(DB!E40="","",DB!E40)</f>
        <v/>
      </c>
      <c r="G50" s="119" t="str">
        <f>IF(DB!F40="","",DB!F40)</f>
        <v/>
      </c>
      <c r="H50" s="119" t="str">
        <f>IF(DB!G40="","",DB!G40)</f>
        <v/>
      </c>
      <c r="I50" s="119" t="str">
        <f>IF(DB!H40="","",DB!H40)</f>
        <v/>
      </c>
      <c r="J50" s="50" t="str">
        <f t="shared" si="0"/>
        <v/>
      </c>
      <c r="K50" s="4" t="s">
        <v>42</v>
      </c>
      <c r="L50" s="95" t="s">
        <v>44</v>
      </c>
      <c r="M50" s="96"/>
      <c r="N50" s="97" t="s">
        <v>44</v>
      </c>
      <c r="O50" s="97"/>
      <c r="P50" s="90" t="str">
        <f>IFERROR(IF(L50="Ja",IF(M50/VLOOKUP(N50,Bevölkerung!$C$9:$E$24,3,0)=0,"",IF(M50/VLOOKUP(N50,Bevölkerung!$C$9:$E$24,3,0)="","",M50/VLOOKUP(N50,Bevölkerung!$C$9:$E$24,3,0))),IF(L50="Nein",IF(O50=0,"",IF(O50="","",O50)),IF(L50="(Bitte Wählen)","MV","ERROR"))),"")</f>
        <v>MV</v>
      </c>
      <c r="Q50" s="91" t="str">
        <f>IF(P50="","(Bitte Fallzahlen pflegen)",IF('3a. Bewertung der Leistungen'!P50&gt;Größenordnung!$A$9,Größenordnung!$C$9,IF('3a. Bewertung der Leistungen'!P50&gt;Größenordnung!$A$8,Größenordnung!$C$8,IF('3a. Bewertung der Leistungen'!P50&gt;Größenordnung!$A$7,Größenordnung!$C$7,IF('3a. Bewertung der Leistungen'!P50&gt;Größenordnung!$A$6,Größenordnung!$C$6,IF('3a. Bewertung der Leistungen'!P50&gt;Größenordnung!$A$5,Größenordnung!$C$5,IF('3a. Bewertung der Leistungen'!P50&gt;Größenordnung!$A$4,Größenordnung!$C$4,IF('3a. Bewertung der Leistungen'!P50&gt;Größenordnung!$A$3,Größenordnung!$C$3,"ERROR"))))))))</f>
        <v>1000001-10000000</v>
      </c>
      <c r="R50" s="91" t="str">
        <f>IF(L50="(Bitte Wählen)","(Bitte pflegen)",IF(Q50="(Bitte Fallzahlen pflegen)","(Bitte pflegen)",VLOOKUP(Q50,Größenordnung!$C$3:$D$9,2,0)))</f>
        <v>(Bitte pflegen)</v>
      </c>
      <c r="S50" s="98" t="s">
        <v>44</v>
      </c>
      <c r="T50" s="98" t="s">
        <v>44</v>
      </c>
      <c r="U50" s="98" t="s">
        <v>44</v>
      </c>
      <c r="V50" s="92" t="str">
        <f t="shared" si="4"/>
        <v>(Bitte pflegen)</v>
      </c>
      <c r="W50" s="92"/>
      <c r="X50" s="92" t="str">
        <f t="shared" si="2"/>
        <v>(Bitte pflegen)</v>
      </c>
      <c r="Y50" s="92"/>
      <c r="Z50" s="92" t="str">
        <f t="shared" si="3"/>
        <v>Nein</v>
      </c>
    </row>
    <row r="51" spans="2:26" x14ac:dyDescent="0.3">
      <c r="B51" s="89" t="str">
        <f>IF(DB!B41="","",DB!B41)</f>
        <v/>
      </c>
      <c r="C51" s="170" t="str">
        <f>IF(DB!C41="","",DB!C41)</f>
        <v/>
      </c>
      <c r="D51" s="170"/>
      <c r="E51" s="119" t="str">
        <f>IF(DB!D41="","",DB!D41)</f>
        <v/>
      </c>
      <c r="F51" s="119" t="str">
        <f>IF(DB!E41="","",DB!E41)</f>
        <v/>
      </c>
      <c r="G51" s="119" t="str">
        <f>IF(DB!F41="","",DB!F41)</f>
        <v/>
      </c>
      <c r="H51" s="119" t="str">
        <f>IF(DB!G41="","",DB!G41)</f>
        <v/>
      </c>
      <c r="I51" s="119" t="str">
        <f>IF(DB!H41="","",DB!H41)</f>
        <v/>
      </c>
      <c r="J51" s="50" t="str">
        <f t="shared" si="0"/>
        <v/>
      </c>
      <c r="K51" s="4" t="s">
        <v>42</v>
      </c>
      <c r="L51" s="95" t="s">
        <v>44</v>
      </c>
      <c r="M51" s="96"/>
      <c r="N51" s="97" t="s">
        <v>44</v>
      </c>
      <c r="O51" s="97"/>
      <c r="P51" s="90" t="str">
        <f>IFERROR(IF(L51="Ja",IF(M51/VLOOKUP(N51,Bevölkerung!$C$9:$E$24,3,0)=0,"",IF(M51/VLOOKUP(N51,Bevölkerung!$C$9:$E$24,3,0)="","",M51/VLOOKUP(N51,Bevölkerung!$C$9:$E$24,3,0))),IF(L51="Nein",IF(O51=0,"",IF(O51="","",O51)),IF(L51="(Bitte Wählen)","MV","ERROR"))),"")</f>
        <v>MV</v>
      </c>
      <c r="Q51" s="91" t="str">
        <f>IF(P51="","(Bitte Fallzahlen pflegen)",IF('3a. Bewertung der Leistungen'!P51&gt;Größenordnung!$A$9,Größenordnung!$C$9,IF('3a. Bewertung der Leistungen'!P51&gt;Größenordnung!$A$8,Größenordnung!$C$8,IF('3a. Bewertung der Leistungen'!P51&gt;Größenordnung!$A$7,Größenordnung!$C$7,IF('3a. Bewertung der Leistungen'!P51&gt;Größenordnung!$A$6,Größenordnung!$C$6,IF('3a. Bewertung der Leistungen'!P51&gt;Größenordnung!$A$5,Größenordnung!$C$5,IF('3a. Bewertung der Leistungen'!P51&gt;Größenordnung!$A$4,Größenordnung!$C$4,IF('3a. Bewertung der Leistungen'!P51&gt;Größenordnung!$A$3,Größenordnung!$C$3,"ERROR"))))))))</f>
        <v>1000001-10000000</v>
      </c>
      <c r="R51" s="91" t="str">
        <f>IF(L51="(Bitte Wählen)","(Bitte pflegen)",IF(Q51="(Bitte Fallzahlen pflegen)","(Bitte pflegen)",VLOOKUP(Q51,Größenordnung!$C$3:$D$9,2,0)))</f>
        <v>(Bitte pflegen)</v>
      </c>
      <c r="S51" s="98" t="s">
        <v>44</v>
      </c>
      <c r="T51" s="98" t="s">
        <v>44</v>
      </c>
      <c r="U51" s="98" t="s">
        <v>44</v>
      </c>
      <c r="V51" s="92" t="str">
        <f t="shared" si="4"/>
        <v>(Bitte pflegen)</v>
      </c>
      <c r="W51" s="92"/>
      <c r="X51" s="92" t="str">
        <f t="shared" si="2"/>
        <v>(Bitte pflegen)</v>
      </c>
      <c r="Y51" s="92"/>
      <c r="Z51" s="92" t="str">
        <f t="shared" si="3"/>
        <v>Nein</v>
      </c>
    </row>
    <row r="52" spans="2:26" x14ac:dyDescent="0.3">
      <c r="B52" s="89" t="str">
        <f>IF(DB!B42="","",DB!B42)</f>
        <v/>
      </c>
      <c r="C52" s="170" t="str">
        <f>IF(DB!C42="","",DB!C42)</f>
        <v/>
      </c>
      <c r="D52" s="170"/>
      <c r="E52" s="119" t="str">
        <f>IF(DB!D42="","",DB!D42)</f>
        <v/>
      </c>
      <c r="F52" s="119" t="str">
        <f>IF(DB!E42="","",DB!E42)</f>
        <v/>
      </c>
      <c r="G52" s="119" t="str">
        <f>IF(DB!F42="","",DB!F42)</f>
        <v/>
      </c>
      <c r="H52" s="119" t="str">
        <f>IF(DB!G42="","",DB!G42)</f>
        <v/>
      </c>
      <c r="I52" s="119" t="str">
        <f>IF(DB!H42="","",DB!H42)</f>
        <v/>
      </c>
      <c r="J52" s="50" t="str">
        <f t="shared" si="0"/>
        <v/>
      </c>
      <c r="K52" s="4" t="s">
        <v>42</v>
      </c>
      <c r="L52" s="95" t="s">
        <v>44</v>
      </c>
      <c r="M52" s="96"/>
      <c r="N52" s="97" t="s">
        <v>44</v>
      </c>
      <c r="O52" s="97"/>
      <c r="P52" s="90" t="str">
        <f>IFERROR(IF(L52="Ja",IF(M52/VLOOKUP(N52,Bevölkerung!$C$9:$E$24,3,0)=0,"",IF(M52/VLOOKUP(N52,Bevölkerung!$C$9:$E$24,3,0)="","",M52/VLOOKUP(N52,Bevölkerung!$C$9:$E$24,3,0))),IF(L52="Nein",IF(O52=0,"",IF(O52="","",O52)),IF(L52="(Bitte Wählen)","MV","ERROR"))),"")</f>
        <v>MV</v>
      </c>
      <c r="Q52" s="91" t="str">
        <f>IF(P52="","(Bitte Fallzahlen pflegen)",IF('3a. Bewertung der Leistungen'!P52&gt;Größenordnung!$A$9,Größenordnung!$C$9,IF('3a. Bewertung der Leistungen'!P52&gt;Größenordnung!$A$8,Größenordnung!$C$8,IF('3a. Bewertung der Leistungen'!P52&gt;Größenordnung!$A$7,Größenordnung!$C$7,IF('3a. Bewertung der Leistungen'!P52&gt;Größenordnung!$A$6,Größenordnung!$C$6,IF('3a. Bewertung der Leistungen'!P52&gt;Größenordnung!$A$5,Größenordnung!$C$5,IF('3a. Bewertung der Leistungen'!P52&gt;Größenordnung!$A$4,Größenordnung!$C$4,IF('3a. Bewertung der Leistungen'!P52&gt;Größenordnung!$A$3,Größenordnung!$C$3,"ERROR"))))))))</f>
        <v>1000001-10000000</v>
      </c>
      <c r="R52" s="91" t="str">
        <f>IF(L52="(Bitte Wählen)","(Bitte pflegen)",IF(Q52="(Bitte Fallzahlen pflegen)","(Bitte pflegen)",VLOOKUP(Q52,Größenordnung!$C$3:$D$9,2,0)))</f>
        <v>(Bitte pflegen)</v>
      </c>
      <c r="S52" s="98" t="s">
        <v>44</v>
      </c>
      <c r="T52" s="98" t="s">
        <v>44</v>
      </c>
      <c r="U52" s="98" t="s">
        <v>44</v>
      </c>
      <c r="V52" s="92" t="str">
        <f t="shared" si="4"/>
        <v>(Bitte pflegen)</v>
      </c>
      <c r="W52" s="92"/>
      <c r="X52" s="92" t="str">
        <f t="shared" si="2"/>
        <v>(Bitte pflegen)</v>
      </c>
      <c r="Y52" s="92"/>
      <c r="Z52" s="92" t="str">
        <f t="shared" si="3"/>
        <v>Nein</v>
      </c>
    </row>
    <row r="53" spans="2:26" x14ac:dyDescent="0.3">
      <c r="B53" s="89" t="str">
        <f>IF(DB!B43="","",DB!B43)</f>
        <v/>
      </c>
      <c r="C53" s="170" t="str">
        <f>IF(DB!C43="","",DB!C43)</f>
        <v/>
      </c>
      <c r="D53" s="170"/>
      <c r="E53" s="119" t="str">
        <f>IF(DB!D43="","",DB!D43)</f>
        <v/>
      </c>
      <c r="F53" s="119" t="str">
        <f>IF(DB!E43="","",DB!E43)</f>
        <v/>
      </c>
      <c r="G53" s="119" t="str">
        <f>IF(DB!F43="","",DB!F43)</f>
        <v/>
      </c>
      <c r="H53" s="119" t="str">
        <f>IF(DB!G43="","",DB!G43)</f>
        <v/>
      </c>
      <c r="I53" s="119" t="str">
        <f>IF(DB!H43="","",DB!H43)</f>
        <v/>
      </c>
      <c r="J53" s="50" t="str">
        <f t="shared" si="0"/>
        <v/>
      </c>
      <c r="K53" s="4" t="s">
        <v>42</v>
      </c>
      <c r="L53" s="95" t="s">
        <v>44</v>
      </c>
      <c r="M53" s="96"/>
      <c r="N53" s="97" t="s">
        <v>44</v>
      </c>
      <c r="O53" s="97"/>
      <c r="P53" s="90" t="str">
        <f>IFERROR(IF(L53="Ja",IF(M53/VLOOKUP(N53,Bevölkerung!$C$9:$E$24,3,0)=0,"",IF(M53/VLOOKUP(N53,Bevölkerung!$C$9:$E$24,3,0)="","",M53/VLOOKUP(N53,Bevölkerung!$C$9:$E$24,3,0))),IF(L53="Nein",IF(O53=0,"",IF(O53="","",O53)),IF(L53="(Bitte Wählen)","MV","ERROR"))),"")</f>
        <v>MV</v>
      </c>
      <c r="Q53" s="91" t="str">
        <f>IF(P53="","(Bitte Fallzahlen pflegen)",IF('3a. Bewertung der Leistungen'!P53&gt;Größenordnung!$A$9,Größenordnung!$C$9,IF('3a. Bewertung der Leistungen'!P53&gt;Größenordnung!$A$8,Größenordnung!$C$8,IF('3a. Bewertung der Leistungen'!P53&gt;Größenordnung!$A$7,Größenordnung!$C$7,IF('3a. Bewertung der Leistungen'!P53&gt;Größenordnung!$A$6,Größenordnung!$C$6,IF('3a. Bewertung der Leistungen'!P53&gt;Größenordnung!$A$5,Größenordnung!$C$5,IF('3a. Bewertung der Leistungen'!P53&gt;Größenordnung!$A$4,Größenordnung!$C$4,IF('3a. Bewertung der Leistungen'!P53&gt;Größenordnung!$A$3,Größenordnung!$C$3,"ERROR"))))))))</f>
        <v>1000001-10000000</v>
      </c>
      <c r="R53" s="91" t="str">
        <f>IF(L53="(Bitte Wählen)","(Bitte pflegen)",IF(Q53="(Bitte Fallzahlen pflegen)","(Bitte pflegen)",VLOOKUP(Q53,Größenordnung!$C$3:$D$9,2,0)))</f>
        <v>(Bitte pflegen)</v>
      </c>
      <c r="S53" s="98" t="s">
        <v>44</v>
      </c>
      <c r="T53" s="98" t="s">
        <v>44</v>
      </c>
      <c r="U53" s="98" t="s">
        <v>44</v>
      </c>
      <c r="V53" s="92" t="str">
        <f t="shared" si="4"/>
        <v>(Bitte pflegen)</v>
      </c>
      <c r="W53" s="92"/>
      <c r="X53" s="92" t="str">
        <f t="shared" si="2"/>
        <v>(Bitte pflegen)</v>
      </c>
      <c r="Y53" s="92"/>
      <c r="Z53" s="92" t="str">
        <f t="shared" si="3"/>
        <v>Nein</v>
      </c>
    </row>
    <row r="54" spans="2:26" x14ac:dyDescent="0.3">
      <c r="B54" s="89" t="str">
        <f>IF(DB!B44="","",DB!B44)</f>
        <v/>
      </c>
      <c r="C54" s="170" t="str">
        <f>IF(DB!C44="","",DB!C44)</f>
        <v/>
      </c>
      <c r="D54" s="170"/>
      <c r="E54" s="119" t="str">
        <f>IF(DB!D44="","",DB!D44)</f>
        <v/>
      </c>
      <c r="F54" s="119" t="str">
        <f>IF(DB!E44="","",DB!E44)</f>
        <v/>
      </c>
      <c r="G54" s="119" t="str">
        <f>IF(DB!F44="","",DB!F44)</f>
        <v/>
      </c>
      <c r="H54" s="119" t="str">
        <f>IF(DB!G44="","",DB!G44)</f>
        <v/>
      </c>
      <c r="I54" s="119" t="str">
        <f>IF(DB!H44="","",DB!H44)</f>
        <v/>
      </c>
      <c r="J54" s="50" t="str">
        <f t="shared" si="0"/>
        <v/>
      </c>
      <c r="K54" s="4" t="s">
        <v>42</v>
      </c>
      <c r="L54" s="95" t="s">
        <v>44</v>
      </c>
      <c r="M54" s="96"/>
      <c r="N54" s="97" t="s">
        <v>44</v>
      </c>
      <c r="O54" s="97"/>
      <c r="P54" s="90" t="str">
        <f>IFERROR(IF(L54="Ja",IF(M54/VLOOKUP(N54,Bevölkerung!$C$9:$E$24,3,0)=0,"",IF(M54/VLOOKUP(N54,Bevölkerung!$C$9:$E$24,3,0)="","",M54/VLOOKUP(N54,Bevölkerung!$C$9:$E$24,3,0))),IF(L54="Nein",IF(O54=0,"",IF(O54="","",O54)),IF(L54="(Bitte Wählen)","MV","ERROR"))),"")</f>
        <v>MV</v>
      </c>
      <c r="Q54" s="91" t="str">
        <f>IF(P54="","(Bitte Fallzahlen pflegen)",IF('3a. Bewertung der Leistungen'!P54&gt;Größenordnung!$A$9,Größenordnung!$C$9,IF('3a. Bewertung der Leistungen'!P54&gt;Größenordnung!$A$8,Größenordnung!$C$8,IF('3a. Bewertung der Leistungen'!P54&gt;Größenordnung!$A$7,Größenordnung!$C$7,IF('3a. Bewertung der Leistungen'!P54&gt;Größenordnung!$A$6,Größenordnung!$C$6,IF('3a. Bewertung der Leistungen'!P54&gt;Größenordnung!$A$5,Größenordnung!$C$5,IF('3a. Bewertung der Leistungen'!P54&gt;Größenordnung!$A$4,Größenordnung!$C$4,IF('3a. Bewertung der Leistungen'!P54&gt;Größenordnung!$A$3,Größenordnung!$C$3,"ERROR"))))))))</f>
        <v>1000001-10000000</v>
      </c>
      <c r="R54" s="91" t="str">
        <f>IF(L54="(Bitte Wählen)","(Bitte pflegen)",IF(Q54="(Bitte Fallzahlen pflegen)","(Bitte pflegen)",VLOOKUP(Q54,Größenordnung!$C$3:$D$9,2,0)))</f>
        <v>(Bitte pflegen)</v>
      </c>
      <c r="S54" s="98" t="s">
        <v>44</v>
      </c>
      <c r="T54" s="98" t="s">
        <v>44</v>
      </c>
      <c r="U54" s="98" t="s">
        <v>44</v>
      </c>
      <c r="V54" s="92" t="str">
        <f t="shared" si="4"/>
        <v>(Bitte pflegen)</v>
      </c>
      <c r="W54" s="92"/>
      <c r="X54" s="92" t="str">
        <f t="shared" si="2"/>
        <v>(Bitte pflegen)</v>
      </c>
      <c r="Y54" s="92"/>
      <c r="Z54" s="92" t="str">
        <f t="shared" si="3"/>
        <v>Nein</v>
      </c>
    </row>
    <row r="55" spans="2:26" x14ac:dyDescent="0.3">
      <c r="B55" s="89" t="str">
        <f>IF(DB!B45="","",DB!B45)</f>
        <v/>
      </c>
      <c r="C55" s="170" t="str">
        <f>IF(DB!C45="","",DB!C45)</f>
        <v/>
      </c>
      <c r="D55" s="170"/>
      <c r="E55" s="119" t="str">
        <f>IF(DB!D45="","",DB!D45)</f>
        <v/>
      </c>
      <c r="F55" s="119" t="str">
        <f>IF(DB!E45="","",DB!E45)</f>
        <v/>
      </c>
      <c r="G55" s="119" t="str">
        <f>IF(DB!F45="","",DB!F45)</f>
        <v/>
      </c>
      <c r="H55" s="119" t="str">
        <f>IF(DB!G45="","",DB!G45)</f>
        <v/>
      </c>
      <c r="I55" s="119" t="str">
        <f>IF(DB!H45="","",DB!H45)</f>
        <v/>
      </c>
      <c r="J55" s="50" t="str">
        <f t="shared" si="0"/>
        <v/>
      </c>
      <c r="K55" s="4" t="s">
        <v>42</v>
      </c>
      <c r="L55" s="95" t="s">
        <v>44</v>
      </c>
      <c r="M55" s="96"/>
      <c r="N55" s="97" t="s">
        <v>44</v>
      </c>
      <c r="O55" s="97"/>
      <c r="P55" s="90" t="str">
        <f>IFERROR(IF(L55="Ja",IF(M55/VLOOKUP(N55,Bevölkerung!$C$9:$E$24,3,0)=0,"",IF(M55/VLOOKUP(N55,Bevölkerung!$C$9:$E$24,3,0)="","",M55/VLOOKUP(N55,Bevölkerung!$C$9:$E$24,3,0))),IF(L55="Nein",IF(O55=0,"",IF(O55="","",O55)),IF(L55="(Bitte Wählen)","MV","ERROR"))),"")</f>
        <v>MV</v>
      </c>
      <c r="Q55" s="91" t="str">
        <f>IF(P55="","(Bitte Fallzahlen pflegen)",IF('3a. Bewertung der Leistungen'!P55&gt;Größenordnung!$A$9,Größenordnung!$C$9,IF('3a. Bewertung der Leistungen'!P55&gt;Größenordnung!$A$8,Größenordnung!$C$8,IF('3a. Bewertung der Leistungen'!P55&gt;Größenordnung!$A$7,Größenordnung!$C$7,IF('3a. Bewertung der Leistungen'!P55&gt;Größenordnung!$A$6,Größenordnung!$C$6,IF('3a. Bewertung der Leistungen'!P55&gt;Größenordnung!$A$5,Größenordnung!$C$5,IF('3a. Bewertung der Leistungen'!P55&gt;Größenordnung!$A$4,Größenordnung!$C$4,IF('3a. Bewertung der Leistungen'!P55&gt;Größenordnung!$A$3,Größenordnung!$C$3,"ERROR"))))))))</f>
        <v>1000001-10000000</v>
      </c>
      <c r="R55" s="91" t="str">
        <f>IF(L55="(Bitte Wählen)","(Bitte pflegen)",IF(Q55="(Bitte Fallzahlen pflegen)","(Bitte pflegen)",VLOOKUP(Q55,Größenordnung!$C$3:$D$9,2,0)))</f>
        <v>(Bitte pflegen)</v>
      </c>
      <c r="S55" s="98" t="s">
        <v>44</v>
      </c>
      <c r="T55" s="98" t="s">
        <v>44</v>
      </c>
      <c r="U55" s="98" t="s">
        <v>44</v>
      </c>
      <c r="V55" s="92" t="str">
        <f t="shared" si="4"/>
        <v>(Bitte pflegen)</v>
      </c>
      <c r="W55" s="92"/>
      <c r="X55" s="92" t="str">
        <f t="shared" si="2"/>
        <v>(Bitte pflegen)</v>
      </c>
      <c r="Y55" s="92"/>
      <c r="Z55" s="92" t="str">
        <f t="shared" si="3"/>
        <v>Nein</v>
      </c>
    </row>
    <row r="56" spans="2:26" x14ac:dyDescent="0.3">
      <c r="B56" s="89" t="str">
        <f>IF(DB!B46="","",DB!B46)</f>
        <v/>
      </c>
      <c r="C56" s="170" t="str">
        <f>IF(DB!C46="","",DB!C46)</f>
        <v/>
      </c>
      <c r="D56" s="170"/>
      <c r="E56" s="119" t="str">
        <f>IF(DB!D46="","",DB!D46)</f>
        <v/>
      </c>
      <c r="F56" s="119" t="str">
        <f>IF(DB!E46="","",DB!E46)</f>
        <v/>
      </c>
      <c r="G56" s="119" t="str">
        <f>IF(DB!F46="","",DB!F46)</f>
        <v/>
      </c>
      <c r="H56" s="119" t="str">
        <f>IF(DB!G46="","",DB!G46)</f>
        <v/>
      </c>
      <c r="I56" s="119" t="str">
        <f>IF(DB!H46="","",DB!H46)</f>
        <v/>
      </c>
      <c r="J56" s="50" t="str">
        <f t="shared" si="0"/>
        <v/>
      </c>
      <c r="K56" s="4" t="s">
        <v>42</v>
      </c>
      <c r="L56" s="95" t="s">
        <v>44</v>
      </c>
      <c r="M56" s="96"/>
      <c r="N56" s="97" t="s">
        <v>44</v>
      </c>
      <c r="O56" s="97"/>
      <c r="P56" s="90" t="str">
        <f>IFERROR(IF(L56="Ja",IF(M56/VLOOKUP(N56,Bevölkerung!$C$9:$E$24,3,0)=0,"",IF(M56/VLOOKUP(N56,Bevölkerung!$C$9:$E$24,3,0)="","",M56/VLOOKUP(N56,Bevölkerung!$C$9:$E$24,3,0))),IF(L56="Nein",IF(O56=0,"",IF(O56="","",O56)),IF(L56="(Bitte Wählen)","MV","ERROR"))),"")</f>
        <v>MV</v>
      </c>
      <c r="Q56" s="91" t="str">
        <f>IF(P56="","(Bitte Fallzahlen pflegen)",IF('3a. Bewertung der Leistungen'!P56&gt;Größenordnung!$A$9,Größenordnung!$C$9,IF('3a. Bewertung der Leistungen'!P56&gt;Größenordnung!$A$8,Größenordnung!$C$8,IF('3a. Bewertung der Leistungen'!P56&gt;Größenordnung!$A$7,Größenordnung!$C$7,IF('3a. Bewertung der Leistungen'!P56&gt;Größenordnung!$A$6,Größenordnung!$C$6,IF('3a. Bewertung der Leistungen'!P56&gt;Größenordnung!$A$5,Größenordnung!$C$5,IF('3a. Bewertung der Leistungen'!P56&gt;Größenordnung!$A$4,Größenordnung!$C$4,IF('3a. Bewertung der Leistungen'!P56&gt;Größenordnung!$A$3,Größenordnung!$C$3,"ERROR"))))))))</f>
        <v>1000001-10000000</v>
      </c>
      <c r="R56" s="91" t="str">
        <f>IF(L56="(Bitte Wählen)","(Bitte pflegen)",IF(Q56="(Bitte Fallzahlen pflegen)","(Bitte pflegen)",VLOOKUP(Q56,Größenordnung!$C$3:$D$9,2,0)))</f>
        <v>(Bitte pflegen)</v>
      </c>
      <c r="S56" s="98" t="s">
        <v>44</v>
      </c>
      <c r="T56" s="98" t="s">
        <v>44</v>
      </c>
      <c r="U56" s="98" t="s">
        <v>44</v>
      </c>
      <c r="V56" s="92" t="str">
        <f t="shared" si="4"/>
        <v>(Bitte pflegen)</v>
      </c>
      <c r="W56" s="92"/>
      <c r="X56" s="92" t="str">
        <f t="shared" si="2"/>
        <v>(Bitte pflegen)</v>
      </c>
      <c r="Y56" s="92"/>
      <c r="Z56" s="92" t="str">
        <f t="shared" si="3"/>
        <v>Nein</v>
      </c>
    </row>
    <row r="57" spans="2:26" x14ac:dyDescent="0.3">
      <c r="B57" s="89" t="str">
        <f>IF(DB!B47="","",DB!B47)</f>
        <v/>
      </c>
      <c r="C57" s="170" t="str">
        <f>IF(DB!C47="","",DB!C47)</f>
        <v/>
      </c>
      <c r="D57" s="170"/>
      <c r="E57" s="119" t="str">
        <f>IF(DB!D47="","",DB!D47)</f>
        <v/>
      </c>
      <c r="F57" s="119" t="str">
        <f>IF(DB!E47="","",DB!E47)</f>
        <v/>
      </c>
      <c r="G57" s="119" t="str">
        <f>IF(DB!F47="","",DB!F47)</f>
        <v/>
      </c>
      <c r="H57" s="119" t="str">
        <f>IF(DB!G47="","",DB!G47)</f>
        <v/>
      </c>
      <c r="I57" s="119" t="str">
        <f>IF(DB!H47="","",DB!H47)</f>
        <v/>
      </c>
      <c r="J57" s="50" t="str">
        <f t="shared" si="0"/>
        <v/>
      </c>
      <c r="K57" s="4" t="s">
        <v>42</v>
      </c>
      <c r="L57" s="95" t="s">
        <v>44</v>
      </c>
      <c r="M57" s="96"/>
      <c r="N57" s="97" t="s">
        <v>44</v>
      </c>
      <c r="O57" s="97"/>
      <c r="P57" s="90" t="str">
        <f>IFERROR(IF(L57="Ja",IF(M57/VLOOKUP(N57,Bevölkerung!$C$9:$E$24,3,0)=0,"",IF(M57/VLOOKUP(N57,Bevölkerung!$C$9:$E$24,3,0)="","",M57/VLOOKUP(N57,Bevölkerung!$C$9:$E$24,3,0))),IF(L57="Nein",IF(O57=0,"",IF(O57="","",O57)),IF(L57="(Bitte Wählen)","MV","ERROR"))),"")</f>
        <v>MV</v>
      </c>
      <c r="Q57" s="91" t="str">
        <f>IF(P57="","(Bitte Fallzahlen pflegen)",IF('3a. Bewertung der Leistungen'!P57&gt;Größenordnung!$A$9,Größenordnung!$C$9,IF('3a. Bewertung der Leistungen'!P57&gt;Größenordnung!$A$8,Größenordnung!$C$8,IF('3a. Bewertung der Leistungen'!P57&gt;Größenordnung!$A$7,Größenordnung!$C$7,IF('3a. Bewertung der Leistungen'!P57&gt;Größenordnung!$A$6,Größenordnung!$C$6,IF('3a. Bewertung der Leistungen'!P57&gt;Größenordnung!$A$5,Größenordnung!$C$5,IF('3a. Bewertung der Leistungen'!P57&gt;Größenordnung!$A$4,Größenordnung!$C$4,IF('3a. Bewertung der Leistungen'!P57&gt;Größenordnung!$A$3,Größenordnung!$C$3,"ERROR"))))))))</f>
        <v>1000001-10000000</v>
      </c>
      <c r="R57" s="91" t="str">
        <f>IF(L57="(Bitte Wählen)","(Bitte pflegen)",IF(Q57="(Bitte Fallzahlen pflegen)","(Bitte pflegen)",VLOOKUP(Q57,Größenordnung!$C$3:$D$9,2,0)))</f>
        <v>(Bitte pflegen)</v>
      </c>
      <c r="S57" s="98" t="s">
        <v>44</v>
      </c>
      <c r="T57" s="98" t="s">
        <v>44</v>
      </c>
      <c r="U57" s="98" t="s">
        <v>44</v>
      </c>
      <c r="V57" s="92" t="str">
        <f t="shared" si="4"/>
        <v>(Bitte pflegen)</v>
      </c>
      <c r="W57" s="92"/>
      <c r="X57" s="92" t="str">
        <f t="shared" si="2"/>
        <v>(Bitte pflegen)</v>
      </c>
      <c r="Y57" s="92"/>
      <c r="Z57" s="92" t="str">
        <f t="shared" si="3"/>
        <v>Nein</v>
      </c>
    </row>
    <row r="58" spans="2:26" x14ac:dyDescent="0.3">
      <c r="B58" s="89" t="str">
        <f>IF(DB!B48="","",DB!B48)</f>
        <v/>
      </c>
      <c r="C58" s="170" t="str">
        <f>IF(DB!C48="","",DB!C48)</f>
        <v/>
      </c>
      <c r="D58" s="170"/>
      <c r="E58" s="119" t="str">
        <f>IF(DB!D48="","",DB!D48)</f>
        <v/>
      </c>
      <c r="F58" s="119" t="str">
        <f>IF(DB!E48="","",DB!E48)</f>
        <v/>
      </c>
      <c r="G58" s="119" t="str">
        <f>IF(DB!F48="","",DB!F48)</f>
        <v/>
      </c>
      <c r="H58" s="119" t="str">
        <f>IF(DB!G48="","",DB!G48)</f>
        <v/>
      </c>
      <c r="I58" s="119" t="str">
        <f>IF(DB!H48="","",DB!H48)</f>
        <v/>
      </c>
      <c r="J58" s="50" t="str">
        <f t="shared" si="0"/>
        <v/>
      </c>
      <c r="K58" s="4" t="s">
        <v>42</v>
      </c>
      <c r="L58" s="95" t="s">
        <v>44</v>
      </c>
      <c r="M58" s="96"/>
      <c r="N58" s="97" t="s">
        <v>44</v>
      </c>
      <c r="O58" s="97"/>
      <c r="P58" s="90" t="str">
        <f>IFERROR(IF(L58="Ja",IF(M58/VLOOKUP(N58,Bevölkerung!$C$9:$E$24,3,0)=0,"",IF(M58/VLOOKUP(N58,Bevölkerung!$C$9:$E$24,3,0)="","",M58/VLOOKUP(N58,Bevölkerung!$C$9:$E$24,3,0))),IF(L58="Nein",IF(O58=0,"",IF(O58="","",O58)),IF(L58="(Bitte Wählen)","MV","ERROR"))),"")</f>
        <v>MV</v>
      </c>
      <c r="Q58" s="91" t="str">
        <f>IF(P58="","(Bitte Fallzahlen pflegen)",IF('3a. Bewertung der Leistungen'!P58&gt;Größenordnung!$A$9,Größenordnung!$C$9,IF('3a. Bewertung der Leistungen'!P58&gt;Größenordnung!$A$8,Größenordnung!$C$8,IF('3a. Bewertung der Leistungen'!P58&gt;Größenordnung!$A$7,Größenordnung!$C$7,IF('3a. Bewertung der Leistungen'!P58&gt;Größenordnung!$A$6,Größenordnung!$C$6,IF('3a. Bewertung der Leistungen'!P58&gt;Größenordnung!$A$5,Größenordnung!$C$5,IF('3a. Bewertung der Leistungen'!P58&gt;Größenordnung!$A$4,Größenordnung!$C$4,IF('3a. Bewertung der Leistungen'!P58&gt;Größenordnung!$A$3,Größenordnung!$C$3,"ERROR"))))))))</f>
        <v>1000001-10000000</v>
      </c>
      <c r="R58" s="91" t="str">
        <f>IF(L58="(Bitte Wählen)","(Bitte pflegen)",IF(Q58="(Bitte Fallzahlen pflegen)","(Bitte pflegen)",VLOOKUP(Q58,Größenordnung!$C$3:$D$9,2,0)))</f>
        <v>(Bitte pflegen)</v>
      </c>
      <c r="S58" s="98" t="s">
        <v>44</v>
      </c>
      <c r="T58" s="98" t="s">
        <v>44</v>
      </c>
      <c r="U58" s="98" t="s">
        <v>44</v>
      </c>
      <c r="V58" s="92" t="str">
        <f t="shared" si="4"/>
        <v>(Bitte pflegen)</v>
      </c>
      <c r="W58" s="92"/>
      <c r="X58" s="92" t="str">
        <f t="shared" si="2"/>
        <v>(Bitte pflegen)</v>
      </c>
      <c r="Y58" s="92"/>
      <c r="Z58" s="92" t="str">
        <f t="shared" si="3"/>
        <v>Nein</v>
      </c>
    </row>
    <row r="59" spans="2:26" x14ac:dyDescent="0.3">
      <c r="B59" s="89" t="str">
        <f>IF(DB!B49="","",DB!B49)</f>
        <v/>
      </c>
      <c r="C59" s="170" t="str">
        <f>IF(DB!C49="","",DB!C49)</f>
        <v/>
      </c>
      <c r="D59" s="170"/>
      <c r="E59" s="119" t="str">
        <f>IF(DB!D49="","",DB!D49)</f>
        <v/>
      </c>
      <c r="F59" s="119" t="str">
        <f>IF(DB!E49="","",DB!E49)</f>
        <v/>
      </c>
      <c r="G59" s="119" t="str">
        <f>IF(DB!F49="","",DB!F49)</f>
        <v/>
      </c>
      <c r="H59" s="119" t="str">
        <f>IF(DB!G49="","",DB!G49)</f>
        <v/>
      </c>
      <c r="I59" s="119" t="str">
        <f>IF(DB!H49="","",DB!H49)</f>
        <v/>
      </c>
      <c r="J59" s="50" t="str">
        <f t="shared" si="0"/>
        <v/>
      </c>
      <c r="K59" s="4" t="s">
        <v>42</v>
      </c>
      <c r="L59" s="95" t="s">
        <v>44</v>
      </c>
      <c r="M59" s="96"/>
      <c r="N59" s="97" t="s">
        <v>44</v>
      </c>
      <c r="O59" s="97"/>
      <c r="P59" s="90" t="str">
        <f>IFERROR(IF(L59="Ja",IF(M59/VLOOKUP(N59,Bevölkerung!$C$9:$E$24,3,0)=0,"",IF(M59/VLOOKUP(N59,Bevölkerung!$C$9:$E$24,3,0)="","",M59/VLOOKUP(N59,Bevölkerung!$C$9:$E$24,3,0))),IF(L59="Nein",IF(O59=0,"",IF(O59="","",O59)),IF(L59="(Bitte Wählen)","MV","ERROR"))),"")</f>
        <v>MV</v>
      </c>
      <c r="Q59" s="91" t="str">
        <f>IF(P59="","(Bitte Fallzahlen pflegen)",IF('3a. Bewertung der Leistungen'!P59&gt;Größenordnung!$A$9,Größenordnung!$C$9,IF('3a. Bewertung der Leistungen'!P59&gt;Größenordnung!$A$8,Größenordnung!$C$8,IF('3a. Bewertung der Leistungen'!P59&gt;Größenordnung!$A$7,Größenordnung!$C$7,IF('3a. Bewertung der Leistungen'!P59&gt;Größenordnung!$A$6,Größenordnung!$C$6,IF('3a. Bewertung der Leistungen'!P59&gt;Größenordnung!$A$5,Größenordnung!$C$5,IF('3a. Bewertung der Leistungen'!P59&gt;Größenordnung!$A$4,Größenordnung!$C$4,IF('3a. Bewertung der Leistungen'!P59&gt;Größenordnung!$A$3,Größenordnung!$C$3,"ERROR"))))))))</f>
        <v>1000001-10000000</v>
      </c>
      <c r="R59" s="91" t="str">
        <f>IF(L59="(Bitte Wählen)","(Bitte pflegen)",IF(Q59="(Bitte Fallzahlen pflegen)","(Bitte pflegen)",VLOOKUP(Q59,Größenordnung!$C$3:$D$9,2,0)))</f>
        <v>(Bitte pflegen)</v>
      </c>
      <c r="S59" s="98" t="s">
        <v>44</v>
      </c>
      <c r="T59" s="98" t="s">
        <v>44</v>
      </c>
      <c r="U59" s="98" t="s">
        <v>44</v>
      </c>
      <c r="V59" s="92" t="str">
        <f t="shared" si="4"/>
        <v>(Bitte pflegen)</v>
      </c>
      <c r="W59" s="92"/>
      <c r="X59" s="92" t="str">
        <f t="shared" si="2"/>
        <v>(Bitte pflegen)</v>
      </c>
      <c r="Y59" s="92"/>
      <c r="Z59" s="92" t="str">
        <f t="shared" si="3"/>
        <v>Nein</v>
      </c>
    </row>
    <row r="60" spans="2:26" x14ac:dyDescent="0.3">
      <c r="B60" s="89" t="str">
        <f>IF(DB!B50="","",DB!B50)</f>
        <v/>
      </c>
      <c r="C60" s="170" t="str">
        <f>IF(DB!C50="","",DB!C50)</f>
        <v/>
      </c>
      <c r="D60" s="170"/>
      <c r="E60" s="119" t="str">
        <f>IF(DB!D50="","",DB!D50)</f>
        <v/>
      </c>
      <c r="F60" s="119" t="str">
        <f>IF(DB!E50="","",DB!E50)</f>
        <v/>
      </c>
      <c r="G60" s="119" t="str">
        <f>IF(DB!F50="","",DB!F50)</f>
        <v/>
      </c>
      <c r="H60" s="119" t="str">
        <f>IF(DB!G50="","",DB!G50)</f>
        <v/>
      </c>
      <c r="I60" s="119" t="str">
        <f>IF(DB!H50="","",DB!H50)</f>
        <v/>
      </c>
      <c r="J60" s="50" t="str">
        <f t="shared" si="0"/>
        <v/>
      </c>
      <c r="K60" s="4" t="s">
        <v>42</v>
      </c>
      <c r="L60" s="95" t="s">
        <v>44</v>
      </c>
      <c r="M60" s="96"/>
      <c r="N60" s="97" t="s">
        <v>44</v>
      </c>
      <c r="O60" s="97"/>
      <c r="P60" s="90" t="str">
        <f>IFERROR(IF(L60="Ja",IF(M60/VLOOKUP(N60,Bevölkerung!$C$9:$E$24,3,0)=0,"",IF(M60/VLOOKUP(N60,Bevölkerung!$C$9:$E$24,3,0)="","",M60/VLOOKUP(N60,Bevölkerung!$C$9:$E$24,3,0))),IF(L60="Nein",IF(O60=0,"",IF(O60="","",O60)),IF(L60="(Bitte Wählen)","MV","ERROR"))),"")</f>
        <v>MV</v>
      </c>
      <c r="Q60" s="91" t="str">
        <f>IF(P60="","(Bitte Fallzahlen pflegen)",IF('3a. Bewertung der Leistungen'!P60&gt;Größenordnung!$A$9,Größenordnung!$C$9,IF('3a. Bewertung der Leistungen'!P60&gt;Größenordnung!$A$8,Größenordnung!$C$8,IF('3a. Bewertung der Leistungen'!P60&gt;Größenordnung!$A$7,Größenordnung!$C$7,IF('3a. Bewertung der Leistungen'!P60&gt;Größenordnung!$A$6,Größenordnung!$C$6,IF('3a. Bewertung der Leistungen'!P60&gt;Größenordnung!$A$5,Größenordnung!$C$5,IF('3a. Bewertung der Leistungen'!P60&gt;Größenordnung!$A$4,Größenordnung!$C$4,IF('3a. Bewertung der Leistungen'!P60&gt;Größenordnung!$A$3,Größenordnung!$C$3,"ERROR"))))))))</f>
        <v>1000001-10000000</v>
      </c>
      <c r="R60" s="91" t="str">
        <f>IF(L60="(Bitte Wählen)","(Bitte pflegen)",IF(Q60="(Bitte Fallzahlen pflegen)","(Bitte pflegen)",VLOOKUP(Q60,Größenordnung!$C$3:$D$9,2,0)))</f>
        <v>(Bitte pflegen)</v>
      </c>
      <c r="S60" s="98" t="s">
        <v>44</v>
      </c>
      <c r="T60" s="98" t="s">
        <v>44</v>
      </c>
      <c r="U60" s="98" t="s">
        <v>44</v>
      </c>
      <c r="V60" s="92" t="str">
        <f t="shared" si="4"/>
        <v>(Bitte pflegen)</v>
      </c>
      <c r="W60" s="92"/>
      <c r="X60" s="92" t="str">
        <f t="shared" si="2"/>
        <v>(Bitte pflegen)</v>
      </c>
      <c r="Y60" s="92"/>
      <c r="Z60" s="92" t="str">
        <f t="shared" si="3"/>
        <v>Nein</v>
      </c>
    </row>
    <row r="61" spans="2:26" x14ac:dyDescent="0.3">
      <c r="B61" s="89" t="str">
        <f>IF(DB!B51="","",DB!B51)</f>
        <v/>
      </c>
      <c r="C61" s="170" t="str">
        <f>IF(DB!C51="","",DB!C51)</f>
        <v/>
      </c>
      <c r="D61" s="170"/>
      <c r="E61" s="119" t="str">
        <f>IF(DB!D51="","",DB!D51)</f>
        <v/>
      </c>
      <c r="F61" s="119" t="str">
        <f>IF(DB!E51="","",DB!E51)</f>
        <v/>
      </c>
      <c r="G61" s="119" t="str">
        <f>IF(DB!F51="","",DB!F51)</f>
        <v/>
      </c>
      <c r="H61" s="119" t="str">
        <f>IF(DB!G51="","",DB!G51)</f>
        <v/>
      </c>
      <c r="I61" s="119" t="str">
        <f>IF(DB!H51="","",DB!H51)</f>
        <v/>
      </c>
      <c r="J61" s="50" t="str">
        <f t="shared" si="0"/>
        <v/>
      </c>
      <c r="K61" s="4" t="s">
        <v>42</v>
      </c>
      <c r="L61" s="95" t="s">
        <v>44</v>
      </c>
      <c r="M61" s="96"/>
      <c r="N61" s="97" t="s">
        <v>44</v>
      </c>
      <c r="O61" s="97"/>
      <c r="P61" s="90" t="str">
        <f>IFERROR(IF(L61="Ja",IF(M61/VLOOKUP(N61,Bevölkerung!$C$9:$E$24,3,0)=0,"",IF(M61/VLOOKUP(N61,Bevölkerung!$C$9:$E$24,3,0)="","",M61/VLOOKUP(N61,Bevölkerung!$C$9:$E$24,3,0))),IF(L61="Nein",IF(O61=0,"",IF(O61="","",O61)),IF(L61="(Bitte Wählen)","MV","ERROR"))),"")</f>
        <v>MV</v>
      </c>
      <c r="Q61" s="91" t="str">
        <f>IF(P61="","(Bitte Fallzahlen pflegen)",IF('3a. Bewertung der Leistungen'!P61&gt;Größenordnung!$A$9,Größenordnung!$C$9,IF('3a. Bewertung der Leistungen'!P61&gt;Größenordnung!$A$8,Größenordnung!$C$8,IF('3a. Bewertung der Leistungen'!P61&gt;Größenordnung!$A$7,Größenordnung!$C$7,IF('3a. Bewertung der Leistungen'!P61&gt;Größenordnung!$A$6,Größenordnung!$C$6,IF('3a. Bewertung der Leistungen'!P61&gt;Größenordnung!$A$5,Größenordnung!$C$5,IF('3a. Bewertung der Leistungen'!P61&gt;Größenordnung!$A$4,Größenordnung!$C$4,IF('3a. Bewertung der Leistungen'!P61&gt;Größenordnung!$A$3,Größenordnung!$C$3,"ERROR"))))))))</f>
        <v>1000001-10000000</v>
      </c>
      <c r="R61" s="91" t="str">
        <f>IF(L61="(Bitte Wählen)","(Bitte pflegen)",IF(Q61="(Bitte Fallzahlen pflegen)","(Bitte pflegen)",VLOOKUP(Q61,Größenordnung!$C$3:$D$9,2,0)))</f>
        <v>(Bitte pflegen)</v>
      </c>
      <c r="S61" s="98" t="s">
        <v>44</v>
      </c>
      <c r="T61" s="98" t="s">
        <v>44</v>
      </c>
      <c r="U61" s="98" t="s">
        <v>44</v>
      </c>
      <c r="V61" s="92" t="str">
        <f t="shared" si="4"/>
        <v>(Bitte pflegen)</v>
      </c>
      <c r="W61" s="92"/>
      <c r="X61" s="92" t="str">
        <f t="shared" si="2"/>
        <v>(Bitte pflegen)</v>
      </c>
      <c r="Y61" s="92"/>
      <c r="Z61" s="92" t="str">
        <f t="shared" si="3"/>
        <v>Nein</v>
      </c>
    </row>
    <row r="62" spans="2:26" x14ac:dyDescent="0.3">
      <c r="B62" s="89" t="str">
        <f>IF(DB!B52="","",DB!B52)</f>
        <v/>
      </c>
      <c r="C62" s="170" t="str">
        <f>IF(DB!C52="","",DB!C52)</f>
        <v/>
      </c>
      <c r="D62" s="170"/>
      <c r="E62" s="119" t="str">
        <f>IF(DB!D52="","",DB!D52)</f>
        <v/>
      </c>
      <c r="F62" s="119" t="str">
        <f>IF(DB!E52="","",DB!E52)</f>
        <v/>
      </c>
      <c r="G62" s="119" t="str">
        <f>IF(DB!F52="","",DB!F52)</f>
        <v/>
      </c>
      <c r="H62" s="119" t="str">
        <f>IF(DB!G52="","",DB!G52)</f>
        <v/>
      </c>
      <c r="I62" s="119" t="str">
        <f>IF(DB!H52="","",DB!H52)</f>
        <v/>
      </c>
      <c r="J62" s="50" t="str">
        <f t="shared" si="0"/>
        <v/>
      </c>
      <c r="K62" s="4" t="s">
        <v>42</v>
      </c>
      <c r="L62" s="95" t="s">
        <v>44</v>
      </c>
      <c r="M62" s="96"/>
      <c r="N62" s="97" t="s">
        <v>44</v>
      </c>
      <c r="O62" s="97"/>
      <c r="P62" s="90" t="str">
        <f>IFERROR(IF(L62="Ja",IF(M62/VLOOKUP(N62,Bevölkerung!$C$9:$E$24,3,0)=0,"",IF(M62/VLOOKUP(N62,Bevölkerung!$C$9:$E$24,3,0)="","",M62/VLOOKUP(N62,Bevölkerung!$C$9:$E$24,3,0))),IF(L62="Nein",IF(O62=0,"",IF(O62="","",O62)),IF(L62="(Bitte Wählen)","MV","ERROR"))),"")</f>
        <v>MV</v>
      </c>
      <c r="Q62" s="91" t="str">
        <f>IF(P62="","(Bitte Fallzahlen pflegen)",IF('3a. Bewertung der Leistungen'!P62&gt;Größenordnung!$A$9,Größenordnung!$C$9,IF('3a. Bewertung der Leistungen'!P62&gt;Größenordnung!$A$8,Größenordnung!$C$8,IF('3a. Bewertung der Leistungen'!P62&gt;Größenordnung!$A$7,Größenordnung!$C$7,IF('3a. Bewertung der Leistungen'!P62&gt;Größenordnung!$A$6,Größenordnung!$C$6,IF('3a. Bewertung der Leistungen'!P62&gt;Größenordnung!$A$5,Größenordnung!$C$5,IF('3a. Bewertung der Leistungen'!P62&gt;Größenordnung!$A$4,Größenordnung!$C$4,IF('3a. Bewertung der Leistungen'!P62&gt;Größenordnung!$A$3,Größenordnung!$C$3,"ERROR"))))))))</f>
        <v>1000001-10000000</v>
      </c>
      <c r="R62" s="91" t="str">
        <f>IF(L62="(Bitte Wählen)","(Bitte pflegen)",IF(Q62="(Bitte Fallzahlen pflegen)","(Bitte pflegen)",VLOOKUP(Q62,Größenordnung!$C$3:$D$9,2,0)))</f>
        <v>(Bitte pflegen)</v>
      </c>
      <c r="S62" s="98" t="s">
        <v>44</v>
      </c>
      <c r="T62" s="98" t="s">
        <v>44</v>
      </c>
      <c r="U62" s="98" t="s">
        <v>44</v>
      </c>
      <c r="V62" s="92" t="str">
        <f t="shared" si="4"/>
        <v>(Bitte pflegen)</v>
      </c>
      <c r="W62" s="92"/>
      <c r="X62" s="92" t="str">
        <f t="shared" si="2"/>
        <v>(Bitte pflegen)</v>
      </c>
      <c r="Y62" s="92"/>
      <c r="Z62" s="92" t="str">
        <f t="shared" si="3"/>
        <v>Nein</v>
      </c>
    </row>
    <row r="63" spans="2:26" x14ac:dyDescent="0.3">
      <c r="B63" s="89" t="str">
        <f>IF(DB!B53="","",DB!B53)</f>
        <v/>
      </c>
      <c r="C63" s="170" t="str">
        <f>IF(DB!C53="","",DB!C53)</f>
        <v/>
      </c>
      <c r="D63" s="170"/>
      <c r="E63" s="119" t="str">
        <f>IF(DB!D53="","",DB!D53)</f>
        <v/>
      </c>
      <c r="F63" s="119" t="str">
        <f>IF(DB!E53="","",DB!E53)</f>
        <v/>
      </c>
      <c r="G63" s="119" t="str">
        <f>IF(DB!F53="","",DB!F53)</f>
        <v/>
      </c>
      <c r="H63" s="119" t="str">
        <f>IF(DB!G53="","",DB!G53)</f>
        <v/>
      </c>
      <c r="I63" s="119" t="str">
        <f>IF(DB!H53="","",DB!H53)</f>
        <v/>
      </c>
      <c r="J63" s="50" t="str">
        <f t="shared" si="0"/>
        <v/>
      </c>
      <c r="K63" s="4" t="s">
        <v>42</v>
      </c>
      <c r="L63" s="95" t="s">
        <v>44</v>
      </c>
      <c r="M63" s="96"/>
      <c r="N63" s="97" t="s">
        <v>44</v>
      </c>
      <c r="O63" s="97"/>
      <c r="P63" s="90" t="str">
        <f>IFERROR(IF(L63="Ja",IF(M63/VLOOKUP(N63,Bevölkerung!$C$9:$E$24,3,0)=0,"",IF(M63/VLOOKUP(N63,Bevölkerung!$C$9:$E$24,3,0)="","",M63/VLOOKUP(N63,Bevölkerung!$C$9:$E$24,3,0))),IF(L63="Nein",IF(O63=0,"",IF(O63="","",O63)),IF(L63="(Bitte Wählen)","MV","ERROR"))),"")</f>
        <v>MV</v>
      </c>
      <c r="Q63" s="91" t="str">
        <f>IF(P63="","(Bitte Fallzahlen pflegen)",IF('3a. Bewertung der Leistungen'!P63&gt;Größenordnung!$A$9,Größenordnung!$C$9,IF('3a. Bewertung der Leistungen'!P63&gt;Größenordnung!$A$8,Größenordnung!$C$8,IF('3a. Bewertung der Leistungen'!P63&gt;Größenordnung!$A$7,Größenordnung!$C$7,IF('3a. Bewertung der Leistungen'!P63&gt;Größenordnung!$A$6,Größenordnung!$C$6,IF('3a. Bewertung der Leistungen'!P63&gt;Größenordnung!$A$5,Größenordnung!$C$5,IF('3a. Bewertung der Leistungen'!P63&gt;Größenordnung!$A$4,Größenordnung!$C$4,IF('3a. Bewertung der Leistungen'!P63&gt;Größenordnung!$A$3,Größenordnung!$C$3,"ERROR"))))))))</f>
        <v>1000001-10000000</v>
      </c>
      <c r="R63" s="91" t="str">
        <f>IF(L63="(Bitte Wählen)","(Bitte pflegen)",IF(Q63="(Bitte Fallzahlen pflegen)","(Bitte pflegen)",VLOOKUP(Q63,Größenordnung!$C$3:$D$9,2,0)))</f>
        <v>(Bitte pflegen)</v>
      </c>
      <c r="S63" s="98" t="s">
        <v>44</v>
      </c>
      <c r="T63" s="98" t="s">
        <v>44</v>
      </c>
      <c r="U63" s="98" t="s">
        <v>44</v>
      </c>
      <c r="V63" s="92" t="str">
        <f t="shared" si="4"/>
        <v>(Bitte pflegen)</v>
      </c>
      <c r="W63" s="92"/>
      <c r="X63" s="92" t="str">
        <f t="shared" si="2"/>
        <v>(Bitte pflegen)</v>
      </c>
      <c r="Y63" s="92"/>
      <c r="Z63" s="92" t="str">
        <f t="shared" si="3"/>
        <v>Nein</v>
      </c>
    </row>
    <row r="64" spans="2:26" x14ac:dyDescent="0.3">
      <c r="B64" s="89" t="str">
        <f>IF(DB!B54="","",DB!B54)</f>
        <v/>
      </c>
      <c r="C64" s="170" t="str">
        <f>IF(DB!C54="","",DB!C54)</f>
        <v/>
      </c>
      <c r="D64" s="170"/>
      <c r="E64" s="119" t="str">
        <f>IF(DB!D54="","",DB!D54)</f>
        <v/>
      </c>
      <c r="F64" s="119" t="str">
        <f>IF(DB!E54="","",DB!E54)</f>
        <v/>
      </c>
      <c r="G64" s="119" t="str">
        <f>IF(DB!F54="","",DB!F54)</f>
        <v/>
      </c>
      <c r="H64" s="119" t="str">
        <f>IF(DB!G54="","",DB!G54)</f>
        <v/>
      </c>
      <c r="I64" s="119" t="str">
        <f>IF(DB!H54="","",DB!H54)</f>
        <v/>
      </c>
      <c r="J64" s="50" t="str">
        <f t="shared" si="0"/>
        <v/>
      </c>
      <c r="K64" s="4" t="s">
        <v>42</v>
      </c>
      <c r="L64" s="95" t="s">
        <v>44</v>
      </c>
      <c r="M64" s="96"/>
      <c r="N64" s="97" t="s">
        <v>44</v>
      </c>
      <c r="O64" s="97"/>
      <c r="P64" s="90" t="str">
        <f>IFERROR(IF(L64="Ja",IF(M64/VLOOKUP(N64,Bevölkerung!$C$9:$E$24,3,0)=0,"",IF(M64/VLOOKUP(N64,Bevölkerung!$C$9:$E$24,3,0)="","",M64/VLOOKUP(N64,Bevölkerung!$C$9:$E$24,3,0))),IF(L64="Nein",IF(O64=0,"",IF(O64="","",O64)),IF(L64="(Bitte Wählen)","MV","ERROR"))),"")</f>
        <v>MV</v>
      </c>
      <c r="Q64" s="91" t="str">
        <f>IF(P64="","(Bitte Fallzahlen pflegen)",IF('3a. Bewertung der Leistungen'!P64&gt;Größenordnung!$A$9,Größenordnung!$C$9,IF('3a. Bewertung der Leistungen'!P64&gt;Größenordnung!$A$8,Größenordnung!$C$8,IF('3a. Bewertung der Leistungen'!P64&gt;Größenordnung!$A$7,Größenordnung!$C$7,IF('3a. Bewertung der Leistungen'!P64&gt;Größenordnung!$A$6,Größenordnung!$C$6,IF('3a. Bewertung der Leistungen'!P64&gt;Größenordnung!$A$5,Größenordnung!$C$5,IF('3a. Bewertung der Leistungen'!P64&gt;Größenordnung!$A$4,Größenordnung!$C$4,IF('3a. Bewertung der Leistungen'!P64&gt;Größenordnung!$A$3,Größenordnung!$C$3,"ERROR"))))))))</f>
        <v>1000001-10000000</v>
      </c>
      <c r="R64" s="91" t="str">
        <f>IF(L64="(Bitte Wählen)","(Bitte pflegen)",IF(Q64="(Bitte Fallzahlen pflegen)","(Bitte pflegen)",VLOOKUP(Q64,Größenordnung!$C$3:$D$9,2,0)))</f>
        <v>(Bitte pflegen)</v>
      </c>
      <c r="S64" s="98" t="s">
        <v>44</v>
      </c>
      <c r="T64" s="98" t="s">
        <v>44</v>
      </c>
      <c r="U64" s="98" t="s">
        <v>44</v>
      </c>
      <c r="V64" s="92" t="str">
        <f t="shared" si="4"/>
        <v>(Bitte pflegen)</v>
      </c>
      <c r="W64" s="92"/>
      <c r="X64" s="92" t="str">
        <f t="shared" si="2"/>
        <v>(Bitte pflegen)</v>
      </c>
      <c r="Y64" s="92"/>
      <c r="Z64" s="92" t="str">
        <f t="shared" si="3"/>
        <v>Nein</v>
      </c>
    </row>
    <row r="65" spans="2:26" x14ac:dyDescent="0.3">
      <c r="B65" s="89" t="str">
        <f>IF(DB!B55="","",DB!B55)</f>
        <v/>
      </c>
      <c r="C65" s="170" t="str">
        <f>IF(DB!C55="","",DB!C55)</f>
        <v/>
      </c>
      <c r="D65" s="170"/>
      <c r="E65" s="119" t="str">
        <f>IF(DB!D55="","",DB!D55)</f>
        <v/>
      </c>
      <c r="F65" s="119" t="str">
        <f>IF(DB!E55="","",DB!E55)</f>
        <v/>
      </c>
      <c r="G65" s="119" t="str">
        <f>IF(DB!F55="","",DB!F55)</f>
        <v/>
      </c>
      <c r="H65" s="119" t="str">
        <f>IF(DB!G55="","",DB!G55)</f>
        <v/>
      </c>
      <c r="I65" s="119" t="str">
        <f>IF(DB!H55="","",DB!H55)</f>
        <v/>
      </c>
      <c r="J65" s="50" t="str">
        <f t="shared" si="0"/>
        <v/>
      </c>
      <c r="K65" s="4" t="s">
        <v>42</v>
      </c>
      <c r="L65" s="95" t="s">
        <v>44</v>
      </c>
      <c r="M65" s="96"/>
      <c r="N65" s="97" t="s">
        <v>44</v>
      </c>
      <c r="O65" s="97"/>
      <c r="P65" s="90" t="str">
        <f>IFERROR(IF(L65="Ja",IF(M65/VLOOKUP(N65,Bevölkerung!$C$9:$E$24,3,0)=0,"",IF(M65/VLOOKUP(N65,Bevölkerung!$C$9:$E$24,3,0)="","",M65/VLOOKUP(N65,Bevölkerung!$C$9:$E$24,3,0))),IF(L65="Nein",IF(O65=0,"",IF(O65="","",O65)),IF(L65="(Bitte Wählen)","MV","ERROR"))),"")</f>
        <v>MV</v>
      </c>
      <c r="Q65" s="91" t="str">
        <f>IF(P65="","(Bitte Fallzahlen pflegen)",IF('3a. Bewertung der Leistungen'!P65&gt;Größenordnung!$A$9,Größenordnung!$C$9,IF('3a. Bewertung der Leistungen'!P65&gt;Größenordnung!$A$8,Größenordnung!$C$8,IF('3a. Bewertung der Leistungen'!P65&gt;Größenordnung!$A$7,Größenordnung!$C$7,IF('3a. Bewertung der Leistungen'!P65&gt;Größenordnung!$A$6,Größenordnung!$C$6,IF('3a. Bewertung der Leistungen'!P65&gt;Größenordnung!$A$5,Größenordnung!$C$5,IF('3a. Bewertung der Leistungen'!P65&gt;Größenordnung!$A$4,Größenordnung!$C$4,IF('3a. Bewertung der Leistungen'!P65&gt;Größenordnung!$A$3,Größenordnung!$C$3,"ERROR"))))))))</f>
        <v>1000001-10000000</v>
      </c>
      <c r="R65" s="91" t="str">
        <f>IF(L65="(Bitte Wählen)","(Bitte pflegen)",IF(Q65="(Bitte Fallzahlen pflegen)","(Bitte pflegen)",VLOOKUP(Q65,Größenordnung!$C$3:$D$9,2,0)))</f>
        <v>(Bitte pflegen)</v>
      </c>
      <c r="S65" s="98" t="s">
        <v>44</v>
      </c>
      <c r="T65" s="98" t="s">
        <v>44</v>
      </c>
      <c r="U65" s="98" t="s">
        <v>44</v>
      </c>
      <c r="V65" s="92" t="str">
        <f t="shared" si="4"/>
        <v>(Bitte pflegen)</v>
      </c>
      <c r="W65" s="92"/>
      <c r="X65" s="92" t="str">
        <f t="shared" si="2"/>
        <v>(Bitte pflegen)</v>
      </c>
      <c r="Y65" s="92"/>
      <c r="Z65" s="92" t="str">
        <f t="shared" si="3"/>
        <v>Nein</v>
      </c>
    </row>
    <row r="66" spans="2:26" x14ac:dyDescent="0.3">
      <c r="B66" s="89" t="str">
        <f>IF(DB!B56="","",DB!B56)</f>
        <v/>
      </c>
      <c r="C66" s="170" t="str">
        <f>IF(DB!C56="","",DB!C56)</f>
        <v/>
      </c>
      <c r="D66" s="170"/>
      <c r="E66" s="119" t="str">
        <f>IF(DB!D56="","",DB!D56)</f>
        <v/>
      </c>
      <c r="F66" s="119" t="str">
        <f>IF(DB!E56="","",DB!E56)</f>
        <v/>
      </c>
      <c r="G66" s="119" t="str">
        <f>IF(DB!F56="","",DB!F56)</f>
        <v/>
      </c>
      <c r="H66" s="119" t="str">
        <f>IF(DB!G56="","",DB!G56)</f>
        <v/>
      </c>
      <c r="I66" s="119" t="str">
        <f>IF(DB!H56="","",DB!H56)</f>
        <v/>
      </c>
      <c r="J66" s="50" t="str">
        <f t="shared" si="0"/>
        <v/>
      </c>
      <c r="K66" s="4" t="s">
        <v>42</v>
      </c>
      <c r="L66" s="95" t="s">
        <v>44</v>
      </c>
      <c r="M66" s="96"/>
      <c r="N66" s="97" t="s">
        <v>44</v>
      </c>
      <c r="O66" s="97"/>
      <c r="P66" s="90" t="str">
        <f>IFERROR(IF(L66="Ja",IF(M66/VLOOKUP(N66,Bevölkerung!$C$9:$E$24,3,0)=0,"",IF(M66/VLOOKUP(N66,Bevölkerung!$C$9:$E$24,3,0)="","",M66/VLOOKUP(N66,Bevölkerung!$C$9:$E$24,3,0))),IF(L66="Nein",IF(O66=0,"",IF(O66="","",O66)),IF(L66="(Bitte Wählen)","MV","ERROR"))),"")</f>
        <v>MV</v>
      </c>
      <c r="Q66" s="91" t="str">
        <f>IF(P66="","(Bitte Fallzahlen pflegen)",IF('3a. Bewertung der Leistungen'!P66&gt;Größenordnung!$A$9,Größenordnung!$C$9,IF('3a. Bewertung der Leistungen'!P66&gt;Größenordnung!$A$8,Größenordnung!$C$8,IF('3a. Bewertung der Leistungen'!P66&gt;Größenordnung!$A$7,Größenordnung!$C$7,IF('3a. Bewertung der Leistungen'!P66&gt;Größenordnung!$A$6,Größenordnung!$C$6,IF('3a. Bewertung der Leistungen'!P66&gt;Größenordnung!$A$5,Größenordnung!$C$5,IF('3a. Bewertung der Leistungen'!P66&gt;Größenordnung!$A$4,Größenordnung!$C$4,IF('3a. Bewertung der Leistungen'!P66&gt;Größenordnung!$A$3,Größenordnung!$C$3,"ERROR"))))))))</f>
        <v>1000001-10000000</v>
      </c>
      <c r="R66" s="91" t="str">
        <f>IF(L66="(Bitte Wählen)","(Bitte pflegen)",IF(Q66="(Bitte Fallzahlen pflegen)","(Bitte pflegen)",VLOOKUP(Q66,Größenordnung!$C$3:$D$9,2,0)))</f>
        <v>(Bitte pflegen)</v>
      </c>
      <c r="S66" s="98" t="s">
        <v>44</v>
      </c>
      <c r="T66" s="98" t="s">
        <v>44</v>
      </c>
      <c r="U66" s="98" t="s">
        <v>44</v>
      </c>
      <c r="V66" s="92" t="str">
        <f t="shared" si="4"/>
        <v>(Bitte pflegen)</v>
      </c>
      <c r="W66" s="92"/>
      <c r="X66" s="92" t="str">
        <f t="shared" si="2"/>
        <v>(Bitte pflegen)</v>
      </c>
      <c r="Y66" s="92"/>
      <c r="Z66" s="92" t="str">
        <f t="shared" si="3"/>
        <v>Nein</v>
      </c>
    </row>
    <row r="67" spans="2:26" x14ac:dyDescent="0.3">
      <c r="B67" s="89" t="str">
        <f>IF(DB!B57="","",DB!B57)</f>
        <v/>
      </c>
      <c r="C67" s="170" t="str">
        <f>IF(DB!C57="","",DB!C57)</f>
        <v/>
      </c>
      <c r="D67" s="170"/>
      <c r="E67" s="119" t="str">
        <f>IF(DB!D57="","",DB!D57)</f>
        <v/>
      </c>
      <c r="F67" s="119" t="str">
        <f>IF(DB!E57="","",DB!E57)</f>
        <v/>
      </c>
      <c r="G67" s="119" t="str">
        <f>IF(DB!F57="","",DB!F57)</f>
        <v/>
      </c>
      <c r="H67" s="119" t="str">
        <f>IF(DB!G57="","",DB!G57)</f>
        <v/>
      </c>
      <c r="I67" s="119" t="str">
        <f>IF(DB!H57="","",DB!H57)</f>
        <v/>
      </c>
      <c r="J67" s="50" t="str">
        <f t="shared" si="0"/>
        <v/>
      </c>
      <c r="K67" s="4" t="s">
        <v>42</v>
      </c>
      <c r="L67" s="95" t="s">
        <v>44</v>
      </c>
      <c r="M67" s="96"/>
      <c r="N67" s="97" t="s">
        <v>44</v>
      </c>
      <c r="O67" s="97"/>
      <c r="P67" s="90" t="str">
        <f>IFERROR(IF(L67="Ja",IF(M67/VLOOKUP(N67,Bevölkerung!$C$9:$E$24,3,0)=0,"",IF(M67/VLOOKUP(N67,Bevölkerung!$C$9:$E$24,3,0)="","",M67/VLOOKUP(N67,Bevölkerung!$C$9:$E$24,3,0))),IF(L67="Nein",IF(O67=0,"",IF(O67="","",O67)),IF(L67="(Bitte Wählen)","MV","ERROR"))),"")</f>
        <v>MV</v>
      </c>
      <c r="Q67" s="91" t="str">
        <f>IF(P67="","(Bitte Fallzahlen pflegen)",IF('3a. Bewertung der Leistungen'!P67&gt;Größenordnung!$A$9,Größenordnung!$C$9,IF('3a. Bewertung der Leistungen'!P67&gt;Größenordnung!$A$8,Größenordnung!$C$8,IF('3a. Bewertung der Leistungen'!P67&gt;Größenordnung!$A$7,Größenordnung!$C$7,IF('3a. Bewertung der Leistungen'!P67&gt;Größenordnung!$A$6,Größenordnung!$C$6,IF('3a. Bewertung der Leistungen'!P67&gt;Größenordnung!$A$5,Größenordnung!$C$5,IF('3a. Bewertung der Leistungen'!P67&gt;Größenordnung!$A$4,Größenordnung!$C$4,IF('3a. Bewertung der Leistungen'!P67&gt;Größenordnung!$A$3,Größenordnung!$C$3,"ERROR"))))))))</f>
        <v>1000001-10000000</v>
      </c>
      <c r="R67" s="91" t="str">
        <f>IF(L67="(Bitte Wählen)","(Bitte pflegen)",IF(Q67="(Bitte Fallzahlen pflegen)","(Bitte pflegen)",VLOOKUP(Q67,Größenordnung!$C$3:$D$9,2,0)))</f>
        <v>(Bitte pflegen)</v>
      </c>
      <c r="S67" s="98" t="s">
        <v>44</v>
      </c>
      <c r="T67" s="98" t="s">
        <v>44</v>
      </c>
      <c r="U67" s="98" t="s">
        <v>44</v>
      </c>
      <c r="V67" s="92" t="str">
        <f t="shared" si="4"/>
        <v>(Bitte pflegen)</v>
      </c>
      <c r="W67" s="92"/>
      <c r="X67" s="92" t="str">
        <f t="shared" si="2"/>
        <v>(Bitte pflegen)</v>
      </c>
      <c r="Y67" s="92"/>
      <c r="Z67" s="92" t="str">
        <f t="shared" si="3"/>
        <v>Nein</v>
      </c>
    </row>
    <row r="68" spans="2:26" x14ac:dyDescent="0.3">
      <c r="B68" s="89" t="str">
        <f>IF(DB!B58="","",DB!B58)</f>
        <v/>
      </c>
      <c r="C68" s="170" t="str">
        <f>IF(DB!C58="","",DB!C58)</f>
        <v/>
      </c>
      <c r="D68" s="170"/>
      <c r="E68" s="119" t="str">
        <f>IF(DB!D58="","",DB!D58)</f>
        <v/>
      </c>
      <c r="F68" s="119" t="str">
        <f>IF(DB!E58="","",DB!E58)</f>
        <v/>
      </c>
      <c r="G68" s="119" t="str">
        <f>IF(DB!F58="","",DB!F58)</f>
        <v/>
      </c>
      <c r="H68" s="119" t="str">
        <f>IF(DB!G58="","",DB!G58)</f>
        <v/>
      </c>
      <c r="I68" s="119" t="str">
        <f>IF(DB!H58="","",DB!H58)</f>
        <v/>
      </c>
      <c r="J68" s="50" t="str">
        <f t="shared" si="0"/>
        <v/>
      </c>
      <c r="K68" s="4" t="s">
        <v>42</v>
      </c>
      <c r="L68" s="95" t="s">
        <v>44</v>
      </c>
      <c r="M68" s="96"/>
      <c r="N68" s="97" t="s">
        <v>44</v>
      </c>
      <c r="O68" s="97"/>
      <c r="P68" s="90" t="str">
        <f>IFERROR(IF(L68="Ja",IF(M68/VLOOKUP(N68,Bevölkerung!$C$9:$E$24,3,0)=0,"",IF(M68/VLOOKUP(N68,Bevölkerung!$C$9:$E$24,3,0)="","",M68/VLOOKUP(N68,Bevölkerung!$C$9:$E$24,3,0))),IF(L68="Nein",IF(O68=0,"",IF(O68="","",O68)),IF(L68="(Bitte Wählen)","MV","ERROR"))),"")</f>
        <v>MV</v>
      </c>
      <c r="Q68" s="91" t="str">
        <f>IF(P68="","(Bitte Fallzahlen pflegen)",IF('3a. Bewertung der Leistungen'!P68&gt;Größenordnung!$A$9,Größenordnung!$C$9,IF('3a. Bewertung der Leistungen'!P68&gt;Größenordnung!$A$8,Größenordnung!$C$8,IF('3a. Bewertung der Leistungen'!P68&gt;Größenordnung!$A$7,Größenordnung!$C$7,IF('3a. Bewertung der Leistungen'!P68&gt;Größenordnung!$A$6,Größenordnung!$C$6,IF('3a. Bewertung der Leistungen'!P68&gt;Größenordnung!$A$5,Größenordnung!$C$5,IF('3a. Bewertung der Leistungen'!P68&gt;Größenordnung!$A$4,Größenordnung!$C$4,IF('3a. Bewertung der Leistungen'!P68&gt;Größenordnung!$A$3,Größenordnung!$C$3,"ERROR"))))))))</f>
        <v>1000001-10000000</v>
      </c>
      <c r="R68" s="91" t="str">
        <f>IF(L68="(Bitte Wählen)","(Bitte pflegen)",IF(Q68="(Bitte Fallzahlen pflegen)","(Bitte pflegen)",VLOOKUP(Q68,Größenordnung!$C$3:$D$9,2,0)))</f>
        <v>(Bitte pflegen)</v>
      </c>
      <c r="S68" s="98" t="s">
        <v>44</v>
      </c>
      <c r="T68" s="98" t="s">
        <v>44</v>
      </c>
      <c r="U68" s="98" t="s">
        <v>44</v>
      </c>
      <c r="V68" s="92" t="str">
        <f t="shared" si="4"/>
        <v>(Bitte pflegen)</v>
      </c>
      <c r="W68" s="92"/>
      <c r="X68" s="92" t="str">
        <f t="shared" si="2"/>
        <v>(Bitte pflegen)</v>
      </c>
      <c r="Y68" s="92"/>
      <c r="Z68" s="92" t="str">
        <f t="shared" si="3"/>
        <v>Nein</v>
      </c>
    </row>
    <row r="69" spans="2:26" x14ac:dyDescent="0.3">
      <c r="B69" s="89" t="str">
        <f>IF(DB!B59="","",DB!B59)</f>
        <v/>
      </c>
      <c r="C69" s="170" t="str">
        <f>IF(DB!C59="","",DB!C59)</f>
        <v/>
      </c>
      <c r="D69" s="170"/>
      <c r="E69" s="119" t="str">
        <f>IF(DB!D59="","",DB!D59)</f>
        <v/>
      </c>
      <c r="F69" s="119" t="str">
        <f>IF(DB!E59="","",DB!E59)</f>
        <v/>
      </c>
      <c r="G69" s="119" t="str">
        <f>IF(DB!F59="","",DB!F59)</f>
        <v/>
      </c>
      <c r="H69" s="119" t="str">
        <f>IF(DB!G59="","",DB!G59)</f>
        <v/>
      </c>
      <c r="I69" s="119" t="str">
        <f>IF(DB!H59="","",DB!H59)</f>
        <v/>
      </c>
      <c r="J69" s="50" t="str">
        <f t="shared" si="0"/>
        <v/>
      </c>
      <c r="K69" s="4" t="s">
        <v>42</v>
      </c>
      <c r="L69" s="95" t="s">
        <v>44</v>
      </c>
      <c r="M69" s="96"/>
      <c r="N69" s="97" t="s">
        <v>44</v>
      </c>
      <c r="O69" s="97"/>
      <c r="P69" s="90" t="str">
        <f>IFERROR(IF(L69="Ja",IF(M69/VLOOKUP(N69,Bevölkerung!$C$9:$E$24,3,0)=0,"",IF(M69/VLOOKUP(N69,Bevölkerung!$C$9:$E$24,3,0)="","",M69/VLOOKUP(N69,Bevölkerung!$C$9:$E$24,3,0))),IF(L69="Nein",IF(O69=0,"",IF(O69="","",O69)),IF(L69="(Bitte Wählen)","MV","ERROR"))),"")</f>
        <v>MV</v>
      </c>
      <c r="Q69" s="91" t="str">
        <f>IF(P69="","(Bitte Fallzahlen pflegen)",IF('3a. Bewertung der Leistungen'!P69&gt;Größenordnung!$A$9,Größenordnung!$C$9,IF('3a. Bewertung der Leistungen'!P69&gt;Größenordnung!$A$8,Größenordnung!$C$8,IF('3a. Bewertung der Leistungen'!P69&gt;Größenordnung!$A$7,Größenordnung!$C$7,IF('3a. Bewertung der Leistungen'!P69&gt;Größenordnung!$A$6,Größenordnung!$C$6,IF('3a. Bewertung der Leistungen'!P69&gt;Größenordnung!$A$5,Größenordnung!$C$5,IF('3a. Bewertung der Leistungen'!P69&gt;Größenordnung!$A$4,Größenordnung!$C$4,IF('3a. Bewertung der Leistungen'!P69&gt;Größenordnung!$A$3,Größenordnung!$C$3,"ERROR"))))))))</f>
        <v>1000001-10000000</v>
      </c>
      <c r="R69" s="91" t="str">
        <f>IF(L69="(Bitte Wählen)","(Bitte pflegen)",IF(Q69="(Bitte Fallzahlen pflegen)","(Bitte pflegen)",VLOOKUP(Q69,Größenordnung!$C$3:$D$9,2,0)))</f>
        <v>(Bitte pflegen)</v>
      </c>
      <c r="S69" s="98" t="s">
        <v>44</v>
      </c>
      <c r="T69" s="98" t="s">
        <v>44</v>
      </c>
      <c r="U69" s="98" t="s">
        <v>44</v>
      </c>
      <c r="V69" s="92" t="str">
        <f t="shared" si="4"/>
        <v>(Bitte pflegen)</v>
      </c>
      <c r="W69" s="92"/>
      <c r="X69" s="92" t="str">
        <f t="shared" si="2"/>
        <v>(Bitte pflegen)</v>
      </c>
      <c r="Y69" s="92"/>
      <c r="Z69" s="92" t="str">
        <f t="shared" si="3"/>
        <v>Nein</v>
      </c>
    </row>
    <row r="70" spans="2:26" x14ac:dyDescent="0.3">
      <c r="B70" s="89" t="str">
        <f>IF(DB!B60="","",DB!B60)</f>
        <v/>
      </c>
      <c r="C70" s="170" t="str">
        <f>IF(DB!C60="","",DB!C60)</f>
        <v/>
      </c>
      <c r="D70" s="170"/>
      <c r="E70" s="119" t="str">
        <f>IF(DB!D60="","",DB!D60)</f>
        <v/>
      </c>
      <c r="F70" s="119" t="str">
        <f>IF(DB!E60="","",DB!E60)</f>
        <v/>
      </c>
      <c r="G70" s="119" t="str">
        <f>IF(DB!F60="","",DB!F60)</f>
        <v/>
      </c>
      <c r="H70" s="119" t="str">
        <f>IF(DB!G60="","",DB!G60)</f>
        <v/>
      </c>
      <c r="I70" s="119" t="str">
        <f>IF(DB!H60="","",DB!H60)</f>
        <v/>
      </c>
      <c r="J70" s="50" t="str">
        <f t="shared" si="0"/>
        <v/>
      </c>
      <c r="K70" s="4" t="s">
        <v>42</v>
      </c>
      <c r="L70" s="95" t="s">
        <v>44</v>
      </c>
      <c r="M70" s="96"/>
      <c r="N70" s="97" t="s">
        <v>44</v>
      </c>
      <c r="O70" s="97"/>
      <c r="P70" s="90" t="str">
        <f>IFERROR(IF(L70="Ja",IF(M70/VLOOKUP(N70,Bevölkerung!$C$9:$E$24,3,0)=0,"",IF(M70/VLOOKUP(N70,Bevölkerung!$C$9:$E$24,3,0)="","",M70/VLOOKUP(N70,Bevölkerung!$C$9:$E$24,3,0))),IF(L70="Nein",IF(O70=0,"",IF(O70="","",O70)),IF(L70="(Bitte Wählen)","MV","ERROR"))),"")</f>
        <v>MV</v>
      </c>
      <c r="Q70" s="91" t="str">
        <f>IF(P70="","(Bitte Fallzahlen pflegen)",IF('3a. Bewertung der Leistungen'!P70&gt;Größenordnung!$A$9,Größenordnung!$C$9,IF('3a. Bewertung der Leistungen'!P70&gt;Größenordnung!$A$8,Größenordnung!$C$8,IF('3a. Bewertung der Leistungen'!P70&gt;Größenordnung!$A$7,Größenordnung!$C$7,IF('3a. Bewertung der Leistungen'!P70&gt;Größenordnung!$A$6,Größenordnung!$C$6,IF('3a. Bewertung der Leistungen'!P70&gt;Größenordnung!$A$5,Größenordnung!$C$5,IF('3a. Bewertung der Leistungen'!P70&gt;Größenordnung!$A$4,Größenordnung!$C$4,IF('3a. Bewertung der Leistungen'!P70&gt;Größenordnung!$A$3,Größenordnung!$C$3,"ERROR"))))))))</f>
        <v>1000001-10000000</v>
      </c>
      <c r="R70" s="91" t="str">
        <f>IF(L70="(Bitte Wählen)","(Bitte pflegen)",IF(Q70="(Bitte Fallzahlen pflegen)","(Bitte pflegen)",VLOOKUP(Q70,Größenordnung!$C$3:$D$9,2,0)))</f>
        <v>(Bitte pflegen)</v>
      </c>
      <c r="S70" s="98" t="s">
        <v>44</v>
      </c>
      <c r="T70" s="98" t="s">
        <v>44</v>
      </c>
      <c r="U70" s="98" t="s">
        <v>44</v>
      </c>
      <c r="V70" s="92" t="str">
        <f t="shared" si="4"/>
        <v>(Bitte pflegen)</v>
      </c>
      <c r="W70" s="92"/>
      <c r="X70" s="92" t="str">
        <f t="shared" si="2"/>
        <v>(Bitte pflegen)</v>
      </c>
      <c r="Y70" s="92"/>
      <c r="Z70" s="92" t="str">
        <f t="shared" si="3"/>
        <v>Nein</v>
      </c>
    </row>
    <row r="71" spans="2:26" x14ac:dyDescent="0.3">
      <c r="B71" s="89" t="str">
        <f>IF(DB!B61="","",DB!B61)</f>
        <v/>
      </c>
      <c r="C71" s="170" t="str">
        <f>IF(DB!C61="","",DB!C61)</f>
        <v/>
      </c>
      <c r="D71" s="170"/>
      <c r="E71" s="119" t="str">
        <f>IF(DB!D61="","",DB!D61)</f>
        <v/>
      </c>
      <c r="F71" s="119" t="str">
        <f>IF(DB!E61="","",DB!E61)</f>
        <v/>
      </c>
      <c r="G71" s="119" t="str">
        <f>IF(DB!F61="","",DB!F61)</f>
        <v/>
      </c>
      <c r="H71" s="119" t="str">
        <f>IF(DB!G61="","",DB!G61)</f>
        <v/>
      </c>
      <c r="I71" s="119" t="str">
        <f>IF(DB!H61="","",DB!H61)</f>
        <v/>
      </c>
      <c r="J71" s="50" t="str">
        <f t="shared" si="0"/>
        <v/>
      </c>
      <c r="K71" s="4" t="s">
        <v>42</v>
      </c>
      <c r="L71" s="95" t="s">
        <v>44</v>
      </c>
      <c r="M71" s="96"/>
      <c r="N71" s="97" t="s">
        <v>44</v>
      </c>
      <c r="O71" s="97"/>
      <c r="P71" s="90" t="str">
        <f>IFERROR(IF(L71="Ja",IF(M71/VLOOKUP(N71,Bevölkerung!$C$9:$E$24,3,0)=0,"",IF(M71/VLOOKUP(N71,Bevölkerung!$C$9:$E$24,3,0)="","",M71/VLOOKUP(N71,Bevölkerung!$C$9:$E$24,3,0))),IF(L71="Nein",IF(O71=0,"",IF(O71="","",O71)),IF(L71="(Bitte Wählen)","MV","ERROR"))),"")</f>
        <v>MV</v>
      </c>
      <c r="Q71" s="91" t="str">
        <f>IF(P71="","(Bitte Fallzahlen pflegen)",IF('3a. Bewertung der Leistungen'!P71&gt;Größenordnung!$A$9,Größenordnung!$C$9,IF('3a. Bewertung der Leistungen'!P71&gt;Größenordnung!$A$8,Größenordnung!$C$8,IF('3a. Bewertung der Leistungen'!P71&gt;Größenordnung!$A$7,Größenordnung!$C$7,IF('3a. Bewertung der Leistungen'!P71&gt;Größenordnung!$A$6,Größenordnung!$C$6,IF('3a. Bewertung der Leistungen'!P71&gt;Größenordnung!$A$5,Größenordnung!$C$5,IF('3a. Bewertung der Leistungen'!P71&gt;Größenordnung!$A$4,Größenordnung!$C$4,IF('3a. Bewertung der Leistungen'!P71&gt;Größenordnung!$A$3,Größenordnung!$C$3,"ERROR"))))))))</f>
        <v>1000001-10000000</v>
      </c>
      <c r="R71" s="91" t="str">
        <f>IF(L71="(Bitte Wählen)","(Bitte pflegen)",IF(Q71="(Bitte Fallzahlen pflegen)","(Bitte pflegen)",VLOOKUP(Q71,Größenordnung!$C$3:$D$9,2,0)))</f>
        <v>(Bitte pflegen)</v>
      </c>
      <c r="S71" s="98" t="s">
        <v>44</v>
      </c>
      <c r="T71" s="98" t="s">
        <v>44</v>
      </c>
      <c r="U71" s="98" t="s">
        <v>44</v>
      </c>
      <c r="V71" s="92" t="str">
        <f t="shared" si="4"/>
        <v>(Bitte pflegen)</v>
      </c>
      <c r="W71" s="92"/>
      <c r="X71" s="92" t="str">
        <f t="shared" si="2"/>
        <v>(Bitte pflegen)</v>
      </c>
      <c r="Y71" s="92"/>
      <c r="Z71" s="92" t="str">
        <f t="shared" si="3"/>
        <v>Nein</v>
      </c>
    </row>
    <row r="72" spans="2:26" x14ac:dyDescent="0.3">
      <c r="B72" s="89" t="str">
        <f>IF(DB!B62="","",DB!B62)</f>
        <v/>
      </c>
      <c r="C72" s="170" t="str">
        <f>IF(DB!C62="","",DB!C62)</f>
        <v/>
      </c>
      <c r="D72" s="170"/>
      <c r="E72" s="119" t="str">
        <f>IF(DB!D62="","",DB!D62)</f>
        <v/>
      </c>
      <c r="F72" s="119" t="str">
        <f>IF(DB!E62="","",DB!E62)</f>
        <v/>
      </c>
      <c r="G72" s="119" t="str">
        <f>IF(DB!F62="","",DB!F62)</f>
        <v/>
      </c>
      <c r="H72" s="119" t="str">
        <f>IF(DB!G62="","",DB!G62)</f>
        <v/>
      </c>
      <c r="I72" s="119" t="str">
        <f>IF(DB!H62="","",DB!H62)</f>
        <v/>
      </c>
      <c r="J72" s="50" t="str">
        <f t="shared" si="0"/>
        <v/>
      </c>
      <c r="K72" s="4" t="s">
        <v>42</v>
      </c>
      <c r="L72" s="95" t="s">
        <v>44</v>
      </c>
      <c r="M72" s="96"/>
      <c r="N72" s="97" t="s">
        <v>44</v>
      </c>
      <c r="O72" s="97"/>
      <c r="P72" s="90" t="str">
        <f>IFERROR(IF(L72="Ja",IF(M72/VLOOKUP(N72,Bevölkerung!$C$9:$E$24,3,0)=0,"",IF(M72/VLOOKUP(N72,Bevölkerung!$C$9:$E$24,3,0)="","",M72/VLOOKUP(N72,Bevölkerung!$C$9:$E$24,3,0))),IF(L72="Nein",IF(O72=0,"",IF(O72="","",O72)),IF(L72="(Bitte Wählen)","MV","ERROR"))),"")</f>
        <v>MV</v>
      </c>
      <c r="Q72" s="91" t="str">
        <f>IF(P72="","(Bitte Fallzahlen pflegen)",IF('3a. Bewertung der Leistungen'!P72&gt;Größenordnung!$A$9,Größenordnung!$C$9,IF('3a. Bewertung der Leistungen'!P72&gt;Größenordnung!$A$8,Größenordnung!$C$8,IF('3a. Bewertung der Leistungen'!P72&gt;Größenordnung!$A$7,Größenordnung!$C$7,IF('3a. Bewertung der Leistungen'!P72&gt;Größenordnung!$A$6,Größenordnung!$C$6,IF('3a. Bewertung der Leistungen'!P72&gt;Größenordnung!$A$5,Größenordnung!$C$5,IF('3a. Bewertung der Leistungen'!P72&gt;Größenordnung!$A$4,Größenordnung!$C$4,IF('3a. Bewertung der Leistungen'!P72&gt;Größenordnung!$A$3,Größenordnung!$C$3,"ERROR"))))))))</f>
        <v>1000001-10000000</v>
      </c>
      <c r="R72" s="91" t="str">
        <f>IF(L72="(Bitte Wählen)","(Bitte pflegen)",IF(Q72="(Bitte Fallzahlen pflegen)","(Bitte pflegen)",VLOOKUP(Q72,Größenordnung!$C$3:$D$9,2,0)))</f>
        <v>(Bitte pflegen)</v>
      </c>
      <c r="S72" s="98" t="s">
        <v>44</v>
      </c>
      <c r="T72" s="98" t="s">
        <v>44</v>
      </c>
      <c r="U72" s="98" t="s">
        <v>44</v>
      </c>
      <c r="V72" s="92" t="str">
        <f t="shared" si="4"/>
        <v>(Bitte pflegen)</v>
      </c>
      <c r="W72" s="92"/>
      <c r="X72" s="92" t="str">
        <f t="shared" si="2"/>
        <v>(Bitte pflegen)</v>
      </c>
      <c r="Y72" s="92"/>
      <c r="Z72" s="92" t="str">
        <f t="shared" si="3"/>
        <v>Nein</v>
      </c>
    </row>
    <row r="73" spans="2:26" x14ac:dyDescent="0.3">
      <c r="B73" s="89" t="str">
        <f>IF(DB!B63="","",DB!B63)</f>
        <v/>
      </c>
      <c r="C73" s="170" t="str">
        <f>IF(DB!C63="","",DB!C63)</f>
        <v/>
      </c>
      <c r="D73" s="170"/>
      <c r="E73" s="119" t="str">
        <f>IF(DB!D63="","",DB!D63)</f>
        <v/>
      </c>
      <c r="F73" s="119" t="str">
        <f>IF(DB!E63="","",DB!E63)</f>
        <v/>
      </c>
      <c r="G73" s="119" t="str">
        <f>IF(DB!F63="","",DB!F63)</f>
        <v/>
      </c>
      <c r="H73" s="119" t="str">
        <f>IF(DB!G63="","",DB!G63)</f>
        <v/>
      </c>
      <c r="I73" s="119" t="str">
        <f>IF(DB!H63="","",DB!H63)</f>
        <v/>
      </c>
      <c r="J73" s="50" t="str">
        <f t="shared" si="0"/>
        <v/>
      </c>
      <c r="K73" s="4" t="s">
        <v>42</v>
      </c>
      <c r="L73" s="95" t="s">
        <v>44</v>
      </c>
      <c r="M73" s="96"/>
      <c r="N73" s="97" t="s">
        <v>44</v>
      </c>
      <c r="O73" s="97"/>
      <c r="P73" s="90" t="str">
        <f>IFERROR(IF(L73="Ja",IF(M73/VLOOKUP(N73,Bevölkerung!$C$9:$E$24,3,0)=0,"",IF(M73/VLOOKUP(N73,Bevölkerung!$C$9:$E$24,3,0)="","",M73/VLOOKUP(N73,Bevölkerung!$C$9:$E$24,3,0))),IF(L73="Nein",IF(O73=0,"",IF(O73="","",O73)),IF(L73="(Bitte Wählen)","MV","ERROR"))),"")</f>
        <v>MV</v>
      </c>
      <c r="Q73" s="91" t="str">
        <f>IF(P73="","(Bitte Fallzahlen pflegen)",IF('3a. Bewertung der Leistungen'!P73&gt;Größenordnung!$A$9,Größenordnung!$C$9,IF('3a. Bewertung der Leistungen'!P73&gt;Größenordnung!$A$8,Größenordnung!$C$8,IF('3a. Bewertung der Leistungen'!P73&gt;Größenordnung!$A$7,Größenordnung!$C$7,IF('3a. Bewertung der Leistungen'!P73&gt;Größenordnung!$A$6,Größenordnung!$C$6,IF('3a. Bewertung der Leistungen'!P73&gt;Größenordnung!$A$5,Größenordnung!$C$5,IF('3a. Bewertung der Leistungen'!P73&gt;Größenordnung!$A$4,Größenordnung!$C$4,IF('3a. Bewertung der Leistungen'!P73&gt;Größenordnung!$A$3,Größenordnung!$C$3,"ERROR"))))))))</f>
        <v>1000001-10000000</v>
      </c>
      <c r="R73" s="91" t="str">
        <f>IF(L73="(Bitte Wählen)","(Bitte pflegen)",IF(Q73="(Bitte Fallzahlen pflegen)","(Bitte pflegen)",VLOOKUP(Q73,Größenordnung!$C$3:$D$9,2,0)))</f>
        <v>(Bitte pflegen)</v>
      </c>
      <c r="S73" s="98" t="s">
        <v>44</v>
      </c>
      <c r="T73" s="98" t="s">
        <v>44</v>
      </c>
      <c r="U73" s="98" t="s">
        <v>44</v>
      </c>
      <c r="V73" s="92" t="str">
        <f t="shared" si="4"/>
        <v>(Bitte pflegen)</v>
      </c>
      <c r="W73" s="92"/>
      <c r="X73" s="92" t="str">
        <f t="shared" si="2"/>
        <v>(Bitte pflegen)</v>
      </c>
      <c r="Y73" s="92"/>
      <c r="Z73" s="92" t="str">
        <f t="shared" si="3"/>
        <v>Nein</v>
      </c>
    </row>
    <row r="74" spans="2:26" x14ac:dyDescent="0.3">
      <c r="B74" s="89" t="str">
        <f>IF(DB!B64="","",DB!B64)</f>
        <v/>
      </c>
      <c r="C74" s="170" t="str">
        <f>IF(DB!C64="","",DB!C64)</f>
        <v/>
      </c>
      <c r="D74" s="170"/>
      <c r="E74" s="119" t="str">
        <f>IF(DB!D64="","",DB!D64)</f>
        <v/>
      </c>
      <c r="F74" s="119" t="str">
        <f>IF(DB!E64="","",DB!E64)</f>
        <v/>
      </c>
      <c r="G74" s="119" t="str">
        <f>IF(DB!F64="","",DB!F64)</f>
        <v/>
      </c>
      <c r="H74" s="119" t="str">
        <f>IF(DB!G64="","",DB!G64)</f>
        <v/>
      </c>
      <c r="I74" s="119" t="str">
        <f>IF(DB!H64="","",DB!H64)</f>
        <v/>
      </c>
      <c r="J74" s="50" t="str">
        <f t="shared" si="0"/>
        <v/>
      </c>
      <c r="K74" s="4" t="s">
        <v>42</v>
      </c>
      <c r="L74" s="95" t="s">
        <v>44</v>
      </c>
      <c r="M74" s="96"/>
      <c r="N74" s="97" t="s">
        <v>44</v>
      </c>
      <c r="O74" s="97"/>
      <c r="P74" s="90" t="str">
        <f>IFERROR(IF(L74="Ja",IF(M74/VLOOKUP(N74,Bevölkerung!$C$9:$E$24,3,0)=0,"",IF(M74/VLOOKUP(N74,Bevölkerung!$C$9:$E$24,3,0)="","",M74/VLOOKUP(N74,Bevölkerung!$C$9:$E$24,3,0))),IF(L74="Nein",IF(O74=0,"",IF(O74="","",O74)),IF(L74="(Bitte Wählen)","MV","ERROR"))),"")</f>
        <v>MV</v>
      </c>
      <c r="Q74" s="91" t="str">
        <f>IF(P74="","(Bitte Fallzahlen pflegen)",IF('3a. Bewertung der Leistungen'!P74&gt;Größenordnung!$A$9,Größenordnung!$C$9,IF('3a. Bewertung der Leistungen'!P74&gt;Größenordnung!$A$8,Größenordnung!$C$8,IF('3a. Bewertung der Leistungen'!P74&gt;Größenordnung!$A$7,Größenordnung!$C$7,IF('3a. Bewertung der Leistungen'!P74&gt;Größenordnung!$A$6,Größenordnung!$C$6,IF('3a. Bewertung der Leistungen'!P74&gt;Größenordnung!$A$5,Größenordnung!$C$5,IF('3a. Bewertung der Leistungen'!P74&gt;Größenordnung!$A$4,Größenordnung!$C$4,IF('3a. Bewertung der Leistungen'!P74&gt;Größenordnung!$A$3,Größenordnung!$C$3,"ERROR"))))))))</f>
        <v>1000001-10000000</v>
      </c>
      <c r="R74" s="91" t="str">
        <f>IF(L74="(Bitte Wählen)","(Bitte pflegen)",IF(Q74="(Bitte Fallzahlen pflegen)","(Bitte pflegen)",VLOOKUP(Q74,Größenordnung!$C$3:$D$9,2,0)))</f>
        <v>(Bitte pflegen)</v>
      </c>
      <c r="S74" s="98" t="s">
        <v>44</v>
      </c>
      <c r="T74" s="98" t="s">
        <v>44</v>
      </c>
      <c r="U74" s="98" t="s">
        <v>44</v>
      </c>
      <c r="V74" s="92" t="str">
        <f t="shared" si="4"/>
        <v>(Bitte pflegen)</v>
      </c>
      <c r="W74" s="92"/>
      <c r="X74" s="92" t="str">
        <f t="shared" si="2"/>
        <v>(Bitte pflegen)</v>
      </c>
      <c r="Y74" s="92"/>
      <c r="Z74" s="92" t="str">
        <f t="shared" si="3"/>
        <v>Nein</v>
      </c>
    </row>
    <row r="75" spans="2:26" x14ac:dyDescent="0.3">
      <c r="B75" s="89" t="str">
        <f>IF(DB!B65="","",DB!B65)</f>
        <v/>
      </c>
      <c r="C75" s="170" t="str">
        <f>IF(DB!C65="","",DB!C65)</f>
        <v/>
      </c>
      <c r="D75" s="170"/>
      <c r="E75" s="119" t="str">
        <f>IF(DB!D65="","",DB!D65)</f>
        <v/>
      </c>
      <c r="F75" s="119" t="str">
        <f>IF(DB!E65="","",DB!E65)</f>
        <v/>
      </c>
      <c r="G75" s="119" t="str">
        <f>IF(DB!F65="","",DB!F65)</f>
        <v/>
      </c>
      <c r="H75" s="119" t="str">
        <f>IF(DB!G65="","",DB!G65)</f>
        <v/>
      </c>
      <c r="I75" s="119" t="str">
        <f>IF(DB!H65="","",DB!H65)</f>
        <v/>
      </c>
      <c r="J75" s="50" t="str">
        <f t="shared" si="0"/>
        <v/>
      </c>
      <c r="K75" s="4" t="s">
        <v>42</v>
      </c>
      <c r="L75" s="95" t="s">
        <v>44</v>
      </c>
      <c r="M75" s="96"/>
      <c r="N75" s="97" t="s">
        <v>44</v>
      </c>
      <c r="O75" s="97"/>
      <c r="P75" s="90" t="str">
        <f>IFERROR(IF(L75="Ja",IF(M75/VLOOKUP(N75,Bevölkerung!$C$9:$E$24,3,0)=0,"",IF(M75/VLOOKUP(N75,Bevölkerung!$C$9:$E$24,3,0)="","",M75/VLOOKUP(N75,Bevölkerung!$C$9:$E$24,3,0))),IF(L75="Nein",IF(O75=0,"",IF(O75="","",O75)),IF(L75="(Bitte Wählen)","MV","ERROR"))),"")</f>
        <v>MV</v>
      </c>
      <c r="Q75" s="91" t="str">
        <f>IF(P75="","(Bitte Fallzahlen pflegen)",IF('3a. Bewertung der Leistungen'!P75&gt;Größenordnung!$A$9,Größenordnung!$C$9,IF('3a. Bewertung der Leistungen'!P75&gt;Größenordnung!$A$8,Größenordnung!$C$8,IF('3a. Bewertung der Leistungen'!P75&gt;Größenordnung!$A$7,Größenordnung!$C$7,IF('3a. Bewertung der Leistungen'!P75&gt;Größenordnung!$A$6,Größenordnung!$C$6,IF('3a. Bewertung der Leistungen'!P75&gt;Größenordnung!$A$5,Größenordnung!$C$5,IF('3a. Bewertung der Leistungen'!P75&gt;Größenordnung!$A$4,Größenordnung!$C$4,IF('3a. Bewertung der Leistungen'!P75&gt;Größenordnung!$A$3,Größenordnung!$C$3,"ERROR"))))))))</f>
        <v>1000001-10000000</v>
      </c>
      <c r="R75" s="91" t="str">
        <f>IF(L75="(Bitte Wählen)","(Bitte pflegen)",IF(Q75="(Bitte Fallzahlen pflegen)","(Bitte pflegen)",VLOOKUP(Q75,Größenordnung!$C$3:$D$9,2,0)))</f>
        <v>(Bitte pflegen)</v>
      </c>
      <c r="S75" s="98" t="s">
        <v>44</v>
      </c>
      <c r="T75" s="98" t="s">
        <v>44</v>
      </c>
      <c r="U75" s="98" t="s">
        <v>44</v>
      </c>
      <c r="V75" s="92" t="str">
        <f t="shared" si="4"/>
        <v>(Bitte pflegen)</v>
      </c>
      <c r="W75" s="92"/>
      <c r="X75" s="92" t="str">
        <f t="shared" si="2"/>
        <v>(Bitte pflegen)</v>
      </c>
      <c r="Y75" s="92"/>
      <c r="Z75" s="92" t="str">
        <f t="shared" si="3"/>
        <v>Nein</v>
      </c>
    </row>
    <row r="76" spans="2:26" x14ac:dyDescent="0.3">
      <c r="B76" s="89" t="str">
        <f>IF(DB!B66="","",DB!B66)</f>
        <v/>
      </c>
      <c r="C76" s="170" t="str">
        <f>IF(DB!C66="","",DB!C66)</f>
        <v/>
      </c>
      <c r="D76" s="170"/>
      <c r="E76" s="119" t="str">
        <f>IF(DB!D66="","",DB!D66)</f>
        <v/>
      </c>
      <c r="F76" s="119" t="str">
        <f>IF(DB!E66="","",DB!E66)</f>
        <v/>
      </c>
      <c r="G76" s="119" t="str">
        <f>IF(DB!F66="","",DB!F66)</f>
        <v/>
      </c>
      <c r="H76" s="119" t="str">
        <f>IF(DB!G66="","",DB!G66)</f>
        <v/>
      </c>
      <c r="I76" s="119" t="str">
        <f>IF(DB!H66="","",DB!H66)</f>
        <v/>
      </c>
      <c r="J76" s="50" t="str">
        <f t="shared" si="0"/>
        <v/>
      </c>
      <c r="K76" s="4" t="s">
        <v>42</v>
      </c>
      <c r="L76" s="95" t="s">
        <v>44</v>
      </c>
      <c r="M76" s="96"/>
      <c r="N76" s="97" t="s">
        <v>44</v>
      </c>
      <c r="O76" s="97"/>
      <c r="P76" s="90" t="str">
        <f>IFERROR(IF(L76="Ja",IF(M76/VLOOKUP(N76,Bevölkerung!$C$9:$E$24,3,0)=0,"",IF(M76/VLOOKUP(N76,Bevölkerung!$C$9:$E$24,3,0)="","",M76/VLOOKUP(N76,Bevölkerung!$C$9:$E$24,3,0))),IF(L76="Nein",IF(O76=0,"",IF(O76="","",O76)),IF(L76="(Bitte Wählen)","MV","ERROR"))),"")</f>
        <v>MV</v>
      </c>
      <c r="Q76" s="91" t="str">
        <f>IF(P76="","(Bitte Fallzahlen pflegen)",IF('3a. Bewertung der Leistungen'!P76&gt;Größenordnung!$A$9,Größenordnung!$C$9,IF('3a. Bewertung der Leistungen'!P76&gt;Größenordnung!$A$8,Größenordnung!$C$8,IF('3a. Bewertung der Leistungen'!P76&gt;Größenordnung!$A$7,Größenordnung!$C$7,IF('3a. Bewertung der Leistungen'!P76&gt;Größenordnung!$A$6,Größenordnung!$C$6,IF('3a. Bewertung der Leistungen'!P76&gt;Größenordnung!$A$5,Größenordnung!$C$5,IF('3a. Bewertung der Leistungen'!P76&gt;Größenordnung!$A$4,Größenordnung!$C$4,IF('3a. Bewertung der Leistungen'!P76&gt;Größenordnung!$A$3,Größenordnung!$C$3,"ERROR"))))))))</f>
        <v>1000001-10000000</v>
      </c>
      <c r="R76" s="91" t="str">
        <f>IF(L76="(Bitte Wählen)","(Bitte pflegen)",IF(Q76="(Bitte Fallzahlen pflegen)","(Bitte pflegen)",VLOOKUP(Q76,Größenordnung!$C$3:$D$9,2,0)))</f>
        <v>(Bitte pflegen)</v>
      </c>
      <c r="S76" s="98" t="s">
        <v>44</v>
      </c>
      <c r="T76" s="98" t="s">
        <v>44</v>
      </c>
      <c r="U76" s="98" t="s">
        <v>44</v>
      </c>
      <c r="V76" s="92" t="str">
        <f t="shared" si="4"/>
        <v>(Bitte pflegen)</v>
      </c>
      <c r="W76" s="92"/>
      <c r="X76" s="92" t="str">
        <f t="shared" si="2"/>
        <v>(Bitte pflegen)</v>
      </c>
      <c r="Y76" s="92"/>
      <c r="Z76" s="92" t="str">
        <f t="shared" si="3"/>
        <v>Nein</v>
      </c>
    </row>
    <row r="77" spans="2:26" x14ac:dyDescent="0.3">
      <c r="B77" s="89" t="str">
        <f>IF(DB!B67="","",DB!B67)</f>
        <v/>
      </c>
      <c r="C77" s="170" t="str">
        <f>IF(DB!C67="","",DB!C67)</f>
        <v/>
      </c>
      <c r="D77" s="170"/>
      <c r="E77" s="119" t="str">
        <f>IF(DB!D67="","",DB!D67)</f>
        <v/>
      </c>
      <c r="F77" s="119" t="str">
        <f>IF(DB!E67="","",DB!E67)</f>
        <v/>
      </c>
      <c r="G77" s="119" t="str">
        <f>IF(DB!F67="","",DB!F67)</f>
        <v/>
      </c>
      <c r="H77" s="119" t="str">
        <f>IF(DB!G67="","",DB!G67)</f>
        <v/>
      </c>
      <c r="I77" s="119" t="str">
        <f>IF(DB!H67="","",DB!H67)</f>
        <v/>
      </c>
      <c r="J77" s="50" t="str">
        <f t="shared" si="0"/>
        <v/>
      </c>
      <c r="K77" s="4" t="s">
        <v>42</v>
      </c>
      <c r="L77" s="95" t="s">
        <v>44</v>
      </c>
      <c r="M77" s="96"/>
      <c r="N77" s="97" t="s">
        <v>44</v>
      </c>
      <c r="O77" s="97"/>
      <c r="P77" s="90" t="str">
        <f>IFERROR(IF(L77="Ja",IF(M77/VLOOKUP(N77,Bevölkerung!$C$9:$E$24,3,0)=0,"",IF(M77/VLOOKUP(N77,Bevölkerung!$C$9:$E$24,3,0)="","",M77/VLOOKUP(N77,Bevölkerung!$C$9:$E$24,3,0))),IF(L77="Nein",IF(O77=0,"",IF(O77="","",O77)),IF(L77="(Bitte Wählen)","MV","ERROR"))),"")</f>
        <v>MV</v>
      </c>
      <c r="Q77" s="91" t="str">
        <f>IF(P77="","(Bitte Fallzahlen pflegen)",IF('3a. Bewertung der Leistungen'!P77&gt;Größenordnung!$A$9,Größenordnung!$C$9,IF('3a. Bewertung der Leistungen'!P77&gt;Größenordnung!$A$8,Größenordnung!$C$8,IF('3a. Bewertung der Leistungen'!P77&gt;Größenordnung!$A$7,Größenordnung!$C$7,IF('3a. Bewertung der Leistungen'!P77&gt;Größenordnung!$A$6,Größenordnung!$C$6,IF('3a. Bewertung der Leistungen'!P77&gt;Größenordnung!$A$5,Größenordnung!$C$5,IF('3a. Bewertung der Leistungen'!P77&gt;Größenordnung!$A$4,Größenordnung!$C$4,IF('3a. Bewertung der Leistungen'!P77&gt;Größenordnung!$A$3,Größenordnung!$C$3,"ERROR"))))))))</f>
        <v>1000001-10000000</v>
      </c>
      <c r="R77" s="91" t="str">
        <f>IF(L77="(Bitte Wählen)","(Bitte pflegen)",IF(Q77="(Bitte Fallzahlen pflegen)","(Bitte pflegen)",VLOOKUP(Q77,Größenordnung!$C$3:$D$9,2,0)))</f>
        <v>(Bitte pflegen)</v>
      </c>
      <c r="S77" s="98" t="s">
        <v>44</v>
      </c>
      <c r="T77" s="98" t="s">
        <v>44</v>
      </c>
      <c r="U77" s="98" t="s">
        <v>44</v>
      </c>
      <c r="V77" s="92" t="str">
        <f t="shared" si="4"/>
        <v>(Bitte pflegen)</v>
      </c>
      <c r="W77" s="92"/>
      <c r="X77" s="92" t="str">
        <f t="shared" si="2"/>
        <v>(Bitte pflegen)</v>
      </c>
      <c r="Y77" s="92"/>
      <c r="Z77" s="92" t="str">
        <f t="shared" si="3"/>
        <v>Nein</v>
      </c>
    </row>
    <row r="78" spans="2:26" x14ac:dyDescent="0.3">
      <c r="B78" s="89" t="str">
        <f>IF(DB!B68="","",DB!B68)</f>
        <v/>
      </c>
      <c r="C78" s="170" t="str">
        <f>IF(DB!C68="","",DB!C68)</f>
        <v/>
      </c>
      <c r="D78" s="170"/>
      <c r="E78" s="119" t="str">
        <f>IF(DB!D68="","",DB!D68)</f>
        <v/>
      </c>
      <c r="F78" s="119" t="str">
        <f>IF(DB!E68="","",DB!E68)</f>
        <v/>
      </c>
      <c r="G78" s="119" t="str">
        <f>IF(DB!F68="","",DB!F68)</f>
        <v/>
      </c>
      <c r="H78" s="119" t="str">
        <f>IF(DB!G68="","",DB!G68)</f>
        <v/>
      </c>
      <c r="I78" s="119" t="str">
        <f>IF(DB!H68="","",DB!H68)</f>
        <v/>
      </c>
      <c r="J78" s="50" t="str">
        <f t="shared" si="0"/>
        <v/>
      </c>
      <c r="K78" s="4" t="s">
        <v>42</v>
      </c>
      <c r="L78" s="95" t="s">
        <v>44</v>
      </c>
      <c r="M78" s="96"/>
      <c r="N78" s="97" t="s">
        <v>44</v>
      </c>
      <c r="O78" s="97"/>
      <c r="P78" s="90" t="str">
        <f>IFERROR(IF(L78="Ja",IF(M78/VLOOKUP(N78,Bevölkerung!$C$9:$E$24,3,0)=0,"",IF(M78/VLOOKUP(N78,Bevölkerung!$C$9:$E$24,3,0)="","",M78/VLOOKUP(N78,Bevölkerung!$C$9:$E$24,3,0))),IF(L78="Nein",IF(O78=0,"",IF(O78="","",O78)),IF(L78="(Bitte Wählen)","MV","ERROR"))),"")</f>
        <v>MV</v>
      </c>
      <c r="Q78" s="91" t="str">
        <f>IF(P78="","(Bitte Fallzahlen pflegen)",IF('3a. Bewertung der Leistungen'!P78&gt;Größenordnung!$A$9,Größenordnung!$C$9,IF('3a. Bewertung der Leistungen'!P78&gt;Größenordnung!$A$8,Größenordnung!$C$8,IF('3a. Bewertung der Leistungen'!P78&gt;Größenordnung!$A$7,Größenordnung!$C$7,IF('3a. Bewertung der Leistungen'!P78&gt;Größenordnung!$A$6,Größenordnung!$C$6,IF('3a. Bewertung der Leistungen'!P78&gt;Größenordnung!$A$5,Größenordnung!$C$5,IF('3a. Bewertung der Leistungen'!P78&gt;Größenordnung!$A$4,Größenordnung!$C$4,IF('3a. Bewertung der Leistungen'!P78&gt;Größenordnung!$A$3,Größenordnung!$C$3,"ERROR"))))))))</f>
        <v>1000001-10000000</v>
      </c>
      <c r="R78" s="91" t="str">
        <f>IF(L78="(Bitte Wählen)","(Bitte pflegen)",IF(Q78="(Bitte Fallzahlen pflegen)","(Bitte pflegen)",VLOOKUP(Q78,Größenordnung!$C$3:$D$9,2,0)))</f>
        <v>(Bitte pflegen)</v>
      </c>
      <c r="S78" s="98" t="s">
        <v>44</v>
      </c>
      <c r="T78" s="98" t="s">
        <v>44</v>
      </c>
      <c r="U78" s="98" t="s">
        <v>44</v>
      </c>
      <c r="V78" s="92" t="str">
        <f t="shared" si="4"/>
        <v>(Bitte pflegen)</v>
      </c>
      <c r="W78" s="92"/>
      <c r="X78" s="92" t="str">
        <f t="shared" si="2"/>
        <v>(Bitte pflegen)</v>
      </c>
      <c r="Y78" s="92"/>
      <c r="Z78" s="92" t="str">
        <f t="shared" si="3"/>
        <v>Nein</v>
      </c>
    </row>
    <row r="79" spans="2:26" x14ac:dyDescent="0.3">
      <c r="B79" s="89" t="str">
        <f>IF(DB!B69="","",DB!B69)</f>
        <v/>
      </c>
      <c r="C79" s="170" t="str">
        <f>IF(DB!C69="","",DB!C69)</f>
        <v/>
      </c>
      <c r="D79" s="170"/>
      <c r="E79" s="119" t="str">
        <f>IF(DB!D69="","",DB!D69)</f>
        <v/>
      </c>
      <c r="F79" s="119" t="str">
        <f>IF(DB!E69="","",DB!E69)</f>
        <v/>
      </c>
      <c r="G79" s="119" t="str">
        <f>IF(DB!F69="","",DB!F69)</f>
        <v/>
      </c>
      <c r="H79" s="119" t="str">
        <f>IF(DB!G69="","",DB!G69)</f>
        <v/>
      </c>
      <c r="I79" s="119" t="str">
        <f>IF(DB!H69="","",DB!H69)</f>
        <v/>
      </c>
      <c r="J79" s="50" t="str">
        <f t="shared" si="0"/>
        <v/>
      </c>
      <c r="K79" s="4" t="s">
        <v>42</v>
      </c>
      <c r="L79" s="95" t="s">
        <v>44</v>
      </c>
      <c r="M79" s="96"/>
      <c r="N79" s="97" t="s">
        <v>44</v>
      </c>
      <c r="O79" s="97"/>
      <c r="P79" s="90" t="str">
        <f>IFERROR(IF(L79="Ja",IF(M79/VLOOKUP(N79,Bevölkerung!$C$9:$E$24,3,0)=0,"",IF(M79/VLOOKUP(N79,Bevölkerung!$C$9:$E$24,3,0)="","",M79/VLOOKUP(N79,Bevölkerung!$C$9:$E$24,3,0))),IF(L79="Nein",IF(O79=0,"",IF(O79="","",O79)),IF(L79="(Bitte Wählen)","MV","ERROR"))),"")</f>
        <v>MV</v>
      </c>
      <c r="Q79" s="91" t="str">
        <f>IF(P79="","(Bitte Fallzahlen pflegen)",IF('3a. Bewertung der Leistungen'!P79&gt;Größenordnung!$A$9,Größenordnung!$C$9,IF('3a. Bewertung der Leistungen'!P79&gt;Größenordnung!$A$8,Größenordnung!$C$8,IF('3a. Bewertung der Leistungen'!P79&gt;Größenordnung!$A$7,Größenordnung!$C$7,IF('3a. Bewertung der Leistungen'!P79&gt;Größenordnung!$A$6,Größenordnung!$C$6,IF('3a. Bewertung der Leistungen'!P79&gt;Größenordnung!$A$5,Größenordnung!$C$5,IF('3a. Bewertung der Leistungen'!P79&gt;Größenordnung!$A$4,Größenordnung!$C$4,IF('3a. Bewertung der Leistungen'!P79&gt;Größenordnung!$A$3,Größenordnung!$C$3,"ERROR"))))))))</f>
        <v>1000001-10000000</v>
      </c>
      <c r="R79" s="91" t="str">
        <f>IF(L79="(Bitte Wählen)","(Bitte pflegen)",IF(Q79="(Bitte Fallzahlen pflegen)","(Bitte pflegen)",VLOOKUP(Q79,Größenordnung!$C$3:$D$9,2,0)))</f>
        <v>(Bitte pflegen)</v>
      </c>
      <c r="S79" s="98" t="s">
        <v>44</v>
      </c>
      <c r="T79" s="98" t="s">
        <v>44</v>
      </c>
      <c r="U79" s="98" t="s">
        <v>44</v>
      </c>
      <c r="V79" s="92" t="str">
        <f t="shared" si="4"/>
        <v>(Bitte pflegen)</v>
      </c>
      <c r="W79" s="92"/>
      <c r="X79" s="92" t="str">
        <f t="shared" si="2"/>
        <v>(Bitte pflegen)</v>
      </c>
      <c r="Y79" s="92"/>
      <c r="Z79" s="92" t="str">
        <f t="shared" si="3"/>
        <v>Nein</v>
      </c>
    </row>
    <row r="80" spans="2:26" x14ac:dyDescent="0.3">
      <c r="B80" s="89" t="str">
        <f>IF(DB!B70="","",DB!B70)</f>
        <v/>
      </c>
      <c r="C80" s="170" t="str">
        <f>IF(DB!C70="","",DB!C70)</f>
        <v/>
      </c>
      <c r="D80" s="170"/>
      <c r="E80" s="119" t="str">
        <f>IF(DB!D70="","",DB!D70)</f>
        <v/>
      </c>
      <c r="F80" s="119" t="str">
        <f>IF(DB!E70="","",DB!E70)</f>
        <v/>
      </c>
      <c r="G80" s="119" t="str">
        <f>IF(DB!F70="","",DB!F70)</f>
        <v/>
      </c>
      <c r="H80" s="119" t="str">
        <f>IF(DB!G70="","",DB!G70)</f>
        <v/>
      </c>
      <c r="I80" s="119" t="str">
        <f>IF(DB!H70="","",DB!H70)</f>
        <v/>
      </c>
      <c r="J80" s="50" t="str">
        <f t="shared" si="0"/>
        <v/>
      </c>
      <c r="K80" s="4" t="s">
        <v>42</v>
      </c>
      <c r="L80" s="95" t="s">
        <v>44</v>
      </c>
      <c r="M80" s="96"/>
      <c r="N80" s="97" t="s">
        <v>44</v>
      </c>
      <c r="O80" s="97"/>
      <c r="P80" s="90" t="str">
        <f>IFERROR(IF(L80="Ja",IF(M80/VLOOKUP(N80,Bevölkerung!$C$9:$E$24,3,0)=0,"",IF(M80/VLOOKUP(N80,Bevölkerung!$C$9:$E$24,3,0)="","",M80/VLOOKUP(N80,Bevölkerung!$C$9:$E$24,3,0))),IF(L80="Nein",IF(O80=0,"",IF(O80="","",O80)),IF(L80="(Bitte Wählen)","MV","ERROR"))),"")</f>
        <v>MV</v>
      </c>
      <c r="Q80" s="91" t="str">
        <f>IF(P80="","(Bitte Fallzahlen pflegen)",IF('3a. Bewertung der Leistungen'!P80&gt;Größenordnung!$A$9,Größenordnung!$C$9,IF('3a. Bewertung der Leistungen'!P80&gt;Größenordnung!$A$8,Größenordnung!$C$8,IF('3a. Bewertung der Leistungen'!P80&gt;Größenordnung!$A$7,Größenordnung!$C$7,IF('3a. Bewertung der Leistungen'!P80&gt;Größenordnung!$A$6,Größenordnung!$C$6,IF('3a. Bewertung der Leistungen'!P80&gt;Größenordnung!$A$5,Größenordnung!$C$5,IF('3a. Bewertung der Leistungen'!P80&gt;Größenordnung!$A$4,Größenordnung!$C$4,IF('3a. Bewertung der Leistungen'!P80&gt;Größenordnung!$A$3,Größenordnung!$C$3,"ERROR"))))))))</f>
        <v>1000001-10000000</v>
      </c>
      <c r="R80" s="91" t="str">
        <f>IF(L80="(Bitte Wählen)","(Bitte pflegen)",IF(Q80="(Bitte Fallzahlen pflegen)","(Bitte pflegen)",VLOOKUP(Q80,Größenordnung!$C$3:$D$9,2,0)))</f>
        <v>(Bitte pflegen)</v>
      </c>
      <c r="S80" s="98" t="s">
        <v>44</v>
      </c>
      <c r="T80" s="98" t="s">
        <v>44</v>
      </c>
      <c r="U80" s="98" t="s">
        <v>44</v>
      </c>
      <c r="V80" s="92" t="str">
        <f t="shared" si="4"/>
        <v>(Bitte pflegen)</v>
      </c>
      <c r="W80" s="92"/>
      <c r="X80" s="92" t="str">
        <f t="shared" si="2"/>
        <v>(Bitte pflegen)</v>
      </c>
      <c r="Y80" s="92"/>
      <c r="Z80" s="92" t="str">
        <f t="shared" si="3"/>
        <v>Nein</v>
      </c>
    </row>
    <row r="81" spans="2:26" x14ac:dyDescent="0.3">
      <c r="B81" s="89" t="str">
        <f>IF(DB!B71="","",DB!B71)</f>
        <v/>
      </c>
      <c r="C81" s="170" t="str">
        <f>IF(DB!C71="","",DB!C71)</f>
        <v/>
      </c>
      <c r="D81" s="170"/>
      <c r="E81" s="119" t="str">
        <f>IF(DB!D71="","",DB!D71)</f>
        <v/>
      </c>
      <c r="F81" s="119" t="str">
        <f>IF(DB!E71="","",DB!E71)</f>
        <v/>
      </c>
      <c r="G81" s="119" t="str">
        <f>IF(DB!F71="","",DB!F71)</f>
        <v/>
      </c>
      <c r="H81" s="119" t="str">
        <f>IF(DB!G71="","",DB!G71)</f>
        <v/>
      </c>
      <c r="I81" s="119" t="str">
        <f>IF(DB!H71="","",DB!H71)</f>
        <v/>
      </c>
      <c r="J81" s="50" t="str">
        <f t="shared" si="0"/>
        <v/>
      </c>
      <c r="K81" s="4" t="s">
        <v>42</v>
      </c>
      <c r="L81" s="95" t="s">
        <v>44</v>
      </c>
      <c r="M81" s="96"/>
      <c r="N81" s="97" t="s">
        <v>44</v>
      </c>
      <c r="O81" s="97"/>
      <c r="P81" s="90" t="str">
        <f>IFERROR(IF(L81="Ja",IF(M81/VLOOKUP(N81,Bevölkerung!$C$9:$E$24,3,0)=0,"",IF(M81/VLOOKUP(N81,Bevölkerung!$C$9:$E$24,3,0)="","",M81/VLOOKUP(N81,Bevölkerung!$C$9:$E$24,3,0))),IF(L81="Nein",IF(O81=0,"",IF(O81="","",O81)),IF(L81="(Bitte Wählen)","MV","ERROR"))),"")</f>
        <v>MV</v>
      </c>
      <c r="Q81" s="91" t="str">
        <f>IF(P81="","(Bitte Fallzahlen pflegen)",IF('3a. Bewertung der Leistungen'!P81&gt;Größenordnung!$A$9,Größenordnung!$C$9,IF('3a. Bewertung der Leistungen'!P81&gt;Größenordnung!$A$8,Größenordnung!$C$8,IF('3a. Bewertung der Leistungen'!P81&gt;Größenordnung!$A$7,Größenordnung!$C$7,IF('3a. Bewertung der Leistungen'!P81&gt;Größenordnung!$A$6,Größenordnung!$C$6,IF('3a. Bewertung der Leistungen'!P81&gt;Größenordnung!$A$5,Größenordnung!$C$5,IF('3a. Bewertung der Leistungen'!P81&gt;Größenordnung!$A$4,Größenordnung!$C$4,IF('3a. Bewertung der Leistungen'!P81&gt;Größenordnung!$A$3,Größenordnung!$C$3,"ERROR"))))))))</f>
        <v>1000001-10000000</v>
      </c>
      <c r="R81" s="91" t="str">
        <f>IF(L81="(Bitte Wählen)","(Bitte pflegen)",IF(Q81="(Bitte Fallzahlen pflegen)","(Bitte pflegen)",VLOOKUP(Q81,Größenordnung!$C$3:$D$9,2,0)))</f>
        <v>(Bitte pflegen)</v>
      </c>
      <c r="S81" s="98" t="s">
        <v>44</v>
      </c>
      <c r="T81" s="98" t="s">
        <v>44</v>
      </c>
      <c r="U81" s="98" t="s">
        <v>44</v>
      </c>
      <c r="V81" s="92" t="str">
        <f t="shared" si="4"/>
        <v>(Bitte pflegen)</v>
      </c>
      <c r="W81" s="92"/>
      <c r="X81" s="92" t="str">
        <f t="shared" si="2"/>
        <v>(Bitte pflegen)</v>
      </c>
      <c r="Y81" s="92"/>
      <c r="Z81" s="92" t="str">
        <f t="shared" si="3"/>
        <v>Nein</v>
      </c>
    </row>
    <row r="82" spans="2:26" x14ac:dyDescent="0.3">
      <c r="B82" s="89" t="str">
        <f>IF(DB!B72="","",DB!B72)</f>
        <v/>
      </c>
      <c r="C82" s="170" t="str">
        <f>IF(DB!C72="","",DB!C72)</f>
        <v/>
      </c>
      <c r="D82" s="170"/>
      <c r="E82" s="119" t="str">
        <f>IF(DB!D72="","",DB!D72)</f>
        <v/>
      </c>
      <c r="F82" s="119" t="str">
        <f>IF(DB!E72="","",DB!E72)</f>
        <v/>
      </c>
      <c r="G82" s="119" t="str">
        <f>IF(DB!F72="","",DB!F72)</f>
        <v/>
      </c>
      <c r="H82" s="119" t="str">
        <f>IF(DB!G72="","",DB!G72)</f>
        <v/>
      </c>
      <c r="I82" s="119" t="str">
        <f>IF(DB!H72="","",DB!H72)</f>
        <v/>
      </c>
      <c r="J82" s="50" t="str">
        <f t="shared" si="0"/>
        <v/>
      </c>
      <c r="K82" s="4" t="s">
        <v>42</v>
      </c>
      <c r="L82" s="95" t="s">
        <v>44</v>
      </c>
      <c r="M82" s="96"/>
      <c r="N82" s="97" t="s">
        <v>44</v>
      </c>
      <c r="O82" s="97"/>
      <c r="P82" s="90" t="str">
        <f>IFERROR(IF(L82="Ja",IF(M82/VLOOKUP(N82,Bevölkerung!$C$9:$E$24,3,0)=0,"",IF(M82/VLOOKUP(N82,Bevölkerung!$C$9:$E$24,3,0)="","",M82/VLOOKUP(N82,Bevölkerung!$C$9:$E$24,3,0))),IF(L82="Nein",IF(O82=0,"",IF(O82="","",O82)),IF(L82="(Bitte Wählen)","MV","ERROR"))),"")</f>
        <v>MV</v>
      </c>
      <c r="Q82" s="91" t="str">
        <f>IF(P82="","(Bitte Fallzahlen pflegen)",IF('3a. Bewertung der Leistungen'!P82&gt;Größenordnung!$A$9,Größenordnung!$C$9,IF('3a. Bewertung der Leistungen'!P82&gt;Größenordnung!$A$8,Größenordnung!$C$8,IF('3a. Bewertung der Leistungen'!P82&gt;Größenordnung!$A$7,Größenordnung!$C$7,IF('3a. Bewertung der Leistungen'!P82&gt;Größenordnung!$A$6,Größenordnung!$C$6,IF('3a. Bewertung der Leistungen'!P82&gt;Größenordnung!$A$5,Größenordnung!$C$5,IF('3a. Bewertung der Leistungen'!P82&gt;Größenordnung!$A$4,Größenordnung!$C$4,IF('3a. Bewertung der Leistungen'!P82&gt;Größenordnung!$A$3,Größenordnung!$C$3,"ERROR"))))))))</f>
        <v>1000001-10000000</v>
      </c>
      <c r="R82" s="91" t="str">
        <f>IF(L82="(Bitte Wählen)","(Bitte pflegen)",IF(Q82="(Bitte Fallzahlen pflegen)","(Bitte pflegen)",VLOOKUP(Q82,Größenordnung!$C$3:$D$9,2,0)))</f>
        <v>(Bitte pflegen)</v>
      </c>
      <c r="S82" s="98" t="s">
        <v>44</v>
      </c>
      <c r="T82" s="98" t="s">
        <v>44</v>
      </c>
      <c r="U82" s="98" t="s">
        <v>44</v>
      </c>
      <c r="V82" s="92" t="str">
        <f t="shared" si="4"/>
        <v>(Bitte pflegen)</v>
      </c>
      <c r="W82" s="92"/>
      <c r="X82" s="92" t="str">
        <f t="shared" si="2"/>
        <v>(Bitte pflegen)</v>
      </c>
      <c r="Y82" s="92"/>
      <c r="Z82" s="92" t="str">
        <f t="shared" si="3"/>
        <v>Nein</v>
      </c>
    </row>
    <row r="83" spans="2:26" x14ac:dyDescent="0.3">
      <c r="B83" s="89" t="str">
        <f>IF(DB!B73="","",DB!B73)</f>
        <v/>
      </c>
      <c r="C83" s="170" t="str">
        <f>IF(DB!C73="","",DB!C73)</f>
        <v/>
      </c>
      <c r="D83" s="170"/>
      <c r="E83" s="119" t="str">
        <f>IF(DB!D73="","",DB!D73)</f>
        <v/>
      </c>
      <c r="F83" s="119" t="str">
        <f>IF(DB!E73="","",DB!E73)</f>
        <v/>
      </c>
      <c r="G83" s="119" t="str">
        <f>IF(DB!F73="","",DB!F73)</f>
        <v/>
      </c>
      <c r="H83" s="119" t="str">
        <f>IF(DB!G73="","",DB!G73)</f>
        <v/>
      </c>
      <c r="I83" s="119" t="str">
        <f>IF(DB!H73="","",DB!H73)</f>
        <v/>
      </c>
      <c r="J83" s="50" t="str">
        <f t="shared" ref="J83:J146" si="5">IF(I83="","",IF($E$9="Nein","Nein",IF($E$9="Ja",IF($E$10="Nein","Ja",IF($E$10="Ja",K83,"Wählen")),"Wählen")))</f>
        <v/>
      </c>
      <c r="K83" s="4" t="s">
        <v>42</v>
      </c>
      <c r="L83" s="95" t="s">
        <v>44</v>
      </c>
      <c r="M83" s="96"/>
      <c r="N83" s="97" t="s">
        <v>44</v>
      </c>
      <c r="O83" s="97"/>
      <c r="P83" s="90" t="str">
        <f>IFERROR(IF(L83="Ja",IF(M83/VLOOKUP(N83,Bevölkerung!$C$9:$E$24,3,0)=0,"",IF(M83/VLOOKUP(N83,Bevölkerung!$C$9:$E$24,3,0)="","",M83/VLOOKUP(N83,Bevölkerung!$C$9:$E$24,3,0))),IF(L83="Nein",IF(O83=0,"",IF(O83="","",O83)),IF(L83="(Bitte Wählen)","MV","ERROR"))),"")</f>
        <v>MV</v>
      </c>
      <c r="Q83" s="91" t="str">
        <f>IF(P83="","(Bitte Fallzahlen pflegen)",IF('3a. Bewertung der Leistungen'!P83&gt;Größenordnung!$A$9,Größenordnung!$C$9,IF('3a. Bewertung der Leistungen'!P83&gt;Größenordnung!$A$8,Größenordnung!$C$8,IF('3a. Bewertung der Leistungen'!P83&gt;Größenordnung!$A$7,Größenordnung!$C$7,IF('3a. Bewertung der Leistungen'!P83&gt;Größenordnung!$A$6,Größenordnung!$C$6,IF('3a. Bewertung der Leistungen'!P83&gt;Größenordnung!$A$5,Größenordnung!$C$5,IF('3a. Bewertung der Leistungen'!P83&gt;Größenordnung!$A$4,Größenordnung!$C$4,IF('3a. Bewertung der Leistungen'!P83&gt;Größenordnung!$A$3,Größenordnung!$C$3,"ERROR"))))))))</f>
        <v>1000001-10000000</v>
      </c>
      <c r="R83" s="91" t="str">
        <f>IF(L83="(Bitte Wählen)","(Bitte pflegen)",IF(Q83="(Bitte Fallzahlen pflegen)","(Bitte pflegen)",VLOOKUP(Q83,Größenordnung!$C$3:$D$9,2,0)))</f>
        <v>(Bitte pflegen)</v>
      </c>
      <c r="S83" s="98" t="s">
        <v>44</v>
      </c>
      <c r="T83" s="98" t="s">
        <v>44</v>
      </c>
      <c r="U83" s="98" t="s">
        <v>44</v>
      </c>
      <c r="V83" s="92" t="str">
        <f t="shared" si="4"/>
        <v>(Bitte pflegen)</v>
      </c>
      <c r="W83" s="92"/>
      <c r="X83" s="92" t="str">
        <f t="shared" ref="X83:X146" si="6">IF(V83="(Bitte pflegen)","(Bitte pflegen)",IF(R83="(Bitte pflegen)","(Bitte pflegen)",R83*$D$13+V83*$E$13))</f>
        <v>(Bitte pflegen)</v>
      </c>
      <c r="Y83" s="92"/>
      <c r="Z83" s="92" t="str">
        <f t="shared" ref="Z83:Z146" si="7">IF(J83="Nein","Ja",IF(X83="(Bitte pflegen)","Nein",IF(X83&gt;=1,IF(B83&gt;=1,"Ja","Error"),"ERROR")))</f>
        <v>Nein</v>
      </c>
    </row>
    <row r="84" spans="2:26" x14ac:dyDescent="0.3">
      <c r="B84" s="89" t="str">
        <f>IF(DB!B74="","",DB!B74)</f>
        <v/>
      </c>
      <c r="C84" s="170" t="str">
        <f>IF(DB!C74="","",DB!C74)</f>
        <v/>
      </c>
      <c r="D84" s="170"/>
      <c r="E84" s="119" t="str">
        <f>IF(DB!D74="","",DB!D74)</f>
        <v/>
      </c>
      <c r="F84" s="119" t="str">
        <f>IF(DB!E74="","",DB!E74)</f>
        <v/>
      </c>
      <c r="G84" s="119" t="str">
        <f>IF(DB!F74="","",DB!F74)</f>
        <v/>
      </c>
      <c r="H84" s="119" t="str">
        <f>IF(DB!G74="","",DB!G74)</f>
        <v/>
      </c>
      <c r="I84" s="119" t="str">
        <f>IF(DB!H74="","",DB!H74)</f>
        <v/>
      </c>
      <c r="J84" s="50" t="str">
        <f t="shared" si="5"/>
        <v/>
      </c>
      <c r="K84" s="4" t="s">
        <v>42</v>
      </c>
      <c r="L84" s="95" t="s">
        <v>44</v>
      </c>
      <c r="M84" s="96"/>
      <c r="N84" s="97" t="s">
        <v>44</v>
      </c>
      <c r="O84" s="97"/>
      <c r="P84" s="90" t="str">
        <f>IFERROR(IF(L84="Ja",IF(M84/VLOOKUP(N84,Bevölkerung!$C$9:$E$24,3,0)=0,"",IF(M84/VLOOKUP(N84,Bevölkerung!$C$9:$E$24,3,0)="","",M84/VLOOKUP(N84,Bevölkerung!$C$9:$E$24,3,0))),IF(L84="Nein",IF(O84=0,"",IF(O84="","",O84)),IF(L84="(Bitte Wählen)","MV","ERROR"))),"")</f>
        <v>MV</v>
      </c>
      <c r="Q84" s="91" t="str">
        <f>IF(P84="","(Bitte Fallzahlen pflegen)",IF('3a. Bewertung der Leistungen'!P84&gt;Größenordnung!$A$9,Größenordnung!$C$9,IF('3a. Bewertung der Leistungen'!P84&gt;Größenordnung!$A$8,Größenordnung!$C$8,IF('3a. Bewertung der Leistungen'!P84&gt;Größenordnung!$A$7,Größenordnung!$C$7,IF('3a. Bewertung der Leistungen'!P84&gt;Größenordnung!$A$6,Größenordnung!$C$6,IF('3a. Bewertung der Leistungen'!P84&gt;Größenordnung!$A$5,Größenordnung!$C$5,IF('3a. Bewertung der Leistungen'!P84&gt;Größenordnung!$A$4,Größenordnung!$C$4,IF('3a. Bewertung der Leistungen'!P84&gt;Größenordnung!$A$3,Größenordnung!$C$3,"ERROR"))))))))</f>
        <v>1000001-10000000</v>
      </c>
      <c r="R84" s="91" t="str">
        <f>IF(L84="(Bitte Wählen)","(Bitte pflegen)",IF(Q84="(Bitte Fallzahlen pflegen)","(Bitte pflegen)",VLOOKUP(Q84,Größenordnung!$C$3:$D$9,2,0)))</f>
        <v>(Bitte pflegen)</v>
      </c>
      <c r="S84" s="98" t="s">
        <v>44</v>
      </c>
      <c r="T84" s="98" t="s">
        <v>44</v>
      </c>
      <c r="U84" s="98" t="s">
        <v>44</v>
      </c>
      <c r="V84" s="92" t="str">
        <f t="shared" si="4"/>
        <v>(Bitte pflegen)</v>
      </c>
      <c r="W84" s="92"/>
      <c r="X84" s="92" t="str">
        <f t="shared" si="6"/>
        <v>(Bitte pflegen)</v>
      </c>
      <c r="Y84" s="92"/>
      <c r="Z84" s="92" t="str">
        <f t="shared" si="7"/>
        <v>Nein</v>
      </c>
    </row>
    <row r="85" spans="2:26" x14ac:dyDescent="0.3">
      <c r="B85" s="89" t="str">
        <f>IF(DB!B75="","",DB!B75)</f>
        <v/>
      </c>
      <c r="C85" s="170" t="str">
        <f>IF(DB!C75="","",DB!C75)</f>
        <v/>
      </c>
      <c r="D85" s="170"/>
      <c r="E85" s="119" t="str">
        <f>IF(DB!D75="","",DB!D75)</f>
        <v/>
      </c>
      <c r="F85" s="119" t="str">
        <f>IF(DB!E75="","",DB!E75)</f>
        <v/>
      </c>
      <c r="G85" s="119" t="str">
        <f>IF(DB!F75="","",DB!F75)</f>
        <v/>
      </c>
      <c r="H85" s="119" t="str">
        <f>IF(DB!G75="","",DB!G75)</f>
        <v/>
      </c>
      <c r="I85" s="119" t="str">
        <f>IF(DB!H75="","",DB!H75)</f>
        <v/>
      </c>
      <c r="J85" s="50" t="str">
        <f t="shared" si="5"/>
        <v/>
      </c>
      <c r="K85" s="4" t="s">
        <v>42</v>
      </c>
      <c r="L85" s="95" t="s">
        <v>44</v>
      </c>
      <c r="M85" s="96"/>
      <c r="N85" s="97" t="s">
        <v>44</v>
      </c>
      <c r="O85" s="97"/>
      <c r="P85" s="90" t="str">
        <f>IFERROR(IF(L85="Ja",IF(M85/VLOOKUP(N85,Bevölkerung!$C$9:$E$24,3,0)=0,"",IF(M85/VLOOKUP(N85,Bevölkerung!$C$9:$E$24,3,0)="","",M85/VLOOKUP(N85,Bevölkerung!$C$9:$E$24,3,0))),IF(L85="Nein",IF(O85=0,"",IF(O85="","",O85)),IF(L85="(Bitte Wählen)","MV","ERROR"))),"")</f>
        <v>MV</v>
      </c>
      <c r="Q85" s="91" t="str">
        <f>IF(P85="","(Bitte Fallzahlen pflegen)",IF('3a. Bewertung der Leistungen'!P85&gt;Größenordnung!$A$9,Größenordnung!$C$9,IF('3a. Bewertung der Leistungen'!P85&gt;Größenordnung!$A$8,Größenordnung!$C$8,IF('3a. Bewertung der Leistungen'!P85&gt;Größenordnung!$A$7,Größenordnung!$C$7,IF('3a. Bewertung der Leistungen'!P85&gt;Größenordnung!$A$6,Größenordnung!$C$6,IF('3a. Bewertung der Leistungen'!P85&gt;Größenordnung!$A$5,Größenordnung!$C$5,IF('3a. Bewertung der Leistungen'!P85&gt;Größenordnung!$A$4,Größenordnung!$C$4,IF('3a. Bewertung der Leistungen'!P85&gt;Größenordnung!$A$3,Größenordnung!$C$3,"ERROR"))))))))</f>
        <v>1000001-10000000</v>
      </c>
      <c r="R85" s="91" t="str">
        <f>IF(L85="(Bitte Wählen)","(Bitte pflegen)",IF(Q85="(Bitte Fallzahlen pflegen)","(Bitte pflegen)",VLOOKUP(Q85,Größenordnung!$C$3:$D$9,2,0)))</f>
        <v>(Bitte pflegen)</v>
      </c>
      <c r="S85" s="98" t="s">
        <v>44</v>
      </c>
      <c r="T85" s="98" t="s">
        <v>44</v>
      </c>
      <c r="U85" s="98" t="s">
        <v>44</v>
      </c>
      <c r="V85" s="92" t="str">
        <f t="shared" si="4"/>
        <v>(Bitte pflegen)</v>
      </c>
      <c r="W85" s="92"/>
      <c r="X85" s="92" t="str">
        <f t="shared" si="6"/>
        <v>(Bitte pflegen)</v>
      </c>
      <c r="Y85" s="92"/>
      <c r="Z85" s="92" t="str">
        <f t="shared" si="7"/>
        <v>Nein</v>
      </c>
    </row>
    <row r="86" spans="2:26" x14ac:dyDescent="0.3">
      <c r="B86" s="89" t="str">
        <f>IF(DB!B76="","",DB!B76)</f>
        <v/>
      </c>
      <c r="C86" s="170" t="str">
        <f>IF(DB!C76="","",DB!C76)</f>
        <v/>
      </c>
      <c r="D86" s="170"/>
      <c r="E86" s="119" t="str">
        <f>IF(DB!D76="","",DB!D76)</f>
        <v/>
      </c>
      <c r="F86" s="119" t="str">
        <f>IF(DB!E76="","",DB!E76)</f>
        <v/>
      </c>
      <c r="G86" s="119" t="str">
        <f>IF(DB!F76="","",DB!F76)</f>
        <v/>
      </c>
      <c r="H86" s="119" t="str">
        <f>IF(DB!G76="","",DB!G76)</f>
        <v/>
      </c>
      <c r="I86" s="119" t="str">
        <f>IF(DB!H76="","",DB!H76)</f>
        <v/>
      </c>
      <c r="J86" s="50" t="str">
        <f t="shared" si="5"/>
        <v/>
      </c>
      <c r="K86" s="4" t="s">
        <v>42</v>
      </c>
      <c r="L86" s="95" t="s">
        <v>44</v>
      </c>
      <c r="M86" s="96"/>
      <c r="N86" s="97" t="s">
        <v>44</v>
      </c>
      <c r="O86" s="97"/>
      <c r="P86" s="90" t="str">
        <f>IFERROR(IF(L86="Ja",IF(M86/VLOOKUP(N86,Bevölkerung!$C$9:$E$24,3,0)=0,"",IF(M86/VLOOKUP(N86,Bevölkerung!$C$9:$E$24,3,0)="","",M86/VLOOKUP(N86,Bevölkerung!$C$9:$E$24,3,0))),IF(L86="Nein",IF(O86=0,"",IF(O86="","",O86)),IF(L86="(Bitte Wählen)","MV","ERROR"))),"")</f>
        <v>MV</v>
      </c>
      <c r="Q86" s="91" t="str">
        <f>IF(P86="","(Bitte Fallzahlen pflegen)",IF('3a. Bewertung der Leistungen'!P86&gt;Größenordnung!$A$9,Größenordnung!$C$9,IF('3a. Bewertung der Leistungen'!P86&gt;Größenordnung!$A$8,Größenordnung!$C$8,IF('3a. Bewertung der Leistungen'!P86&gt;Größenordnung!$A$7,Größenordnung!$C$7,IF('3a. Bewertung der Leistungen'!P86&gt;Größenordnung!$A$6,Größenordnung!$C$6,IF('3a. Bewertung der Leistungen'!P86&gt;Größenordnung!$A$5,Größenordnung!$C$5,IF('3a. Bewertung der Leistungen'!P86&gt;Größenordnung!$A$4,Größenordnung!$C$4,IF('3a. Bewertung der Leistungen'!P86&gt;Größenordnung!$A$3,Größenordnung!$C$3,"ERROR"))))))))</f>
        <v>1000001-10000000</v>
      </c>
      <c r="R86" s="91" t="str">
        <f>IF(L86="(Bitte Wählen)","(Bitte pflegen)",IF(Q86="(Bitte Fallzahlen pflegen)","(Bitte pflegen)",VLOOKUP(Q86,Größenordnung!$C$3:$D$9,2,0)))</f>
        <v>(Bitte pflegen)</v>
      </c>
      <c r="S86" s="98" t="s">
        <v>44</v>
      </c>
      <c r="T86" s="98" t="s">
        <v>44</v>
      </c>
      <c r="U86" s="98" t="s">
        <v>44</v>
      </c>
      <c r="V86" s="92" t="str">
        <f t="shared" si="4"/>
        <v>(Bitte pflegen)</v>
      </c>
      <c r="W86" s="92"/>
      <c r="X86" s="92" t="str">
        <f t="shared" si="6"/>
        <v>(Bitte pflegen)</v>
      </c>
      <c r="Y86" s="92"/>
      <c r="Z86" s="92" t="str">
        <f t="shared" si="7"/>
        <v>Nein</v>
      </c>
    </row>
    <row r="87" spans="2:26" x14ac:dyDescent="0.3">
      <c r="B87" s="89" t="str">
        <f>IF(DB!B77="","",DB!B77)</f>
        <v/>
      </c>
      <c r="C87" s="170" t="str">
        <f>IF(DB!C77="","",DB!C77)</f>
        <v/>
      </c>
      <c r="D87" s="170"/>
      <c r="E87" s="119" t="str">
        <f>IF(DB!D77="","",DB!D77)</f>
        <v/>
      </c>
      <c r="F87" s="119" t="str">
        <f>IF(DB!E77="","",DB!E77)</f>
        <v/>
      </c>
      <c r="G87" s="119" t="str">
        <f>IF(DB!F77="","",DB!F77)</f>
        <v/>
      </c>
      <c r="H87" s="119" t="str">
        <f>IF(DB!G77="","",DB!G77)</f>
        <v/>
      </c>
      <c r="I87" s="119" t="str">
        <f>IF(DB!H77="","",DB!H77)</f>
        <v/>
      </c>
      <c r="J87" s="50" t="str">
        <f t="shared" si="5"/>
        <v/>
      </c>
      <c r="K87" s="4" t="s">
        <v>42</v>
      </c>
      <c r="L87" s="95" t="s">
        <v>44</v>
      </c>
      <c r="M87" s="96"/>
      <c r="N87" s="97" t="s">
        <v>44</v>
      </c>
      <c r="O87" s="97"/>
      <c r="P87" s="90" t="str">
        <f>IFERROR(IF(L87="Ja",IF(M87/VLOOKUP(N87,Bevölkerung!$C$9:$E$24,3,0)=0,"",IF(M87/VLOOKUP(N87,Bevölkerung!$C$9:$E$24,3,0)="","",M87/VLOOKUP(N87,Bevölkerung!$C$9:$E$24,3,0))),IF(L87="Nein",IF(O87=0,"",IF(O87="","",O87)),IF(L87="(Bitte Wählen)","MV","ERROR"))),"")</f>
        <v>MV</v>
      </c>
      <c r="Q87" s="91" t="str">
        <f>IF(P87="","(Bitte Fallzahlen pflegen)",IF('3a. Bewertung der Leistungen'!P87&gt;Größenordnung!$A$9,Größenordnung!$C$9,IF('3a. Bewertung der Leistungen'!P87&gt;Größenordnung!$A$8,Größenordnung!$C$8,IF('3a. Bewertung der Leistungen'!P87&gt;Größenordnung!$A$7,Größenordnung!$C$7,IF('3a. Bewertung der Leistungen'!P87&gt;Größenordnung!$A$6,Größenordnung!$C$6,IF('3a. Bewertung der Leistungen'!P87&gt;Größenordnung!$A$5,Größenordnung!$C$5,IF('3a. Bewertung der Leistungen'!P87&gt;Größenordnung!$A$4,Größenordnung!$C$4,IF('3a. Bewertung der Leistungen'!P87&gt;Größenordnung!$A$3,Größenordnung!$C$3,"ERROR"))))))))</f>
        <v>1000001-10000000</v>
      </c>
      <c r="R87" s="91" t="str">
        <f>IF(L87="(Bitte Wählen)","(Bitte pflegen)",IF(Q87="(Bitte Fallzahlen pflegen)","(Bitte pflegen)",VLOOKUP(Q87,Größenordnung!$C$3:$D$9,2,0)))</f>
        <v>(Bitte pflegen)</v>
      </c>
      <c r="S87" s="98" t="s">
        <v>44</v>
      </c>
      <c r="T87" s="98" t="s">
        <v>44</v>
      </c>
      <c r="U87" s="98" t="s">
        <v>44</v>
      </c>
      <c r="V87" s="92" t="str">
        <f t="shared" si="4"/>
        <v>(Bitte pflegen)</v>
      </c>
      <c r="W87" s="92"/>
      <c r="X87" s="92" t="str">
        <f t="shared" si="6"/>
        <v>(Bitte pflegen)</v>
      </c>
      <c r="Y87" s="92"/>
      <c r="Z87" s="92" t="str">
        <f t="shared" si="7"/>
        <v>Nein</v>
      </c>
    </row>
    <row r="88" spans="2:26" x14ac:dyDescent="0.3">
      <c r="B88" s="89" t="str">
        <f>IF(DB!B78="","",DB!B78)</f>
        <v/>
      </c>
      <c r="C88" s="170" t="str">
        <f>IF(DB!C78="","",DB!C78)</f>
        <v/>
      </c>
      <c r="D88" s="170"/>
      <c r="E88" s="119" t="str">
        <f>IF(DB!D78="","",DB!D78)</f>
        <v/>
      </c>
      <c r="F88" s="119" t="str">
        <f>IF(DB!E78="","",DB!E78)</f>
        <v/>
      </c>
      <c r="G88" s="119" t="str">
        <f>IF(DB!F78="","",DB!F78)</f>
        <v/>
      </c>
      <c r="H88" s="119" t="str">
        <f>IF(DB!G78="","",DB!G78)</f>
        <v/>
      </c>
      <c r="I88" s="119" t="str">
        <f>IF(DB!H78="","",DB!H78)</f>
        <v/>
      </c>
      <c r="J88" s="50" t="str">
        <f t="shared" si="5"/>
        <v/>
      </c>
      <c r="K88" s="4" t="s">
        <v>42</v>
      </c>
      <c r="L88" s="95" t="s">
        <v>44</v>
      </c>
      <c r="M88" s="96"/>
      <c r="N88" s="97" t="s">
        <v>44</v>
      </c>
      <c r="O88" s="97"/>
      <c r="P88" s="90" t="str">
        <f>IFERROR(IF(L88="Ja",IF(M88/VLOOKUP(N88,Bevölkerung!$C$9:$E$24,3,0)=0,"",IF(M88/VLOOKUP(N88,Bevölkerung!$C$9:$E$24,3,0)="","",M88/VLOOKUP(N88,Bevölkerung!$C$9:$E$24,3,0))),IF(L88="Nein",IF(O88=0,"",IF(O88="","",O88)),IF(L88="(Bitte Wählen)","MV","ERROR"))),"")</f>
        <v>MV</v>
      </c>
      <c r="Q88" s="91" t="str">
        <f>IF(P88="","(Bitte Fallzahlen pflegen)",IF('3a. Bewertung der Leistungen'!P88&gt;Größenordnung!$A$9,Größenordnung!$C$9,IF('3a. Bewertung der Leistungen'!P88&gt;Größenordnung!$A$8,Größenordnung!$C$8,IF('3a. Bewertung der Leistungen'!P88&gt;Größenordnung!$A$7,Größenordnung!$C$7,IF('3a. Bewertung der Leistungen'!P88&gt;Größenordnung!$A$6,Größenordnung!$C$6,IF('3a. Bewertung der Leistungen'!P88&gt;Größenordnung!$A$5,Größenordnung!$C$5,IF('3a. Bewertung der Leistungen'!P88&gt;Größenordnung!$A$4,Größenordnung!$C$4,IF('3a. Bewertung der Leistungen'!P88&gt;Größenordnung!$A$3,Größenordnung!$C$3,"ERROR"))))))))</f>
        <v>1000001-10000000</v>
      </c>
      <c r="R88" s="91" t="str">
        <f>IF(L88="(Bitte Wählen)","(Bitte pflegen)",IF(Q88="(Bitte Fallzahlen pflegen)","(Bitte pflegen)",VLOOKUP(Q88,Größenordnung!$C$3:$D$9,2,0)))</f>
        <v>(Bitte pflegen)</v>
      </c>
      <c r="S88" s="98" t="s">
        <v>44</v>
      </c>
      <c r="T88" s="98" t="s">
        <v>44</v>
      </c>
      <c r="U88" s="98" t="s">
        <v>44</v>
      </c>
      <c r="V88" s="92" t="str">
        <f t="shared" si="4"/>
        <v>(Bitte pflegen)</v>
      </c>
      <c r="W88" s="92"/>
      <c r="X88" s="92" t="str">
        <f t="shared" si="6"/>
        <v>(Bitte pflegen)</v>
      </c>
      <c r="Y88" s="92"/>
      <c r="Z88" s="92" t="str">
        <f t="shared" si="7"/>
        <v>Nein</v>
      </c>
    </row>
    <row r="89" spans="2:26" x14ac:dyDescent="0.3">
      <c r="B89" s="89" t="str">
        <f>IF(DB!B79="","",DB!B79)</f>
        <v/>
      </c>
      <c r="C89" s="170" t="str">
        <f>IF(DB!C79="","",DB!C79)</f>
        <v/>
      </c>
      <c r="D89" s="170"/>
      <c r="E89" s="119" t="str">
        <f>IF(DB!D79="","",DB!D79)</f>
        <v/>
      </c>
      <c r="F89" s="119" t="str">
        <f>IF(DB!E79="","",DB!E79)</f>
        <v/>
      </c>
      <c r="G89" s="119" t="str">
        <f>IF(DB!F79="","",DB!F79)</f>
        <v/>
      </c>
      <c r="H89" s="119" t="str">
        <f>IF(DB!G79="","",DB!G79)</f>
        <v/>
      </c>
      <c r="I89" s="119" t="str">
        <f>IF(DB!H79="","",DB!H79)</f>
        <v/>
      </c>
      <c r="J89" s="50" t="str">
        <f t="shared" si="5"/>
        <v/>
      </c>
      <c r="K89" s="4" t="s">
        <v>42</v>
      </c>
      <c r="L89" s="95" t="s">
        <v>44</v>
      </c>
      <c r="M89" s="96"/>
      <c r="N89" s="97" t="s">
        <v>44</v>
      </c>
      <c r="O89" s="97"/>
      <c r="P89" s="90" t="str">
        <f>IFERROR(IF(L89="Ja",IF(M89/VLOOKUP(N89,Bevölkerung!$C$9:$E$24,3,0)=0,"",IF(M89/VLOOKUP(N89,Bevölkerung!$C$9:$E$24,3,0)="","",M89/VLOOKUP(N89,Bevölkerung!$C$9:$E$24,3,0))),IF(L89="Nein",IF(O89=0,"",IF(O89="","",O89)),IF(L89="(Bitte Wählen)","MV","ERROR"))),"")</f>
        <v>MV</v>
      </c>
      <c r="Q89" s="91" t="str">
        <f>IF(P89="","(Bitte Fallzahlen pflegen)",IF('3a. Bewertung der Leistungen'!P89&gt;Größenordnung!$A$9,Größenordnung!$C$9,IF('3a. Bewertung der Leistungen'!P89&gt;Größenordnung!$A$8,Größenordnung!$C$8,IF('3a. Bewertung der Leistungen'!P89&gt;Größenordnung!$A$7,Größenordnung!$C$7,IF('3a. Bewertung der Leistungen'!P89&gt;Größenordnung!$A$6,Größenordnung!$C$6,IF('3a. Bewertung der Leistungen'!P89&gt;Größenordnung!$A$5,Größenordnung!$C$5,IF('3a. Bewertung der Leistungen'!P89&gt;Größenordnung!$A$4,Größenordnung!$C$4,IF('3a. Bewertung der Leistungen'!P89&gt;Größenordnung!$A$3,Größenordnung!$C$3,"ERROR"))))))))</f>
        <v>1000001-10000000</v>
      </c>
      <c r="R89" s="91" t="str">
        <f>IF(L89="(Bitte Wählen)","(Bitte pflegen)",IF(Q89="(Bitte Fallzahlen pflegen)","(Bitte pflegen)",VLOOKUP(Q89,Größenordnung!$C$3:$D$9,2,0)))</f>
        <v>(Bitte pflegen)</v>
      </c>
      <c r="S89" s="98" t="s">
        <v>44</v>
      </c>
      <c r="T89" s="98" t="s">
        <v>44</v>
      </c>
      <c r="U89" s="98" t="s">
        <v>44</v>
      </c>
      <c r="V89" s="92" t="str">
        <f t="shared" si="4"/>
        <v>(Bitte pflegen)</v>
      </c>
      <c r="W89" s="92"/>
      <c r="X89" s="92" t="str">
        <f t="shared" si="6"/>
        <v>(Bitte pflegen)</v>
      </c>
      <c r="Y89" s="92"/>
      <c r="Z89" s="92" t="str">
        <f t="shared" si="7"/>
        <v>Nein</v>
      </c>
    </row>
    <row r="90" spans="2:26" x14ac:dyDescent="0.3">
      <c r="B90" s="89" t="str">
        <f>IF(DB!B80="","",DB!B80)</f>
        <v/>
      </c>
      <c r="C90" s="170" t="str">
        <f>IF(DB!C80="","",DB!C80)</f>
        <v/>
      </c>
      <c r="D90" s="170"/>
      <c r="E90" s="119" t="str">
        <f>IF(DB!D80="","",DB!D80)</f>
        <v/>
      </c>
      <c r="F90" s="119" t="str">
        <f>IF(DB!E80="","",DB!E80)</f>
        <v/>
      </c>
      <c r="G90" s="119" t="str">
        <f>IF(DB!F80="","",DB!F80)</f>
        <v/>
      </c>
      <c r="H90" s="119" t="str">
        <f>IF(DB!G80="","",DB!G80)</f>
        <v/>
      </c>
      <c r="I90" s="119" t="str">
        <f>IF(DB!H80="","",DB!H80)</f>
        <v/>
      </c>
      <c r="J90" s="50" t="str">
        <f t="shared" si="5"/>
        <v/>
      </c>
      <c r="K90" s="4" t="s">
        <v>42</v>
      </c>
      <c r="L90" s="95" t="s">
        <v>44</v>
      </c>
      <c r="M90" s="96"/>
      <c r="N90" s="97" t="s">
        <v>44</v>
      </c>
      <c r="O90" s="97"/>
      <c r="P90" s="90" t="str">
        <f>IFERROR(IF(L90="Ja",IF(M90/VLOOKUP(N90,Bevölkerung!$C$9:$E$24,3,0)=0,"",IF(M90/VLOOKUP(N90,Bevölkerung!$C$9:$E$24,3,0)="","",M90/VLOOKUP(N90,Bevölkerung!$C$9:$E$24,3,0))),IF(L90="Nein",IF(O90=0,"",IF(O90="","",O90)),IF(L90="(Bitte Wählen)","MV","ERROR"))),"")</f>
        <v>MV</v>
      </c>
      <c r="Q90" s="91" t="str">
        <f>IF(P90="","(Bitte Fallzahlen pflegen)",IF('3a. Bewertung der Leistungen'!P90&gt;Größenordnung!$A$9,Größenordnung!$C$9,IF('3a. Bewertung der Leistungen'!P90&gt;Größenordnung!$A$8,Größenordnung!$C$8,IF('3a. Bewertung der Leistungen'!P90&gt;Größenordnung!$A$7,Größenordnung!$C$7,IF('3a. Bewertung der Leistungen'!P90&gt;Größenordnung!$A$6,Größenordnung!$C$6,IF('3a. Bewertung der Leistungen'!P90&gt;Größenordnung!$A$5,Größenordnung!$C$5,IF('3a. Bewertung der Leistungen'!P90&gt;Größenordnung!$A$4,Größenordnung!$C$4,IF('3a. Bewertung der Leistungen'!P90&gt;Größenordnung!$A$3,Größenordnung!$C$3,"ERROR"))))))))</f>
        <v>1000001-10000000</v>
      </c>
      <c r="R90" s="91" t="str">
        <f>IF(L90="(Bitte Wählen)","(Bitte pflegen)",IF(Q90="(Bitte Fallzahlen pflegen)","(Bitte pflegen)",VLOOKUP(Q90,Größenordnung!$C$3:$D$9,2,0)))</f>
        <v>(Bitte pflegen)</v>
      </c>
      <c r="S90" s="98" t="s">
        <v>44</v>
      </c>
      <c r="T90" s="98" t="s">
        <v>44</v>
      </c>
      <c r="U90" s="98" t="s">
        <v>44</v>
      </c>
      <c r="V90" s="92" t="str">
        <f t="shared" ref="V90:V153" si="8">IF(U90="(Bitte Wählen)","(Bitte pflegen)",IF(T90="(Bitte Wählen)","(Bitte pflegen)",IF(S90="(Bitte Wählen)","(Bitte pflegen)",SUM(S90:U90)/3)))</f>
        <v>(Bitte pflegen)</v>
      </c>
      <c r="W90" s="92"/>
      <c r="X90" s="92" t="str">
        <f t="shared" si="6"/>
        <v>(Bitte pflegen)</v>
      </c>
      <c r="Y90" s="92"/>
      <c r="Z90" s="92" t="str">
        <f t="shared" si="7"/>
        <v>Nein</v>
      </c>
    </row>
    <row r="91" spans="2:26" x14ac:dyDescent="0.3">
      <c r="B91" s="89" t="str">
        <f>IF(DB!B81="","",DB!B81)</f>
        <v/>
      </c>
      <c r="C91" s="170" t="str">
        <f>IF(DB!C81="","",DB!C81)</f>
        <v/>
      </c>
      <c r="D91" s="170"/>
      <c r="E91" s="119" t="str">
        <f>IF(DB!D81="","",DB!D81)</f>
        <v/>
      </c>
      <c r="F91" s="119" t="str">
        <f>IF(DB!E81="","",DB!E81)</f>
        <v/>
      </c>
      <c r="G91" s="119" t="str">
        <f>IF(DB!F81="","",DB!F81)</f>
        <v/>
      </c>
      <c r="H91" s="119" t="str">
        <f>IF(DB!G81="","",DB!G81)</f>
        <v/>
      </c>
      <c r="I91" s="119" t="str">
        <f>IF(DB!H81="","",DB!H81)</f>
        <v/>
      </c>
      <c r="J91" s="50" t="str">
        <f t="shared" si="5"/>
        <v/>
      </c>
      <c r="K91" s="4" t="s">
        <v>42</v>
      </c>
      <c r="L91" s="95" t="s">
        <v>44</v>
      </c>
      <c r="M91" s="96"/>
      <c r="N91" s="97" t="s">
        <v>44</v>
      </c>
      <c r="O91" s="97"/>
      <c r="P91" s="90" t="str">
        <f>IFERROR(IF(L91="Ja",IF(M91/VLOOKUP(N91,Bevölkerung!$C$9:$E$24,3,0)=0,"",IF(M91/VLOOKUP(N91,Bevölkerung!$C$9:$E$24,3,0)="","",M91/VLOOKUP(N91,Bevölkerung!$C$9:$E$24,3,0))),IF(L91="Nein",IF(O91=0,"",IF(O91="","",O91)),IF(L91="(Bitte Wählen)","MV","ERROR"))),"")</f>
        <v>MV</v>
      </c>
      <c r="Q91" s="91" t="str">
        <f>IF(P91="","(Bitte Fallzahlen pflegen)",IF('3a. Bewertung der Leistungen'!P91&gt;Größenordnung!$A$9,Größenordnung!$C$9,IF('3a. Bewertung der Leistungen'!P91&gt;Größenordnung!$A$8,Größenordnung!$C$8,IF('3a. Bewertung der Leistungen'!P91&gt;Größenordnung!$A$7,Größenordnung!$C$7,IF('3a. Bewertung der Leistungen'!P91&gt;Größenordnung!$A$6,Größenordnung!$C$6,IF('3a. Bewertung der Leistungen'!P91&gt;Größenordnung!$A$5,Größenordnung!$C$5,IF('3a. Bewertung der Leistungen'!P91&gt;Größenordnung!$A$4,Größenordnung!$C$4,IF('3a. Bewertung der Leistungen'!P91&gt;Größenordnung!$A$3,Größenordnung!$C$3,"ERROR"))))))))</f>
        <v>1000001-10000000</v>
      </c>
      <c r="R91" s="91" t="str">
        <f>IF(L91="(Bitte Wählen)","(Bitte pflegen)",IF(Q91="(Bitte Fallzahlen pflegen)","(Bitte pflegen)",VLOOKUP(Q91,Größenordnung!$C$3:$D$9,2,0)))</f>
        <v>(Bitte pflegen)</v>
      </c>
      <c r="S91" s="98" t="s">
        <v>44</v>
      </c>
      <c r="T91" s="98" t="s">
        <v>44</v>
      </c>
      <c r="U91" s="98" t="s">
        <v>44</v>
      </c>
      <c r="V91" s="92" t="str">
        <f t="shared" si="8"/>
        <v>(Bitte pflegen)</v>
      </c>
      <c r="W91" s="92"/>
      <c r="X91" s="92" t="str">
        <f t="shared" si="6"/>
        <v>(Bitte pflegen)</v>
      </c>
      <c r="Y91" s="92"/>
      <c r="Z91" s="92" t="str">
        <f t="shared" si="7"/>
        <v>Nein</v>
      </c>
    </row>
    <row r="92" spans="2:26" x14ac:dyDescent="0.3">
      <c r="B92" s="89" t="str">
        <f>IF(DB!B82="","",DB!B82)</f>
        <v/>
      </c>
      <c r="C92" s="170" t="str">
        <f>IF(DB!C82="","",DB!C82)</f>
        <v/>
      </c>
      <c r="D92" s="170"/>
      <c r="E92" s="119" t="str">
        <f>IF(DB!D82="","",DB!D82)</f>
        <v/>
      </c>
      <c r="F92" s="119" t="str">
        <f>IF(DB!E82="","",DB!E82)</f>
        <v/>
      </c>
      <c r="G92" s="119" t="str">
        <f>IF(DB!F82="","",DB!F82)</f>
        <v/>
      </c>
      <c r="H92" s="119" t="str">
        <f>IF(DB!G82="","",DB!G82)</f>
        <v/>
      </c>
      <c r="I92" s="119" t="str">
        <f>IF(DB!H82="","",DB!H82)</f>
        <v/>
      </c>
      <c r="J92" s="50" t="str">
        <f t="shared" si="5"/>
        <v/>
      </c>
      <c r="K92" s="4" t="s">
        <v>42</v>
      </c>
      <c r="L92" s="95" t="s">
        <v>44</v>
      </c>
      <c r="M92" s="96"/>
      <c r="N92" s="97" t="s">
        <v>44</v>
      </c>
      <c r="O92" s="97"/>
      <c r="P92" s="90" t="str">
        <f>IFERROR(IF(L92="Ja",IF(M92/VLOOKUP(N92,Bevölkerung!$C$9:$E$24,3,0)=0,"",IF(M92/VLOOKUP(N92,Bevölkerung!$C$9:$E$24,3,0)="","",M92/VLOOKUP(N92,Bevölkerung!$C$9:$E$24,3,0))),IF(L92="Nein",IF(O92=0,"",IF(O92="","",O92)),IF(L92="(Bitte Wählen)","MV","ERROR"))),"")</f>
        <v>MV</v>
      </c>
      <c r="Q92" s="91" t="str">
        <f>IF(P92="","(Bitte Fallzahlen pflegen)",IF('3a. Bewertung der Leistungen'!P92&gt;Größenordnung!$A$9,Größenordnung!$C$9,IF('3a. Bewertung der Leistungen'!P92&gt;Größenordnung!$A$8,Größenordnung!$C$8,IF('3a. Bewertung der Leistungen'!P92&gt;Größenordnung!$A$7,Größenordnung!$C$7,IF('3a. Bewertung der Leistungen'!P92&gt;Größenordnung!$A$6,Größenordnung!$C$6,IF('3a. Bewertung der Leistungen'!P92&gt;Größenordnung!$A$5,Größenordnung!$C$5,IF('3a. Bewertung der Leistungen'!P92&gt;Größenordnung!$A$4,Größenordnung!$C$4,IF('3a. Bewertung der Leistungen'!P92&gt;Größenordnung!$A$3,Größenordnung!$C$3,"ERROR"))))))))</f>
        <v>1000001-10000000</v>
      </c>
      <c r="R92" s="91" t="str">
        <f>IF(L92="(Bitte Wählen)","(Bitte pflegen)",IF(Q92="(Bitte Fallzahlen pflegen)","(Bitte pflegen)",VLOOKUP(Q92,Größenordnung!$C$3:$D$9,2,0)))</f>
        <v>(Bitte pflegen)</v>
      </c>
      <c r="S92" s="98" t="s">
        <v>44</v>
      </c>
      <c r="T92" s="98" t="s">
        <v>44</v>
      </c>
      <c r="U92" s="98" t="s">
        <v>44</v>
      </c>
      <c r="V92" s="92" t="str">
        <f t="shared" si="8"/>
        <v>(Bitte pflegen)</v>
      </c>
      <c r="W92" s="92"/>
      <c r="X92" s="92" t="str">
        <f t="shared" si="6"/>
        <v>(Bitte pflegen)</v>
      </c>
      <c r="Y92" s="92"/>
      <c r="Z92" s="92" t="str">
        <f t="shared" si="7"/>
        <v>Nein</v>
      </c>
    </row>
    <row r="93" spans="2:26" x14ac:dyDescent="0.3">
      <c r="B93" s="89" t="str">
        <f>IF(DB!B83="","",DB!B83)</f>
        <v/>
      </c>
      <c r="C93" s="170" t="str">
        <f>IF(DB!C83="","",DB!C83)</f>
        <v/>
      </c>
      <c r="D93" s="170"/>
      <c r="E93" s="119" t="str">
        <f>IF(DB!D83="","",DB!D83)</f>
        <v/>
      </c>
      <c r="F93" s="119" t="str">
        <f>IF(DB!E83="","",DB!E83)</f>
        <v/>
      </c>
      <c r="G93" s="119" t="str">
        <f>IF(DB!F83="","",DB!F83)</f>
        <v/>
      </c>
      <c r="H93" s="119" t="str">
        <f>IF(DB!G83="","",DB!G83)</f>
        <v/>
      </c>
      <c r="I93" s="119" t="str">
        <f>IF(DB!H83="","",DB!H83)</f>
        <v/>
      </c>
      <c r="J93" s="50" t="str">
        <f t="shared" si="5"/>
        <v/>
      </c>
      <c r="K93" s="4" t="s">
        <v>42</v>
      </c>
      <c r="L93" s="95" t="s">
        <v>44</v>
      </c>
      <c r="M93" s="96"/>
      <c r="N93" s="97" t="s">
        <v>44</v>
      </c>
      <c r="O93" s="97"/>
      <c r="P93" s="90" t="str">
        <f>IFERROR(IF(L93="Ja",IF(M93/VLOOKUP(N93,Bevölkerung!$C$9:$E$24,3,0)=0,"",IF(M93/VLOOKUP(N93,Bevölkerung!$C$9:$E$24,3,0)="","",M93/VLOOKUP(N93,Bevölkerung!$C$9:$E$24,3,0))),IF(L93="Nein",IF(O93=0,"",IF(O93="","",O93)),IF(L93="(Bitte Wählen)","MV","ERROR"))),"")</f>
        <v>MV</v>
      </c>
      <c r="Q93" s="91" t="str">
        <f>IF(P93="","(Bitte Fallzahlen pflegen)",IF('3a. Bewertung der Leistungen'!P93&gt;Größenordnung!$A$9,Größenordnung!$C$9,IF('3a. Bewertung der Leistungen'!P93&gt;Größenordnung!$A$8,Größenordnung!$C$8,IF('3a. Bewertung der Leistungen'!P93&gt;Größenordnung!$A$7,Größenordnung!$C$7,IF('3a. Bewertung der Leistungen'!P93&gt;Größenordnung!$A$6,Größenordnung!$C$6,IF('3a. Bewertung der Leistungen'!P93&gt;Größenordnung!$A$5,Größenordnung!$C$5,IF('3a. Bewertung der Leistungen'!P93&gt;Größenordnung!$A$4,Größenordnung!$C$4,IF('3a. Bewertung der Leistungen'!P93&gt;Größenordnung!$A$3,Größenordnung!$C$3,"ERROR"))))))))</f>
        <v>1000001-10000000</v>
      </c>
      <c r="R93" s="91" t="str">
        <f>IF(L93="(Bitte Wählen)","(Bitte pflegen)",IF(Q93="(Bitte Fallzahlen pflegen)","(Bitte pflegen)",VLOOKUP(Q93,Größenordnung!$C$3:$D$9,2,0)))</f>
        <v>(Bitte pflegen)</v>
      </c>
      <c r="S93" s="98" t="s">
        <v>44</v>
      </c>
      <c r="T93" s="98" t="s">
        <v>44</v>
      </c>
      <c r="U93" s="98" t="s">
        <v>44</v>
      </c>
      <c r="V93" s="92" t="str">
        <f t="shared" si="8"/>
        <v>(Bitte pflegen)</v>
      </c>
      <c r="W93" s="92"/>
      <c r="X93" s="92" t="str">
        <f t="shared" si="6"/>
        <v>(Bitte pflegen)</v>
      </c>
      <c r="Y93" s="92"/>
      <c r="Z93" s="92" t="str">
        <f t="shared" si="7"/>
        <v>Nein</v>
      </c>
    </row>
    <row r="94" spans="2:26" x14ac:dyDescent="0.3">
      <c r="B94" s="89" t="str">
        <f>IF(DB!B84="","",DB!B84)</f>
        <v/>
      </c>
      <c r="C94" s="170" t="str">
        <f>IF(DB!C84="","",DB!C84)</f>
        <v/>
      </c>
      <c r="D94" s="170"/>
      <c r="E94" s="119" t="str">
        <f>IF(DB!D84="","",DB!D84)</f>
        <v/>
      </c>
      <c r="F94" s="119" t="str">
        <f>IF(DB!E84="","",DB!E84)</f>
        <v/>
      </c>
      <c r="G94" s="119" t="str">
        <f>IF(DB!F84="","",DB!F84)</f>
        <v/>
      </c>
      <c r="H94" s="119" t="str">
        <f>IF(DB!G84="","",DB!G84)</f>
        <v/>
      </c>
      <c r="I94" s="119" t="str">
        <f>IF(DB!H84="","",DB!H84)</f>
        <v/>
      </c>
      <c r="J94" s="50" t="str">
        <f t="shared" si="5"/>
        <v/>
      </c>
      <c r="K94" s="4" t="s">
        <v>42</v>
      </c>
      <c r="L94" s="95" t="s">
        <v>44</v>
      </c>
      <c r="M94" s="96"/>
      <c r="N94" s="97" t="s">
        <v>44</v>
      </c>
      <c r="O94" s="97"/>
      <c r="P94" s="90" t="str">
        <f>IFERROR(IF(L94="Ja",IF(M94/VLOOKUP(N94,Bevölkerung!$C$9:$E$24,3,0)=0,"",IF(M94/VLOOKUP(N94,Bevölkerung!$C$9:$E$24,3,0)="","",M94/VLOOKUP(N94,Bevölkerung!$C$9:$E$24,3,0))),IF(L94="Nein",IF(O94=0,"",IF(O94="","",O94)),IF(L94="(Bitte Wählen)","MV","ERROR"))),"")</f>
        <v>MV</v>
      </c>
      <c r="Q94" s="91" t="str">
        <f>IF(P94="","(Bitte Fallzahlen pflegen)",IF('3a. Bewertung der Leistungen'!P94&gt;Größenordnung!$A$9,Größenordnung!$C$9,IF('3a. Bewertung der Leistungen'!P94&gt;Größenordnung!$A$8,Größenordnung!$C$8,IF('3a. Bewertung der Leistungen'!P94&gt;Größenordnung!$A$7,Größenordnung!$C$7,IF('3a. Bewertung der Leistungen'!P94&gt;Größenordnung!$A$6,Größenordnung!$C$6,IF('3a. Bewertung der Leistungen'!P94&gt;Größenordnung!$A$5,Größenordnung!$C$5,IF('3a. Bewertung der Leistungen'!P94&gt;Größenordnung!$A$4,Größenordnung!$C$4,IF('3a. Bewertung der Leistungen'!P94&gt;Größenordnung!$A$3,Größenordnung!$C$3,"ERROR"))))))))</f>
        <v>1000001-10000000</v>
      </c>
      <c r="R94" s="91" t="str">
        <f>IF(L94="(Bitte Wählen)","(Bitte pflegen)",IF(Q94="(Bitte Fallzahlen pflegen)","(Bitte pflegen)",VLOOKUP(Q94,Größenordnung!$C$3:$D$9,2,0)))</f>
        <v>(Bitte pflegen)</v>
      </c>
      <c r="S94" s="98" t="s">
        <v>44</v>
      </c>
      <c r="T94" s="98" t="s">
        <v>44</v>
      </c>
      <c r="U94" s="98" t="s">
        <v>44</v>
      </c>
      <c r="V94" s="92" t="str">
        <f t="shared" si="8"/>
        <v>(Bitte pflegen)</v>
      </c>
      <c r="W94" s="92"/>
      <c r="X94" s="92" t="str">
        <f t="shared" si="6"/>
        <v>(Bitte pflegen)</v>
      </c>
      <c r="Y94" s="92"/>
      <c r="Z94" s="92" t="str">
        <f t="shared" si="7"/>
        <v>Nein</v>
      </c>
    </row>
    <row r="95" spans="2:26" x14ac:dyDescent="0.3">
      <c r="B95" s="89" t="str">
        <f>IF(DB!B85="","",DB!B85)</f>
        <v/>
      </c>
      <c r="C95" s="170" t="str">
        <f>IF(DB!C85="","",DB!C85)</f>
        <v/>
      </c>
      <c r="D95" s="170"/>
      <c r="E95" s="119" t="str">
        <f>IF(DB!D85="","",DB!D85)</f>
        <v/>
      </c>
      <c r="F95" s="119" t="str">
        <f>IF(DB!E85="","",DB!E85)</f>
        <v/>
      </c>
      <c r="G95" s="119" t="str">
        <f>IF(DB!F85="","",DB!F85)</f>
        <v/>
      </c>
      <c r="H95" s="119" t="str">
        <f>IF(DB!G85="","",DB!G85)</f>
        <v/>
      </c>
      <c r="I95" s="119" t="str">
        <f>IF(DB!H85="","",DB!H85)</f>
        <v/>
      </c>
      <c r="J95" s="50" t="str">
        <f t="shared" si="5"/>
        <v/>
      </c>
      <c r="K95" s="4" t="s">
        <v>42</v>
      </c>
      <c r="L95" s="95" t="s">
        <v>44</v>
      </c>
      <c r="M95" s="96"/>
      <c r="N95" s="97" t="s">
        <v>44</v>
      </c>
      <c r="O95" s="97"/>
      <c r="P95" s="90" t="str">
        <f>IFERROR(IF(L95="Ja",IF(M95/VLOOKUP(N95,Bevölkerung!$C$9:$E$24,3,0)=0,"",IF(M95/VLOOKUP(N95,Bevölkerung!$C$9:$E$24,3,0)="","",M95/VLOOKUP(N95,Bevölkerung!$C$9:$E$24,3,0))),IF(L95="Nein",IF(O95=0,"",IF(O95="","",O95)),IF(L95="(Bitte Wählen)","MV","ERROR"))),"")</f>
        <v>MV</v>
      </c>
      <c r="Q95" s="91" t="str">
        <f>IF(P95="","(Bitte Fallzahlen pflegen)",IF('3a. Bewertung der Leistungen'!P95&gt;Größenordnung!$A$9,Größenordnung!$C$9,IF('3a. Bewertung der Leistungen'!P95&gt;Größenordnung!$A$8,Größenordnung!$C$8,IF('3a. Bewertung der Leistungen'!P95&gt;Größenordnung!$A$7,Größenordnung!$C$7,IF('3a. Bewertung der Leistungen'!P95&gt;Größenordnung!$A$6,Größenordnung!$C$6,IF('3a. Bewertung der Leistungen'!P95&gt;Größenordnung!$A$5,Größenordnung!$C$5,IF('3a. Bewertung der Leistungen'!P95&gt;Größenordnung!$A$4,Größenordnung!$C$4,IF('3a. Bewertung der Leistungen'!P95&gt;Größenordnung!$A$3,Größenordnung!$C$3,"ERROR"))))))))</f>
        <v>1000001-10000000</v>
      </c>
      <c r="R95" s="91" t="str">
        <f>IF(L95="(Bitte Wählen)","(Bitte pflegen)",IF(Q95="(Bitte Fallzahlen pflegen)","(Bitte pflegen)",VLOOKUP(Q95,Größenordnung!$C$3:$D$9,2,0)))</f>
        <v>(Bitte pflegen)</v>
      </c>
      <c r="S95" s="98" t="s">
        <v>44</v>
      </c>
      <c r="T95" s="98" t="s">
        <v>44</v>
      </c>
      <c r="U95" s="98" t="s">
        <v>44</v>
      </c>
      <c r="V95" s="92" t="str">
        <f t="shared" si="8"/>
        <v>(Bitte pflegen)</v>
      </c>
      <c r="W95" s="92"/>
      <c r="X95" s="92" t="str">
        <f t="shared" si="6"/>
        <v>(Bitte pflegen)</v>
      </c>
      <c r="Y95" s="92"/>
      <c r="Z95" s="92" t="str">
        <f t="shared" si="7"/>
        <v>Nein</v>
      </c>
    </row>
    <row r="96" spans="2:26" x14ac:dyDescent="0.3">
      <c r="B96" s="89" t="str">
        <f>IF(DB!B86="","",DB!B86)</f>
        <v/>
      </c>
      <c r="C96" s="170" t="str">
        <f>IF(DB!C86="","",DB!C86)</f>
        <v/>
      </c>
      <c r="D96" s="170"/>
      <c r="E96" s="119" t="str">
        <f>IF(DB!D86="","",DB!D86)</f>
        <v/>
      </c>
      <c r="F96" s="119" t="str">
        <f>IF(DB!E86="","",DB!E86)</f>
        <v/>
      </c>
      <c r="G96" s="119" t="str">
        <f>IF(DB!F86="","",DB!F86)</f>
        <v/>
      </c>
      <c r="H96" s="119" t="str">
        <f>IF(DB!G86="","",DB!G86)</f>
        <v/>
      </c>
      <c r="I96" s="119" t="str">
        <f>IF(DB!H86="","",DB!H86)</f>
        <v/>
      </c>
      <c r="J96" s="50" t="str">
        <f t="shared" si="5"/>
        <v/>
      </c>
      <c r="K96" s="4" t="s">
        <v>42</v>
      </c>
      <c r="L96" s="95" t="s">
        <v>44</v>
      </c>
      <c r="M96" s="96"/>
      <c r="N96" s="97" t="s">
        <v>44</v>
      </c>
      <c r="O96" s="97"/>
      <c r="P96" s="90" t="str">
        <f>IFERROR(IF(L96="Ja",IF(M96/VLOOKUP(N96,Bevölkerung!$C$9:$E$24,3,0)=0,"",IF(M96/VLOOKUP(N96,Bevölkerung!$C$9:$E$24,3,0)="","",M96/VLOOKUP(N96,Bevölkerung!$C$9:$E$24,3,0))),IF(L96="Nein",IF(O96=0,"",IF(O96="","",O96)),IF(L96="(Bitte Wählen)","MV","ERROR"))),"")</f>
        <v>MV</v>
      </c>
      <c r="Q96" s="91" t="str">
        <f>IF(P96="","(Bitte Fallzahlen pflegen)",IF('3a. Bewertung der Leistungen'!P96&gt;Größenordnung!$A$9,Größenordnung!$C$9,IF('3a. Bewertung der Leistungen'!P96&gt;Größenordnung!$A$8,Größenordnung!$C$8,IF('3a. Bewertung der Leistungen'!P96&gt;Größenordnung!$A$7,Größenordnung!$C$7,IF('3a. Bewertung der Leistungen'!P96&gt;Größenordnung!$A$6,Größenordnung!$C$6,IF('3a. Bewertung der Leistungen'!P96&gt;Größenordnung!$A$5,Größenordnung!$C$5,IF('3a. Bewertung der Leistungen'!P96&gt;Größenordnung!$A$4,Größenordnung!$C$4,IF('3a. Bewertung der Leistungen'!P96&gt;Größenordnung!$A$3,Größenordnung!$C$3,"ERROR"))))))))</f>
        <v>1000001-10000000</v>
      </c>
      <c r="R96" s="91" t="str">
        <f>IF(L96="(Bitte Wählen)","(Bitte pflegen)",IF(Q96="(Bitte Fallzahlen pflegen)","(Bitte pflegen)",VLOOKUP(Q96,Größenordnung!$C$3:$D$9,2,0)))</f>
        <v>(Bitte pflegen)</v>
      </c>
      <c r="S96" s="98" t="s">
        <v>44</v>
      </c>
      <c r="T96" s="98" t="s">
        <v>44</v>
      </c>
      <c r="U96" s="98" t="s">
        <v>44</v>
      </c>
      <c r="V96" s="92" t="str">
        <f t="shared" si="8"/>
        <v>(Bitte pflegen)</v>
      </c>
      <c r="W96" s="92"/>
      <c r="X96" s="92" t="str">
        <f t="shared" si="6"/>
        <v>(Bitte pflegen)</v>
      </c>
      <c r="Y96" s="92"/>
      <c r="Z96" s="92" t="str">
        <f t="shared" si="7"/>
        <v>Nein</v>
      </c>
    </row>
    <row r="97" spans="2:26" x14ac:dyDescent="0.3">
      <c r="B97" s="89" t="str">
        <f>IF(DB!B87="","",DB!B87)</f>
        <v/>
      </c>
      <c r="C97" s="170" t="str">
        <f>IF(DB!C87="","",DB!C87)</f>
        <v/>
      </c>
      <c r="D97" s="170"/>
      <c r="E97" s="119" t="str">
        <f>IF(DB!D87="","",DB!D87)</f>
        <v/>
      </c>
      <c r="F97" s="119" t="str">
        <f>IF(DB!E87="","",DB!E87)</f>
        <v/>
      </c>
      <c r="G97" s="119" t="str">
        <f>IF(DB!F87="","",DB!F87)</f>
        <v/>
      </c>
      <c r="H97" s="119" t="str">
        <f>IF(DB!G87="","",DB!G87)</f>
        <v/>
      </c>
      <c r="I97" s="119" t="str">
        <f>IF(DB!H87="","",DB!H87)</f>
        <v/>
      </c>
      <c r="J97" s="50" t="str">
        <f t="shared" si="5"/>
        <v/>
      </c>
      <c r="K97" s="4" t="s">
        <v>42</v>
      </c>
      <c r="L97" s="95" t="s">
        <v>44</v>
      </c>
      <c r="M97" s="96"/>
      <c r="N97" s="97" t="s">
        <v>44</v>
      </c>
      <c r="O97" s="97"/>
      <c r="P97" s="90" t="str">
        <f>IFERROR(IF(L97="Ja",IF(M97/VLOOKUP(N97,Bevölkerung!$C$9:$E$24,3,0)=0,"",IF(M97/VLOOKUP(N97,Bevölkerung!$C$9:$E$24,3,0)="","",M97/VLOOKUP(N97,Bevölkerung!$C$9:$E$24,3,0))),IF(L97="Nein",IF(O97=0,"",IF(O97="","",O97)),IF(L97="(Bitte Wählen)","MV","ERROR"))),"")</f>
        <v>MV</v>
      </c>
      <c r="Q97" s="91" t="str">
        <f>IF(P97="","(Bitte Fallzahlen pflegen)",IF('3a. Bewertung der Leistungen'!P97&gt;Größenordnung!$A$9,Größenordnung!$C$9,IF('3a. Bewertung der Leistungen'!P97&gt;Größenordnung!$A$8,Größenordnung!$C$8,IF('3a. Bewertung der Leistungen'!P97&gt;Größenordnung!$A$7,Größenordnung!$C$7,IF('3a. Bewertung der Leistungen'!P97&gt;Größenordnung!$A$6,Größenordnung!$C$6,IF('3a. Bewertung der Leistungen'!P97&gt;Größenordnung!$A$5,Größenordnung!$C$5,IF('3a. Bewertung der Leistungen'!P97&gt;Größenordnung!$A$4,Größenordnung!$C$4,IF('3a. Bewertung der Leistungen'!P97&gt;Größenordnung!$A$3,Größenordnung!$C$3,"ERROR"))))))))</f>
        <v>1000001-10000000</v>
      </c>
      <c r="R97" s="91" t="str">
        <f>IF(L97="(Bitte Wählen)","(Bitte pflegen)",IF(Q97="(Bitte Fallzahlen pflegen)","(Bitte pflegen)",VLOOKUP(Q97,Größenordnung!$C$3:$D$9,2,0)))</f>
        <v>(Bitte pflegen)</v>
      </c>
      <c r="S97" s="98" t="s">
        <v>44</v>
      </c>
      <c r="T97" s="98" t="s">
        <v>44</v>
      </c>
      <c r="U97" s="98" t="s">
        <v>44</v>
      </c>
      <c r="V97" s="92" t="str">
        <f t="shared" si="8"/>
        <v>(Bitte pflegen)</v>
      </c>
      <c r="W97" s="92"/>
      <c r="X97" s="92" t="str">
        <f t="shared" si="6"/>
        <v>(Bitte pflegen)</v>
      </c>
      <c r="Y97" s="92"/>
      <c r="Z97" s="92" t="str">
        <f t="shared" si="7"/>
        <v>Nein</v>
      </c>
    </row>
    <row r="98" spans="2:26" x14ac:dyDescent="0.3">
      <c r="B98" s="89" t="str">
        <f>IF(DB!B88="","",DB!B88)</f>
        <v/>
      </c>
      <c r="C98" s="170" t="str">
        <f>IF(DB!C88="","",DB!C88)</f>
        <v/>
      </c>
      <c r="D98" s="170"/>
      <c r="E98" s="119" t="str">
        <f>IF(DB!D88="","",DB!D88)</f>
        <v/>
      </c>
      <c r="F98" s="119" t="str">
        <f>IF(DB!E88="","",DB!E88)</f>
        <v/>
      </c>
      <c r="G98" s="119" t="str">
        <f>IF(DB!F88="","",DB!F88)</f>
        <v/>
      </c>
      <c r="H98" s="119" t="str">
        <f>IF(DB!G88="","",DB!G88)</f>
        <v/>
      </c>
      <c r="I98" s="119" t="str">
        <f>IF(DB!H88="","",DB!H88)</f>
        <v/>
      </c>
      <c r="J98" s="50" t="str">
        <f t="shared" si="5"/>
        <v/>
      </c>
      <c r="K98" s="4" t="s">
        <v>42</v>
      </c>
      <c r="L98" s="95" t="s">
        <v>44</v>
      </c>
      <c r="M98" s="96"/>
      <c r="N98" s="97" t="s">
        <v>44</v>
      </c>
      <c r="O98" s="97"/>
      <c r="P98" s="90" t="str">
        <f>IFERROR(IF(L98="Ja",IF(M98/VLOOKUP(N98,Bevölkerung!$C$9:$E$24,3,0)=0,"",IF(M98/VLOOKUP(N98,Bevölkerung!$C$9:$E$24,3,0)="","",M98/VLOOKUP(N98,Bevölkerung!$C$9:$E$24,3,0))),IF(L98="Nein",IF(O98=0,"",IF(O98="","",O98)),IF(L98="(Bitte Wählen)","MV","ERROR"))),"")</f>
        <v>MV</v>
      </c>
      <c r="Q98" s="91" t="str">
        <f>IF(P98="","(Bitte Fallzahlen pflegen)",IF('3a. Bewertung der Leistungen'!P98&gt;Größenordnung!$A$9,Größenordnung!$C$9,IF('3a. Bewertung der Leistungen'!P98&gt;Größenordnung!$A$8,Größenordnung!$C$8,IF('3a. Bewertung der Leistungen'!P98&gt;Größenordnung!$A$7,Größenordnung!$C$7,IF('3a. Bewertung der Leistungen'!P98&gt;Größenordnung!$A$6,Größenordnung!$C$6,IF('3a. Bewertung der Leistungen'!P98&gt;Größenordnung!$A$5,Größenordnung!$C$5,IF('3a. Bewertung der Leistungen'!P98&gt;Größenordnung!$A$4,Größenordnung!$C$4,IF('3a. Bewertung der Leistungen'!P98&gt;Größenordnung!$A$3,Größenordnung!$C$3,"ERROR"))))))))</f>
        <v>1000001-10000000</v>
      </c>
      <c r="R98" s="91" t="str">
        <f>IF(L98="(Bitte Wählen)","(Bitte pflegen)",IF(Q98="(Bitte Fallzahlen pflegen)","(Bitte pflegen)",VLOOKUP(Q98,Größenordnung!$C$3:$D$9,2,0)))</f>
        <v>(Bitte pflegen)</v>
      </c>
      <c r="S98" s="98" t="s">
        <v>44</v>
      </c>
      <c r="T98" s="98" t="s">
        <v>44</v>
      </c>
      <c r="U98" s="98" t="s">
        <v>44</v>
      </c>
      <c r="V98" s="92" t="str">
        <f t="shared" si="8"/>
        <v>(Bitte pflegen)</v>
      </c>
      <c r="W98" s="92"/>
      <c r="X98" s="92" t="str">
        <f t="shared" si="6"/>
        <v>(Bitte pflegen)</v>
      </c>
      <c r="Y98" s="92"/>
      <c r="Z98" s="92" t="str">
        <f t="shared" si="7"/>
        <v>Nein</v>
      </c>
    </row>
    <row r="99" spans="2:26" x14ac:dyDescent="0.3">
      <c r="B99" s="89" t="str">
        <f>IF(DB!B89="","",DB!B89)</f>
        <v/>
      </c>
      <c r="C99" s="170" t="str">
        <f>IF(DB!C89="","",DB!C89)</f>
        <v/>
      </c>
      <c r="D99" s="170"/>
      <c r="E99" s="119" t="str">
        <f>IF(DB!D89="","",DB!D89)</f>
        <v/>
      </c>
      <c r="F99" s="119" t="str">
        <f>IF(DB!E89="","",DB!E89)</f>
        <v/>
      </c>
      <c r="G99" s="119" t="str">
        <f>IF(DB!F89="","",DB!F89)</f>
        <v/>
      </c>
      <c r="H99" s="119" t="str">
        <f>IF(DB!G89="","",DB!G89)</f>
        <v/>
      </c>
      <c r="I99" s="119" t="str">
        <f>IF(DB!H89="","",DB!H89)</f>
        <v/>
      </c>
      <c r="J99" s="50" t="str">
        <f t="shared" si="5"/>
        <v/>
      </c>
      <c r="K99" s="4" t="s">
        <v>42</v>
      </c>
      <c r="L99" s="95" t="s">
        <v>44</v>
      </c>
      <c r="M99" s="96"/>
      <c r="N99" s="97" t="s">
        <v>44</v>
      </c>
      <c r="O99" s="97"/>
      <c r="P99" s="90" t="str">
        <f>IFERROR(IF(L99="Ja",IF(M99/VLOOKUP(N99,Bevölkerung!$C$9:$E$24,3,0)=0,"",IF(M99/VLOOKUP(N99,Bevölkerung!$C$9:$E$24,3,0)="","",M99/VLOOKUP(N99,Bevölkerung!$C$9:$E$24,3,0))),IF(L99="Nein",IF(O99=0,"",IF(O99="","",O99)),IF(L99="(Bitte Wählen)","MV","ERROR"))),"")</f>
        <v>MV</v>
      </c>
      <c r="Q99" s="91" t="str">
        <f>IF(P99="","(Bitte Fallzahlen pflegen)",IF('3a. Bewertung der Leistungen'!P99&gt;Größenordnung!$A$9,Größenordnung!$C$9,IF('3a. Bewertung der Leistungen'!P99&gt;Größenordnung!$A$8,Größenordnung!$C$8,IF('3a. Bewertung der Leistungen'!P99&gt;Größenordnung!$A$7,Größenordnung!$C$7,IF('3a. Bewertung der Leistungen'!P99&gt;Größenordnung!$A$6,Größenordnung!$C$6,IF('3a. Bewertung der Leistungen'!P99&gt;Größenordnung!$A$5,Größenordnung!$C$5,IF('3a. Bewertung der Leistungen'!P99&gt;Größenordnung!$A$4,Größenordnung!$C$4,IF('3a. Bewertung der Leistungen'!P99&gt;Größenordnung!$A$3,Größenordnung!$C$3,"ERROR"))))))))</f>
        <v>1000001-10000000</v>
      </c>
      <c r="R99" s="91" t="str">
        <f>IF(L99="(Bitte Wählen)","(Bitte pflegen)",IF(Q99="(Bitte Fallzahlen pflegen)","(Bitte pflegen)",VLOOKUP(Q99,Größenordnung!$C$3:$D$9,2,0)))</f>
        <v>(Bitte pflegen)</v>
      </c>
      <c r="S99" s="98" t="s">
        <v>44</v>
      </c>
      <c r="T99" s="98" t="s">
        <v>44</v>
      </c>
      <c r="U99" s="98" t="s">
        <v>44</v>
      </c>
      <c r="V99" s="92" t="str">
        <f t="shared" si="8"/>
        <v>(Bitte pflegen)</v>
      </c>
      <c r="W99" s="92"/>
      <c r="X99" s="92" t="str">
        <f t="shared" si="6"/>
        <v>(Bitte pflegen)</v>
      </c>
      <c r="Y99" s="92"/>
      <c r="Z99" s="92" t="str">
        <f t="shared" si="7"/>
        <v>Nein</v>
      </c>
    </row>
    <row r="100" spans="2:26" x14ac:dyDescent="0.3">
      <c r="B100" s="89" t="str">
        <f>IF(DB!B90="","",DB!B90)</f>
        <v/>
      </c>
      <c r="C100" s="170" t="str">
        <f>IF(DB!C90="","",DB!C90)</f>
        <v/>
      </c>
      <c r="D100" s="170"/>
      <c r="E100" s="119" t="str">
        <f>IF(DB!D90="","",DB!D90)</f>
        <v/>
      </c>
      <c r="F100" s="119" t="str">
        <f>IF(DB!E90="","",DB!E90)</f>
        <v/>
      </c>
      <c r="G100" s="119" t="str">
        <f>IF(DB!F90="","",DB!F90)</f>
        <v/>
      </c>
      <c r="H100" s="119" t="str">
        <f>IF(DB!G90="","",DB!G90)</f>
        <v/>
      </c>
      <c r="I100" s="119" t="str">
        <f>IF(DB!H90="","",DB!H90)</f>
        <v/>
      </c>
      <c r="J100" s="50" t="str">
        <f t="shared" si="5"/>
        <v/>
      </c>
      <c r="K100" s="4" t="s">
        <v>42</v>
      </c>
      <c r="L100" s="95" t="s">
        <v>44</v>
      </c>
      <c r="M100" s="96"/>
      <c r="N100" s="97" t="s">
        <v>44</v>
      </c>
      <c r="O100" s="97"/>
      <c r="P100" s="90" t="str">
        <f>IFERROR(IF(L100="Ja",IF(M100/VLOOKUP(N100,Bevölkerung!$C$9:$E$24,3,0)=0,"",IF(M100/VLOOKUP(N100,Bevölkerung!$C$9:$E$24,3,0)="","",M100/VLOOKUP(N100,Bevölkerung!$C$9:$E$24,3,0))),IF(L100="Nein",IF(O100=0,"",IF(O100="","",O100)),IF(L100="(Bitte Wählen)","MV","ERROR"))),"")</f>
        <v>MV</v>
      </c>
      <c r="Q100" s="91" t="str">
        <f>IF(P100="","(Bitte Fallzahlen pflegen)",IF('3a. Bewertung der Leistungen'!P100&gt;Größenordnung!$A$9,Größenordnung!$C$9,IF('3a. Bewertung der Leistungen'!P100&gt;Größenordnung!$A$8,Größenordnung!$C$8,IF('3a. Bewertung der Leistungen'!P100&gt;Größenordnung!$A$7,Größenordnung!$C$7,IF('3a. Bewertung der Leistungen'!P100&gt;Größenordnung!$A$6,Größenordnung!$C$6,IF('3a. Bewertung der Leistungen'!P100&gt;Größenordnung!$A$5,Größenordnung!$C$5,IF('3a. Bewertung der Leistungen'!P100&gt;Größenordnung!$A$4,Größenordnung!$C$4,IF('3a. Bewertung der Leistungen'!P100&gt;Größenordnung!$A$3,Größenordnung!$C$3,"ERROR"))))))))</f>
        <v>1000001-10000000</v>
      </c>
      <c r="R100" s="91" t="str">
        <f>IF(L100="(Bitte Wählen)","(Bitte pflegen)",IF(Q100="(Bitte Fallzahlen pflegen)","(Bitte pflegen)",VLOOKUP(Q100,Größenordnung!$C$3:$D$9,2,0)))</f>
        <v>(Bitte pflegen)</v>
      </c>
      <c r="S100" s="98" t="s">
        <v>44</v>
      </c>
      <c r="T100" s="98" t="s">
        <v>44</v>
      </c>
      <c r="U100" s="98" t="s">
        <v>44</v>
      </c>
      <c r="V100" s="92" t="str">
        <f t="shared" si="8"/>
        <v>(Bitte pflegen)</v>
      </c>
      <c r="W100" s="92"/>
      <c r="X100" s="92" t="str">
        <f t="shared" si="6"/>
        <v>(Bitte pflegen)</v>
      </c>
      <c r="Y100" s="92"/>
      <c r="Z100" s="92" t="str">
        <f t="shared" si="7"/>
        <v>Nein</v>
      </c>
    </row>
    <row r="101" spans="2:26" x14ac:dyDescent="0.3">
      <c r="B101" s="89" t="str">
        <f>IF(DB!B91="","",DB!B91)</f>
        <v/>
      </c>
      <c r="C101" s="170" t="str">
        <f>IF(DB!C91="","",DB!C91)</f>
        <v/>
      </c>
      <c r="D101" s="170"/>
      <c r="E101" s="119" t="str">
        <f>IF(DB!D91="","",DB!D91)</f>
        <v/>
      </c>
      <c r="F101" s="119" t="str">
        <f>IF(DB!E91="","",DB!E91)</f>
        <v/>
      </c>
      <c r="G101" s="119" t="str">
        <f>IF(DB!F91="","",DB!F91)</f>
        <v/>
      </c>
      <c r="H101" s="119" t="str">
        <f>IF(DB!G91="","",DB!G91)</f>
        <v/>
      </c>
      <c r="I101" s="119" t="str">
        <f>IF(DB!H91="","",DB!H91)</f>
        <v/>
      </c>
      <c r="J101" s="50" t="str">
        <f t="shared" si="5"/>
        <v/>
      </c>
      <c r="K101" s="4" t="s">
        <v>42</v>
      </c>
      <c r="L101" s="95" t="s">
        <v>44</v>
      </c>
      <c r="M101" s="96"/>
      <c r="N101" s="97" t="s">
        <v>44</v>
      </c>
      <c r="O101" s="97"/>
      <c r="P101" s="90" t="str">
        <f>IFERROR(IF(L101="Ja",IF(M101/VLOOKUP(N101,Bevölkerung!$C$9:$E$24,3,0)=0,"",IF(M101/VLOOKUP(N101,Bevölkerung!$C$9:$E$24,3,0)="","",M101/VLOOKUP(N101,Bevölkerung!$C$9:$E$24,3,0))),IF(L101="Nein",IF(O101=0,"",IF(O101="","",O101)),IF(L101="(Bitte Wählen)","MV","ERROR"))),"")</f>
        <v>MV</v>
      </c>
      <c r="Q101" s="91" t="str">
        <f>IF(P101="","(Bitte Fallzahlen pflegen)",IF('3a. Bewertung der Leistungen'!P101&gt;Größenordnung!$A$9,Größenordnung!$C$9,IF('3a. Bewertung der Leistungen'!P101&gt;Größenordnung!$A$8,Größenordnung!$C$8,IF('3a. Bewertung der Leistungen'!P101&gt;Größenordnung!$A$7,Größenordnung!$C$7,IF('3a. Bewertung der Leistungen'!P101&gt;Größenordnung!$A$6,Größenordnung!$C$6,IF('3a. Bewertung der Leistungen'!P101&gt;Größenordnung!$A$5,Größenordnung!$C$5,IF('3a. Bewertung der Leistungen'!P101&gt;Größenordnung!$A$4,Größenordnung!$C$4,IF('3a. Bewertung der Leistungen'!P101&gt;Größenordnung!$A$3,Größenordnung!$C$3,"ERROR"))))))))</f>
        <v>1000001-10000000</v>
      </c>
      <c r="R101" s="91" t="str">
        <f>IF(L101="(Bitte Wählen)","(Bitte pflegen)",IF(Q101="(Bitte Fallzahlen pflegen)","(Bitte pflegen)",VLOOKUP(Q101,Größenordnung!$C$3:$D$9,2,0)))</f>
        <v>(Bitte pflegen)</v>
      </c>
      <c r="S101" s="98" t="s">
        <v>44</v>
      </c>
      <c r="T101" s="98" t="s">
        <v>44</v>
      </c>
      <c r="U101" s="98" t="s">
        <v>44</v>
      </c>
      <c r="V101" s="92" t="str">
        <f t="shared" si="8"/>
        <v>(Bitte pflegen)</v>
      </c>
      <c r="W101" s="92"/>
      <c r="X101" s="92" t="str">
        <f t="shared" si="6"/>
        <v>(Bitte pflegen)</v>
      </c>
      <c r="Y101" s="92"/>
      <c r="Z101" s="92" t="str">
        <f t="shared" si="7"/>
        <v>Nein</v>
      </c>
    </row>
    <row r="102" spans="2:26" x14ac:dyDescent="0.3">
      <c r="B102" s="89" t="str">
        <f>IF(DB!B92="","",DB!B92)</f>
        <v/>
      </c>
      <c r="C102" s="170" t="str">
        <f>IF(DB!C92="","",DB!C92)</f>
        <v/>
      </c>
      <c r="D102" s="170"/>
      <c r="E102" s="119" t="str">
        <f>IF(DB!D92="","",DB!D92)</f>
        <v/>
      </c>
      <c r="F102" s="119" t="str">
        <f>IF(DB!E92="","",DB!E92)</f>
        <v/>
      </c>
      <c r="G102" s="119" t="str">
        <f>IF(DB!F92="","",DB!F92)</f>
        <v/>
      </c>
      <c r="H102" s="119" t="str">
        <f>IF(DB!G92="","",DB!G92)</f>
        <v/>
      </c>
      <c r="I102" s="119" t="str">
        <f>IF(DB!H92="","",DB!H92)</f>
        <v/>
      </c>
      <c r="J102" s="50" t="str">
        <f t="shared" si="5"/>
        <v/>
      </c>
      <c r="K102" s="4" t="s">
        <v>42</v>
      </c>
      <c r="L102" s="95" t="s">
        <v>44</v>
      </c>
      <c r="M102" s="96"/>
      <c r="N102" s="97" t="s">
        <v>44</v>
      </c>
      <c r="O102" s="97"/>
      <c r="P102" s="90" t="str">
        <f>IFERROR(IF(L102="Ja",IF(M102/VLOOKUP(N102,Bevölkerung!$C$9:$E$24,3,0)=0,"",IF(M102/VLOOKUP(N102,Bevölkerung!$C$9:$E$24,3,0)="","",M102/VLOOKUP(N102,Bevölkerung!$C$9:$E$24,3,0))),IF(L102="Nein",IF(O102=0,"",IF(O102="","",O102)),IF(L102="(Bitte Wählen)","MV","ERROR"))),"")</f>
        <v>MV</v>
      </c>
      <c r="Q102" s="91" t="str">
        <f>IF(P102="","(Bitte Fallzahlen pflegen)",IF('3a. Bewertung der Leistungen'!P102&gt;Größenordnung!$A$9,Größenordnung!$C$9,IF('3a. Bewertung der Leistungen'!P102&gt;Größenordnung!$A$8,Größenordnung!$C$8,IF('3a. Bewertung der Leistungen'!P102&gt;Größenordnung!$A$7,Größenordnung!$C$7,IF('3a. Bewertung der Leistungen'!P102&gt;Größenordnung!$A$6,Größenordnung!$C$6,IF('3a. Bewertung der Leistungen'!P102&gt;Größenordnung!$A$5,Größenordnung!$C$5,IF('3a. Bewertung der Leistungen'!P102&gt;Größenordnung!$A$4,Größenordnung!$C$4,IF('3a. Bewertung der Leistungen'!P102&gt;Größenordnung!$A$3,Größenordnung!$C$3,"ERROR"))))))))</f>
        <v>1000001-10000000</v>
      </c>
      <c r="R102" s="91" t="str">
        <f>IF(L102="(Bitte Wählen)","(Bitte pflegen)",IF(Q102="(Bitte Fallzahlen pflegen)","(Bitte pflegen)",VLOOKUP(Q102,Größenordnung!$C$3:$D$9,2,0)))</f>
        <v>(Bitte pflegen)</v>
      </c>
      <c r="S102" s="98" t="s">
        <v>44</v>
      </c>
      <c r="T102" s="98" t="s">
        <v>44</v>
      </c>
      <c r="U102" s="98" t="s">
        <v>44</v>
      </c>
      <c r="V102" s="92" t="str">
        <f t="shared" si="8"/>
        <v>(Bitte pflegen)</v>
      </c>
      <c r="W102" s="92"/>
      <c r="X102" s="92" t="str">
        <f t="shared" si="6"/>
        <v>(Bitte pflegen)</v>
      </c>
      <c r="Y102" s="92"/>
      <c r="Z102" s="92" t="str">
        <f t="shared" si="7"/>
        <v>Nein</v>
      </c>
    </row>
    <row r="103" spans="2:26" x14ac:dyDescent="0.3">
      <c r="B103" s="89" t="str">
        <f>IF(DB!B93="","",DB!B93)</f>
        <v/>
      </c>
      <c r="C103" s="170" t="str">
        <f>IF(DB!C93="","",DB!C93)</f>
        <v/>
      </c>
      <c r="D103" s="170"/>
      <c r="E103" s="119" t="str">
        <f>IF(DB!D93="","",DB!D93)</f>
        <v/>
      </c>
      <c r="F103" s="119" t="str">
        <f>IF(DB!E93="","",DB!E93)</f>
        <v/>
      </c>
      <c r="G103" s="119" t="str">
        <f>IF(DB!F93="","",DB!F93)</f>
        <v/>
      </c>
      <c r="H103" s="119" t="str">
        <f>IF(DB!G93="","",DB!G93)</f>
        <v/>
      </c>
      <c r="I103" s="119" t="str">
        <f>IF(DB!H93="","",DB!H93)</f>
        <v/>
      </c>
      <c r="J103" s="50" t="str">
        <f t="shared" si="5"/>
        <v/>
      </c>
      <c r="K103" s="4" t="s">
        <v>42</v>
      </c>
      <c r="L103" s="95" t="s">
        <v>44</v>
      </c>
      <c r="M103" s="96"/>
      <c r="N103" s="97" t="s">
        <v>44</v>
      </c>
      <c r="O103" s="97"/>
      <c r="P103" s="90" t="str">
        <f>IFERROR(IF(L103="Ja",IF(M103/VLOOKUP(N103,Bevölkerung!$C$9:$E$24,3,0)=0,"",IF(M103/VLOOKUP(N103,Bevölkerung!$C$9:$E$24,3,0)="","",M103/VLOOKUP(N103,Bevölkerung!$C$9:$E$24,3,0))),IF(L103="Nein",IF(O103=0,"",IF(O103="","",O103)),IF(L103="(Bitte Wählen)","MV","ERROR"))),"")</f>
        <v>MV</v>
      </c>
      <c r="Q103" s="91" t="str">
        <f>IF(P103="","(Bitte Fallzahlen pflegen)",IF('3a. Bewertung der Leistungen'!P103&gt;Größenordnung!$A$9,Größenordnung!$C$9,IF('3a. Bewertung der Leistungen'!P103&gt;Größenordnung!$A$8,Größenordnung!$C$8,IF('3a. Bewertung der Leistungen'!P103&gt;Größenordnung!$A$7,Größenordnung!$C$7,IF('3a. Bewertung der Leistungen'!P103&gt;Größenordnung!$A$6,Größenordnung!$C$6,IF('3a. Bewertung der Leistungen'!P103&gt;Größenordnung!$A$5,Größenordnung!$C$5,IF('3a. Bewertung der Leistungen'!P103&gt;Größenordnung!$A$4,Größenordnung!$C$4,IF('3a. Bewertung der Leistungen'!P103&gt;Größenordnung!$A$3,Größenordnung!$C$3,"ERROR"))))))))</f>
        <v>1000001-10000000</v>
      </c>
      <c r="R103" s="91" t="str">
        <f>IF(L103="(Bitte Wählen)","(Bitte pflegen)",IF(Q103="(Bitte Fallzahlen pflegen)","(Bitte pflegen)",VLOOKUP(Q103,Größenordnung!$C$3:$D$9,2,0)))</f>
        <v>(Bitte pflegen)</v>
      </c>
      <c r="S103" s="98" t="s">
        <v>44</v>
      </c>
      <c r="T103" s="98" t="s">
        <v>44</v>
      </c>
      <c r="U103" s="98" t="s">
        <v>44</v>
      </c>
      <c r="V103" s="92" t="str">
        <f t="shared" si="8"/>
        <v>(Bitte pflegen)</v>
      </c>
      <c r="W103" s="92"/>
      <c r="X103" s="92" t="str">
        <f t="shared" si="6"/>
        <v>(Bitte pflegen)</v>
      </c>
      <c r="Y103" s="92"/>
      <c r="Z103" s="92" t="str">
        <f t="shared" si="7"/>
        <v>Nein</v>
      </c>
    </row>
    <row r="104" spans="2:26" x14ac:dyDescent="0.3">
      <c r="B104" s="89" t="str">
        <f>IF(DB!B94="","",DB!B94)</f>
        <v/>
      </c>
      <c r="C104" s="170" t="str">
        <f>IF(DB!C94="","",DB!C94)</f>
        <v/>
      </c>
      <c r="D104" s="170"/>
      <c r="E104" s="119" t="str">
        <f>IF(DB!D94="","",DB!D94)</f>
        <v/>
      </c>
      <c r="F104" s="119" t="str">
        <f>IF(DB!E94="","",DB!E94)</f>
        <v/>
      </c>
      <c r="G104" s="119" t="str">
        <f>IF(DB!F94="","",DB!F94)</f>
        <v/>
      </c>
      <c r="H104" s="119" t="str">
        <f>IF(DB!G94="","",DB!G94)</f>
        <v/>
      </c>
      <c r="I104" s="119" t="str">
        <f>IF(DB!H94="","",DB!H94)</f>
        <v/>
      </c>
      <c r="J104" s="50" t="str">
        <f t="shared" si="5"/>
        <v/>
      </c>
      <c r="K104" s="4" t="s">
        <v>42</v>
      </c>
      <c r="L104" s="95" t="s">
        <v>44</v>
      </c>
      <c r="M104" s="96"/>
      <c r="N104" s="97" t="s">
        <v>44</v>
      </c>
      <c r="O104" s="97"/>
      <c r="P104" s="90" t="str">
        <f>IFERROR(IF(L104="Ja",IF(M104/VLOOKUP(N104,Bevölkerung!$C$9:$E$24,3,0)=0,"",IF(M104/VLOOKUP(N104,Bevölkerung!$C$9:$E$24,3,0)="","",M104/VLOOKUP(N104,Bevölkerung!$C$9:$E$24,3,0))),IF(L104="Nein",IF(O104=0,"",IF(O104="","",O104)),IF(L104="(Bitte Wählen)","MV","ERROR"))),"")</f>
        <v>MV</v>
      </c>
      <c r="Q104" s="91" t="str">
        <f>IF(P104="","(Bitte Fallzahlen pflegen)",IF('3a. Bewertung der Leistungen'!P104&gt;Größenordnung!$A$9,Größenordnung!$C$9,IF('3a. Bewertung der Leistungen'!P104&gt;Größenordnung!$A$8,Größenordnung!$C$8,IF('3a. Bewertung der Leistungen'!P104&gt;Größenordnung!$A$7,Größenordnung!$C$7,IF('3a. Bewertung der Leistungen'!P104&gt;Größenordnung!$A$6,Größenordnung!$C$6,IF('3a. Bewertung der Leistungen'!P104&gt;Größenordnung!$A$5,Größenordnung!$C$5,IF('3a. Bewertung der Leistungen'!P104&gt;Größenordnung!$A$4,Größenordnung!$C$4,IF('3a. Bewertung der Leistungen'!P104&gt;Größenordnung!$A$3,Größenordnung!$C$3,"ERROR"))))))))</f>
        <v>1000001-10000000</v>
      </c>
      <c r="R104" s="91" t="str">
        <f>IF(L104="(Bitte Wählen)","(Bitte pflegen)",IF(Q104="(Bitte Fallzahlen pflegen)","(Bitte pflegen)",VLOOKUP(Q104,Größenordnung!$C$3:$D$9,2,0)))</f>
        <v>(Bitte pflegen)</v>
      </c>
      <c r="S104" s="98" t="s">
        <v>44</v>
      </c>
      <c r="T104" s="98" t="s">
        <v>44</v>
      </c>
      <c r="U104" s="98" t="s">
        <v>44</v>
      </c>
      <c r="V104" s="92" t="str">
        <f t="shared" si="8"/>
        <v>(Bitte pflegen)</v>
      </c>
      <c r="W104" s="92"/>
      <c r="X104" s="92" t="str">
        <f t="shared" si="6"/>
        <v>(Bitte pflegen)</v>
      </c>
      <c r="Y104" s="92"/>
      <c r="Z104" s="92" t="str">
        <f t="shared" si="7"/>
        <v>Nein</v>
      </c>
    </row>
    <row r="105" spans="2:26" x14ac:dyDescent="0.3">
      <c r="B105" s="89" t="str">
        <f>IF(DB!B95="","",DB!B95)</f>
        <v/>
      </c>
      <c r="C105" s="170" t="str">
        <f>IF(DB!C95="","",DB!C95)</f>
        <v/>
      </c>
      <c r="D105" s="170"/>
      <c r="E105" s="119" t="str">
        <f>IF(DB!D95="","",DB!D95)</f>
        <v/>
      </c>
      <c r="F105" s="119" t="str">
        <f>IF(DB!E95="","",DB!E95)</f>
        <v/>
      </c>
      <c r="G105" s="119" t="str">
        <f>IF(DB!F95="","",DB!F95)</f>
        <v/>
      </c>
      <c r="H105" s="119" t="str">
        <f>IF(DB!G95="","",DB!G95)</f>
        <v/>
      </c>
      <c r="I105" s="119" t="str">
        <f>IF(DB!H95="","",DB!H95)</f>
        <v/>
      </c>
      <c r="J105" s="50" t="str">
        <f t="shared" si="5"/>
        <v/>
      </c>
      <c r="K105" s="4" t="s">
        <v>42</v>
      </c>
      <c r="L105" s="95" t="s">
        <v>44</v>
      </c>
      <c r="M105" s="96"/>
      <c r="N105" s="97" t="s">
        <v>44</v>
      </c>
      <c r="O105" s="97"/>
      <c r="P105" s="90" t="str">
        <f>IFERROR(IF(L105="Ja",IF(M105/VLOOKUP(N105,Bevölkerung!$C$9:$E$24,3,0)=0,"",IF(M105/VLOOKUP(N105,Bevölkerung!$C$9:$E$24,3,0)="","",M105/VLOOKUP(N105,Bevölkerung!$C$9:$E$24,3,0))),IF(L105="Nein",IF(O105=0,"",IF(O105="","",O105)),IF(L105="(Bitte Wählen)","MV","ERROR"))),"")</f>
        <v>MV</v>
      </c>
      <c r="Q105" s="91" t="str">
        <f>IF(P105="","(Bitte Fallzahlen pflegen)",IF('3a. Bewertung der Leistungen'!P105&gt;Größenordnung!$A$9,Größenordnung!$C$9,IF('3a. Bewertung der Leistungen'!P105&gt;Größenordnung!$A$8,Größenordnung!$C$8,IF('3a. Bewertung der Leistungen'!P105&gt;Größenordnung!$A$7,Größenordnung!$C$7,IF('3a. Bewertung der Leistungen'!P105&gt;Größenordnung!$A$6,Größenordnung!$C$6,IF('3a. Bewertung der Leistungen'!P105&gt;Größenordnung!$A$5,Größenordnung!$C$5,IF('3a. Bewertung der Leistungen'!P105&gt;Größenordnung!$A$4,Größenordnung!$C$4,IF('3a. Bewertung der Leistungen'!P105&gt;Größenordnung!$A$3,Größenordnung!$C$3,"ERROR"))))))))</f>
        <v>1000001-10000000</v>
      </c>
      <c r="R105" s="91" t="str">
        <f>IF(L105="(Bitte Wählen)","(Bitte pflegen)",IF(Q105="(Bitte Fallzahlen pflegen)","(Bitte pflegen)",VLOOKUP(Q105,Größenordnung!$C$3:$D$9,2,0)))</f>
        <v>(Bitte pflegen)</v>
      </c>
      <c r="S105" s="98" t="s">
        <v>44</v>
      </c>
      <c r="T105" s="98" t="s">
        <v>44</v>
      </c>
      <c r="U105" s="98" t="s">
        <v>44</v>
      </c>
      <c r="V105" s="92" t="str">
        <f t="shared" si="8"/>
        <v>(Bitte pflegen)</v>
      </c>
      <c r="W105" s="92"/>
      <c r="X105" s="92" t="str">
        <f t="shared" si="6"/>
        <v>(Bitte pflegen)</v>
      </c>
      <c r="Y105" s="92"/>
      <c r="Z105" s="92" t="str">
        <f t="shared" si="7"/>
        <v>Nein</v>
      </c>
    </row>
    <row r="106" spans="2:26" x14ac:dyDescent="0.3">
      <c r="B106" s="89" t="str">
        <f>IF(DB!B96="","",DB!B96)</f>
        <v/>
      </c>
      <c r="C106" s="170" t="str">
        <f>IF(DB!C96="","",DB!C96)</f>
        <v/>
      </c>
      <c r="D106" s="170"/>
      <c r="E106" s="119" t="str">
        <f>IF(DB!D96="","",DB!D96)</f>
        <v/>
      </c>
      <c r="F106" s="119" t="str">
        <f>IF(DB!E96="","",DB!E96)</f>
        <v/>
      </c>
      <c r="G106" s="119" t="str">
        <f>IF(DB!F96="","",DB!F96)</f>
        <v/>
      </c>
      <c r="H106" s="119" t="str">
        <f>IF(DB!G96="","",DB!G96)</f>
        <v/>
      </c>
      <c r="I106" s="119" t="str">
        <f>IF(DB!H96="","",DB!H96)</f>
        <v/>
      </c>
      <c r="J106" s="50" t="str">
        <f t="shared" si="5"/>
        <v/>
      </c>
      <c r="K106" s="4" t="s">
        <v>42</v>
      </c>
      <c r="L106" s="95" t="s">
        <v>44</v>
      </c>
      <c r="M106" s="96"/>
      <c r="N106" s="97" t="s">
        <v>44</v>
      </c>
      <c r="O106" s="97"/>
      <c r="P106" s="90" t="str">
        <f>IFERROR(IF(L106="Ja",IF(M106/VLOOKUP(N106,Bevölkerung!$C$9:$E$24,3,0)=0,"",IF(M106/VLOOKUP(N106,Bevölkerung!$C$9:$E$24,3,0)="","",M106/VLOOKUP(N106,Bevölkerung!$C$9:$E$24,3,0))),IF(L106="Nein",IF(O106=0,"",IF(O106="","",O106)),IF(L106="(Bitte Wählen)","MV","ERROR"))),"")</f>
        <v>MV</v>
      </c>
      <c r="Q106" s="91" t="str">
        <f>IF(P106="","(Bitte Fallzahlen pflegen)",IF('3a. Bewertung der Leistungen'!P106&gt;Größenordnung!$A$9,Größenordnung!$C$9,IF('3a. Bewertung der Leistungen'!P106&gt;Größenordnung!$A$8,Größenordnung!$C$8,IF('3a. Bewertung der Leistungen'!P106&gt;Größenordnung!$A$7,Größenordnung!$C$7,IF('3a. Bewertung der Leistungen'!P106&gt;Größenordnung!$A$6,Größenordnung!$C$6,IF('3a. Bewertung der Leistungen'!P106&gt;Größenordnung!$A$5,Größenordnung!$C$5,IF('3a. Bewertung der Leistungen'!P106&gt;Größenordnung!$A$4,Größenordnung!$C$4,IF('3a. Bewertung der Leistungen'!P106&gt;Größenordnung!$A$3,Größenordnung!$C$3,"ERROR"))))))))</f>
        <v>1000001-10000000</v>
      </c>
      <c r="R106" s="91" t="str">
        <f>IF(L106="(Bitte Wählen)","(Bitte pflegen)",IF(Q106="(Bitte Fallzahlen pflegen)","(Bitte pflegen)",VLOOKUP(Q106,Größenordnung!$C$3:$D$9,2,0)))</f>
        <v>(Bitte pflegen)</v>
      </c>
      <c r="S106" s="98" t="s">
        <v>44</v>
      </c>
      <c r="T106" s="98" t="s">
        <v>44</v>
      </c>
      <c r="U106" s="98" t="s">
        <v>44</v>
      </c>
      <c r="V106" s="92" t="str">
        <f t="shared" si="8"/>
        <v>(Bitte pflegen)</v>
      </c>
      <c r="W106" s="92"/>
      <c r="X106" s="92" t="str">
        <f t="shared" si="6"/>
        <v>(Bitte pflegen)</v>
      </c>
      <c r="Y106" s="92"/>
      <c r="Z106" s="92" t="str">
        <f t="shared" si="7"/>
        <v>Nein</v>
      </c>
    </row>
    <row r="107" spans="2:26" x14ac:dyDescent="0.3">
      <c r="B107" s="89" t="str">
        <f>IF(DB!B97="","",DB!B97)</f>
        <v/>
      </c>
      <c r="C107" s="170" t="str">
        <f>IF(DB!C97="","",DB!C97)</f>
        <v/>
      </c>
      <c r="D107" s="170"/>
      <c r="E107" s="119" t="str">
        <f>IF(DB!D97="","",DB!D97)</f>
        <v/>
      </c>
      <c r="F107" s="119" t="str">
        <f>IF(DB!E97="","",DB!E97)</f>
        <v/>
      </c>
      <c r="G107" s="119" t="str">
        <f>IF(DB!F97="","",DB!F97)</f>
        <v/>
      </c>
      <c r="H107" s="119" t="str">
        <f>IF(DB!G97="","",DB!G97)</f>
        <v/>
      </c>
      <c r="I107" s="119" t="str">
        <f>IF(DB!H97="","",DB!H97)</f>
        <v/>
      </c>
      <c r="J107" s="50" t="str">
        <f t="shared" si="5"/>
        <v/>
      </c>
      <c r="K107" s="4" t="s">
        <v>42</v>
      </c>
      <c r="L107" s="95" t="s">
        <v>44</v>
      </c>
      <c r="M107" s="96"/>
      <c r="N107" s="97" t="s">
        <v>44</v>
      </c>
      <c r="O107" s="97"/>
      <c r="P107" s="90" t="str">
        <f>IFERROR(IF(L107="Ja",IF(M107/VLOOKUP(N107,Bevölkerung!$C$9:$E$24,3,0)=0,"",IF(M107/VLOOKUP(N107,Bevölkerung!$C$9:$E$24,3,0)="","",M107/VLOOKUP(N107,Bevölkerung!$C$9:$E$24,3,0))),IF(L107="Nein",IF(O107=0,"",IF(O107="","",O107)),IF(L107="(Bitte Wählen)","MV","ERROR"))),"")</f>
        <v>MV</v>
      </c>
      <c r="Q107" s="91" t="str">
        <f>IF(P107="","(Bitte Fallzahlen pflegen)",IF('3a. Bewertung der Leistungen'!P107&gt;Größenordnung!$A$9,Größenordnung!$C$9,IF('3a. Bewertung der Leistungen'!P107&gt;Größenordnung!$A$8,Größenordnung!$C$8,IF('3a. Bewertung der Leistungen'!P107&gt;Größenordnung!$A$7,Größenordnung!$C$7,IF('3a. Bewertung der Leistungen'!P107&gt;Größenordnung!$A$6,Größenordnung!$C$6,IF('3a. Bewertung der Leistungen'!P107&gt;Größenordnung!$A$5,Größenordnung!$C$5,IF('3a. Bewertung der Leistungen'!P107&gt;Größenordnung!$A$4,Größenordnung!$C$4,IF('3a. Bewertung der Leistungen'!P107&gt;Größenordnung!$A$3,Größenordnung!$C$3,"ERROR"))))))))</f>
        <v>1000001-10000000</v>
      </c>
      <c r="R107" s="91" t="str">
        <f>IF(L107="(Bitte Wählen)","(Bitte pflegen)",IF(Q107="(Bitte Fallzahlen pflegen)","(Bitte pflegen)",VLOOKUP(Q107,Größenordnung!$C$3:$D$9,2,0)))</f>
        <v>(Bitte pflegen)</v>
      </c>
      <c r="S107" s="98" t="s">
        <v>44</v>
      </c>
      <c r="T107" s="98" t="s">
        <v>44</v>
      </c>
      <c r="U107" s="98" t="s">
        <v>44</v>
      </c>
      <c r="V107" s="92" t="str">
        <f t="shared" si="8"/>
        <v>(Bitte pflegen)</v>
      </c>
      <c r="W107" s="92"/>
      <c r="X107" s="92" t="str">
        <f t="shared" si="6"/>
        <v>(Bitte pflegen)</v>
      </c>
      <c r="Y107" s="92"/>
      <c r="Z107" s="92" t="str">
        <f t="shared" si="7"/>
        <v>Nein</v>
      </c>
    </row>
    <row r="108" spans="2:26" x14ac:dyDescent="0.3">
      <c r="B108" s="89" t="str">
        <f>IF(DB!B98="","",DB!B98)</f>
        <v/>
      </c>
      <c r="C108" s="170" t="str">
        <f>IF(DB!C98="","",DB!C98)</f>
        <v/>
      </c>
      <c r="D108" s="170"/>
      <c r="E108" s="119" t="str">
        <f>IF(DB!D98="","",DB!D98)</f>
        <v/>
      </c>
      <c r="F108" s="119" t="str">
        <f>IF(DB!E98="","",DB!E98)</f>
        <v/>
      </c>
      <c r="G108" s="119" t="str">
        <f>IF(DB!F98="","",DB!F98)</f>
        <v/>
      </c>
      <c r="H108" s="119" t="str">
        <f>IF(DB!G98="","",DB!G98)</f>
        <v/>
      </c>
      <c r="I108" s="119" t="str">
        <f>IF(DB!H98="","",DB!H98)</f>
        <v/>
      </c>
      <c r="J108" s="50" t="str">
        <f t="shared" si="5"/>
        <v/>
      </c>
      <c r="K108" s="4" t="s">
        <v>42</v>
      </c>
      <c r="L108" s="95" t="s">
        <v>44</v>
      </c>
      <c r="M108" s="96"/>
      <c r="N108" s="97" t="s">
        <v>44</v>
      </c>
      <c r="O108" s="97"/>
      <c r="P108" s="90" t="str">
        <f>IFERROR(IF(L108="Ja",IF(M108/VLOOKUP(N108,Bevölkerung!$C$9:$E$24,3,0)=0,"",IF(M108/VLOOKUP(N108,Bevölkerung!$C$9:$E$24,3,0)="","",M108/VLOOKUP(N108,Bevölkerung!$C$9:$E$24,3,0))),IF(L108="Nein",IF(O108=0,"",IF(O108="","",O108)),IF(L108="(Bitte Wählen)","MV","ERROR"))),"")</f>
        <v>MV</v>
      </c>
      <c r="Q108" s="91" t="str">
        <f>IF(P108="","(Bitte Fallzahlen pflegen)",IF('3a. Bewertung der Leistungen'!P108&gt;Größenordnung!$A$9,Größenordnung!$C$9,IF('3a. Bewertung der Leistungen'!P108&gt;Größenordnung!$A$8,Größenordnung!$C$8,IF('3a. Bewertung der Leistungen'!P108&gt;Größenordnung!$A$7,Größenordnung!$C$7,IF('3a. Bewertung der Leistungen'!P108&gt;Größenordnung!$A$6,Größenordnung!$C$6,IF('3a. Bewertung der Leistungen'!P108&gt;Größenordnung!$A$5,Größenordnung!$C$5,IF('3a. Bewertung der Leistungen'!P108&gt;Größenordnung!$A$4,Größenordnung!$C$4,IF('3a. Bewertung der Leistungen'!P108&gt;Größenordnung!$A$3,Größenordnung!$C$3,"ERROR"))))))))</f>
        <v>1000001-10000000</v>
      </c>
      <c r="R108" s="91" t="str">
        <f>IF(L108="(Bitte Wählen)","(Bitte pflegen)",IF(Q108="(Bitte Fallzahlen pflegen)","(Bitte pflegen)",VLOOKUP(Q108,Größenordnung!$C$3:$D$9,2,0)))</f>
        <v>(Bitte pflegen)</v>
      </c>
      <c r="S108" s="98" t="s">
        <v>44</v>
      </c>
      <c r="T108" s="98" t="s">
        <v>44</v>
      </c>
      <c r="U108" s="98" t="s">
        <v>44</v>
      </c>
      <c r="V108" s="92" t="str">
        <f t="shared" si="8"/>
        <v>(Bitte pflegen)</v>
      </c>
      <c r="W108" s="92"/>
      <c r="X108" s="92" t="str">
        <f t="shared" si="6"/>
        <v>(Bitte pflegen)</v>
      </c>
      <c r="Y108" s="92"/>
      <c r="Z108" s="92" t="str">
        <f t="shared" si="7"/>
        <v>Nein</v>
      </c>
    </row>
    <row r="109" spans="2:26" x14ac:dyDescent="0.3">
      <c r="B109" s="89" t="str">
        <f>IF(DB!B99="","",DB!B99)</f>
        <v/>
      </c>
      <c r="C109" s="170" t="str">
        <f>IF(DB!C99="","",DB!C99)</f>
        <v/>
      </c>
      <c r="D109" s="170"/>
      <c r="E109" s="119" t="str">
        <f>IF(DB!D99="","",DB!D99)</f>
        <v/>
      </c>
      <c r="F109" s="119" t="str">
        <f>IF(DB!E99="","",DB!E99)</f>
        <v/>
      </c>
      <c r="G109" s="119" t="str">
        <f>IF(DB!F99="","",DB!F99)</f>
        <v/>
      </c>
      <c r="H109" s="119" t="str">
        <f>IF(DB!G99="","",DB!G99)</f>
        <v/>
      </c>
      <c r="I109" s="119" t="str">
        <f>IF(DB!H99="","",DB!H99)</f>
        <v/>
      </c>
      <c r="J109" s="50" t="str">
        <f t="shared" si="5"/>
        <v/>
      </c>
      <c r="K109" s="4" t="s">
        <v>42</v>
      </c>
      <c r="L109" s="95" t="s">
        <v>44</v>
      </c>
      <c r="M109" s="96"/>
      <c r="N109" s="97" t="s">
        <v>44</v>
      </c>
      <c r="O109" s="97"/>
      <c r="P109" s="90" t="str">
        <f>IFERROR(IF(L109="Ja",IF(M109/VLOOKUP(N109,Bevölkerung!$C$9:$E$24,3,0)=0,"",IF(M109/VLOOKUP(N109,Bevölkerung!$C$9:$E$24,3,0)="","",M109/VLOOKUP(N109,Bevölkerung!$C$9:$E$24,3,0))),IF(L109="Nein",IF(O109=0,"",IF(O109="","",O109)),IF(L109="(Bitte Wählen)","MV","ERROR"))),"")</f>
        <v>MV</v>
      </c>
      <c r="Q109" s="91" t="str">
        <f>IF(P109="","(Bitte Fallzahlen pflegen)",IF('3a. Bewertung der Leistungen'!P109&gt;Größenordnung!$A$9,Größenordnung!$C$9,IF('3a. Bewertung der Leistungen'!P109&gt;Größenordnung!$A$8,Größenordnung!$C$8,IF('3a. Bewertung der Leistungen'!P109&gt;Größenordnung!$A$7,Größenordnung!$C$7,IF('3a. Bewertung der Leistungen'!P109&gt;Größenordnung!$A$6,Größenordnung!$C$6,IF('3a. Bewertung der Leistungen'!P109&gt;Größenordnung!$A$5,Größenordnung!$C$5,IF('3a. Bewertung der Leistungen'!P109&gt;Größenordnung!$A$4,Größenordnung!$C$4,IF('3a. Bewertung der Leistungen'!P109&gt;Größenordnung!$A$3,Größenordnung!$C$3,"ERROR"))))))))</f>
        <v>1000001-10000000</v>
      </c>
      <c r="R109" s="91" t="str">
        <f>IF(L109="(Bitte Wählen)","(Bitte pflegen)",IF(Q109="(Bitte Fallzahlen pflegen)","(Bitte pflegen)",VLOOKUP(Q109,Größenordnung!$C$3:$D$9,2,0)))</f>
        <v>(Bitte pflegen)</v>
      </c>
      <c r="S109" s="98" t="s">
        <v>44</v>
      </c>
      <c r="T109" s="98" t="s">
        <v>44</v>
      </c>
      <c r="U109" s="98" t="s">
        <v>44</v>
      </c>
      <c r="V109" s="92" t="str">
        <f t="shared" si="8"/>
        <v>(Bitte pflegen)</v>
      </c>
      <c r="W109" s="92"/>
      <c r="X109" s="92" t="str">
        <f t="shared" si="6"/>
        <v>(Bitte pflegen)</v>
      </c>
      <c r="Y109" s="92"/>
      <c r="Z109" s="92" t="str">
        <f t="shared" si="7"/>
        <v>Nein</v>
      </c>
    </row>
    <row r="110" spans="2:26" x14ac:dyDescent="0.3">
      <c r="B110" s="89" t="str">
        <f>IF(DB!B100="","",DB!B100)</f>
        <v/>
      </c>
      <c r="C110" s="170" t="str">
        <f>IF(DB!C100="","",DB!C100)</f>
        <v/>
      </c>
      <c r="D110" s="170"/>
      <c r="E110" s="119" t="str">
        <f>IF(DB!D100="","",DB!D100)</f>
        <v/>
      </c>
      <c r="F110" s="119" t="str">
        <f>IF(DB!E100="","",DB!E100)</f>
        <v/>
      </c>
      <c r="G110" s="119" t="str">
        <f>IF(DB!F100="","",DB!F100)</f>
        <v/>
      </c>
      <c r="H110" s="119" t="str">
        <f>IF(DB!G100="","",DB!G100)</f>
        <v/>
      </c>
      <c r="I110" s="119" t="str">
        <f>IF(DB!H100="","",DB!H100)</f>
        <v/>
      </c>
      <c r="J110" s="50" t="str">
        <f t="shared" si="5"/>
        <v/>
      </c>
      <c r="K110" s="4" t="s">
        <v>42</v>
      </c>
      <c r="L110" s="95" t="s">
        <v>44</v>
      </c>
      <c r="M110" s="96"/>
      <c r="N110" s="97" t="s">
        <v>44</v>
      </c>
      <c r="O110" s="97"/>
      <c r="P110" s="90" t="str">
        <f>IFERROR(IF(L110="Ja",IF(M110/VLOOKUP(N110,Bevölkerung!$C$9:$E$24,3,0)=0,"",IF(M110/VLOOKUP(N110,Bevölkerung!$C$9:$E$24,3,0)="","",M110/VLOOKUP(N110,Bevölkerung!$C$9:$E$24,3,0))),IF(L110="Nein",IF(O110=0,"",IF(O110="","",O110)),IF(L110="(Bitte Wählen)","MV","ERROR"))),"")</f>
        <v>MV</v>
      </c>
      <c r="Q110" s="91" t="str">
        <f>IF(P110="","(Bitte Fallzahlen pflegen)",IF('3a. Bewertung der Leistungen'!P110&gt;Größenordnung!$A$9,Größenordnung!$C$9,IF('3a. Bewertung der Leistungen'!P110&gt;Größenordnung!$A$8,Größenordnung!$C$8,IF('3a. Bewertung der Leistungen'!P110&gt;Größenordnung!$A$7,Größenordnung!$C$7,IF('3a. Bewertung der Leistungen'!P110&gt;Größenordnung!$A$6,Größenordnung!$C$6,IF('3a. Bewertung der Leistungen'!P110&gt;Größenordnung!$A$5,Größenordnung!$C$5,IF('3a. Bewertung der Leistungen'!P110&gt;Größenordnung!$A$4,Größenordnung!$C$4,IF('3a. Bewertung der Leistungen'!P110&gt;Größenordnung!$A$3,Größenordnung!$C$3,"ERROR"))))))))</f>
        <v>1000001-10000000</v>
      </c>
      <c r="R110" s="91" t="str">
        <f>IF(L110="(Bitte Wählen)","(Bitte pflegen)",IF(Q110="(Bitte Fallzahlen pflegen)","(Bitte pflegen)",VLOOKUP(Q110,Größenordnung!$C$3:$D$9,2,0)))</f>
        <v>(Bitte pflegen)</v>
      </c>
      <c r="S110" s="98" t="s">
        <v>44</v>
      </c>
      <c r="T110" s="98" t="s">
        <v>44</v>
      </c>
      <c r="U110" s="98" t="s">
        <v>44</v>
      </c>
      <c r="V110" s="92" t="str">
        <f t="shared" si="8"/>
        <v>(Bitte pflegen)</v>
      </c>
      <c r="W110" s="92"/>
      <c r="X110" s="92" t="str">
        <f t="shared" si="6"/>
        <v>(Bitte pflegen)</v>
      </c>
      <c r="Y110" s="92"/>
      <c r="Z110" s="92" t="str">
        <f t="shared" si="7"/>
        <v>Nein</v>
      </c>
    </row>
    <row r="111" spans="2:26" x14ac:dyDescent="0.3">
      <c r="B111" s="89" t="str">
        <f>IF(DB!B101="","",DB!B101)</f>
        <v/>
      </c>
      <c r="C111" s="170" t="str">
        <f>IF(DB!C101="","",DB!C101)</f>
        <v/>
      </c>
      <c r="D111" s="170"/>
      <c r="E111" s="119" t="str">
        <f>IF(DB!D101="","",DB!D101)</f>
        <v/>
      </c>
      <c r="F111" s="119" t="str">
        <f>IF(DB!E101="","",DB!E101)</f>
        <v/>
      </c>
      <c r="G111" s="119" t="str">
        <f>IF(DB!F101="","",DB!F101)</f>
        <v/>
      </c>
      <c r="H111" s="119" t="str">
        <f>IF(DB!G101="","",DB!G101)</f>
        <v/>
      </c>
      <c r="I111" s="119" t="str">
        <f>IF(DB!H101="","",DB!H101)</f>
        <v/>
      </c>
      <c r="J111" s="50" t="str">
        <f t="shared" si="5"/>
        <v/>
      </c>
      <c r="K111" s="4" t="s">
        <v>42</v>
      </c>
      <c r="L111" s="95" t="s">
        <v>44</v>
      </c>
      <c r="M111" s="96"/>
      <c r="N111" s="97" t="s">
        <v>44</v>
      </c>
      <c r="O111" s="97"/>
      <c r="P111" s="90" t="str">
        <f>IFERROR(IF(L111="Ja",IF(M111/VLOOKUP(N111,Bevölkerung!$C$9:$E$24,3,0)=0,"",IF(M111/VLOOKUP(N111,Bevölkerung!$C$9:$E$24,3,0)="","",M111/VLOOKUP(N111,Bevölkerung!$C$9:$E$24,3,0))),IF(L111="Nein",IF(O111=0,"",IF(O111="","",O111)),IF(L111="(Bitte Wählen)","MV","ERROR"))),"")</f>
        <v>MV</v>
      </c>
      <c r="Q111" s="91" t="str">
        <f>IF(P111="","(Bitte Fallzahlen pflegen)",IF('3a. Bewertung der Leistungen'!P111&gt;Größenordnung!$A$9,Größenordnung!$C$9,IF('3a. Bewertung der Leistungen'!P111&gt;Größenordnung!$A$8,Größenordnung!$C$8,IF('3a. Bewertung der Leistungen'!P111&gt;Größenordnung!$A$7,Größenordnung!$C$7,IF('3a. Bewertung der Leistungen'!P111&gt;Größenordnung!$A$6,Größenordnung!$C$6,IF('3a. Bewertung der Leistungen'!P111&gt;Größenordnung!$A$5,Größenordnung!$C$5,IF('3a. Bewertung der Leistungen'!P111&gt;Größenordnung!$A$4,Größenordnung!$C$4,IF('3a. Bewertung der Leistungen'!P111&gt;Größenordnung!$A$3,Größenordnung!$C$3,"ERROR"))))))))</f>
        <v>1000001-10000000</v>
      </c>
      <c r="R111" s="91" t="str">
        <f>IF(L111="(Bitte Wählen)","(Bitte pflegen)",IF(Q111="(Bitte Fallzahlen pflegen)","(Bitte pflegen)",VLOOKUP(Q111,Größenordnung!$C$3:$D$9,2,0)))</f>
        <v>(Bitte pflegen)</v>
      </c>
      <c r="S111" s="98" t="s">
        <v>44</v>
      </c>
      <c r="T111" s="98" t="s">
        <v>44</v>
      </c>
      <c r="U111" s="98" t="s">
        <v>44</v>
      </c>
      <c r="V111" s="92" t="str">
        <f t="shared" si="8"/>
        <v>(Bitte pflegen)</v>
      </c>
      <c r="W111" s="92"/>
      <c r="X111" s="92" t="str">
        <f t="shared" si="6"/>
        <v>(Bitte pflegen)</v>
      </c>
      <c r="Y111" s="92"/>
      <c r="Z111" s="92" t="str">
        <f t="shared" si="7"/>
        <v>Nein</v>
      </c>
    </row>
    <row r="112" spans="2:26" x14ac:dyDescent="0.3">
      <c r="B112" s="89" t="str">
        <f>IF(DB!B102="","",DB!B102)</f>
        <v/>
      </c>
      <c r="C112" s="170" t="str">
        <f>IF(DB!C102="","",DB!C102)</f>
        <v/>
      </c>
      <c r="D112" s="170"/>
      <c r="E112" s="119" t="str">
        <f>IF(DB!D102="","",DB!D102)</f>
        <v/>
      </c>
      <c r="F112" s="119" t="str">
        <f>IF(DB!E102="","",DB!E102)</f>
        <v/>
      </c>
      <c r="G112" s="119" t="str">
        <f>IF(DB!F102="","",DB!F102)</f>
        <v/>
      </c>
      <c r="H112" s="119" t="str">
        <f>IF(DB!G102="","",DB!G102)</f>
        <v/>
      </c>
      <c r="I112" s="119" t="str">
        <f>IF(DB!H102="","",DB!H102)</f>
        <v/>
      </c>
      <c r="J112" s="50" t="str">
        <f t="shared" si="5"/>
        <v/>
      </c>
      <c r="K112" s="4" t="s">
        <v>42</v>
      </c>
      <c r="L112" s="95" t="s">
        <v>44</v>
      </c>
      <c r="M112" s="96"/>
      <c r="N112" s="97" t="s">
        <v>44</v>
      </c>
      <c r="O112" s="97"/>
      <c r="P112" s="90" t="str">
        <f>IFERROR(IF(L112="Ja",IF(M112/VLOOKUP(N112,Bevölkerung!$C$9:$E$24,3,0)=0,"",IF(M112/VLOOKUP(N112,Bevölkerung!$C$9:$E$24,3,0)="","",M112/VLOOKUP(N112,Bevölkerung!$C$9:$E$24,3,0))),IF(L112="Nein",IF(O112=0,"",IF(O112="","",O112)),IF(L112="(Bitte Wählen)","MV","ERROR"))),"")</f>
        <v>MV</v>
      </c>
      <c r="Q112" s="91" t="str">
        <f>IF(P112="","(Bitte Fallzahlen pflegen)",IF('3a. Bewertung der Leistungen'!P112&gt;Größenordnung!$A$9,Größenordnung!$C$9,IF('3a. Bewertung der Leistungen'!P112&gt;Größenordnung!$A$8,Größenordnung!$C$8,IF('3a. Bewertung der Leistungen'!P112&gt;Größenordnung!$A$7,Größenordnung!$C$7,IF('3a. Bewertung der Leistungen'!P112&gt;Größenordnung!$A$6,Größenordnung!$C$6,IF('3a. Bewertung der Leistungen'!P112&gt;Größenordnung!$A$5,Größenordnung!$C$5,IF('3a. Bewertung der Leistungen'!P112&gt;Größenordnung!$A$4,Größenordnung!$C$4,IF('3a. Bewertung der Leistungen'!P112&gt;Größenordnung!$A$3,Größenordnung!$C$3,"ERROR"))))))))</f>
        <v>1000001-10000000</v>
      </c>
      <c r="R112" s="91" t="str">
        <f>IF(L112="(Bitte Wählen)","(Bitte pflegen)",IF(Q112="(Bitte Fallzahlen pflegen)","(Bitte pflegen)",VLOOKUP(Q112,Größenordnung!$C$3:$D$9,2,0)))</f>
        <v>(Bitte pflegen)</v>
      </c>
      <c r="S112" s="98" t="s">
        <v>44</v>
      </c>
      <c r="T112" s="98" t="s">
        <v>44</v>
      </c>
      <c r="U112" s="98" t="s">
        <v>44</v>
      </c>
      <c r="V112" s="92" t="str">
        <f t="shared" si="8"/>
        <v>(Bitte pflegen)</v>
      </c>
      <c r="W112" s="92"/>
      <c r="X112" s="92" t="str">
        <f t="shared" si="6"/>
        <v>(Bitte pflegen)</v>
      </c>
      <c r="Y112" s="92"/>
      <c r="Z112" s="92" t="str">
        <f t="shared" si="7"/>
        <v>Nein</v>
      </c>
    </row>
    <row r="113" spans="2:26" x14ac:dyDescent="0.3">
      <c r="B113" s="89" t="str">
        <f>IF(DB!B103="","",DB!B103)</f>
        <v/>
      </c>
      <c r="C113" s="170" t="str">
        <f>IF(DB!C103="","",DB!C103)</f>
        <v/>
      </c>
      <c r="D113" s="170"/>
      <c r="E113" s="119" t="str">
        <f>IF(DB!D103="","",DB!D103)</f>
        <v/>
      </c>
      <c r="F113" s="119" t="str">
        <f>IF(DB!E103="","",DB!E103)</f>
        <v/>
      </c>
      <c r="G113" s="119" t="str">
        <f>IF(DB!F103="","",DB!F103)</f>
        <v/>
      </c>
      <c r="H113" s="119" t="str">
        <f>IF(DB!G103="","",DB!G103)</f>
        <v/>
      </c>
      <c r="I113" s="119" t="str">
        <f>IF(DB!H103="","",DB!H103)</f>
        <v/>
      </c>
      <c r="J113" s="50" t="str">
        <f t="shared" si="5"/>
        <v/>
      </c>
      <c r="K113" s="4" t="s">
        <v>42</v>
      </c>
      <c r="L113" s="95" t="s">
        <v>44</v>
      </c>
      <c r="M113" s="96"/>
      <c r="N113" s="97" t="s">
        <v>44</v>
      </c>
      <c r="O113" s="97"/>
      <c r="P113" s="90" t="str">
        <f>IFERROR(IF(L113="Ja",IF(M113/VLOOKUP(N113,Bevölkerung!$C$9:$E$24,3,0)=0,"",IF(M113/VLOOKUP(N113,Bevölkerung!$C$9:$E$24,3,0)="","",M113/VLOOKUP(N113,Bevölkerung!$C$9:$E$24,3,0))),IF(L113="Nein",IF(O113=0,"",IF(O113="","",O113)),IF(L113="(Bitte Wählen)","MV","ERROR"))),"")</f>
        <v>MV</v>
      </c>
      <c r="Q113" s="91" t="str">
        <f>IF(P113="","(Bitte Fallzahlen pflegen)",IF('3a. Bewertung der Leistungen'!P113&gt;Größenordnung!$A$9,Größenordnung!$C$9,IF('3a. Bewertung der Leistungen'!P113&gt;Größenordnung!$A$8,Größenordnung!$C$8,IF('3a. Bewertung der Leistungen'!P113&gt;Größenordnung!$A$7,Größenordnung!$C$7,IF('3a. Bewertung der Leistungen'!P113&gt;Größenordnung!$A$6,Größenordnung!$C$6,IF('3a. Bewertung der Leistungen'!P113&gt;Größenordnung!$A$5,Größenordnung!$C$5,IF('3a. Bewertung der Leistungen'!P113&gt;Größenordnung!$A$4,Größenordnung!$C$4,IF('3a. Bewertung der Leistungen'!P113&gt;Größenordnung!$A$3,Größenordnung!$C$3,"ERROR"))))))))</f>
        <v>1000001-10000000</v>
      </c>
      <c r="R113" s="91" t="str">
        <f>IF(L113="(Bitte Wählen)","(Bitte pflegen)",IF(Q113="(Bitte Fallzahlen pflegen)","(Bitte pflegen)",VLOOKUP(Q113,Größenordnung!$C$3:$D$9,2,0)))</f>
        <v>(Bitte pflegen)</v>
      </c>
      <c r="S113" s="98" t="s">
        <v>44</v>
      </c>
      <c r="T113" s="98" t="s">
        <v>44</v>
      </c>
      <c r="U113" s="98" t="s">
        <v>44</v>
      </c>
      <c r="V113" s="92" t="str">
        <f t="shared" si="8"/>
        <v>(Bitte pflegen)</v>
      </c>
      <c r="W113" s="92"/>
      <c r="X113" s="92" t="str">
        <f t="shared" si="6"/>
        <v>(Bitte pflegen)</v>
      </c>
      <c r="Y113" s="92"/>
      <c r="Z113" s="92" t="str">
        <f t="shared" si="7"/>
        <v>Nein</v>
      </c>
    </row>
    <row r="114" spans="2:26" x14ac:dyDescent="0.3">
      <c r="B114" s="89" t="str">
        <f>IF(DB!B104="","",DB!B104)</f>
        <v/>
      </c>
      <c r="C114" s="170" t="str">
        <f>IF(DB!C104="","",DB!C104)</f>
        <v/>
      </c>
      <c r="D114" s="170"/>
      <c r="E114" s="119" t="str">
        <f>IF(DB!D104="","",DB!D104)</f>
        <v/>
      </c>
      <c r="F114" s="119" t="str">
        <f>IF(DB!E104="","",DB!E104)</f>
        <v/>
      </c>
      <c r="G114" s="119" t="str">
        <f>IF(DB!F104="","",DB!F104)</f>
        <v/>
      </c>
      <c r="H114" s="119" t="str">
        <f>IF(DB!G104="","",DB!G104)</f>
        <v/>
      </c>
      <c r="I114" s="119" t="str">
        <f>IF(DB!H104="","",DB!H104)</f>
        <v/>
      </c>
      <c r="J114" s="50" t="str">
        <f t="shared" si="5"/>
        <v/>
      </c>
      <c r="K114" s="4" t="s">
        <v>42</v>
      </c>
      <c r="L114" s="95" t="s">
        <v>44</v>
      </c>
      <c r="M114" s="96"/>
      <c r="N114" s="97" t="s">
        <v>44</v>
      </c>
      <c r="O114" s="97"/>
      <c r="P114" s="90" t="str">
        <f>IFERROR(IF(L114="Ja",IF(M114/VLOOKUP(N114,Bevölkerung!$C$9:$E$24,3,0)=0,"",IF(M114/VLOOKUP(N114,Bevölkerung!$C$9:$E$24,3,0)="","",M114/VLOOKUP(N114,Bevölkerung!$C$9:$E$24,3,0))),IF(L114="Nein",IF(O114=0,"",IF(O114="","",O114)),IF(L114="(Bitte Wählen)","MV","ERROR"))),"")</f>
        <v>MV</v>
      </c>
      <c r="Q114" s="91" t="str">
        <f>IF(P114="","(Bitte Fallzahlen pflegen)",IF('3a. Bewertung der Leistungen'!P114&gt;Größenordnung!$A$9,Größenordnung!$C$9,IF('3a. Bewertung der Leistungen'!P114&gt;Größenordnung!$A$8,Größenordnung!$C$8,IF('3a. Bewertung der Leistungen'!P114&gt;Größenordnung!$A$7,Größenordnung!$C$7,IF('3a. Bewertung der Leistungen'!P114&gt;Größenordnung!$A$6,Größenordnung!$C$6,IF('3a. Bewertung der Leistungen'!P114&gt;Größenordnung!$A$5,Größenordnung!$C$5,IF('3a. Bewertung der Leistungen'!P114&gt;Größenordnung!$A$4,Größenordnung!$C$4,IF('3a. Bewertung der Leistungen'!P114&gt;Größenordnung!$A$3,Größenordnung!$C$3,"ERROR"))))))))</f>
        <v>1000001-10000000</v>
      </c>
      <c r="R114" s="91" t="str">
        <f>IF(L114="(Bitte Wählen)","(Bitte pflegen)",IF(Q114="(Bitte Fallzahlen pflegen)","(Bitte pflegen)",VLOOKUP(Q114,Größenordnung!$C$3:$D$9,2,0)))</f>
        <v>(Bitte pflegen)</v>
      </c>
      <c r="S114" s="98" t="s">
        <v>44</v>
      </c>
      <c r="T114" s="98" t="s">
        <v>44</v>
      </c>
      <c r="U114" s="98" t="s">
        <v>44</v>
      </c>
      <c r="V114" s="92" t="str">
        <f t="shared" si="8"/>
        <v>(Bitte pflegen)</v>
      </c>
      <c r="W114" s="92"/>
      <c r="X114" s="92" t="str">
        <f t="shared" si="6"/>
        <v>(Bitte pflegen)</v>
      </c>
      <c r="Y114" s="92"/>
      <c r="Z114" s="92" t="str">
        <f t="shared" si="7"/>
        <v>Nein</v>
      </c>
    </row>
    <row r="115" spans="2:26" x14ac:dyDescent="0.3">
      <c r="B115" s="89" t="str">
        <f>IF(DB!B105="","",DB!B105)</f>
        <v/>
      </c>
      <c r="C115" s="170" t="str">
        <f>IF(DB!C105="","",DB!C105)</f>
        <v/>
      </c>
      <c r="D115" s="170"/>
      <c r="E115" s="119" t="str">
        <f>IF(DB!D105="","",DB!D105)</f>
        <v/>
      </c>
      <c r="F115" s="119" t="str">
        <f>IF(DB!E105="","",DB!E105)</f>
        <v/>
      </c>
      <c r="G115" s="119" t="str">
        <f>IF(DB!F105="","",DB!F105)</f>
        <v/>
      </c>
      <c r="H115" s="119" t="str">
        <f>IF(DB!G105="","",DB!G105)</f>
        <v/>
      </c>
      <c r="I115" s="119" t="str">
        <f>IF(DB!H105="","",DB!H105)</f>
        <v/>
      </c>
      <c r="J115" s="50" t="str">
        <f t="shared" si="5"/>
        <v/>
      </c>
      <c r="K115" s="4" t="s">
        <v>42</v>
      </c>
      <c r="L115" s="95" t="s">
        <v>44</v>
      </c>
      <c r="M115" s="96"/>
      <c r="N115" s="97" t="s">
        <v>44</v>
      </c>
      <c r="O115" s="97"/>
      <c r="P115" s="90" t="str">
        <f>IFERROR(IF(L115="Ja",IF(M115/VLOOKUP(N115,Bevölkerung!$C$9:$E$24,3,0)=0,"",IF(M115/VLOOKUP(N115,Bevölkerung!$C$9:$E$24,3,0)="","",M115/VLOOKUP(N115,Bevölkerung!$C$9:$E$24,3,0))),IF(L115="Nein",IF(O115=0,"",IF(O115="","",O115)),IF(L115="(Bitte Wählen)","MV","ERROR"))),"")</f>
        <v>MV</v>
      </c>
      <c r="Q115" s="91" t="str">
        <f>IF(P115="","(Bitte Fallzahlen pflegen)",IF('3a. Bewertung der Leistungen'!P115&gt;Größenordnung!$A$9,Größenordnung!$C$9,IF('3a. Bewertung der Leistungen'!P115&gt;Größenordnung!$A$8,Größenordnung!$C$8,IF('3a. Bewertung der Leistungen'!P115&gt;Größenordnung!$A$7,Größenordnung!$C$7,IF('3a. Bewertung der Leistungen'!P115&gt;Größenordnung!$A$6,Größenordnung!$C$6,IF('3a. Bewertung der Leistungen'!P115&gt;Größenordnung!$A$5,Größenordnung!$C$5,IF('3a. Bewertung der Leistungen'!P115&gt;Größenordnung!$A$4,Größenordnung!$C$4,IF('3a. Bewertung der Leistungen'!P115&gt;Größenordnung!$A$3,Größenordnung!$C$3,"ERROR"))))))))</f>
        <v>1000001-10000000</v>
      </c>
      <c r="R115" s="91" t="str">
        <f>IF(L115="(Bitte Wählen)","(Bitte pflegen)",IF(Q115="(Bitte Fallzahlen pflegen)","(Bitte pflegen)",VLOOKUP(Q115,Größenordnung!$C$3:$D$9,2,0)))</f>
        <v>(Bitte pflegen)</v>
      </c>
      <c r="S115" s="98" t="s">
        <v>44</v>
      </c>
      <c r="T115" s="98" t="s">
        <v>44</v>
      </c>
      <c r="U115" s="98" t="s">
        <v>44</v>
      </c>
      <c r="V115" s="92" t="str">
        <f t="shared" si="8"/>
        <v>(Bitte pflegen)</v>
      </c>
      <c r="W115" s="92"/>
      <c r="X115" s="92" t="str">
        <f t="shared" si="6"/>
        <v>(Bitte pflegen)</v>
      </c>
      <c r="Y115" s="92"/>
      <c r="Z115" s="92" t="str">
        <f t="shared" si="7"/>
        <v>Nein</v>
      </c>
    </row>
    <row r="116" spans="2:26" x14ac:dyDescent="0.3">
      <c r="B116" s="89" t="str">
        <f>IF(DB!B106="","",DB!B106)</f>
        <v/>
      </c>
      <c r="C116" s="170" t="str">
        <f>IF(DB!C106="","",DB!C106)</f>
        <v/>
      </c>
      <c r="D116" s="170"/>
      <c r="E116" s="119" t="str">
        <f>IF(DB!D106="","",DB!D106)</f>
        <v/>
      </c>
      <c r="F116" s="119" t="str">
        <f>IF(DB!E106="","",DB!E106)</f>
        <v/>
      </c>
      <c r="G116" s="119" t="str">
        <f>IF(DB!F106="","",DB!F106)</f>
        <v/>
      </c>
      <c r="H116" s="119" t="str">
        <f>IF(DB!G106="","",DB!G106)</f>
        <v/>
      </c>
      <c r="I116" s="119" t="str">
        <f>IF(DB!H106="","",DB!H106)</f>
        <v/>
      </c>
      <c r="J116" s="50" t="str">
        <f t="shared" si="5"/>
        <v/>
      </c>
      <c r="K116" s="4" t="s">
        <v>42</v>
      </c>
      <c r="L116" s="95" t="s">
        <v>44</v>
      </c>
      <c r="M116" s="96"/>
      <c r="N116" s="97" t="s">
        <v>44</v>
      </c>
      <c r="O116" s="97"/>
      <c r="P116" s="90" t="str">
        <f>IFERROR(IF(L116="Ja",IF(M116/VLOOKUP(N116,Bevölkerung!$C$9:$E$24,3,0)=0,"",IF(M116/VLOOKUP(N116,Bevölkerung!$C$9:$E$24,3,0)="","",M116/VLOOKUP(N116,Bevölkerung!$C$9:$E$24,3,0))),IF(L116="Nein",IF(O116=0,"",IF(O116="","",O116)),IF(L116="(Bitte Wählen)","MV","ERROR"))),"")</f>
        <v>MV</v>
      </c>
      <c r="Q116" s="91" t="str">
        <f>IF(P116="","(Bitte Fallzahlen pflegen)",IF('3a. Bewertung der Leistungen'!P116&gt;Größenordnung!$A$9,Größenordnung!$C$9,IF('3a. Bewertung der Leistungen'!P116&gt;Größenordnung!$A$8,Größenordnung!$C$8,IF('3a. Bewertung der Leistungen'!P116&gt;Größenordnung!$A$7,Größenordnung!$C$7,IF('3a. Bewertung der Leistungen'!P116&gt;Größenordnung!$A$6,Größenordnung!$C$6,IF('3a. Bewertung der Leistungen'!P116&gt;Größenordnung!$A$5,Größenordnung!$C$5,IF('3a. Bewertung der Leistungen'!P116&gt;Größenordnung!$A$4,Größenordnung!$C$4,IF('3a. Bewertung der Leistungen'!P116&gt;Größenordnung!$A$3,Größenordnung!$C$3,"ERROR"))))))))</f>
        <v>1000001-10000000</v>
      </c>
      <c r="R116" s="91" t="str">
        <f>IF(L116="(Bitte Wählen)","(Bitte pflegen)",IF(Q116="(Bitte Fallzahlen pflegen)","(Bitte pflegen)",VLOOKUP(Q116,Größenordnung!$C$3:$D$9,2,0)))</f>
        <v>(Bitte pflegen)</v>
      </c>
      <c r="S116" s="98" t="s">
        <v>44</v>
      </c>
      <c r="T116" s="98" t="s">
        <v>44</v>
      </c>
      <c r="U116" s="98" t="s">
        <v>44</v>
      </c>
      <c r="V116" s="92" t="str">
        <f t="shared" si="8"/>
        <v>(Bitte pflegen)</v>
      </c>
      <c r="W116" s="92"/>
      <c r="X116" s="92" t="str">
        <f t="shared" si="6"/>
        <v>(Bitte pflegen)</v>
      </c>
      <c r="Y116" s="92"/>
      <c r="Z116" s="92" t="str">
        <f t="shared" si="7"/>
        <v>Nein</v>
      </c>
    </row>
    <row r="117" spans="2:26" x14ac:dyDescent="0.3">
      <c r="B117" s="89" t="str">
        <f>IF(DB!B107="","",DB!B107)</f>
        <v/>
      </c>
      <c r="C117" s="170" t="str">
        <f>IF(DB!C107="","",DB!C107)</f>
        <v/>
      </c>
      <c r="D117" s="170"/>
      <c r="E117" s="119" t="str">
        <f>IF(DB!D107="","",DB!D107)</f>
        <v/>
      </c>
      <c r="F117" s="119" t="str">
        <f>IF(DB!E107="","",DB!E107)</f>
        <v/>
      </c>
      <c r="G117" s="119" t="str">
        <f>IF(DB!F107="","",DB!F107)</f>
        <v/>
      </c>
      <c r="H117" s="119" t="str">
        <f>IF(DB!G107="","",DB!G107)</f>
        <v/>
      </c>
      <c r="I117" s="119" t="str">
        <f>IF(DB!H107="","",DB!H107)</f>
        <v/>
      </c>
      <c r="J117" s="50" t="str">
        <f t="shared" si="5"/>
        <v/>
      </c>
      <c r="K117" s="4" t="s">
        <v>42</v>
      </c>
      <c r="L117" s="95" t="s">
        <v>44</v>
      </c>
      <c r="M117" s="96"/>
      <c r="N117" s="97" t="s">
        <v>44</v>
      </c>
      <c r="O117" s="97"/>
      <c r="P117" s="90" t="str">
        <f>IFERROR(IF(L117="Ja",IF(M117/VLOOKUP(N117,Bevölkerung!$C$9:$E$24,3,0)=0,"",IF(M117/VLOOKUP(N117,Bevölkerung!$C$9:$E$24,3,0)="","",M117/VLOOKUP(N117,Bevölkerung!$C$9:$E$24,3,0))),IF(L117="Nein",IF(O117=0,"",IF(O117="","",O117)),IF(L117="(Bitte Wählen)","MV","ERROR"))),"")</f>
        <v>MV</v>
      </c>
      <c r="Q117" s="91" t="str">
        <f>IF(P117="","(Bitte Fallzahlen pflegen)",IF('3a. Bewertung der Leistungen'!P117&gt;Größenordnung!$A$9,Größenordnung!$C$9,IF('3a. Bewertung der Leistungen'!P117&gt;Größenordnung!$A$8,Größenordnung!$C$8,IF('3a. Bewertung der Leistungen'!P117&gt;Größenordnung!$A$7,Größenordnung!$C$7,IF('3a. Bewertung der Leistungen'!P117&gt;Größenordnung!$A$6,Größenordnung!$C$6,IF('3a. Bewertung der Leistungen'!P117&gt;Größenordnung!$A$5,Größenordnung!$C$5,IF('3a. Bewertung der Leistungen'!P117&gt;Größenordnung!$A$4,Größenordnung!$C$4,IF('3a. Bewertung der Leistungen'!P117&gt;Größenordnung!$A$3,Größenordnung!$C$3,"ERROR"))))))))</f>
        <v>1000001-10000000</v>
      </c>
      <c r="R117" s="91" t="str">
        <f>IF(L117="(Bitte Wählen)","(Bitte pflegen)",IF(Q117="(Bitte Fallzahlen pflegen)","(Bitte pflegen)",VLOOKUP(Q117,Größenordnung!$C$3:$D$9,2,0)))</f>
        <v>(Bitte pflegen)</v>
      </c>
      <c r="S117" s="98" t="s">
        <v>44</v>
      </c>
      <c r="T117" s="98" t="s">
        <v>44</v>
      </c>
      <c r="U117" s="98" t="s">
        <v>44</v>
      </c>
      <c r="V117" s="92" t="str">
        <f t="shared" si="8"/>
        <v>(Bitte pflegen)</v>
      </c>
      <c r="W117" s="92"/>
      <c r="X117" s="92" t="str">
        <f t="shared" si="6"/>
        <v>(Bitte pflegen)</v>
      </c>
      <c r="Y117" s="92"/>
      <c r="Z117" s="92" t="str">
        <f t="shared" si="7"/>
        <v>Nein</v>
      </c>
    </row>
    <row r="118" spans="2:26" x14ac:dyDescent="0.3">
      <c r="B118" s="89" t="str">
        <f>IF(DB!B108="","",DB!B108)</f>
        <v/>
      </c>
      <c r="C118" s="170" t="str">
        <f>IF(DB!C108="","",DB!C108)</f>
        <v/>
      </c>
      <c r="D118" s="170"/>
      <c r="E118" s="119" t="str">
        <f>IF(DB!D108="","",DB!D108)</f>
        <v/>
      </c>
      <c r="F118" s="119" t="str">
        <f>IF(DB!E108="","",DB!E108)</f>
        <v/>
      </c>
      <c r="G118" s="119" t="str">
        <f>IF(DB!F108="","",DB!F108)</f>
        <v/>
      </c>
      <c r="H118" s="119" t="str">
        <f>IF(DB!G108="","",DB!G108)</f>
        <v/>
      </c>
      <c r="I118" s="119" t="str">
        <f>IF(DB!H108="","",DB!H108)</f>
        <v/>
      </c>
      <c r="J118" s="50" t="str">
        <f t="shared" si="5"/>
        <v/>
      </c>
      <c r="K118" s="4" t="s">
        <v>42</v>
      </c>
      <c r="L118" s="95" t="s">
        <v>44</v>
      </c>
      <c r="M118" s="96"/>
      <c r="N118" s="97" t="s">
        <v>44</v>
      </c>
      <c r="O118" s="97"/>
      <c r="P118" s="90" t="str">
        <f>IFERROR(IF(L118="Ja",IF(M118/VLOOKUP(N118,Bevölkerung!$C$9:$E$24,3,0)=0,"",IF(M118/VLOOKUP(N118,Bevölkerung!$C$9:$E$24,3,0)="","",M118/VLOOKUP(N118,Bevölkerung!$C$9:$E$24,3,0))),IF(L118="Nein",IF(O118=0,"",IF(O118="","",O118)),IF(L118="(Bitte Wählen)","MV","ERROR"))),"")</f>
        <v>MV</v>
      </c>
      <c r="Q118" s="91" t="str">
        <f>IF(P118="","(Bitte Fallzahlen pflegen)",IF('3a. Bewertung der Leistungen'!P118&gt;Größenordnung!$A$9,Größenordnung!$C$9,IF('3a. Bewertung der Leistungen'!P118&gt;Größenordnung!$A$8,Größenordnung!$C$8,IF('3a. Bewertung der Leistungen'!P118&gt;Größenordnung!$A$7,Größenordnung!$C$7,IF('3a. Bewertung der Leistungen'!P118&gt;Größenordnung!$A$6,Größenordnung!$C$6,IF('3a. Bewertung der Leistungen'!P118&gt;Größenordnung!$A$5,Größenordnung!$C$5,IF('3a. Bewertung der Leistungen'!P118&gt;Größenordnung!$A$4,Größenordnung!$C$4,IF('3a. Bewertung der Leistungen'!P118&gt;Größenordnung!$A$3,Größenordnung!$C$3,"ERROR"))))))))</f>
        <v>1000001-10000000</v>
      </c>
      <c r="R118" s="91" t="str">
        <f>IF(L118="(Bitte Wählen)","(Bitte pflegen)",IF(Q118="(Bitte Fallzahlen pflegen)","(Bitte pflegen)",VLOOKUP(Q118,Größenordnung!$C$3:$D$9,2,0)))</f>
        <v>(Bitte pflegen)</v>
      </c>
      <c r="S118" s="98" t="s">
        <v>44</v>
      </c>
      <c r="T118" s="98" t="s">
        <v>44</v>
      </c>
      <c r="U118" s="98" t="s">
        <v>44</v>
      </c>
      <c r="V118" s="92" t="str">
        <f t="shared" si="8"/>
        <v>(Bitte pflegen)</v>
      </c>
      <c r="W118" s="92"/>
      <c r="X118" s="92" t="str">
        <f t="shared" si="6"/>
        <v>(Bitte pflegen)</v>
      </c>
      <c r="Y118" s="92"/>
      <c r="Z118" s="92" t="str">
        <f t="shared" si="7"/>
        <v>Nein</v>
      </c>
    </row>
    <row r="119" spans="2:26" x14ac:dyDescent="0.3">
      <c r="B119" s="89" t="str">
        <f>IF(DB!B109="","",DB!B109)</f>
        <v/>
      </c>
      <c r="C119" s="170" t="str">
        <f>IF(DB!C109="","",DB!C109)</f>
        <v/>
      </c>
      <c r="D119" s="170"/>
      <c r="E119" s="119" t="str">
        <f>IF(DB!D109="","",DB!D109)</f>
        <v/>
      </c>
      <c r="F119" s="119" t="str">
        <f>IF(DB!E109="","",DB!E109)</f>
        <v/>
      </c>
      <c r="G119" s="119" t="str">
        <f>IF(DB!F109="","",DB!F109)</f>
        <v/>
      </c>
      <c r="H119" s="119" t="str">
        <f>IF(DB!G109="","",DB!G109)</f>
        <v/>
      </c>
      <c r="I119" s="119" t="str">
        <f>IF(DB!H109="","",DB!H109)</f>
        <v/>
      </c>
      <c r="J119" s="50" t="str">
        <f t="shared" si="5"/>
        <v/>
      </c>
      <c r="K119" s="4" t="s">
        <v>42</v>
      </c>
      <c r="L119" s="95" t="s">
        <v>44</v>
      </c>
      <c r="M119" s="96"/>
      <c r="N119" s="97" t="s">
        <v>44</v>
      </c>
      <c r="O119" s="97"/>
      <c r="P119" s="90" t="str">
        <f>IFERROR(IF(L119="Ja",IF(M119/VLOOKUP(N119,Bevölkerung!$C$9:$E$24,3,0)=0,"",IF(M119/VLOOKUP(N119,Bevölkerung!$C$9:$E$24,3,0)="","",M119/VLOOKUP(N119,Bevölkerung!$C$9:$E$24,3,0))),IF(L119="Nein",IF(O119=0,"",IF(O119="","",O119)),IF(L119="(Bitte Wählen)","MV","ERROR"))),"")</f>
        <v>MV</v>
      </c>
      <c r="Q119" s="91" t="str">
        <f>IF(P119="","(Bitte Fallzahlen pflegen)",IF('3a. Bewertung der Leistungen'!P119&gt;Größenordnung!$A$9,Größenordnung!$C$9,IF('3a. Bewertung der Leistungen'!P119&gt;Größenordnung!$A$8,Größenordnung!$C$8,IF('3a. Bewertung der Leistungen'!P119&gt;Größenordnung!$A$7,Größenordnung!$C$7,IF('3a. Bewertung der Leistungen'!P119&gt;Größenordnung!$A$6,Größenordnung!$C$6,IF('3a. Bewertung der Leistungen'!P119&gt;Größenordnung!$A$5,Größenordnung!$C$5,IF('3a. Bewertung der Leistungen'!P119&gt;Größenordnung!$A$4,Größenordnung!$C$4,IF('3a. Bewertung der Leistungen'!P119&gt;Größenordnung!$A$3,Größenordnung!$C$3,"ERROR"))))))))</f>
        <v>1000001-10000000</v>
      </c>
      <c r="R119" s="91" t="str">
        <f>IF(L119="(Bitte Wählen)","(Bitte pflegen)",IF(Q119="(Bitte Fallzahlen pflegen)","(Bitte pflegen)",VLOOKUP(Q119,Größenordnung!$C$3:$D$9,2,0)))</f>
        <v>(Bitte pflegen)</v>
      </c>
      <c r="S119" s="98" t="s">
        <v>44</v>
      </c>
      <c r="T119" s="98" t="s">
        <v>44</v>
      </c>
      <c r="U119" s="98" t="s">
        <v>44</v>
      </c>
      <c r="V119" s="92" t="str">
        <f t="shared" si="8"/>
        <v>(Bitte pflegen)</v>
      </c>
      <c r="W119" s="92"/>
      <c r="X119" s="92" t="str">
        <f t="shared" si="6"/>
        <v>(Bitte pflegen)</v>
      </c>
      <c r="Y119" s="92"/>
      <c r="Z119" s="92" t="str">
        <f t="shared" si="7"/>
        <v>Nein</v>
      </c>
    </row>
    <row r="120" spans="2:26" x14ac:dyDescent="0.3">
      <c r="B120" s="89" t="str">
        <f>IF(DB!B110="","",DB!B110)</f>
        <v/>
      </c>
      <c r="C120" s="170" t="str">
        <f>IF(DB!C110="","",DB!C110)</f>
        <v/>
      </c>
      <c r="D120" s="170"/>
      <c r="E120" s="119" t="str">
        <f>IF(DB!D110="","",DB!D110)</f>
        <v/>
      </c>
      <c r="F120" s="119" t="str">
        <f>IF(DB!E110="","",DB!E110)</f>
        <v/>
      </c>
      <c r="G120" s="119" t="str">
        <f>IF(DB!F110="","",DB!F110)</f>
        <v/>
      </c>
      <c r="H120" s="119" t="str">
        <f>IF(DB!G110="","",DB!G110)</f>
        <v/>
      </c>
      <c r="I120" s="119" t="str">
        <f>IF(DB!H110="","",DB!H110)</f>
        <v/>
      </c>
      <c r="J120" s="50" t="str">
        <f t="shared" si="5"/>
        <v/>
      </c>
      <c r="K120" s="4" t="s">
        <v>42</v>
      </c>
      <c r="L120" s="95" t="s">
        <v>44</v>
      </c>
      <c r="M120" s="96"/>
      <c r="N120" s="97" t="s">
        <v>44</v>
      </c>
      <c r="O120" s="97"/>
      <c r="P120" s="90" t="str">
        <f>IFERROR(IF(L120="Ja",IF(M120/VLOOKUP(N120,Bevölkerung!$C$9:$E$24,3,0)=0,"",IF(M120/VLOOKUP(N120,Bevölkerung!$C$9:$E$24,3,0)="","",M120/VLOOKUP(N120,Bevölkerung!$C$9:$E$24,3,0))),IF(L120="Nein",IF(O120=0,"",IF(O120="","",O120)),IF(L120="(Bitte Wählen)","MV","ERROR"))),"")</f>
        <v>MV</v>
      </c>
      <c r="Q120" s="91" t="str">
        <f>IF(P120="","(Bitte Fallzahlen pflegen)",IF('3a. Bewertung der Leistungen'!P120&gt;Größenordnung!$A$9,Größenordnung!$C$9,IF('3a. Bewertung der Leistungen'!P120&gt;Größenordnung!$A$8,Größenordnung!$C$8,IF('3a. Bewertung der Leistungen'!P120&gt;Größenordnung!$A$7,Größenordnung!$C$7,IF('3a. Bewertung der Leistungen'!P120&gt;Größenordnung!$A$6,Größenordnung!$C$6,IF('3a. Bewertung der Leistungen'!P120&gt;Größenordnung!$A$5,Größenordnung!$C$5,IF('3a. Bewertung der Leistungen'!P120&gt;Größenordnung!$A$4,Größenordnung!$C$4,IF('3a. Bewertung der Leistungen'!P120&gt;Größenordnung!$A$3,Größenordnung!$C$3,"ERROR"))))))))</f>
        <v>1000001-10000000</v>
      </c>
      <c r="R120" s="91" t="str">
        <f>IF(L120="(Bitte Wählen)","(Bitte pflegen)",IF(Q120="(Bitte Fallzahlen pflegen)","(Bitte pflegen)",VLOOKUP(Q120,Größenordnung!$C$3:$D$9,2,0)))</f>
        <v>(Bitte pflegen)</v>
      </c>
      <c r="S120" s="98" t="s">
        <v>44</v>
      </c>
      <c r="T120" s="98" t="s">
        <v>44</v>
      </c>
      <c r="U120" s="98" t="s">
        <v>44</v>
      </c>
      <c r="V120" s="92" t="str">
        <f t="shared" si="8"/>
        <v>(Bitte pflegen)</v>
      </c>
      <c r="W120" s="92"/>
      <c r="X120" s="92" t="str">
        <f t="shared" si="6"/>
        <v>(Bitte pflegen)</v>
      </c>
      <c r="Y120" s="92"/>
      <c r="Z120" s="92" t="str">
        <f t="shared" si="7"/>
        <v>Nein</v>
      </c>
    </row>
    <row r="121" spans="2:26" x14ac:dyDescent="0.3">
      <c r="B121" s="89" t="str">
        <f>IF(DB!B111="","",DB!B111)</f>
        <v/>
      </c>
      <c r="C121" s="170" t="str">
        <f>IF(DB!C111="","",DB!C111)</f>
        <v/>
      </c>
      <c r="D121" s="170"/>
      <c r="E121" s="119" t="str">
        <f>IF(DB!D111="","",DB!D111)</f>
        <v/>
      </c>
      <c r="F121" s="119" t="str">
        <f>IF(DB!E111="","",DB!E111)</f>
        <v/>
      </c>
      <c r="G121" s="119" t="str">
        <f>IF(DB!F111="","",DB!F111)</f>
        <v/>
      </c>
      <c r="H121" s="119" t="str">
        <f>IF(DB!G111="","",DB!G111)</f>
        <v/>
      </c>
      <c r="I121" s="119" t="str">
        <f>IF(DB!H111="","",DB!H111)</f>
        <v/>
      </c>
      <c r="J121" s="50" t="str">
        <f t="shared" si="5"/>
        <v/>
      </c>
      <c r="K121" s="4" t="s">
        <v>42</v>
      </c>
      <c r="L121" s="95" t="s">
        <v>44</v>
      </c>
      <c r="M121" s="96"/>
      <c r="N121" s="97" t="s">
        <v>44</v>
      </c>
      <c r="O121" s="97"/>
      <c r="P121" s="90" t="str">
        <f>IFERROR(IF(L121="Ja",IF(M121/VLOOKUP(N121,Bevölkerung!$C$9:$E$24,3,0)=0,"",IF(M121/VLOOKUP(N121,Bevölkerung!$C$9:$E$24,3,0)="","",M121/VLOOKUP(N121,Bevölkerung!$C$9:$E$24,3,0))),IF(L121="Nein",IF(O121=0,"",IF(O121="","",O121)),IF(L121="(Bitte Wählen)","MV","ERROR"))),"")</f>
        <v>MV</v>
      </c>
      <c r="Q121" s="91" t="str">
        <f>IF(P121="","(Bitte Fallzahlen pflegen)",IF('3a. Bewertung der Leistungen'!P121&gt;Größenordnung!$A$9,Größenordnung!$C$9,IF('3a. Bewertung der Leistungen'!P121&gt;Größenordnung!$A$8,Größenordnung!$C$8,IF('3a. Bewertung der Leistungen'!P121&gt;Größenordnung!$A$7,Größenordnung!$C$7,IF('3a. Bewertung der Leistungen'!P121&gt;Größenordnung!$A$6,Größenordnung!$C$6,IF('3a. Bewertung der Leistungen'!P121&gt;Größenordnung!$A$5,Größenordnung!$C$5,IF('3a. Bewertung der Leistungen'!P121&gt;Größenordnung!$A$4,Größenordnung!$C$4,IF('3a. Bewertung der Leistungen'!P121&gt;Größenordnung!$A$3,Größenordnung!$C$3,"ERROR"))))))))</f>
        <v>1000001-10000000</v>
      </c>
      <c r="R121" s="91" t="str">
        <f>IF(L121="(Bitte Wählen)","(Bitte pflegen)",IF(Q121="(Bitte Fallzahlen pflegen)","(Bitte pflegen)",VLOOKUP(Q121,Größenordnung!$C$3:$D$9,2,0)))</f>
        <v>(Bitte pflegen)</v>
      </c>
      <c r="S121" s="98" t="s">
        <v>44</v>
      </c>
      <c r="T121" s="98" t="s">
        <v>44</v>
      </c>
      <c r="U121" s="98" t="s">
        <v>44</v>
      </c>
      <c r="V121" s="92" t="str">
        <f t="shared" si="8"/>
        <v>(Bitte pflegen)</v>
      </c>
      <c r="W121" s="92"/>
      <c r="X121" s="92" t="str">
        <f t="shared" si="6"/>
        <v>(Bitte pflegen)</v>
      </c>
      <c r="Y121" s="92"/>
      <c r="Z121" s="92" t="str">
        <f t="shared" si="7"/>
        <v>Nein</v>
      </c>
    </row>
    <row r="122" spans="2:26" x14ac:dyDescent="0.3">
      <c r="B122" s="89" t="str">
        <f>IF(DB!B112="","",DB!B112)</f>
        <v/>
      </c>
      <c r="C122" s="170" t="str">
        <f>IF(DB!C112="","",DB!C112)</f>
        <v/>
      </c>
      <c r="D122" s="170"/>
      <c r="E122" s="119" t="str">
        <f>IF(DB!D112="","",DB!D112)</f>
        <v/>
      </c>
      <c r="F122" s="119" t="str">
        <f>IF(DB!E112="","",DB!E112)</f>
        <v/>
      </c>
      <c r="G122" s="119" t="str">
        <f>IF(DB!F112="","",DB!F112)</f>
        <v/>
      </c>
      <c r="H122" s="119" t="str">
        <f>IF(DB!G112="","",DB!G112)</f>
        <v/>
      </c>
      <c r="I122" s="119" t="str">
        <f>IF(DB!H112="","",DB!H112)</f>
        <v/>
      </c>
      <c r="J122" s="50" t="str">
        <f t="shared" si="5"/>
        <v/>
      </c>
      <c r="K122" s="4" t="s">
        <v>42</v>
      </c>
      <c r="L122" s="95" t="s">
        <v>44</v>
      </c>
      <c r="M122" s="96"/>
      <c r="N122" s="97" t="s">
        <v>44</v>
      </c>
      <c r="O122" s="97"/>
      <c r="P122" s="90" t="str">
        <f>IFERROR(IF(L122="Ja",IF(M122/VLOOKUP(N122,Bevölkerung!$C$9:$E$24,3,0)=0,"",IF(M122/VLOOKUP(N122,Bevölkerung!$C$9:$E$24,3,0)="","",M122/VLOOKUP(N122,Bevölkerung!$C$9:$E$24,3,0))),IF(L122="Nein",IF(O122=0,"",IF(O122="","",O122)),IF(L122="(Bitte Wählen)","MV","ERROR"))),"")</f>
        <v>MV</v>
      </c>
      <c r="Q122" s="91" t="str">
        <f>IF(P122="","(Bitte Fallzahlen pflegen)",IF('3a. Bewertung der Leistungen'!P122&gt;Größenordnung!$A$9,Größenordnung!$C$9,IF('3a. Bewertung der Leistungen'!P122&gt;Größenordnung!$A$8,Größenordnung!$C$8,IF('3a. Bewertung der Leistungen'!P122&gt;Größenordnung!$A$7,Größenordnung!$C$7,IF('3a. Bewertung der Leistungen'!P122&gt;Größenordnung!$A$6,Größenordnung!$C$6,IF('3a. Bewertung der Leistungen'!P122&gt;Größenordnung!$A$5,Größenordnung!$C$5,IF('3a. Bewertung der Leistungen'!P122&gt;Größenordnung!$A$4,Größenordnung!$C$4,IF('3a. Bewertung der Leistungen'!P122&gt;Größenordnung!$A$3,Größenordnung!$C$3,"ERROR"))))))))</f>
        <v>1000001-10000000</v>
      </c>
      <c r="R122" s="91" t="str">
        <f>IF(L122="(Bitte Wählen)","(Bitte pflegen)",IF(Q122="(Bitte Fallzahlen pflegen)","(Bitte pflegen)",VLOOKUP(Q122,Größenordnung!$C$3:$D$9,2,0)))</f>
        <v>(Bitte pflegen)</v>
      </c>
      <c r="S122" s="98" t="s">
        <v>44</v>
      </c>
      <c r="T122" s="98" t="s">
        <v>44</v>
      </c>
      <c r="U122" s="98" t="s">
        <v>44</v>
      </c>
      <c r="V122" s="92" t="str">
        <f t="shared" si="8"/>
        <v>(Bitte pflegen)</v>
      </c>
      <c r="W122" s="92"/>
      <c r="X122" s="92" t="str">
        <f t="shared" si="6"/>
        <v>(Bitte pflegen)</v>
      </c>
      <c r="Y122" s="92"/>
      <c r="Z122" s="92" t="str">
        <f t="shared" si="7"/>
        <v>Nein</v>
      </c>
    </row>
    <row r="123" spans="2:26" x14ac:dyDescent="0.3">
      <c r="B123" s="89" t="str">
        <f>IF(DB!B113="","",DB!B113)</f>
        <v/>
      </c>
      <c r="C123" s="170" t="str">
        <f>IF(DB!C113="","",DB!C113)</f>
        <v/>
      </c>
      <c r="D123" s="170"/>
      <c r="E123" s="119" t="str">
        <f>IF(DB!D113="","",DB!D113)</f>
        <v/>
      </c>
      <c r="F123" s="119" t="str">
        <f>IF(DB!E113="","",DB!E113)</f>
        <v/>
      </c>
      <c r="G123" s="119" t="str">
        <f>IF(DB!F113="","",DB!F113)</f>
        <v/>
      </c>
      <c r="H123" s="119" t="str">
        <f>IF(DB!G113="","",DB!G113)</f>
        <v/>
      </c>
      <c r="I123" s="119" t="str">
        <f>IF(DB!H113="","",DB!H113)</f>
        <v/>
      </c>
      <c r="J123" s="50" t="str">
        <f t="shared" si="5"/>
        <v/>
      </c>
      <c r="K123" s="4" t="s">
        <v>42</v>
      </c>
      <c r="L123" s="95" t="s">
        <v>44</v>
      </c>
      <c r="M123" s="96"/>
      <c r="N123" s="97" t="s">
        <v>44</v>
      </c>
      <c r="O123" s="97"/>
      <c r="P123" s="90" t="str">
        <f>IFERROR(IF(L123="Ja",IF(M123/VLOOKUP(N123,Bevölkerung!$C$9:$E$24,3,0)=0,"",IF(M123/VLOOKUP(N123,Bevölkerung!$C$9:$E$24,3,0)="","",M123/VLOOKUP(N123,Bevölkerung!$C$9:$E$24,3,0))),IF(L123="Nein",IF(O123=0,"",IF(O123="","",O123)),IF(L123="(Bitte Wählen)","MV","ERROR"))),"")</f>
        <v>MV</v>
      </c>
      <c r="Q123" s="91" t="str">
        <f>IF(P123="","(Bitte Fallzahlen pflegen)",IF('3a. Bewertung der Leistungen'!P123&gt;Größenordnung!$A$9,Größenordnung!$C$9,IF('3a. Bewertung der Leistungen'!P123&gt;Größenordnung!$A$8,Größenordnung!$C$8,IF('3a. Bewertung der Leistungen'!P123&gt;Größenordnung!$A$7,Größenordnung!$C$7,IF('3a. Bewertung der Leistungen'!P123&gt;Größenordnung!$A$6,Größenordnung!$C$6,IF('3a. Bewertung der Leistungen'!P123&gt;Größenordnung!$A$5,Größenordnung!$C$5,IF('3a. Bewertung der Leistungen'!P123&gt;Größenordnung!$A$4,Größenordnung!$C$4,IF('3a. Bewertung der Leistungen'!P123&gt;Größenordnung!$A$3,Größenordnung!$C$3,"ERROR"))))))))</f>
        <v>1000001-10000000</v>
      </c>
      <c r="R123" s="91" t="str">
        <f>IF(L123="(Bitte Wählen)","(Bitte pflegen)",IF(Q123="(Bitte Fallzahlen pflegen)","(Bitte pflegen)",VLOOKUP(Q123,Größenordnung!$C$3:$D$9,2,0)))</f>
        <v>(Bitte pflegen)</v>
      </c>
      <c r="S123" s="98" t="s">
        <v>44</v>
      </c>
      <c r="T123" s="98" t="s">
        <v>44</v>
      </c>
      <c r="U123" s="98" t="s">
        <v>44</v>
      </c>
      <c r="V123" s="92" t="str">
        <f t="shared" si="8"/>
        <v>(Bitte pflegen)</v>
      </c>
      <c r="W123" s="92"/>
      <c r="X123" s="92" t="str">
        <f t="shared" si="6"/>
        <v>(Bitte pflegen)</v>
      </c>
      <c r="Y123" s="92"/>
      <c r="Z123" s="92" t="str">
        <f t="shared" si="7"/>
        <v>Nein</v>
      </c>
    </row>
    <row r="124" spans="2:26" x14ac:dyDescent="0.3">
      <c r="B124" s="89" t="str">
        <f>IF(DB!B114="","",DB!B114)</f>
        <v/>
      </c>
      <c r="C124" s="170" t="str">
        <f>IF(DB!C114="","",DB!C114)</f>
        <v/>
      </c>
      <c r="D124" s="170"/>
      <c r="E124" s="119" t="str">
        <f>IF(DB!D114="","",DB!D114)</f>
        <v/>
      </c>
      <c r="F124" s="119" t="str">
        <f>IF(DB!E114="","",DB!E114)</f>
        <v/>
      </c>
      <c r="G124" s="119" t="str">
        <f>IF(DB!F114="","",DB!F114)</f>
        <v/>
      </c>
      <c r="H124" s="119" t="str">
        <f>IF(DB!G114="","",DB!G114)</f>
        <v/>
      </c>
      <c r="I124" s="119" t="str">
        <f>IF(DB!H114="","",DB!H114)</f>
        <v/>
      </c>
      <c r="J124" s="50" t="str">
        <f t="shared" si="5"/>
        <v/>
      </c>
      <c r="K124" s="4" t="s">
        <v>42</v>
      </c>
      <c r="L124" s="95" t="s">
        <v>44</v>
      </c>
      <c r="M124" s="96"/>
      <c r="N124" s="97" t="s">
        <v>44</v>
      </c>
      <c r="O124" s="97"/>
      <c r="P124" s="90" t="str">
        <f>IFERROR(IF(L124="Ja",IF(M124/VLOOKUP(N124,Bevölkerung!$C$9:$E$24,3,0)=0,"",IF(M124/VLOOKUP(N124,Bevölkerung!$C$9:$E$24,3,0)="","",M124/VLOOKUP(N124,Bevölkerung!$C$9:$E$24,3,0))),IF(L124="Nein",IF(O124=0,"",IF(O124="","",O124)),IF(L124="(Bitte Wählen)","MV","ERROR"))),"")</f>
        <v>MV</v>
      </c>
      <c r="Q124" s="91" t="str">
        <f>IF(P124="","(Bitte Fallzahlen pflegen)",IF('3a. Bewertung der Leistungen'!P124&gt;Größenordnung!$A$9,Größenordnung!$C$9,IF('3a. Bewertung der Leistungen'!P124&gt;Größenordnung!$A$8,Größenordnung!$C$8,IF('3a. Bewertung der Leistungen'!P124&gt;Größenordnung!$A$7,Größenordnung!$C$7,IF('3a. Bewertung der Leistungen'!P124&gt;Größenordnung!$A$6,Größenordnung!$C$6,IF('3a. Bewertung der Leistungen'!P124&gt;Größenordnung!$A$5,Größenordnung!$C$5,IF('3a. Bewertung der Leistungen'!P124&gt;Größenordnung!$A$4,Größenordnung!$C$4,IF('3a. Bewertung der Leistungen'!P124&gt;Größenordnung!$A$3,Größenordnung!$C$3,"ERROR"))))))))</f>
        <v>1000001-10000000</v>
      </c>
      <c r="R124" s="91" t="str">
        <f>IF(L124="(Bitte Wählen)","(Bitte pflegen)",IF(Q124="(Bitte Fallzahlen pflegen)","(Bitte pflegen)",VLOOKUP(Q124,Größenordnung!$C$3:$D$9,2,0)))</f>
        <v>(Bitte pflegen)</v>
      </c>
      <c r="S124" s="98" t="s">
        <v>44</v>
      </c>
      <c r="T124" s="98" t="s">
        <v>44</v>
      </c>
      <c r="U124" s="98" t="s">
        <v>44</v>
      </c>
      <c r="V124" s="92" t="str">
        <f t="shared" si="8"/>
        <v>(Bitte pflegen)</v>
      </c>
      <c r="W124" s="92"/>
      <c r="X124" s="92" t="str">
        <f t="shared" si="6"/>
        <v>(Bitte pflegen)</v>
      </c>
      <c r="Y124" s="92"/>
      <c r="Z124" s="92" t="str">
        <f t="shared" si="7"/>
        <v>Nein</v>
      </c>
    </row>
    <row r="125" spans="2:26" x14ac:dyDescent="0.3">
      <c r="B125" s="89" t="str">
        <f>IF(DB!B115="","",DB!B115)</f>
        <v/>
      </c>
      <c r="C125" s="170" t="str">
        <f>IF(DB!C115="","",DB!C115)</f>
        <v/>
      </c>
      <c r="D125" s="170"/>
      <c r="E125" s="119" t="str">
        <f>IF(DB!D115="","",DB!D115)</f>
        <v/>
      </c>
      <c r="F125" s="119" t="str">
        <f>IF(DB!E115="","",DB!E115)</f>
        <v/>
      </c>
      <c r="G125" s="119" t="str">
        <f>IF(DB!F115="","",DB!F115)</f>
        <v/>
      </c>
      <c r="H125" s="119" t="str">
        <f>IF(DB!G115="","",DB!G115)</f>
        <v/>
      </c>
      <c r="I125" s="119" t="str">
        <f>IF(DB!H115="","",DB!H115)</f>
        <v/>
      </c>
      <c r="J125" s="50" t="str">
        <f t="shared" si="5"/>
        <v/>
      </c>
      <c r="K125" s="4" t="s">
        <v>42</v>
      </c>
      <c r="L125" s="95" t="s">
        <v>44</v>
      </c>
      <c r="M125" s="96"/>
      <c r="N125" s="97" t="s">
        <v>44</v>
      </c>
      <c r="O125" s="97"/>
      <c r="P125" s="90" t="str">
        <f>IFERROR(IF(L125="Ja",IF(M125/VLOOKUP(N125,Bevölkerung!$C$9:$E$24,3,0)=0,"",IF(M125/VLOOKUP(N125,Bevölkerung!$C$9:$E$24,3,0)="","",M125/VLOOKUP(N125,Bevölkerung!$C$9:$E$24,3,0))),IF(L125="Nein",IF(O125=0,"",IF(O125="","",O125)),IF(L125="(Bitte Wählen)","MV","ERROR"))),"")</f>
        <v>MV</v>
      </c>
      <c r="Q125" s="91" t="str">
        <f>IF(P125="","(Bitte Fallzahlen pflegen)",IF('3a. Bewertung der Leistungen'!P125&gt;Größenordnung!$A$9,Größenordnung!$C$9,IF('3a. Bewertung der Leistungen'!P125&gt;Größenordnung!$A$8,Größenordnung!$C$8,IF('3a. Bewertung der Leistungen'!P125&gt;Größenordnung!$A$7,Größenordnung!$C$7,IF('3a. Bewertung der Leistungen'!P125&gt;Größenordnung!$A$6,Größenordnung!$C$6,IF('3a. Bewertung der Leistungen'!P125&gt;Größenordnung!$A$5,Größenordnung!$C$5,IF('3a. Bewertung der Leistungen'!P125&gt;Größenordnung!$A$4,Größenordnung!$C$4,IF('3a. Bewertung der Leistungen'!P125&gt;Größenordnung!$A$3,Größenordnung!$C$3,"ERROR"))))))))</f>
        <v>1000001-10000000</v>
      </c>
      <c r="R125" s="91" t="str">
        <f>IF(L125="(Bitte Wählen)","(Bitte pflegen)",IF(Q125="(Bitte Fallzahlen pflegen)","(Bitte pflegen)",VLOOKUP(Q125,Größenordnung!$C$3:$D$9,2,0)))</f>
        <v>(Bitte pflegen)</v>
      </c>
      <c r="S125" s="98" t="s">
        <v>44</v>
      </c>
      <c r="T125" s="98" t="s">
        <v>44</v>
      </c>
      <c r="U125" s="98" t="s">
        <v>44</v>
      </c>
      <c r="V125" s="92" t="str">
        <f t="shared" si="8"/>
        <v>(Bitte pflegen)</v>
      </c>
      <c r="W125" s="92"/>
      <c r="X125" s="92" t="str">
        <f t="shared" si="6"/>
        <v>(Bitte pflegen)</v>
      </c>
      <c r="Y125" s="92"/>
      <c r="Z125" s="92" t="str">
        <f t="shared" si="7"/>
        <v>Nein</v>
      </c>
    </row>
    <row r="126" spans="2:26" x14ac:dyDescent="0.3">
      <c r="B126" s="89" t="str">
        <f>IF(DB!B116="","",DB!B116)</f>
        <v/>
      </c>
      <c r="C126" s="170" t="str">
        <f>IF(DB!C116="","",DB!C116)</f>
        <v/>
      </c>
      <c r="D126" s="170"/>
      <c r="E126" s="119" t="str">
        <f>IF(DB!D116="","",DB!D116)</f>
        <v/>
      </c>
      <c r="F126" s="119" t="str">
        <f>IF(DB!E116="","",DB!E116)</f>
        <v/>
      </c>
      <c r="G126" s="119" t="str">
        <f>IF(DB!F116="","",DB!F116)</f>
        <v/>
      </c>
      <c r="H126" s="119" t="str">
        <f>IF(DB!G116="","",DB!G116)</f>
        <v/>
      </c>
      <c r="I126" s="119" t="str">
        <f>IF(DB!H116="","",DB!H116)</f>
        <v/>
      </c>
      <c r="J126" s="50" t="str">
        <f t="shared" si="5"/>
        <v/>
      </c>
      <c r="K126" s="4" t="s">
        <v>42</v>
      </c>
      <c r="L126" s="95" t="s">
        <v>44</v>
      </c>
      <c r="M126" s="96"/>
      <c r="N126" s="97" t="s">
        <v>44</v>
      </c>
      <c r="O126" s="97"/>
      <c r="P126" s="90" t="str">
        <f>IFERROR(IF(L126="Ja",IF(M126/VLOOKUP(N126,Bevölkerung!$C$9:$E$24,3,0)=0,"",IF(M126/VLOOKUP(N126,Bevölkerung!$C$9:$E$24,3,0)="","",M126/VLOOKUP(N126,Bevölkerung!$C$9:$E$24,3,0))),IF(L126="Nein",IF(O126=0,"",IF(O126="","",O126)),IF(L126="(Bitte Wählen)","MV","ERROR"))),"")</f>
        <v>MV</v>
      </c>
      <c r="Q126" s="91" t="str">
        <f>IF(P126="","(Bitte Fallzahlen pflegen)",IF('3a. Bewertung der Leistungen'!P126&gt;Größenordnung!$A$9,Größenordnung!$C$9,IF('3a. Bewertung der Leistungen'!P126&gt;Größenordnung!$A$8,Größenordnung!$C$8,IF('3a. Bewertung der Leistungen'!P126&gt;Größenordnung!$A$7,Größenordnung!$C$7,IF('3a. Bewertung der Leistungen'!P126&gt;Größenordnung!$A$6,Größenordnung!$C$6,IF('3a. Bewertung der Leistungen'!P126&gt;Größenordnung!$A$5,Größenordnung!$C$5,IF('3a. Bewertung der Leistungen'!P126&gt;Größenordnung!$A$4,Größenordnung!$C$4,IF('3a. Bewertung der Leistungen'!P126&gt;Größenordnung!$A$3,Größenordnung!$C$3,"ERROR"))))))))</f>
        <v>1000001-10000000</v>
      </c>
      <c r="R126" s="91" t="str">
        <f>IF(L126="(Bitte Wählen)","(Bitte pflegen)",IF(Q126="(Bitte Fallzahlen pflegen)","(Bitte pflegen)",VLOOKUP(Q126,Größenordnung!$C$3:$D$9,2,0)))</f>
        <v>(Bitte pflegen)</v>
      </c>
      <c r="S126" s="98" t="s">
        <v>44</v>
      </c>
      <c r="T126" s="98" t="s">
        <v>44</v>
      </c>
      <c r="U126" s="98" t="s">
        <v>44</v>
      </c>
      <c r="V126" s="92" t="str">
        <f t="shared" si="8"/>
        <v>(Bitte pflegen)</v>
      </c>
      <c r="W126" s="92"/>
      <c r="X126" s="92" t="str">
        <f t="shared" si="6"/>
        <v>(Bitte pflegen)</v>
      </c>
      <c r="Y126" s="92"/>
      <c r="Z126" s="92" t="str">
        <f t="shared" si="7"/>
        <v>Nein</v>
      </c>
    </row>
    <row r="127" spans="2:26" x14ac:dyDescent="0.3">
      <c r="B127" s="89" t="str">
        <f>IF(DB!B117="","",DB!B117)</f>
        <v/>
      </c>
      <c r="C127" s="170" t="str">
        <f>IF(DB!C117="","",DB!C117)</f>
        <v/>
      </c>
      <c r="D127" s="170"/>
      <c r="E127" s="119" t="str">
        <f>IF(DB!D117="","",DB!D117)</f>
        <v/>
      </c>
      <c r="F127" s="119" t="str">
        <f>IF(DB!E117="","",DB!E117)</f>
        <v/>
      </c>
      <c r="G127" s="119" t="str">
        <f>IF(DB!F117="","",DB!F117)</f>
        <v/>
      </c>
      <c r="H127" s="119" t="str">
        <f>IF(DB!G117="","",DB!G117)</f>
        <v/>
      </c>
      <c r="I127" s="119" t="str">
        <f>IF(DB!H117="","",DB!H117)</f>
        <v/>
      </c>
      <c r="J127" s="50" t="str">
        <f t="shared" si="5"/>
        <v/>
      </c>
      <c r="K127" s="4" t="s">
        <v>42</v>
      </c>
      <c r="L127" s="95" t="s">
        <v>44</v>
      </c>
      <c r="M127" s="96"/>
      <c r="N127" s="97" t="s">
        <v>44</v>
      </c>
      <c r="O127" s="97"/>
      <c r="P127" s="90" t="str">
        <f>IFERROR(IF(L127="Ja",IF(M127/VLOOKUP(N127,Bevölkerung!$C$9:$E$24,3,0)=0,"",IF(M127/VLOOKUP(N127,Bevölkerung!$C$9:$E$24,3,0)="","",M127/VLOOKUP(N127,Bevölkerung!$C$9:$E$24,3,0))),IF(L127="Nein",IF(O127=0,"",IF(O127="","",O127)),IF(L127="(Bitte Wählen)","MV","ERROR"))),"")</f>
        <v>MV</v>
      </c>
      <c r="Q127" s="91" t="str">
        <f>IF(P127="","(Bitte Fallzahlen pflegen)",IF('3a. Bewertung der Leistungen'!P127&gt;Größenordnung!$A$9,Größenordnung!$C$9,IF('3a. Bewertung der Leistungen'!P127&gt;Größenordnung!$A$8,Größenordnung!$C$8,IF('3a. Bewertung der Leistungen'!P127&gt;Größenordnung!$A$7,Größenordnung!$C$7,IF('3a. Bewertung der Leistungen'!P127&gt;Größenordnung!$A$6,Größenordnung!$C$6,IF('3a. Bewertung der Leistungen'!P127&gt;Größenordnung!$A$5,Größenordnung!$C$5,IF('3a. Bewertung der Leistungen'!P127&gt;Größenordnung!$A$4,Größenordnung!$C$4,IF('3a. Bewertung der Leistungen'!P127&gt;Größenordnung!$A$3,Größenordnung!$C$3,"ERROR"))))))))</f>
        <v>1000001-10000000</v>
      </c>
      <c r="R127" s="91" t="str">
        <f>IF(L127="(Bitte Wählen)","(Bitte pflegen)",IF(Q127="(Bitte Fallzahlen pflegen)","(Bitte pflegen)",VLOOKUP(Q127,Größenordnung!$C$3:$D$9,2,0)))</f>
        <v>(Bitte pflegen)</v>
      </c>
      <c r="S127" s="98" t="s">
        <v>44</v>
      </c>
      <c r="T127" s="98" t="s">
        <v>44</v>
      </c>
      <c r="U127" s="98" t="s">
        <v>44</v>
      </c>
      <c r="V127" s="92" t="str">
        <f t="shared" si="8"/>
        <v>(Bitte pflegen)</v>
      </c>
      <c r="W127" s="92"/>
      <c r="X127" s="92" t="str">
        <f t="shared" si="6"/>
        <v>(Bitte pflegen)</v>
      </c>
      <c r="Y127" s="92"/>
      <c r="Z127" s="92" t="str">
        <f t="shared" si="7"/>
        <v>Nein</v>
      </c>
    </row>
    <row r="128" spans="2:26" x14ac:dyDescent="0.3">
      <c r="B128" s="89" t="str">
        <f>IF(DB!B118="","",DB!B118)</f>
        <v/>
      </c>
      <c r="C128" s="170" t="str">
        <f>IF(DB!C118="","",DB!C118)</f>
        <v/>
      </c>
      <c r="D128" s="170"/>
      <c r="E128" s="119" t="str">
        <f>IF(DB!D118="","",DB!D118)</f>
        <v/>
      </c>
      <c r="F128" s="119" t="str">
        <f>IF(DB!E118="","",DB!E118)</f>
        <v/>
      </c>
      <c r="G128" s="119" t="str">
        <f>IF(DB!F118="","",DB!F118)</f>
        <v/>
      </c>
      <c r="H128" s="119" t="str">
        <f>IF(DB!G118="","",DB!G118)</f>
        <v/>
      </c>
      <c r="I128" s="119" t="str">
        <f>IF(DB!H118="","",DB!H118)</f>
        <v/>
      </c>
      <c r="J128" s="50" t="str">
        <f t="shared" si="5"/>
        <v/>
      </c>
      <c r="K128" s="4" t="s">
        <v>42</v>
      </c>
      <c r="L128" s="95" t="s">
        <v>44</v>
      </c>
      <c r="M128" s="96"/>
      <c r="N128" s="97" t="s">
        <v>44</v>
      </c>
      <c r="O128" s="97"/>
      <c r="P128" s="90" t="str">
        <f>IFERROR(IF(L128="Ja",IF(M128/VLOOKUP(N128,Bevölkerung!$C$9:$E$24,3,0)=0,"",IF(M128/VLOOKUP(N128,Bevölkerung!$C$9:$E$24,3,0)="","",M128/VLOOKUP(N128,Bevölkerung!$C$9:$E$24,3,0))),IF(L128="Nein",IF(O128=0,"",IF(O128="","",O128)),IF(L128="(Bitte Wählen)","MV","ERROR"))),"")</f>
        <v>MV</v>
      </c>
      <c r="Q128" s="91" t="str">
        <f>IF(P128="","(Bitte Fallzahlen pflegen)",IF('3a. Bewertung der Leistungen'!P128&gt;Größenordnung!$A$9,Größenordnung!$C$9,IF('3a. Bewertung der Leistungen'!P128&gt;Größenordnung!$A$8,Größenordnung!$C$8,IF('3a. Bewertung der Leistungen'!P128&gt;Größenordnung!$A$7,Größenordnung!$C$7,IF('3a. Bewertung der Leistungen'!P128&gt;Größenordnung!$A$6,Größenordnung!$C$6,IF('3a. Bewertung der Leistungen'!P128&gt;Größenordnung!$A$5,Größenordnung!$C$5,IF('3a. Bewertung der Leistungen'!P128&gt;Größenordnung!$A$4,Größenordnung!$C$4,IF('3a. Bewertung der Leistungen'!P128&gt;Größenordnung!$A$3,Größenordnung!$C$3,"ERROR"))))))))</f>
        <v>1000001-10000000</v>
      </c>
      <c r="R128" s="91" t="str">
        <f>IF(L128="(Bitte Wählen)","(Bitte pflegen)",IF(Q128="(Bitte Fallzahlen pflegen)","(Bitte pflegen)",VLOOKUP(Q128,Größenordnung!$C$3:$D$9,2,0)))</f>
        <v>(Bitte pflegen)</v>
      </c>
      <c r="S128" s="98" t="s">
        <v>44</v>
      </c>
      <c r="T128" s="98" t="s">
        <v>44</v>
      </c>
      <c r="U128" s="98" t="s">
        <v>44</v>
      </c>
      <c r="V128" s="92" t="str">
        <f t="shared" si="8"/>
        <v>(Bitte pflegen)</v>
      </c>
      <c r="W128" s="92"/>
      <c r="X128" s="92" t="str">
        <f t="shared" si="6"/>
        <v>(Bitte pflegen)</v>
      </c>
      <c r="Y128" s="92"/>
      <c r="Z128" s="92" t="str">
        <f t="shared" si="7"/>
        <v>Nein</v>
      </c>
    </row>
    <row r="129" spans="2:26" x14ac:dyDescent="0.3">
      <c r="B129" s="89" t="str">
        <f>IF(DB!B119="","",DB!B119)</f>
        <v/>
      </c>
      <c r="C129" s="170" t="str">
        <f>IF(DB!C119="","",DB!C119)</f>
        <v/>
      </c>
      <c r="D129" s="170"/>
      <c r="E129" s="119" t="str">
        <f>IF(DB!D119="","",DB!D119)</f>
        <v/>
      </c>
      <c r="F129" s="119" t="str">
        <f>IF(DB!E119="","",DB!E119)</f>
        <v/>
      </c>
      <c r="G129" s="119" t="str">
        <f>IF(DB!F119="","",DB!F119)</f>
        <v/>
      </c>
      <c r="H129" s="119" t="str">
        <f>IF(DB!G119="","",DB!G119)</f>
        <v/>
      </c>
      <c r="I129" s="119" t="str">
        <f>IF(DB!H119="","",DB!H119)</f>
        <v/>
      </c>
      <c r="J129" s="50" t="str">
        <f t="shared" si="5"/>
        <v/>
      </c>
      <c r="K129" s="4" t="s">
        <v>42</v>
      </c>
      <c r="L129" s="95" t="s">
        <v>44</v>
      </c>
      <c r="M129" s="96"/>
      <c r="N129" s="97" t="s">
        <v>44</v>
      </c>
      <c r="O129" s="97"/>
      <c r="P129" s="90" t="str">
        <f>IFERROR(IF(L129="Ja",IF(M129/VLOOKUP(N129,Bevölkerung!$C$9:$E$24,3,0)=0,"",IF(M129/VLOOKUP(N129,Bevölkerung!$C$9:$E$24,3,0)="","",M129/VLOOKUP(N129,Bevölkerung!$C$9:$E$24,3,0))),IF(L129="Nein",IF(O129=0,"",IF(O129="","",O129)),IF(L129="(Bitte Wählen)","MV","ERROR"))),"")</f>
        <v>MV</v>
      </c>
      <c r="Q129" s="91" t="str">
        <f>IF(P129="","(Bitte Fallzahlen pflegen)",IF('3a. Bewertung der Leistungen'!P129&gt;Größenordnung!$A$9,Größenordnung!$C$9,IF('3a. Bewertung der Leistungen'!P129&gt;Größenordnung!$A$8,Größenordnung!$C$8,IF('3a. Bewertung der Leistungen'!P129&gt;Größenordnung!$A$7,Größenordnung!$C$7,IF('3a. Bewertung der Leistungen'!P129&gt;Größenordnung!$A$6,Größenordnung!$C$6,IF('3a. Bewertung der Leistungen'!P129&gt;Größenordnung!$A$5,Größenordnung!$C$5,IF('3a. Bewertung der Leistungen'!P129&gt;Größenordnung!$A$4,Größenordnung!$C$4,IF('3a. Bewertung der Leistungen'!P129&gt;Größenordnung!$A$3,Größenordnung!$C$3,"ERROR"))))))))</f>
        <v>1000001-10000000</v>
      </c>
      <c r="R129" s="91" t="str">
        <f>IF(L129="(Bitte Wählen)","(Bitte pflegen)",IF(Q129="(Bitte Fallzahlen pflegen)","(Bitte pflegen)",VLOOKUP(Q129,Größenordnung!$C$3:$D$9,2,0)))</f>
        <v>(Bitte pflegen)</v>
      </c>
      <c r="S129" s="98" t="s">
        <v>44</v>
      </c>
      <c r="T129" s="98" t="s">
        <v>44</v>
      </c>
      <c r="U129" s="98" t="s">
        <v>44</v>
      </c>
      <c r="V129" s="92" t="str">
        <f t="shared" si="8"/>
        <v>(Bitte pflegen)</v>
      </c>
      <c r="W129" s="92"/>
      <c r="X129" s="92" t="str">
        <f t="shared" si="6"/>
        <v>(Bitte pflegen)</v>
      </c>
      <c r="Y129" s="92"/>
      <c r="Z129" s="92" t="str">
        <f t="shared" si="7"/>
        <v>Nein</v>
      </c>
    </row>
    <row r="130" spans="2:26" x14ac:dyDescent="0.3">
      <c r="B130" s="89" t="str">
        <f>IF(DB!B120="","",DB!B120)</f>
        <v/>
      </c>
      <c r="C130" s="170" t="str">
        <f>IF(DB!C120="","",DB!C120)</f>
        <v/>
      </c>
      <c r="D130" s="170"/>
      <c r="E130" s="119" t="str">
        <f>IF(DB!D120="","",DB!D120)</f>
        <v/>
      </c>
      <c r="F130" s="119" t="str">
        <f>IF(DB!E120="","",DB!E120)</f>
        <v/>
      </c>
      <c r="G130" s="119" t="str">
        <f>IF(DB!F120="","",DB!F120)</f>
        <v/>
      </c>
      <c r="H130" s="119" t="str">
        <f>IF(DB!G120="","",DB!G120)</f>
        <v/>
      </c>
      <c r="I130" s="119" t="str">
        <f>IF(DB!H120="","",DB!H120)</f>
        <v/>
      </c>
      <c r="J130" s="50" t="str">
        <f t="shared" si="5"/>
        <v/>
      </c>
      <c r="K130" s="4" t="s">
        <v>42</v>
      </c>
      <c r="L130" s="95" t="s">
        <v>44</v>
      </c>
      <c r="M130" s="96"/>
      <c r="N130" s="97" t="s">
        <v>44</v>
      </c>
      <c r="O130" s="97"/>
      <c r="P130" s="90" t="str">
        <f>IFERROR(IF(L130="Ja",IF(M130/VLOOKUP(N130,Bevölkerung!$C$9:$E$24,3,0)=0,"",IF(M130/VLOOKUP(N130,Bevölkerung!$C$9:$E$24,3,0)="","",M130/VLOOKUP(N130,Bevölkerung!$C$9:$E$24,3,0))),IF(L130="Nein",IF(O130=0,"",IF(O130="","",O130)),IF(L130="(Bitte Wählen)","MV","ERROR"))),"")</f>
        <v>MV</v>
      </c>
      <c r="Q130" s="91" t="str">
        <f>IF(P130="","(Bitte Fallzahlen pflegen)",IF('3a. Bewertung der Leistungen'!P130&gt;Größenordnung!$A$9,Größenordnung!$C$9,IF('3a. Bewertung der Leistungen'!P130&gt;Größenordnung!$A$8,Größenordnung!$C$8,IF('3a. Bewertung der Leistungen'!P130&gt;Größenordnung!$A$7,Größenordnung!$C$7,IF('3a. Bewertung der Leistungen'!P130&gt;Größenordnung!$A$6,Größenordnung!$C$6,IF('3a. Bewertung der Leistungen'!P130&gt;Größenordnung!$A$5,Größenordnung!$C$5,IF('3a. Bewertung der Leistungen'!P130&gt;Größenordnung!$A$4,Größenordnung!$C$4,IF('3a. Bewertung der Leistungen'!P130&gt;Größenordnung!$A$3,Größenordnung!$C$3,"ERROR"))))))))</f>
        <v>1000001-10000000</v>
      </c>
      <c r="R130" s="91" t="str">
        <f>IF(L130="(Bitte Wählen)","(Bitte pflegen)",IF(Q130="(Bitte Fallzahlen pflegen)","(Bitte pflegen)",VLOOKUP(Q130,Größenordnung!$C$3:$D$9,2,0)))</f>
        <v>(Bitte pflegen)</v>
      </c>
      <c r="S130" s="98" t="s">
        <v>44</v>
      </c>
      <c r="T130" s="98" t="s">
        <v>44</v>
      </c>
      <c r="U130" s="98" t="s">
        <v>44</v>
      </c>
      <c r="V130" s="92" t="str">
        <f t="shared" si="8"/>
        <v>(Bitte pflegen)</v>
      </c>
      <c r="W130" s="92"/>
      <c r="X130" s="92" t="str">
        <f t="shared" si="6"/>
        <v>(Bitte pflegen)</v>
      </c>
      <c r="Y130" s="92"/>
      <c r="Z130" s="92" t="str">
        <f t="shared" si="7"/>
        <v>Nein</v>
      </c>
    </row>
    <row r="131" spans="2:26" x14ac:dyDescent="0.3">
      <c r="B131" s="89" t="str">
        <f>IF(DB!B121="","",DB!B121)</f>
        <v/>
      </c>
      <c r="C131" s="170" t="str">
        <f>IF(DB!C121="","",DB!C121)</f>
        <v/>
      </c>
      <c r="D131" s="170"/>
      <c r="E131" s="119" t="str">
        <f>IF(DB!D121="","",DB!D121)</f>
        <v/>
      </c>
      <c r="F131" s="119" t="str">
        <f>IF(DB!E121="","",DB!E121)</f>
        <v/>
      </c>
      <c r="G131" s="119" t="str">
        <f>IF(DB!F121="","",DB!F121)</f>
        <v/>
      </c>
      <c r="H131" s="119" t="str">
        <f>IF(DB!G121="","",DB!G121)</f>
        <v/>
      </c>
      <c r="I131" s="119" t="str">
        <f>IF(DB!H121="","",DB!H121)</f>
        <v/>
      </c>
      <c r="J131" s="50" t="str">
        <f t="shared" si="5"/>
        <v/>
      </c>
      <c r="K131" s="4" t="s">
        <v>42</v>
      </c>
      <c r="L131" s="95" t="s">
        <v>44</v>
      </c>
      <c r="M131" s="96"/>
      <c r="N131" s="97" t="s">
        <v>44</v>
      </c>
      <c r="O131" s="97"/>
      <c r="P131" s="90" t="str">
        <f>IFERROR(IF(L131="Ja",IF(M131/VLOOKUP(N131,Bevölkerung!$C$9:$E$24,3,0)=0,"",IF(M131/VLOOKUP(N131,Bevölkerung!$C$9:$E$24,3,0)="","",M131/VLOOKUP(N131,Bevölkerung!$C$9:$E$24,3,0))),IF(L131="Nein",IF(O131=0,"",IF(O131="","",O131)),IF(L131="(Bitte Wählen)","MV","ERROR"))),"")</f>
        <v>MV</v>
      </c>
      <c r="Q131" s="91" t="str">
        <f>IF(P131="","(Bitte Fallzahlen pflegen)",IF('3a. Bewertung der Leistungen'!P131&gt;Größenordnung!$A$9,Größenordnung!$C$9,IF('3a. Bewertung der Leistungen'!P131&gt;Größenordnung!$A$8,Größenordnung!$C$8,IF('3a. Bewertung der Leistungen'!P131&gt;Größenordnung!$A$7,Größenordnung!$C$7,IF('3a. Bewertung der Leistungen'!P131&gt;Größenordnung!$A$6,Größenordnung!$C$6,IF('3a. Bewertung der Leistungen'!P131&gt;Größenordnung!$A$5,Größenordnung!$C$5,IF('3a. Bewertung der Leistungen'!P131&gt;Größenordnung!$A$4,Größenordnung!$C$4,IF('3a. Bewertung der Leistungen'!P131&gt;Größenordnung!$A$3,Größenordnung!$C$3,"ERROR"))))))))</f>
        <v>1000001-10000000</v>
      </c>
      <c r="R131" s="91" t="str">
        <f>IF(L131="(Bitte Wählen)","(Bitte pflegen)",IF(Q131="(Bitte Fallzahlen pflegen)","(Bitte pflegen)",VLOOKUP(Q131,Größenordnung!$C$3:$D$9,2,0)))</f>
        <v>(Bitte pflegen)</v>
      </c>
      <c r="S131" s="98" t="s">
        <v>44</v>
      </c>
      <c r="T131" s="98" t="s">
        <v>44</v>
      </c>
      <c r="U131" s="98" t="s">
        <v>44</v>
      </c>
      <c r="V131" s="92" t="str">
        <f t="shared" si="8"/>
        <v>(Bitte pflegen)</v>
      </c>
      <c r="W131" s="92"/>
      <c r="X131" s="92" t="str">
        <f t="shared" si="6"/>
        <v>(Bitte pflegen)</v>
      </c>
      <c r="Y131" s="92"/>
      <c r="Z131" s="92" t="str">
        <f t="shared" si="7"/>
        <v>Nein</v>
      </c>
    </row>
    <row r="132" spans="2:26" x14ac:dyDescent="0.3">
      <c r="B132" s="89" t="str">
        <f>IF(DB!B122="","",DB!B122)</f>
        <v/>
      </c>
      <c r="C132" s="170" t="str">
        <f>IF(DB!C122="","",DB!C122)</f>
        <v/>
      </c>
      <c r="D132" s="170"/>
      <c r="E132" s="119" t="str">
        <f>IF(DB!D122="","",DB!D122)</f>
        <v/>
      </c>
      <c r="F132" s="119" t="str">
        <f>IF(DB!E122="","",DB!E122)</f>
        <v/>
      </c>
      <c r="G132" s="119" t="str">
        <f>IF(DB!F122="","",DB!F122)</f>
        <v/>
      </c>
      <c r="H132" s="119" t="str">
        <f>IF(DB!G122="","",DB!G122)</f>
        <v/>
      </c>
      <c r="I132" s="119" t="str">
        <f>IF(DB!H122="","",DB!H122)</f>
        <v/>
      </c>
      <c r="J132" s="50" t="str">
        <f t="shared" si="5"/>
        <v/>
      </c>
      <c r="K132" s="4" t="s">
        <v>42</v>
      </c>
      <c r="L132" s="95" t="s">
        <v>44</v>
      </c>
      <c r="M132" s="96"/>
      <c r="N132" s="97" t="s">
        <v>44</v>
      </c>
      <c r="O132" s="97"/>
      <c r="P132" s="90" t="str">
        <f>IFERROR(IF(L132="Ja",IF(M132/VLOOKUP(N132,Bevölkerung!$C$9:$E$24,3,0)=0,"",IF(M132/VLOOKUP(N132,Bevölkerung!$C$9:$E$24,3,0)="","",M132/VLOOKUP(N132,Bevölkerung!$C$9:$E$24,3,0))),IF(L132="Nein",IF(O132=0,"",IF(O132="","",O132)),IF(L132="(Bitte Wählen)","MV","ERROR"))),"")</f>
        <v>MV</v>
      </c>
      <c r="Q132" s="91" t="str">
        <f>IF(P132="","(Bitte Fallzahlen pflegen)",IF('3a. Bewertung der Leistungen'!P132&gt;Größenordnung!$A$9,Größenordnung!$C$9,IF('3a. Bewertung der Leistungen'!P132&gt;Größenordnung!$A$8,Größenordnung!$C$8,IF('3a. Bewertung der Leistungen'!P132&gt;Größenordnung!$A$7,Größenordnung!$C$7,IF('3a. Bewertung der Leistungen'!P132&gt;Größenordnung!$A$6,Größenordnung!$C$6,IF('3a. Bewertung der Leistungen'!P132&gt;Größenordnung!$A$5,Größenordnung!$C$5,IF('3a. Bewertung der Leistungen'!P132&gt;Größenordnung!$A$4,Größenordnung!$C$4,IF('3a. Bewertung der Leistungen'!P132&gt;Größenordnung!$A$3,Größenordnung!$C$3,"ERROR"))))))))</f>
        <v>1000001-10000000</v>
      </c>
      <c r="R132" s="91" t="str">
        <f>IF(L132="(Bitte Wählen)","(Bitte pflegen)",IF(Q132="(Bitte Fallzahlen pflegen)","(Bitte pflegen)",VLOOKUP(Q132,Größenordnung!$C$3:$D$9,2,0)))</f>
        <v>(Bitte pflegen)</v>
      </c>
      <c r="S132" s="98" t="s">
        <v>44</v>
      </c>
      <c r="T132" s="98" t="s">
        <v>44</v>
      </c>
      <c r="U132" s="98" t="s">
        <v>44</v>
      </c>
      <c r="V132" s="92" t="str">
        <f t="shared" si="8"/>
        <v>(Bitte pflegen)</v>
      </c>
      <c r="W132" s="92"/>
      <c r="X132" s="92" t="str">
        <f t="shared" si="6"/>
        <v>(Bitte pflegen)</v>
      </c>
      <c r="Y132" s="92"/>
      <c r="Z132" s="92" t="str">
        <f t="shared" si="7"/>
        <v>Nein</v>
      </c>
    </row>
    <row r="133" spans="2:26" x14ac:dyDescent="0.3">
      <c r="B133" s="89" t="str">
        <f>IF(DB!B123="","",DB!B123)</f>
        <v/>
      </c>
      <c r="C133" s="170" t="str">
        <f>IF(DB!C123="","",DB!C123)</f>
        <v/>
      </c>
      <c r="D133" s="170"/>
      <c r="E133" s="119" t="str">
        <f>IF(DB!D123="","",DB!D123)</f>
        <v/>
      </c>
      <c r="F133" s="119" t="str">
        <f>IF(DB!E123="","",DB!E123)</f>
        <v/>
      </c>
      <c r="G133" s="119" t="str">
        <f>IF(DB!F123="","",DB!F123)</f>
        <v/>
      </c>
      <c r="H133" s="119" t="str">
        <f>IF(DB!G123="","",DB!G123)</f>
        <v/>
      </c>
      <c r="I133" s="119" t="str">
        <f>IF(DB!H123="","",DB!H123)</f>
        <v/>
      </c>
      <c r="J133" s="50" t="str">
        <f t="shared" si="5"/>
        <v/>
      </c>
      <c r="K133" s="4" t="s">
        <v>42</v>
      </c>
      <c r="L133" s="95" t="s">
        <v>44</v>
      </c>
      <c r="M133" s="96"/>
      <c r="N133" s="97" t="s">
        <v>44</v>
      </c>
      <c r="O133" s="97"/>
      <c r="P133" s="90" t="str">
        <f>IFERROR(IF(L133="Ja",IF(M133/VLOOKUP(N133,Bevölkerung!$C$9:$E$24,3,0)=0,"",IF(M133/VLOOKUP(N133,Bevölkerung!$C$9:$E$24,3,0)="","",M133/VLOOKUP(N133,Bevölkerung!$C$9:$E$24,3,0))),IF(L133="Nein",IF(O133=0,"",IF(O133="","",O133)),IF(L133="(Bitte Wählen)","MV","ERROR"))),"")</f>
        <v>MV</v>
      </c>
      <c r="Q133" s="91" t="str">
        <f>IF(P133="","(Bitte Fallzahlen pflegen)",IF('3a. Bewertung der Leistungen'!P133&gt;Größenordnung!$A$9,Größenordnung!$C$9,IF('3a. Bewertung der Leistungen'!P133&gt;Größenordnung!$A$8,Größenordnung!$C$8,IF('3a. Bewertung der Leistungen'!P133&gt;Größenordnung!$A$7,Größenordnung!$C$7,IF('3a. Bewertung der Leistungen'!P133&gt;Größenordnung!$A$6,Größenordnung!$C$6,IF('3a. Bewertung der Leistungen'!P133&gt;Größenordnung!$A$5,Größenordnung!$C$5,IF('3a. Bewertung der Leistungen'!P133&gt;Größenordnung!$A$4,Größenordnung!$C$4,IF('3a. Bewertung der Leistungen'!P133&gt;Größenordnung!$A$3,Größenordnung!$C$3,"ERROR"))))))))</f>
        <v>1000001-10000000</v>
      </c>
      <c r="R133" s="91" t="str">
        <f>IF(L133="(Bitte Wählen)","(Bitte pflegen)",IF(Q133="(Bitte Fallzahlen pflegen)","(Bitte pflegen)",VLOOKUP(Q133,Größenordnung!$C$3:$D$9,2,0)))</f>
        <v>(Bitte pflegen)</v>
      </c>
      <c r="S133" s="98" t="s">
        <v>44</v>
      </c>
      <c r="T133" s="98" t="s">
        <v>44</v>
      </c>
      <c r="U133" s="98" t="s">
        <v>44</v>
      </c>
      <c r="V133" s="92" t="str">
        <f t="shared" si="8"/>
        <v>(Bitte pflegen)</v>
      </c>
      <c r="W133" s="92"/>
      <c r="X133" s="92" t="str">
        <f t="shared" si="6"/>
        <v>(Bitte pflegen)</v>
      </c>
      <c r="Y133" s="92"/>
      <c r="Z133" s="92" t="str">
        <f t="shared" si="7"/>
        <v>Nein</v>
      </c>
    </row>
    <row r="134" spans="2:26" x14ac:dyDescent="0.3">
      <c r="B134" s="89" t="str">
        <f>IF(DB!B124="","",DB!B124)</f>
        <v/>
      </c>
      <c r="C134" s="170" t="str">
        <f>IF(DB!C124="","",DB!C124)</f>
        <v/>
      </c>
      <c r="D134" s="170"/>
      <c r="E134" s="119" t="str">
        <f>IF(DB!D124="","",DB!D124)</f>
        <v/>
      </c>
      <c r="F134" s="119" t="str">
        <f>IF(DB!E124="","",DB!E124)</f>
        <v/>
      </c>
      <c r="G134" s="119" t="str">
        <f>IF(DB!F124="","",DB!F124)</f>
        <v/>
      </c>
      <c r="H134" s="119" t="str">
        <f>IF(DB!G124="","",DB!G124)</f>
        <v/>
      </c>
      <c r="I134" s="119" t="str">
        <f>IF(DB!H124="","",DB!H124)</f>
        <v/>
      </c>
      <c r="J134" s="50" t="str">
        <f t="shared" si="5"/>
        <v/>
      </c>
      <c r="K134" s="4" t="s">
        <v>42</v>
      </c>
      <c r="L134" s="95" t="s">
        <v>44</v>
      </c>
      <c r="M134" s="96"/>
      <c r="N134" s="97" t="s">
        <v>44</v>
      </c>
      <c r="O134" s="97"/>
      <c r="P134" s="90" t="str">
        <f>IFERROR(IF(L134="Ja",IF(M134/VLOOKUP(N134,Bevölkerung!$C$9:$E$24,3,0)=0,"",IF(M134/VLOOKUP(N134,Bevölkerung!$C$9:$E$24,3,0)="","",M134/VLOOKUP(N134,Bevölkerung!$C$9:$E$24,3,0))),IF(L134="Nein",IF(O134=0,"",IF(O134="","",O134)),IF(L134="(Bitte Wählen)","MV","ERROR"))),"")</f>
        <v>MV</v>
      </c>
      <c r="Q134" s="91" t="str">
        <f>IF(P134="","(Bitte Fallzahlen pflegen)",IF('3a. Bewertung der Leistungen'!P134&gt;Größenordnung!$A$9,Größenordnung!$C$9,IF('3a. Bewertung der Leistungen'!P134&gt;Größenordnung!$A$8,Größenordnung!$C$8,IF('3a. Bewertung der Leistungen'!P134&gt;Größenordnung!$A$7,Größenordnung!$C$7,IF('3a. Bewertung der Leistungen'!P134&gt;Größenordnung!$A$6,Größenordnung!$C$6,IF('3a. Bewertung der Leistungen'!P134&gt;Größenordnung!$A$5,Größenordnung!$C$5,IF('3a. Bewertung der Leistungen'!P134&gt;Größenordnung!$A$4,Größenordnung!$C$4,IF('3a. Bewertung der Leistungen'!P134&gt;Größenordnung!$A$3,Größenordnung!$C$3,"ERROR"))))))))</f>
        <v>1000001-10000000</v>
      </c>
      <c r="R134" s="91" t="str">
        <f>IF(L134="(Bitte Wählen)","(Bitte pflegen)",IF(Q134="(Bitte Fallzahlen pflegen)","(Bitte pflegen)",VLOOKUP(Q134,Größenordnung!$C$3:$D$9,2,0)))</f>
        <v>(Bitte pflegen)</v>
      </c>
      <c r="S134" s="98" t="s">
        <v>44</v>
      </c>
      <c r="T134" s="98" t="s">
        <v>44</v>
      </c>
      <c r="U134" s="98" t="s">
        <v>44</v>
      </c>
      <c r="V134" s="92" t="str">
        <f t="shared" si="8"/>
        <v>(Bitte pflegen)</v>
      </c>
      <c r="W134" s="92"/>
      <c r="X134" s="92" t="str">
        <f t="shared" si="6"/>
        <v>(Bitte pflegen)</v>
      </c>
      <c r="Y134" s="92"/>
      <c r="Z134" s="92" t="str">
        <f t="shared" si="7"/>
        <v>Nein</v>
      </c>
    </row>
    <row r="135" spans="2:26" x14ac:dyDescent="0.3">
      <c r="B135" s="89" t="str">
        <f>IF(DB!B125="","",DB!B125)</f>
        <v/>
      </c>
      <c r="C135" s="170" t="str">
        <f>IF(DB!C125="","",DB!C125)</f>
        <v/>
      </c>
      <c r="D135" s="170"/>
      <c r="E135" s="119" t="str">
        <f>IF(DB!D125="","",DB!D125)</f>
        <v/>
      </c>
      <c r="F135" s="119" t="str">
        <f>IF(DB!E125="","",DB!E125)</f>
        <v/>
      </c>
      <c r="G135" s="119" t="str">
        <f>IF(DB!F125="","",DB!F125)</f>
        <v/>
      </c>
      <c r="H135" s="119" t="str">
        <f>IF(DB!G125="","",DB!G125)</f>
        <v/>
      </c>
      <c r="I135" s="119" t="str">
        <f>IF(DB!H125="","",DB!H125)</f>
        <v/>
      </c>
      <c r="J135" s="50" t="str">
        <f t="shared" si="5"/>
        <v/>
      </c>
      <c r="K135" s="4" t="s">
        <v>42</v>
      </c>
      <c r="L135" s="95" t="s">
        <v>44</v>
      </c>
      <c r="M135" s="96"/>
      <c r="N135" s="97" t="s">
        <v>44</v>
      </c>
      <c r="O135" s="97"/>
      <c r="P135" s="90" t="str">
        <f>IFERROR(IF(L135="Ja",IF(M135/VLOOKUP(N135,Bevölkerung!$C$9:$E$24,3,0)=0,"",IF(M135/VLOOKUP(N135,Bevölkerung!$C$9:$E$24,3,0)="","",M135/VLOOKUP(N135,Bevölkerung!$C$9:$E$24,3,0))),IF(L135="Nein",IF(O135=0,"",IF(O135="","",O135)),IF(L135="(Bitte Wählen)","MV","ERROR"))),"")</f>
        <v>MV</v>
      </c>
      <c r="Q135" s="91" t="str">
        <f>IF(P135="","(Bitte Fallzahlen pflegen)",IF('3a. Bewertung der Leistungen'!P135&gt;Größenordnung!$A$9,Größenordnung!$C$9,IF('3a. Bewertung der Leistungen'!P135&gt;Größenordnung!$A$8,Größenordnung!$C$8,IF('3a. Bewertung der Leistungen'!P135&gt;Größenordnung!$A$7,Größenordnung!$C$7,IF('3a. Bewertung der Leistungen'!P135&gt;Größenordnung!$A$6,Größenordnung!$C$6,IF('3a. Bewertung der Leistungen'!P135&gt;Größenordnung!$A$5,Größenordnung!$C$5,IF('3a. Bewertung der Leistungen'!P135&gt;Größenordnung!$A$4,Größenordnung!$C$4,IF('3a. Bewertung der Leistungen'!P135&gt;Größenordnung!$A$3,Größenordnung!$C$3,"ERROR"))))))))</f>
        <v>1000001-10000000</v>
      </c>
      <c r="R135" s="91" t="str">
        <f>IF(L135="(Bitte Wählen)","(Bitte pflegen)",IF(Q135="(Bitte Fallzahlen pflegen)","(Bitte pflegen)",VLOOKUP(Q135,Größenordnung!$C$3:$D$9,2,0)))</f>
        <v>(Bitte pflegen)</v>
      </c>
      <c r="S135" s="98" t="s">
        <v>44</v>
      </c>
      <c r="T135" s="98" t="s">
        <v>44</v>
      </c>
      <c r="U135" s="98" t="s">
        <v>44</v>
      </c>
      <c r="V135" s="92" t="str">
        <f t="shared" si="8"/>
        <v>(Bitte pflegen)</v>
      </c>
      <c r="W135" s="92"/>
      <c r="X135" s="92" t="str">
        <f t="shared" si="6"/>
        <v>(Bitte pflegen)</v>
      </c>
      <c r="Y135" s="92"/>
      <c r="Z135" s="92" t="str">
        <f t="shared" si="7"/>
        <v>Nein</v>
      </c>
    </row>
    <row r="136" spans="2:26" x14ac:dyDescent="0.3">
      <c r="B136" s="89" t="str">
        <f>IF(DB!B126="","",DB!B126)</f>
        <v/>
      </c>
      <c r="C136" s="170" t="str">
        <f>IF(DB!C126="","",DB!C126)</f>
        <v/>
      </c>
      <c r="D136" s="170"/>
      <c r="E136" s="119" t="str">
        <f>IF(DB!D126="","",DB!D126)</f>
        <v/>
      </c>
      <c r="F136" s="119" t="str">
        <f>IF(DB!E126="","",DB!E126)</f>
        <v/>
      </c>
      <c r="G136" s="119" t="str">
        <f>IF(DB!F126="","",DB!F126)</f>
        <v/>
      </c>
      <c r="H136" s="119" t="str">
        <f>IF(DB!G126="","",DB!G126)</f>
        <v/>
      </c>
      <c r="I136" s="119" t="str">
        <f>IF(DB!H126="","",DB!H126)</f>
        <v/>
      </c>
      <c r="J136" s="50" t="str">
        <f t="shared" si="5"/>
        <v/>
      </c>
      <c r="K136" s="4" t="s">
        <v>42</v>
      </c>
      <c r="L136" s="95" t="s">
        <v>44</v>
      </c>
      <c r="M136" s="96"/>
      <c r="N136" s="97" t="s">
        <v>44</v>
      </c>
      <c r="O136" s="97"/>
      <c r="P136" s="90" t="str">
        <f>IFERROR(IF(L136="Ja",IF(M136/VLOOKUP(N136,Bevölkerung!$C$9:$E$24,3,0)=0,"",IF(M136/VLOOKUP(N136,Bevölkerung!$C$9:$E$24,3,0)="","",M136/VLOOKUP(N136,Bevölkerung!$C$9:$E$24,3,0))),IF(L136="Nein",IF(O136=0,"",IF(O136="","",O136)),IF(L136="(Bitte Wählen)","MV","ERROR"))),"")</f>
        <v>MV</v>
      </c>
      <c r="Q136" s="91" t="str">
        <f>IF(P136="","(Bitte Fallzahlen pflegen)",IF('3a. Bewertung der Leistungen'!P136&gt;Größenordnung!$A$9,Größenordnung!$C$9,IF('3a. Bewertung der Leistungen'!P136&gt;Größenordnung!$A$8,Größenordnung!$C$8,IF('3a. Bewertung der Leistungen'!P136&gt;Größenordnung!$A$7,Größenordnung!$C$7,IF('3a. Bewertung der Leistungen'!P136&gt;Größenordnung!$A$6,Größenordnung!$C$6,IF('3a. Bewertung der Leistungen'!P136&gt;Größenordnung!$A$5,Größenordnung!$C$5,IF('3a. Bewertung der Leistungen'!P136&gt;Größenordnung!$A$4,Größenordnung!$C$4,IF('3a. Bewertung der Leistungen'!P136&gt;Größenordnung!$A$3,Größenordnung!$C$3,"ERROR"))))))))</f>
        <v>1000001-10000000</v>
      </c>
      <c r="R136" s="91" t="str">
        <f>IF(L136="(Bitte Wählen)","(Bitte pflegen)",IF(Q136="(Bitte Fallzahlen pflegen)","(Bitte pflegen)",VLOOKUP(Q136,Größenordnung!$C$3:$D$9,2,0)))</f>
        <v>(Bitte pflegen)</v>
      </c>
      <c r="S136" s="98" t="s">
        <v>44</v>
      </c>
      <c r="T136" s="98" t="s">
        <v>44</v>
      </c>
      <c r="U136" s="98" t="s">
        <v>44</v>
      </c>
      <c r="V136" s="92" t="str">
        <f t="shared" si="8"/>
        <v>(Bitte pflegen)</v>
      </c>
      <c r="W136" s="92"/>
      <c r="X136" s="92" t="str">
        <f t="shared" si="6"/>
        <v>(Bitte pflegen)</v>
      </c>
      <c r="Y136" s="92"/>
      <c r="Z136" s="92" t="str">
        <f t="shared" si="7"/>
        <v>Nein</v>
      </c>
    </row>
    <row r="137" spans="2:26" x14ac:dyDescent="0.3">
      <c r="B137" s="89" t="str">
        <f>IF(DB!B127="","",DB!B127)</f>
        <v/>
      </c>
      <c r="C137" s="170" t="str">
        <f>IF(DB!C127="","",DB!C127)</f>
        <v/>
      </c>
      <c r="D137" s="170"/>
      <c r="E137" s="119" t="str">
        <f>IF(DB!D127="","",DB!D127)</f>
        <v/>
      </c>
      <c r="F137" s="119" t="str">
        <f>IF(DB!E127="","",DB!E127)</f>
        <v/>
      </c>
      <c r="G137" s="119" t="str">
        <f>IF(DB!F127="","",DB!F127)</f>
        <v/>
      </c>
      <c r="H137" s="119" t="str">
        <f>IF(DB!G127="","",DB!G127)</f>
        <v/>
      </c>
      <c r="I137" s="119" t="str">
        <f>IF(DB!H127="","",DB!H127)</f>
        <v/>
      </c>
      <c r="J137" s="50" t="str">
        <f t="shared" si="5"/>
        <v/>
      </c>
      <c r="K137" s="4" t="s">
        <v>42</v>
      </c>
      <c r="L137" s="95" t="s">
        <v>44</v>
      </c>
      <c r="M137" s="96"/>
      <c r="N137" s="97" t="s">
        <v>44</v>
      </c>
      <c r="O137" s="97"/>
      <c r="P137" s="90" t="str">
        <f>IFERROR(IF(L137="Ja",IF(M137/VLOOKUP(N137,Bevölkerung!$C$9:$E$24,3,0)=0,"",IF(M137/VLOOKUP(N137,Bevölkerung!$C$9:$E$24,3,0)="","",M137/VLOOKUP(N137,Bevölkerung!$C$9:$E$24,3,0))),IF(L137="Nein",IF(O137=0,"",IF(O137="","",O137)),IF(L137="(Bitte Wählen)","MV","ERROR"))),"")</f>
        <v>MV</v>
      </c>
      <c r="Q137" s="91" t="str">
        <f>IF(P137="","(Bitte Fallzahlen pflegen)",IF('3a. Bewertung der Leistungen'!P137&gt;Größenordnung!$A$9,Größenordnung!$C$9,IF('3a. Bewertung der Leistungen'!P137&gt;Größenordnung!$A$8,Größenordnung!$C$8,IF('3a. Bewertung der Leistungen'!P137&gt;Größenordnung!$A$7,Größenordnung!$C$7,IF('3a. Bewertung der Leistungen'!P137&gt;Größenordnung!$A$6,Größenordnung!$C$6,IF('3a. Bewertung der Leistungen'!P137&gt;Größenordnung!$A$5,Größenordnung!$C$5,IF('3a. Bewertung der Leistungen'!P137&gt;Größenordnung!$A$4,Größenordnung!$C$4,IF('3a. Bewertung der Leistungen'!P137&gt;Größenordnung!$A$3,Größenordnung!$C$3,"ERROR"))))))))</f>
        <v>1000001-10000000</v>
      </c>
      <c r="R137" s="91" t="str">
        <f>IF(L137="(Bitte Wählen)","(Bitte pflegen)",IF(Q137="(Bitte Fallzahlen pflegen)","(Bitte pflegen)",VLOOKUP(Q137,Größenordnung!$C$3:$D$9,2,0)))</f>
        <v>(Bitte pflegen)</v>
      </c>
      <c r="S137" s="98" t="s">
        <v>44</v>
      </c>
      <c r="T137" s="98" t="s">
        <v>44</v>
      </c>
      <c r="U137" s="98" t="s">
        <v>44</v>
      </c>
      <c r="V137" s="92" t="str">
        <f t="shared" si="8"/>
        <v>(Bitte pflegen)</v>
      </c>
      <c r="W137" s="92"/>
      <c r="X137" s="92" t="str">
        <f t="shared" si="6"/>
        <v>(Bitte pflegen)</v>
      </c>
      <c r="Y137" s="92"/>
      <c r="Z137" s="92" t="str">
        <f t="shared" si="7"/>
        <v>Nein</v>
      </c>
    </row>
    <row r="138" spans="2:26" x14ac:dyDescent="0.3">
      <c r="B138" s="89" t="str">
        <f>IF(DB!B128="","",DB!B128)</f>
        <v/>
      </c>
      <c r="C138" s="170" t="str">
        <f>IF(DB!C128="","",DB!C128)</f>
        <v/>
      </c>
      <c r="D138" s="170"/>
      <c r="E138" s="119" t="str">
        <f>IF(DB!D128="","",DB!D128)</f>
        <v/>
      </c>
      <c r="F138" s="119" t="str">
        <f>IF(DB!E128="","",DB!E128)</f>
        <v/>
      </c>
      <c r="G138" s="119" t="str">
        <f>IF(DB!F128="","",DB!F128)</f>
        <v/>
      </c>
      <c r="H138" s="119" t="str">
        <f>IF(DB!G128="","",DB!G128)</f>
        <v/>
      </c>
      <c r="I138" s="119" t="str">
        <f>IF(DB!H128="","",DB!H128)</f>
        <v/>
      </c>
      <c r="J138" s="50" t="str">
        <f t="shared" si="5"/>
        <v/>
      </c>
      <c r="K138" s="4" t="s">
        <v>42</v>
      </c>
      <c r="L138" s="95" t="s">
        <v>44</v>
      </c>
      <c r="M138" s="96"/>
      <c r="N138" s="97" t="s">
        <v>44</v>
      </c>
      <c r="O138" s="97"/>
      <c r="P138" s="90" t="str">
        <f>IFERROR(IF(L138="Ja",IF(M138/VLOOKUP(N138,Bevölkerung!$C$9:$E$24,3,0)=0,"",IF(M138/VLOOKUP(N138,Bevölkerung!$C$9:$E$24,3,0)="","",M138/VLOOKUP(N138,Bevölkerung!$C$9:$E$24,3,0))),IF(L138="Nein",IF(O138=0,"",IF(O138="","",O138)),IF(L138="(Bitte Wählen)","MV","ERROR"))),"")</f>
        <v>MV</v>
      </c>
      <c r="Q138" s="91" t="str">
        <f>IF(P138="","(Bitte Fallzahlen pflegen)",IF('3a. Bewertung der Leistungen'!P138&gt;Größenordnung!$A$9,Größenordnung!$C$9,IF('3a. Bewertung der Leistungen'!P138&gt;Größenordnung!$A$8,Größenordnung!$C$8,IF('3a. Bewertung der Leistungen'!P138&gt;Größenordnung!$A$7,Größenordnung!$C$7,IF('3a. Bewertung der Leistungen'!P138&gt;Größenordnung!$A$6,Größenordnung!$C$6,IF('3a. Bewertung der Leistungen'!P138&gt;Größenordnung!$A$5,Größenordnung!$C$5,IF('3a. Bewertung der Leistungen'!P138&gt;Größenordnung!$A$4,Größenordnung!$C$4,IF('3a. Bewertung der Leistungen'!P138&gt;Größenordnung!$A$3,Größenordnung!$C$3,"ERROR"))))))))</f>
        <v>1000001-10000000</v>
      </c>
      <c r="R138" s="91" t="str">
        <f>IF(L138="(Bitte Wählen)","(Bitte pflegen)",IF(Q138="(Bitte Fallzahlen pflegen)","(Bitte pflegen)",VLOOKUP(Q138,Größenordnung!$C$3:$D$9,2,0)))</f>
        <v>(Bitte pflegen)</v>
      </c>
      <c r="S138" s="98" t="s">
        <v>44</v>
      </c>
      <c r="T138" s="98" t="s">
        <v>44</v>
      </c>
      <c r="U138" s="98" t="s">
        <v>44</v>
      </c>
      <c r="V138" s="92" t="str">
        <f t="shared" si="8"/>
        <v>(Bitte pflegen)</v>
      </c>
      <c r="W138" s="92"/>
      <c r="X138" s="92" t="str">
        <f t="shared" si="6"/>
        <v>(Bitte pflegen)</v>
      </c>
      <c r="Y138" s="92"/>
      <c r="Z138" s="92" t="str">
        <f t="shared" si="7"/>
        <v>Nein</v>
      </c>
    </row>
    <row r="139" spans="2:26" x14ac:dyDescent="0.3">
      <c r="B139" s="89" t="str">
        <f>IF(DB!B129="","",DB!B129)</f>
        <v/>
      </c>
      <c r="C139" s="170" t="str">
        <f>IF(DB!C129="","",DB!C129)</f>
        <v/>
      </c>
      <c r="D139" s="170"/>
      <c r="E139" s="119" t="str">
        <f>IF(DB!D129="","",DB!D129)</f>
        <v/>
      </c>
      <c r="F139" s="119" t="str">
        <f>IF(DB!E129="","",DB!E129)</f>
        <v/>
      </c>
      <c r="G139" s="119" t="str">
        <f>IF(DB!F129="","",DB!F129)</f>
        <v/>
      </c>
      <c r="H139" s="119" t="str">
        <f>IF(DB!G129="","",DB!G129)</f>
        <v/>
      </c>
      <c r="I139" s="119" t="str">
        <f>IF(DB!H129="","",DB!H129)</f>
        <v/>
      </c>
      <c r="J139" s="50" t="str">
        <f t="shared" si="5"/>
        <v/>
      </c>
      <c r="K139" s="4" t="s">
        <v>42</v>
      </c>
      <c r="L139" s="95" t="s">
        <v>44</v>
      </c>
      <c r="M139" s="96"/>
      <c r="N139" s="97" t="s">
        <v>44</v>
      </c>
      <c r="O139" s="97"/>
      <c r="P139" s="90" t="str">
        <f>IFERROR(IF(L139="Ja",IF(M139/VLOOKUP(N139,Bevölkerung!$C$9:$E$24,3,0)=0,"",IF(M139/VLOOKUP(N139,Bevölkerung!$C$9:$E$24,3,0)="","",M139/VLOOKUP(N139,Bevölkerung!$C$9:$E$24,3,0))),IF(L139="Nein",IF(O139=0,"",IF(O139="","",O139)),IF(L139="(Bitte Wählen)","MV","ERROR"))),"")</f>
        <v>MV</v>
      </c>
      <c r="Q139" s="91" t="str">
        <f>IF(P139="","(Bitte Fallzahlen pflegen)",IF('3a. Bewertung der Leistungen'!P139&gt;Größenordnung!$A$9,Größenordnung!$C$9,IF('3a. Bewertung der Leistungen'!P139&gt;Größenordnung!$A$8,Größenordnung!$C$8,IF('3a. Bewertung der Leistungen'!P139&gt;Größenordnung!$A$7,Größenordnung!$C$7,IF('3a. Bewertung der Leistungen'!P139&gt;Größenordnung!$A$6,Größenordnung!$C$6,IF('3a. Bewertung der Leistungen'!P139&gt;Größenordnung!$A$5,Größenordnung!$C$5,IF('3a. Bewertung der Leistungen'!P139&gt;Größenordnung!$A$4,Größenordnung!$C$4,IF('3a. Bewertung der Leistungen'!P139&gt;Größenordnung!$A$3,Größenordnung!$C$3,"ERROR"))))))))</f>
        <v>1000001-10000000</v>
      </c>
      <c r="R139" s="91" t="str">
        <f>IF(L139="(Bitte Wählen)","(Bitte pflegen)",IF(Q139="(Bitte Fallzahlen pflegen)","(Bitte pflegen)",VLOOKUP(Q139,Größenordnung!$C$3:$D$9,2,0)))</f>
        <v>(Bitte pflegen)</v>
      </c>
      <c r="S139" s="98" t="s">
        <v>44</v>
      </c>
      <c r="T139" s="98" t="s">
        <v>44</v>
      </c>
      <c r="U139" s="98" t="s">
        <v>44</v>
      </c>
      <c r="V139" s="92" t="str">
        <f t="shared" si="8"/>
        <v>(Bitte pflegen)</v>
      </c>
      <c r="W139" s="92"/>
      <c r="X139" s="92" t="str">
        <f t="shared" si="6"/>
        <v>(Bitte pflegen)</v>
      </c>
      <c r="Y139" s="92"/>
      <c r="Z139" s="92" t="str">
        <f t="shared" si="7"/>
        <v>Nein</v>
      </c>
    </row>
    <row r="140" spans="2:26" x14ac:dyDescent="0.3">
      <c r="B140" s="89" t="str">
        <f>IF(DB!B130="","",DB!B130)</f>
        <v/>
      </c>
      <c r="C140" s="170" t="str">
        <f>IF(DB!C130="","",DB!C130)</f>
        <v/>
      </c>
      <c r="D140" s="170"/>
      <c r="E140" s="119" t="str">
        <f>IF(DB!D130="","",DB!D130)</f>
        <v/>
      </c>
      <c r="F140" s="119" t="str">
        <f>IF(DB!E130="","",DB!E130)</f>
        <v/>
      </c>
      <c r="G140" s="119" t="str">
        <f>IF(DB!F130="","",DB!F130)</f>
        <v/>
      </c>
      <c r="H140" s="119" t="str">
        <f>IF(DB!G130="","",DB!G130)</f>
        <v/>
      </c>
      <c r="I140" s="119" t="str">
        <f>IF(DB!H130="","",DB!H130)</f>
        <v/>
      </c>
      <c r="J140" s="50" t="str">
        <f t="shared" si="5"/>
        <v/>
      </c>
      <c r="K140" s="4" t="s">
        <v>42</v>
      </c>
      <c r="L140" s="95" t="s">
        <v>44</v>
      </c>
      <c r="M140" s="96"/>
      <c r="N140" s="97" t="s">
        <v>44</v>
      </c>
      <c r="O140" s="97"/>
      <c r="P140" s="90" t="str">
        <f>IFERROR(IF(L140="Ja",IF(M140/VLOOKUP(N140,Bevölkerung!$C$9:$E$24,3,0)=0,"",IF(M140/VLOOKUP(N140,Bevölkerung!$C$9:$E$24,3,0)="","",M140/VLOOKUP(N140,Bevölkerung!$C$9:$E$24,3,0))),IF(L140="Nein",IF(O140=0,"",IF(O140="","",O140)),IF(L140="(Bitte Wählen)","MV","ERROR"))),"")</f>
        <v>MV</v>
      </c>
      <c r="Q140" s="91" t="str">
        <f>IF(P140="","(Bitte Fallzahlen pflegen)",IF('3a. Bewertung der Leistungen'!P140&gt;Größenordnung!$A$9,Größenordnung!$C$9,IF('3a. Bewertung der Leistungen'!P140&gt;Größenordnung!$A$8,Größenordnung!$C$8,IF('3a. Bewertung der Leistungen'!P140&gt;Größenordnung!$A$7,Größenordnung!$C$7,IF('3a. Bewertung der Leistungen'!P140&gt;Größenordnung!$A$6,Größenordnung!$C$6,IF('3a. Bewertung der Leistungen'!P140&gt;Größenordnung!$A$5,Größenordnung!$C$5,IF('3a. Bewertung der Leistungen'!P140&gt;Größenordnung!$A$4,Größenordnung!$C$4,IF('3a. Bewertung der Leistungen'!P140&gt;Größenordnung!$A$3,Größenordnung!$C$3,"ERROR"))))))))</f>
        <v>1000001-10000000</v>
      </c>
      <c r="R140" s="91" t="str">
        <f>IF(L140="(Bitte Wählen)","(Bitte pflegen)",IF(Q140="(Bitte Fallzahlen pflegen)","(Bitte pflegen)",VLOOKUP(Q140,Größenordnung!$C$3:$D$9,2,0)))</f>
        <v>(Bitte pflegen)</v>
      </c>
      <c r="S140" s="98" t="s">
        <v>44</v>
      </c>
      <c r="T140" s="98" t="s">
        <v>44</v>
      </c>
      <c r="U140" s="98" t="s">
        <v>44</v>
      </c>
      <c r="V140" s="92" t="str">
        <f t="shared" si="8"/>
        <v>(Bitte pflegen)</v>
      </c>
      <c r="W140" s="92"/>
      <c r="X140" s="92" t="str">
        <f t="shared" si="6"/>
        <v>(Bitte pflegen)</v>
      </c>
      <c r="Y140" s="92"/>
      <c r="Z140" s="92" t="str">
        <f t="shared" si="7"/>
        <v>Nein</v>
      </c>
    </row>
    <row r="141" spans="2:26" x14ac:dyDescent="0.3">
      <c r="B141" s="89" t="str">
        <f>IF(DB!B131="","",DB!B131)</f>
        <v/>
      </c>
      <c r="C141" s="170" t="str">
        <f>IF(DB!C131="","",DB!C131)</f>
        <v/>
      </c>
      <c r="D141" s="170"/>
      <c r="E141" s="119" t="str">
        <f>IF(DB!D131="","",DB!D131)</f>
        <v/>
      </c>
      <c r="F141" s="119" t="str">
        <f>IF(DB!E131="","",DB!E131)</f>
        <v/>
      </c>
      <c r="G141" s="119" t="str">
        <f>IF(DB!F131="","",DB!F131)</f>
        <v/>
      </c>
      <c r="H141" s="119" t="str">
        <f>IF(DB!G131="","",DB!G131)</f>
        <v/>
      </c>
      <c r="I141" s="119" t="str">
        <f>IF(DB!H131="","",DB!H131)</f>
        <v/>
      </c>
      <c r="J141" s="50" t="str">
        <f t="shared" si="5"/>
        <v/>
      </c>
      <c r="K141" s="4" t="s">
        <v>42</v>
      </c>
      <c r="L141" s="95" t="s">
        <v>44</v>
      </c>
      <c r="M141" s="96"/>
      <c r="N141" s="97" t="s">
        <v>44</v>
      </c>
      <c r="O141" s="97"/>
      <c r="P141" s="90" t="str">
        <f>IFERROR(IF(L141="Ja",IF(M141/VLOOKUP(N141,Bevölkerung!$C$9:$E$24,3,0)=0,"",IF(M141/VLOOKUP(N141,Bevölkerung!$C$9:$E$24,3,0)="","",M141/VLOOKUP(N141,Bevölkerung!$C$9:$E$24,3,0))),IF(L141="Nein",IF(O141=0,"",IF(O141="","",O141)),IF(L141="(Bitte Wählen)","MV","ERROR"))),"")</f>
        <v>MV</v>
      </c>
      <c r="Q141" s="91" t="str">
        <f>IF(P141="","(Bitte Fallzahlen pflegen)",IF('3a. Bewertung der Leistungen'!P141&gt;Größenordnung!$A$9,Größenordnung!$C$9,IF('3a. Bewertung der Leistungen'!P141&gt;Größenordnung!$A$8,Größenordnung!$C$8,IF('3a. Bewertung der Leistungen'!P141&gt;Größenordnung!$A$7,Größenordnung!$C$7,IF('3a. Bewertung der Leistungen'!P141&gt;Größenordnung!$A$6,Größenordnung!$C$6,IF('3a. Bewertung der Leistungen'!P141&gt;Größenordnung!$A$5,Größenordnung!$C$5,IF('3a. Bewertung der Leistungen'!P141&gt;Größenordnung!$A$4,Größenordnung!$C$4,IF('3a. Bewertung der Leistungen'!P141&gt;Größenordnung!$A$3,Größenordnung!$C$3,"ERROR"))))))))</f>
        <v>1000001-10000000</v>
      </c>
      <c r="R141" s="91" t="str">
        <f>IF(L141="(Bitte Wählen)","(Bitte pflegen)",IF(Q141="(Bitte Fallzahlen pflegen)","(Bitte pflegen)",VLOOKUP(Q141,Größenordnung!$C$3:$D$9,2,0)))</f>
        <v>(Bitte pflegen)</v>
      </c>
      <c r="S141" s="98" t="s">
        <v>44</v>
      </c>
      <c r="T141" s="98" t="s">
        <v>44</v>
      </c>
      <c r="U141" s="98" t="s">
        <v>44</v>
      </c>
      <c r="V141" s="92" t="str">
        <f t="shared" si="8"/>
        <v>(Bitte pflegen)</v>
      </c>
      <c r="W141" s="92"/>
      <c r="X141" s="92" t="str">
        <f t="shared" si="6"/>
        <v>(Bitte pflegen)</v>
      </c>
      <c r="Y141" s="92"/>
      <c r="Z141" s="92" t="str">
        <f t="shared" si="7"/>
        <v>Nein</v>
      </c>
    </row>
    <row r="142" spans="2:26" x14ac:dyDescent="0.3">
      <c r="B142" s="89" t="str">
        <f>IF(DB!B132="","",DB!B132)</f>
        <v/>
      </c>
      <c r="C142" s="170" t="str">
        <f>IF(DB!C132="","",DB!C132)</f>
        <v/>
      </c>
      <c r="D142" s="170"/>
      <c r="E142" s="119" t="str">
        <f>IF(DB!D132="","",DB!D132)</f>
        <v/>
      </c>
      <c r="F142" s="119" t="str">
        <f>IF(DB!E132="","",DB!E132)</f>
        <v/>
      </c>
      <c r="G142" s="119" t="str">
        <f>IF(DB!F132="","",DB!F132)</f>
        <v/>
      </c>
      <c r="H142" s="119" t="str">
        <f>IF(DB!G132="","",DB!G132)</f>
        <v/>
      </c>
      <c r="I142" s="119" t="str">
        <f>IF(DB!H132="","",DB!H132)</f>
        <v/>
      </c>
      <c r="J142" s="50" t="str">
        <f t="shared" si="5"/>
        <v/>
      </c>
      <c r="K142" s="4" t="s">
        <v>42</v>
      </c>
      <c r="L142" s="95" t="s">
        <v>44</v>
      </c>
      <c r="M142" s="96"/>
      <c r="N142" s="97" t="s">
        <v>44</v>
      </c>
      <c r="O142" s="97"/>
      <c r="P142" s="90" t="str">
        <f>IFERROR(IF(L142="Ja",IF(M142/VLOOKUP(N142,Bevölkerung!$C$9:$E$24,3,0)=0,"",IF(M142/VLOOKUP(N142,Bevölkerung!$C$9:$E$24,3,0)="","",M142/VLOOKUP(N142,Bevölkerung!$C$9:$E$24,3,0))),IF(L142="Nein",IF(O142=0,"",IF(O142="","",O142)),IF(L142="(Bitte Wählen)","MV","ERROR"))),"")</f>
        <v>MV</v>
      </c>
      <c r="Q142" s="91" t="str">
        <f>IF(P142="","(Bitte Fallzahlen pflegen)",IF('3a. Bewertung der Leistungen'!P142&gt;Größenordnung!$A$9,Größenordnung!$C$9,IF('3a. Bewertung der Leistungen'!P142&gt;Größenordnung!$A$8,Größenordnung!$C$8,IF('3a. Bewertung der Leistungen'!P142&gt;Größenordnung!$A$7,Größenordnung!$C$7,IF('3a. Bewertung der Leistungen'!P142&gt;Größenordnung!$A$6,Größenordnung!$C$6,IF('3a. Bewertung der Leistungen'!P142&gt;Größenordnung!$A$5,Größenordnung!$C$5,IF('3a. Bewertung der Leistungen'!P142&gt;Größenordnung!$A$4,Größenordnung!$C$4,IF('3a. Bewertung der Leistungen'!P142&gt;Größenordnung!$A$3,Größenordnung!$C$3,"ERROR"))))))))</f>
        <v>1000001-10000000</v>
      </c>
      <c r="R142" s="91" t="str">
        <f>IF(L142="(Bitte Wählen)","(Bitte pflegen)",IF(Q142="(Bitte Fallzahlen pflegen)","(Bitte pflegen)",VLOOKUP(Q142,Größenordnung!$C$3:$D$9,2,0)))</f>
        <v>(Bitte pflegen)</v>
      </c>
      <c r="S142" s="98" t="s">
        <v>44</v>
      </c>
      <c r="T142" s="98" t="s">
        <v>44</v>
      </c>
      <c r="U142" s="98" t="s">
        <v>44</v>
      </c>
      <c r="V142" s="92" t="str">
        <f t="shared" si="8"/>
        <v>(Bitte pflegen)</v>
      </c>
      <c r="W142" s="92"/>
      <c r="X142" s="92" t="str">
        <f t="shared" si="6"/>
        <v>(Bitte pflegen)</v>
      </c>
      <c r="Y142" s="92"/>
      <c r="Z142" s="92" t="str">
        <f t="shared" si="7"/>
        <v>Nein</v>
      </c>
    </row>
    <row r="143" spans="2:26" x14ac:dyDescent="0.3">
      <c r="B143" s="89" t="str">
        <f>IF(DB!B133="","",DB!B133)</f>
        <v/>
      </c>
      <c r="C143" s="170" t="str">
        <f>IF(DB!C133="","",DB!C133)</f>
        <v/>
      </c>
      <c r="D143" s="170"/>
      <c r="E143" s="119" t="str">
        <f>IF(DB!D133="","",DB!D133)</f>
        <v/>
      </c>
      <c r="F143" s="119" t="str">
        <f>IF(DB!E133="","",DB!E133)</f>
        <v/>
      </c>
      <c r="G143" s="119" t="str">
        <f>IF(DB!F133="","",DB!F133)</f>
        <v/>
      </c>
      <c r="H143" s="119" t="str">
        <f>IF(DB!G133="","",DB!G133)</f>
        <v/>
      </c>
      <c r="I143" s="119" t="str">
        <f>IF(DB!H133="","",DB!H133)</f>
        <v/>
      </c>
      <c r="J143" s="50" t="str">
        <f t="shared" si="5"/>
        <v/>
      </c>
      <c r="K143" s="4" t="s">
        <v>42</v>
      </c>
      <c r="L143" s="95" t="s">
        <v>44</v>
      </c>
      <c r="M143" s="96"/>
      <c r="N143" s="97" t="s">
        <v>44</v>
      </c>
      <c r="O143" s="97"/>
      <c r="P143" s="90" t="str">
        <f>IFERROR(IF(L143="Ja",IF(M143/VLOOKUP(N143,Bevölkerung!$C$9:$E$24,3,0)=0,"",IF(M143/VLOOKUP(N143,Bevölkerung!$C$9:$E$24,3,0)="","",M143/VLOOKUP(N143,Bevölkerung!$C$9:$E$24,3,0))),IF(L143="Nein",IF(O143=0,"",IF(O143="","",O143)),IF(L143="(Bitte Wählen)","MV","ERROR"))),"")</f>
        <v>MV</v>
      </c>
      <c r="Q143" s="91" t="str">
        <f>IF(P143="","(Bitte Fallzahlen pflegen)",IF('3a. Bewertung der Leistungen'!P143&gt;Größenordnung!$A$9,Größenordnung!$C$9,IF('3a. Bewertung der Leistungen'!P143&gt;Größenordnung!$A$8,Größenordnung!$C$8,IF('3a. Bewertung der Leistungen'!P143&gt;Größenordnung!$A$7,Größenordnung!$C$7,IF('3a. Bewertung der Leistungen'!P143&gt;Größenordnung!$A$6,Größenordnung!$C$6,IF('3a. Bewertung der Leistungen'!P143&gt;Größenordnung!$A$5,Größenordnung!$C$5,IF('3a. Bewertung der Leistungen'!P143&gt;Größenordnung!$A$4,Größenordnung!$C$4,IF('3a. Bewertung der Leistungen'!P143&gt;Größenordnung!$A$3,Größenordnung!$C$3,"ERROR"))))))))</f>
        <v>1000001-10000000</v>
      </c>
      <c r="R143" s="91" t="str">
        <f>IF(L143="(Bitte Wählen)","(Bitte pflegen)",IF(Q143="(Bitte Fallzahlen pflegen)","(Bitte pflegen)",VLOOKUP(Q143,Größenordnung!$C$3:$D$9,2,0)))</f>
        <v>(Bitte pflegen)</v>
      </c>
      <c r="S143" s="98" t="s">
        <v>44</v>
      </c>
      <c r="T143" s="98" t="s">
        <v>44</v>
      </c>
      <c r="U143" s="98" t="s">
        <v>44</v>
      </c>
      <c r="V143" s="92" t="str">
        <f t="shared" si="8"/>
        <v>(Bitte pflegen)</v>
      </c>
      <c r="W143" s="92"/>
      <c r="X143" s="92" t="str">
        <f t="shared" si="6"/>
        <v>(Bitte pflegen)</v>
      </c>
      <c r="Y143" s="92"/>
      <c r="Z143" s="92" t="str">
        <f t="shared" si="7"/>
        <v>Nein</v>
      </c>
    </row>
    <row r="144" spans="2:26" x14ac:dyDescent="0.3">
      <c r="B144" s="89" t="str">
        <f>IF(DB!B134="","",DB!B134)</f>
        <v/>
      </c>
      <c r="C144" s="170" t="str">
        <f>IF(DB!C134="","",DB!C134)</f>
        <v/>
      </c>
      <c r="D144" s="170"/>
      <c r="E144" s="119" t="str">
        <f>IF(DB!D134="","",DB!D134)</f>
        <v/>
      </c>
      <c r="F144" s="119" t="str">
        <f>IF(DB!E134="","",DB!E134)</f>
        <v/>
      </c>
      <c r="G144" s="119" t="str">
        <f>IF(DB!F134="","",DB!F134)</f>
        <v/>
      </c>
      <c r="H144" s="119" t="str">
        <f>IF(DB!G134="","",DB!G134)</f>
        <v/>
      </c>
      <c r="I144" s="119" t="str">
        <f>IF(DB!H134="","",DB!H134)</f>
        <v/>
      </c>
      <c r="J144" s="50" t="str">
        <f t="shared" si="5"/>
        <v/>
      </c>
      <c r="K144" s="4" t="s">
        <v>42</v>
      </c>
      <c r="L144" s="95" t="s">
        <v>44</v>
      </c>
      <c r="M144" s="96"/>
      <c r="N144" s="97" t="s">
        <v>44</v>
      </c>
      <c r="O144" s="97"/>
      <c r="P144" s="90" t="str">
        <f>IFERROR(IF(L144="Ja",IF(M144/VLOOKUP(N144,Bevölkerung!$C$9:$E$24,3,0)=0,"",IF(M144/VLOOKUP(N144,Bevölkerung!$C$9:$E$24,3,0)="","",M144/VLOOKUP(N144,Bevölkerung!$C$9:$E$24,3,0))),IF(L144="Nein",IF(O144=0,"",IF(O144="","",O144)),IF(L144="(Bitte Wählen)","MV","ERROR"))),"")</f>
        <v>MV</v>
      </c>
      <c r="Q144" s="91" t="str">
        <f>IF(P144="","(Bitte Fallzahlen pflegen)",IF('3a. Bewertung der Leistungen'!P144&gt;Größenordnung!$A$9,Größenordnung!$C$9,IF('3a. Bewertung der Leistungen'!P144&gt;Größenordnung!$A$8,Größenordnung!$C$8,IF('3a. Bewertung der Leistungen'!P144&gt;Größenordnung!$A$7,Größenordnung!$C$7,IF('3a. Bewertung der Leistungen'!P144&gt;Größenordnung!$A$6,Größenordnung!$C$6,IF('3a. Bewertung der Leistungen'!P144&gt;Größenordnung!$A$5,Größenordnung!$C$5,IF('3a. Bewertung der Leistungen'!P144&gt;Größenordnung!$A$4,Größenordnung!$C$4,IF('3a. Bewertung der Leistungen'!P144&gt;Größenordnung!$A$3,Größenordnung!$C$3,"ERROR"))))))))</f>
        <v>1000001-10000000</v>
      </c>
      <c r="R144" s="91" t="str">
        <f>IF(L144="(Bitte Wählen)","(Bitte pflegen)",IF(Q144="(Bitte Fallzahlen pflegen)","(Bitte pflegen)",VLOOKUP(Q144,Größenordnung!$C$3:$D$9,2,0)))</f>
        <v>(Bitte pflegen)</v>
      </c>
      <c r="S144" s="98" t="s">
        <v>44</v>
      </c>
      <c r="T144" s="98" t="s">
        <v>44</v>
      </c>
      <c r="U144" s="98" t="s">
        <v>44</v>
      </c>
      <c r="V144" s="92" t="str">
        <f t="shared" si="8"/>
        <v>(Bitte pflegen)</v>
      </c>
      <c r="W144" s="92"/>
      <c r="X144" s="92" t="str">
        <f t="shared" si="6"/>
        <v>(Bitte pflegen)</v>
      </c>
      <c r="Y144" s="92"/>
      <c r="Z144" s="92" t="str">
        <f t="shared" si="7"/>
        <v>Nein</v>
      </c>
    </row>
    <row r="145" spans="2:26" x14ac:dyDescent="0.3">
      <c r="B145" s="89" t="str">
        <f>IF(DB!B135="","",DB!B135)</f>
        <v/>
      </c>
      <c r="C145" s="170" t="str">
        <f>IF(DB!C135="","",DB!C135)</f>
        <v/>
      </c>
      <c r="D145" s="170"/>
      <c r="E145" s="119" t="str">
        <f>IF(DB!D135="","",DB!D135)</f>
        <v/>
      </c>
      <c r="F145" s="119" t="str">
        <f>IF(DB!E135="","",DB!E135)</f>
        <v/>
      </c>
      <c r="G145" s="119" t="str">
        <f>IF(DB!F135="","",DB!F135)</f>
        <v/>
      </c>
      <c r="H145" s="119" t="str">
        <f>IF(DB!G135="","",DB!G135)</f>
        <v/>
      </c>
      <c r="I145" s="119" t="str">
        <f>IF(DB!H135="","",DB!H135)</f>
        <v/>
      </c>
      <c r="J145" s="50" t="str">
        <f t="shared" si="5"/>
        <v/>
      </c>
      <c r="K145" s="4" t="s">
        <v>42</v>
      </c>
      <c r="L145" s="95" t="s">
        <v>44</v>
      </c>
      <c r="M145" s="96"/>
      <c r="N145" s="97" t="s">
        <v>44</v>
      </c>
      <c r="O145" s="97"/>
      <c r="P145" s="90" t="str">
        <f>IFERROR(IF(L145="Ja",IF(M145/VLOOKUP(N145,Bevölkerung!$C$9:$E$24,3,0)=0,"",IF(M145/VLOOKUP(N145,Bevölkerung!$C$9:$E$24,3,0)="","",M145/VLOOKUP(N145,Bevölkerung!$C$9:$E$24,3,0))),IF(L145="Nein",IF(O145=0,"",IF(O145="","",O145)),IF(L145="(Bitte Wählen)","MV","ERROR"))),"")</f>
        <v>MV</v>
      </c>
      <c r="Q145" s="91" t="str">
        <f>IF(P145="","(Bitte Fallzahlen pflegen)",IF('3a. Bewertung der Leistungen'!P145&gt;Größenordnung!$A$9,Größenordnung!$C$9,IF('3a. Bewertung der Leistungen'!P145&gt;Größenordnung!$A$8,Größenordnung!$C$8,IF('3a. Bewertung der Leistungen'!P145&gt;Größenordnung!$A$7,Größenordnung!$C$7,IF('3a. Bewertung der Leistungen'!P145&gt;Größenordnung!$A$6,Größenordnung!$C$6,IF('3a. Bewertung der Leistungen'!P145&gt;Größenordnung!$A$5,Größenordnung!$C$5,IF('3a. Bewertung der Leistungen'!P145&gt;Größenordnung!$A$4,Größenordnung!$C$4,IF('3a. Bewertung der Leistungen'!P145&gt;Größenordnung!$A$3,Größenordnung!$C$3,"ERROR"))))))))</f>
        <v>1000001-10000000</v>
      </c>
      <c r="R145" s="91" t="str">
        <f>IF(L145="(Bitte Wählen)","(Bitte pflegen)",IF(Q145="(Bitte Fallzahlen pflegen)","(Bitte pflegen)",VLOOKUP(Q145,Größenordnung!$C$3:$D$9,2,0)))</f>
        <v>(Bitte pflegen)</v>
      </c>
      <c r="S145" s="98" t="s">
        <v>44</v>
      </c>
      <c r="T145" s="98" t="s">
        <v>44</v>
      </c>
      <c r="U145" s="98" t="s">
        <v>44</v>
      </c>
      <c r="V145" s="92" t="str">
        <f t="shared" si="8"/>
        <v>(Bitte pflegen)</v>
      </c>
      <c r="W145" s="92"/>
      <c r="X145" s="92" t="str">
        <f t="shared" si="6"/>
        <v>(Bitte pflegen)</v>
      </c>
      <c r="Y145" s="92"/>
      <c r="Z145" s="92" t="str">
        <f t="shared" si="7"/>
        <v>Nein</v>
      </c>
    </row>
    <row r="146" spans="2:26" x14ac:dyDescent="0.3">
      <c r="B146" s="89" t="str">
        <f>IF(DB!B136="","",DB!B136)</f>
        <v/>
      </c>
      <c r="C146" s="170" t="str">
        <f>IF(DB!C136="","",DB!C136)</f>
        <v/>
      </c>
      <c r="D146" s="170"/>
      <c r="E146" s="119" t="str">
        <f>IF(DB!D136="","",DB!D136)</f>
        <v/>
      </c>
      <c r="F146" s="119" t="str">
        <f>IF(DB!E136="","",DB!E136)</f>
        <v/>
      </c>
      <c r="G146" s="119" t="str">
        <f>IF(DB!F136="","",DB!F136)</f>
        <v/>
      </c>
      <c r="H146" s="119" t="str">
        <f>IF(DB!G136="","",DB!G136)</f>
        <v/>
      </c>
      <c r="I146" s="119" t="str">
        <f>IF(DB!H136="","",DB!H136)</f>
        <v/>
      </c>
      <c r="J146" s="50" t="str">
        <f t="shared" si="5"/>
        <v/>
      </c>
      <c r="K146" s="4" t="s">
        <v>42</v>
      </c>
      <c r="L146" s="95" t="s">
        <v>44</v>
      </c>
      <c r="M146" s="96"/>
      <c r="N146" s="97" t="s">
        <v>44</v>
      </c>
      <c r="O146" s="97"/>
      <c r="P146" s="90" t="str">
        <f>IFERROR(IF(L146="Ja",IF(M146/VLOOKUP(N146,Bevölkerung!$C$9:$E$24,3,0)=0,"",IF(M146/VLOOKUP(N146,Bevölkerung!$C$9:$E$24,3,0)="","",M146/VLOOKUP(N146,Bevölkerung!$C$9:$E$24,3,0))),IF(L146="Nein",IF(O146=0,"",IF(O146="","",O146)),IF(L146="(Bitte Wählen)","MV","ERROR"))),"")</f>
        <v>MV</v>
      </c>
      <c r="Q146" s="91" t="str">
        <f>IF(P146="","(Bitte Fallzahlen pflegen)",IF('3a. Bewertung der Leistungen'!P146&gt;Größenordnung!$A$9,Größenordnung!$C$9,IF('3a. Bewertung der Leistungen'!P146&gt;Größenordnung!$A$8,Größenordnung!$C$8,IF('3a. Bewertung der Leistungen'!P146&gt;Größenordnung!$A$7,Größenordnung!$C$7,IF('3a. Bewertung der Leistungen'!P146&gt;Größenordnung!$A$6,Größenordnung!$C$6,IF('3a. Bewertung der Leistungen'!P146&gt;Größenordnung!$A$5,Größenordnung!$C$5,IF('3a. Bewertung der Leistungen'!P146&gt;Größenordnung!$A$4,Größenordnung!$C$4,IF('3a. Bewertung der Leistungen'!P146&gt;Größenordnung!$A$3,Größenordnung!$C$3,"ERROR"))))))))</f>
        <v>1000001-10000000</v>
      </c>
      <c r="R146" s="91" t="str">
        <f>IF(L146="(Bitte Wählen)","(Bitte pflegen)",IF(Q146="(Bitte Fallzahlen pflegen)","(Bitte pflegen)",VLOOKUP(Q146,Größenordnung!$C$3:$D$9,2,0)))</f>
        <v>(Bitte pflegen)</v>
      </c>
      <c r="S146" s="98" t="s">
        <v>44</v>
      </c>
      <c r="T146" s="98" t="s">
        <v>44</v>
      </c>
      <c r="U146" s="98" t="s">
        <v>44</v>
      </c>
      <c r="V146" s="92" t="str">
        <f t="shared" si="8"/>
        <v>(Bitte pflegen)</v>
      </c>
      <c r="W146" s="92"/>
      <c r="X146" s="92" t="str">
        <f t="shared" si="6"/>
        <v>(Bitte pflegen)</v>
      </c>
      <c r="Y146" s="92"/>
      <c r="Z146" s="92" t="str">
        <f t="shared" si="7"/>
        <v>Nein</v>
      </c>
    </row>
    <row r="147" spans="2:26" x14ac:dyDescent="0.3">
      <c r="B147" s="89" t="str">
        <f>IF(DB!B137="","",DB!B137)</f>
        <v/>
      </c>
      <c r="C147" s="170" t="str">
        <f>IF(DB!C137="","",DB!C137)</f>
        <v/>
      </c>
      <c r="D147" s="170"/>
      <c r="E147" s="119" t="str">
        <f>IF(DB!D137="","",DB!D137)</f>
        <v/>
      </c>
      <c r="F147" s="119" t="str">
        <f>IF(DB!E137="","",DB!E137)</f>
        <v/>
      </c>
      <c r="G147" s="119" t="str">
        <f>IF(DB!F137="","",DB!F137)</f>
        <v/>
      </c>
      <c r="H147" s="119" t="str">
        <f>IF(DB!G137="","",DB!G137)</f>
        <v/>
      </c>
      <c r="I147" s="119" t="str">
        <f>IF(DB!H137="","",DB!H137)</f>
        <v/>
      </c>
      <c r="J147" s="50" t="str">
        <f t="shared" ref="J147:J210" si="9">IF(I147="","",IF($E$9="Nein","Nein",IF($E$9="Ja",IF($E$10="Nein","Ja",IF($E$10="Ja",K147,"Wählen")),"Wählen")))</f>
        <v/>
      </c>
      <c r="K147" s="4" t="s">
        <v>42</v>
      </c>
      <c r="L147" s="95" t="s">
        <v>44</v>
      </c>
      <c r="M147" s="96"/>
      <c r="N147" s="97" t="s">
        <v>44</v>
      </c>
      <c r="O147" s="97"/>
      <c r="P147" s="90" t="str">
        <f>IFERROR(IF(L147="Ja",IF(M147/VLOOKUP(N147,Bevölkerung!$C$9:$E$24,3,0)=0,"",IF(M147/VLOOKUP(N147,Bevölkerung!$C$9:$E$24,3,0)="","",M147/VLOOKUP(N147,Bevölkerung!$C$9:$E$24,3,0))),IF(L147="Nein",IF(O147=0,"",IF(O147="","",O147)),IF(L147="(Bitte Wählen)","MV","ERROR"))),"")</f>
        <v>MV</v>
      </c>
      <c r="Q147" s="91" t="str">
        <f>IF(P147="","(Bitte Fallzahlen pflegen)",IF('3a. Bewertung der Leistungen'!P147&gt;Größenordnung!$A$9,Größenordnung!$C$9,IF('3a. Bewertung der Leistungen'!P147&gt;Größenordnung!$A$8,Größenordnung!$C$8,IF('3a. Bewertung der Leistungen'!P147&gt;Größenordnung!$A$7,Größenordnung!$C$7,IF('3a. Bewertung der Leistungen'!P147&gt;Größenordnung!$A$6,Größenordnung!$C$6,IF('3a. Bewertung der Leistungen'!P147&gt;Größenordnung!$A$5,Größenordnung!$C$5,IF('3a. Bewertung der Leistungen'!P147&gt;Größenordnung!$A$4,Größenordnung!$C$4,IF('3a. Bewertung der Leistungen'!P147&gt;Größenordnung!$A$3,Größenordnung!$C$3,"ERROR"))))))))</f>
        <v>1000001-10000000</v>
      </c>
      <c r="R147" s="91" t="str">
        <f>IF(L147="(Bitte Wählen)","(Bitte pflegen)",IF(Q147="(Bitte Fallzahlen pflegen)","(Bitte pflegen)",VLOOKUP(Q147,Größenordnung!$C$3:$D$9,2,0)))</f>
        <v>(Bitte pflegen)</v>
      </c>
      <c r="S147" s="98" t="s">
        <v>44</v>
      </c>
      <c r="T147" s="98" t="s">
        <v>44</v>
      </c>
      <c r="U147" s="98" t="s">
        <v>44</v>
      </c>
      <c r="V147" s="92" t="str">
        <f t="shared" si="8"/>
        <v>(Bitte pflegen)</v>
      </c>
      <c r="W147" s="92"/>
      <c r="X147" s="92" t="str">
        <f t="shared" ref="X147:X210" si="10">IF(V147="(Bitte pflegen)","(Bitte pflegen)",IF(R147="(Bitte pflegen)","(Bitte pflegen)",R147*$D$13+V147*$E$13))</f>
        <v>(Bitte pflegen)</v>
      </c>
      <c r="Y147" s="92"/>
      <c r="Z147" s="92" t="str">
        <f t="shared" ref="Z147:Z210" si="11">IF(J147="Nein","Ja",IF(X147="(Bitte pflegen)","Nein",IF(X147&gt;=1,IF(B147&gt;=1,"Ja","Error"),"ERROR")))</f>
        <v>Nein</v>
      </c>
    </row>
    <row r="148" spans="2:26" x14ac:dyDescent="0.3">
      <c r="B148" s="89" t="str">
        <f>IF(DB!B138="","",DB!B138)</f>
        <v/>
      </c>
      <c r="C148" s="170" t="str">
        <f>IF(DB!C138="","",DB!C138)</f>
        <v/>
      </c>
      <c r="D148" s="170"/>
      <c r="E148" s="119" t="str">
        <f>IF(DB!D138="","",DB!D138)</f>
        <v/>
      </c>
      <c r="F148" s="119" t="str">
        <f>IF(DB!E138="","",DB!E138)</f>
        <v/>
      </c>
      <c r="G148" s="119" t="str">
        <f>IF(DB!F138="","",DB!F138)</f>
        <v/>
      </c>
      <c r="H148" s="119" t="str">
        <f>IF(DB!G138="","",DB!G138)</f>
        <v/>
      </c>
      <c r="I148" s="119" t="str">
        <f>IF(DB!H138="","",DB!H138)</f>
        <v/>
      </c>
      <c r="J148" s="50" t="str">
        <f t="shared" si="9"/>
        <v/>
      </c>
      <c r="K148" s="4" t="s">
        <v>42</v>
      </c>
      <c r="L148" s="95" t="s">
        <v>44</v>
      </c>
      <c r="M148" s="96"/>
      <c r="N148" s="97" t="s">
        <v>44</v>
      </c>
      <c r="O148" s="97"/>
      <c r="P148" s="90" t="str">
        <f>IFERROR(IF(L148="Ja",IF(M148/VLOOKUP(N148,Bevölkerung!$C$9:$E$24,3,0)=0,"",IF(M148/VLOOKUP(N148,Bevölkerung!$C$9:$E$24,3,0)="","",M148/VLOOKUP(N148,Bevölkerung!$C$9:$E$24,3,0))),IF(L148="Nein",IF(O148=0,"",IF(O148="","",O148)),IF(L148="(Bitte Wählen)","MV","ERROR"))),"")</f>
        <v>MV</v>
      </c>
      <c r="Q148" s="91" t="str">
        <f>IF(P148="","(Bitte Fallzahlen pflegen)",IF('3a. Bewertung der Leistungen'!P148&gt;Größenordnung!$A$9,Größenordnung!$C$9,IF('3a. Bewertung der Leistungen'!P148&gt;Größenordnung!$A$8,Größenordnung!$C$8,IF('3a. Bewertung der Leistungen'!P148&gt;Größenordnung!$A$7,Größenordnung!$C$7,IF('3a. Bewertung der Leistungen'!P148&gt;Größenordnung!$A$6,Größenordnung!$C$6,IF('3a. Bewertung der Leistungen'!P148&gt;Größenordnung!$A$5,Größenordnung!$C$5,IF('3a. Bewertung der Leistungen'!P148&gt;Größenordnung!$A$4,Größenordnung!$C$4,IF('3a. Bewertung der Leistungen'!P148&gt;Größenordnung!$A$3,Größenordnung!$C$3,"ERROR"))))))))</f>
        <v>1000001-10000000</v>
      </c>
      <c r="R148" s="91" t="str">
        <f>IF(L148="(Bitte Wählen)","(Bitte pflegen)",IF(Q148="(Bitte Fallzahlen pflegen)","(Bitte pflegen)",VLOOKUP(Q148,Größenordnung!$C$3:$D$9,2,0)))</f>
        <v>(Bitte pflegen)</v>
      </c>
      <c r="S148" s="98" t="s">
        <v>44</v>
      </c>
      <c r="T148" s="98" t="s">
        <v>44</v>
      </c>
      <c r="U148" s="98" t="s">
        <v>44</v>
      </c>
      <c r="V148" s="92" t="str">
        <f t="shared" si="8"/>
        <v>(Bitte pflegen)</v>
      </c>
      <c r="W148" s="92"/>
      <c r="X148" s="92" t="str">
        <f t="shared" si="10"/>
        <v>(Bitte pflegen)</v>
      </c>
      <c r="Y148" s="92"/>
      <c r="Z148" s="92" t="str">
        <f t="shared" si="11"/>
        <v>Nein</v>
      </c>
    </row>
    <row r="149" spans="2:26" x14ac:dyDescent="0.3">
      <c r="B149" s="89" t="str">
        <f>IF(DB!B139="","",DB!B139)</f>
        <v/>
      </c>
      <c r="C149" s="170" t="str">
        <f>IF(DB!C139="","",DB!C139)</f>
        <v/>
      </c>
      <c r="D149" s="170"/>
      <c r="E149" s="119" t="str">
        <f>IF(DB!D139="","",DB!D139)</f>
        <v/>
      </c>
      <c r="F149" s="119" t="str">
        <f>IF(DB!E139="","",DB!E139)</f>
        <v/>
      </c>
      <c r="G149" s="119" t="str">
        <f>IF(DB!F139="","",DB!F139)</f>
        <v/>
      </c>
      <c r="H149" s="119" t="str">
        <f>IF(DB!G139="","",DB!G139)</f>
        <v/>
      </c>
      <c r="I149" s="119" t="str">
        <f>IF(DB!H139="","",DB!H139)</f>
        <v/>
      </c>
      <c r="J149" s="50" t="str">
        <f t="shared" si="9"/>
        <v/>
      </c>
      <c r="K149" s="4" t="s">
        <v>42</v>
      </c>
      <c r="L149" s="95" t="s">
        <v>44</v>
      </c>
      <c r="M149" s="96"/>
      <c r="N149" s="97" t="s">
        <v>44</v>
      </c>
      <c r="O149" s="97"/>
      <c r="P149" s="90" t="str">
        <f>IFERROR(IF(L149="Ja",IF(M149/VLOOKUP(N149,Bevölkerung!$C$9:$E$24,3,0)=0,"",IF(M149/VLOOKUP(N149,Bevölkerung!$C$9:$E$24,3,0)="","",M149/VLOOKUP(N149,Bevölkerung!$C$9:$E$24,3,0))),IF(L149="Nein",IF(O149=0,"",IF(O149="","",O149)),IF(L149="(Bitte Wählen)","MV","ERROR"))),"")</f>
        <v>MV</v>
      </c>
      <c r="Q149" s="91" t="str">
        <f>IF(P149="","(Bitte Fallzahlen pflegen)",IF('3a. Bewertung der Leistungen'!P149&gt;Größenordnung!$A$9,Größenordnung!$C$9,IF('3a. Bewertung der Leistungen'!P149&gt;Größenordnung!$A$8,Größenordnung!$C$8,IF('3a. Bewertung der Leistungen'!P149&gt;Größenordnung!$A$7,Größenordnung!$C$7,IF('3a. Bewertung der Leistungen'!P149&gt;Größenordnung!$A$6,Größenordnung!$C$6,IF('3a. Bewertung der Leistungen'!P149&gt;Größenordnung!$A$5,Größenordnung!$C$5,IF('3a. Bewertung der Leistungen'!P149&gt;Größenordnung!$A$4,Größenordnung!$C$4,IF('3a. Bewertung der Leistungen'!P149&gt;Größenordnung!$A$3,Größenordnung!$C$3,"ERROR"))))))))</f>
        <v>1000001-10000000</v>
      </c>
      <c r="R149" s="91" t="str">
        <f>IF(L149="(Bitte Wählen)","(Bitte pflegen)",IF(Q149="(Bitte Fallzahlen pflegen)","(Bitte pflegen)",VLOOKUP(Q149,Größenordnung!$C$3:$D$9,2,0)))</f>
        <v>(Bitte pflegen)</v>
      </c>
      <c r="S149" s="98" t="s">
        <v>44</v>
      </c>
      <c r="T149" s="98" t="s">
        <v>44</v>
      </c>
      <c r="U149" s="98" t="s">
        <v>44</v>
      </c>
      <c r="V149" s="92" t="str">
        <f t="shared" si="8"/>
        <v>(Bitte pflegen)</v>
      </c>
      <c r="W149" s="92"/>
      <c r="X149" s="92" t="str">
        <f t="shared" si="10"/>
        <v>(Bitte pflegen)</v>
      </c>
      <c r="Y149" s="92"/>
      <c r="Z149" s="92" t="str">
        <f t="shared" si="11"/>
        <v>Nein</v>
      </c>
    </row>
    <row r="150" spans="2:26" x14ac:dyDescent="0.3">
      <c r="B150" s="89" t="str">
        <f>IF(DB!B140="","",DB!B140)</f>
        <v/>
      </c>
      <c r="C150" s="170" t="str">
        <f>IF(DB!C140="","",DB!C140)</f>
        <v/>
      </c>
      <c r="D150" s="170"/>
      <c r="E150" s="119" t="str">
        <f>IF(DB!D140="","",DB!D140)</f>
        <v/>
      </c>
      <c r="F150" s="119" t="str">
        <f>IF(DB!E140="","",DB!E140)</f>
        <v/>
      </c>
      <c r="G150" s="119" t="str">
        <f>IF(DB!F140="","",DB!F140)</f>
        <v/>
      </c>
      <c r="H150" s="119" t="str">
        <f>IF(DB!G140="","",DB!G140)</f>
        <v/>
      </c>
      <c r="I150" s="119" t="str">
        <f>IF(DB!H140="","",DB!H140)</f>
        <v/>
      </c>
      <c r="J150" s="50" t="str">
        <f t="shared" si="9"/>
        <v/>
      </c>
      <c r="K150" s="4" t="s">
        <v>42</v>
      </c>
      <c r="L150" s="95" t="s">
        <v>44</v>
      </c>
      <c r="M150" s="96"/>
      <c r="N150" s="97" t="s">
        <v>44</v>
      </c>
      <c r="O150" s="97"/>
      <c r="P150" s="90" t="str">
        <f>IFERROR(IF(L150="Ja",IF(M150/VLOOKUP(N150,Bevölkerung!$C$9:$E$24,3,0)=0,"",IF(M150/VLOOKUP(N150,Bevölkerung!$C$9:$E$24,3,0)="","",M150/VLOOKUP(N150,Bevölkerung!$C$9:$E$24,3,0))),IF(L150="Nein",IF(O150=0,"",IF(O150="","",O150)),IF(L150="(Bitte Wählen)","MV","ERROR"))),"")</f>
        <v>MV</v>
      </c>
      <c r="Q150" s="91" t="str">
        <f>IF(P150="","(Bitte Fallzahlen pflegen)",IF('3a. Bewertung der Leistungen'!P150&gt;Größenordnung!$A$9,Größenordnung!$C$9,IF('3a. Bewertung der Leistungen'!P150&gt;Größenordnung!$A$8,Größenordnung!$C$8,IF('3a. Bewertung der Leistungen'!P150&gt;Größenordnung!$A$7,Größenordnung!$C$7,IF('3a. Bewertung der Leistungen'!P150&gt;Größenordnung!$A$6,Größenordnung!$C$6,IF('3a. Bewertung der Leistungen'!P150&gt;Größenordnung!$A$5,Größenordnung!$C$5,IF('3a. Bewertung der Leistungen'!P150&gt;Größenordnung!$A$4,Größenordnung!$C$4,IF('3a. Bewertung der Leistungen'!P150&gt;Größenordnung!$A$3,Größenordnung!$C$3,"ERROR"))))))))</f>
        <v>1000001-10000000</v>
      </c>
      <c r="R150" s="91" t="str">
        <f>IF(L150="(Bitte Wählen)","(Bitte pflegen)",IF(Q150="(Bitte Fallzahlen pflegen)","(Bitte pflegen)",VLOOKUP(Q150,Größenordnung!$C$3:$D$9,2,0)))</f>
        <v>(Bitte pflegen)</v>
      </c>
      <c r="S150" s="98" t="s">
        <v>44</v>
      </c>
      <c r="T150" s="98" t="s">
        <v>44</v>
      </c>
      <c r="U150" s="98" t="s">
        <v>44</v>
      </c>
      <c r="V150" s="92" t="str">
        <f t="shared" si="8"/>
        <v>(Bitte pflegen)</v>
      </c>
      <c r="W150" s="92"/>
      <c r="X150" s="92" t="str">
        <f t="shared" si="10"/>
        <v>(Bitte pflegen)</v>
      </c>
      <c r="Y150" s="92"/>
      <c r="Z150" s="92" t="str">
        <f t="shared" si="11"/>
        <v>Nein</v>
      </c>
    </row>
    <row r="151" spans="2:26" x14ac:dyDescent="0.3">
      <c r="B151" s="89" t="str">
        <f>IF(DB!B141="","",DB!B141)</f>
        <v/>
      </c>
      <c r="C151" s="170" t="str">
        <f>IF(DB!C141="","",DB!C141)</f>
        <v/>
      </c>
      <c r="D151" s="170"/>
      <c r="E151" s="119" t="str">
        <f>IF(DB!D141="","",DB!D141)</f>
        <v/>
      </c>
      <c r="F151" s="119" t="str">
        <f>IF(DB!E141="","",DB!E141)</f>
        <v/>
      </c>
      <c r="G151" s="119" t="str">
        <f>IF(DB!F141="","",DB!F141)</f>
        <v/>
      </c>
      <c r="H151" s="119" t="str">
        <f>IF(DB!G141="","",DB!G141)</f>
        <v/>
      </c>
      <c r="I151" s="119" t="str">
        <f>IF(DB!H141="","",DB!H141)</f>
        <v/>
      </c>
      <c r="J151" s="50" t="str">
        <f t="shared" si="9"/>
        <v/>
      </c>
      <c r="K151" s="4" t="s">
        <v>42</v>
      </c>
      <c r="L151" s="95" t="s">
        <v>44</v>
      </c>
      <c r="M151" s="96"/>
      <c r="N151" s="97" t="s">
        <v>44</v>
      </c>
      <c r="O151" s="97"/>
      <c r="P151" s="90" t="str">
        <f>IFERROR(IF(L151="Ja",IF(M151/VLOOKUP(N151,Bevölkerung!$C$9:$E$24,3,0)=0,"",IF(M151/VLOOKUP(N151,Bevölkerung!$C$9:$E$24,3,0)="","",M151/VLOOKUP(N151,Bevölkerung!$C$9:$E$24,3,0))),IF(L151="Nein",IF(O151=0,"",IF(O151="","",O151)),IF(L151="(Bitte Wählen)","MV","ERROR"))),"")</f>
        <v>MV</v>
      </c>
      <c r="Q151" s="91" t="str">
        <f>IF(P151="","(Bitte Fallzahlen pflegen)",IF('3a. Bewertung der Leistungen'!P151&gt;Größenordnung!$A$9,Größenordnung!$C$9,IF('3a. Bewertung der Leistungen'!P151&gt;Größenordnung!$A$8,Größenordnung!$C$8,IF('3a. Bewertung der Leistungen'!P151&gt;Größenordnung!$A$7,Größenordnung!$C$7,IF('3a. Bewertung der Leistungen'!P151&gt;Größenordnung!$A$6,Größenordnung!$C$6,IF('3a. Bewertung der Leistungen'!P151&gt;Größenordnung!$A$5,Größenordnung!$C$5,IF('3a. Bewertung der Leistungen'!P151&gt;Größenordnung!$A$4,Größenordnung!$C$4,IF('3a. Bewertung der Leistungen'!P151&gt;Größenordnung!$A$3,Größenordnung!$C$3,"ERROR"))))))))</f>
        <v>1000001-10000000</v>
      </c>
      <c r="R151" s="91" t="str">
        <f>IF(L151="(Bitte Wählen)","(Bitte pflegen)",IF(Q151="(Bitte Fallzahlen pflegen)","(Bitte pflegen)",VLOOKUP(Q151,Größenordnung!$C$3:$D$9,2,0)))</f>
        <v>(Bitte pflegen)</v>
      </c>
      <c r="S151" s="98" t="s">
        <v>44</v>
      </c>
      <c r="T151" s="98" t="s">
        <v>44</v>
      </c>
      <c r="U151" s="98" t="s">
        <v>44</v>
      </c>
      <c r="V151" s="92" t="str">
        <f t="shared" si="8"/>
        <v>(Bitte pflegen)</v>
      </c>
      <c r="W151" s="92"/>
      <c r="X151" s="92" t="str">
        <f t="shared" si="10"/>
        <v>(Bitte pflegen)</v>
      </c>
      <c r="Y151" s="92"/>
      <c r="Z151" s="92" t="str">
        <f t="shared" si="11"/>
        <v>Nein</v>
      </c>
    </row>
    <row r="152" spans="2:26" x14ac:dyDescent="0.3">
      <c r="B152" s="89" t="str">
        <f>IF(DB!B142="","",DB!B142)</f>
        <v/>
      </c>
      <c r="C152" s="170" t="str">
        <f>IF(DB!C142="","",DB!C142)</f>
        <v/>
      </c>
      <c r="D152" s="170"/>
      <c r="E152" s="119" t="str">
        <f>IF(DB!D142="","",DB!D142)</f>
        <v/>
      </c>
      <c r="F152" s="119" t="str">
        <f>IF(DB!E142="","",DB!E142)</f>
        <v/>
      </c>
      <c r="G152" s="119" t="str">
        <f>IF(DB!F142="","",DB!F142)</f>
        <v/>
      </c>
      <c r="H152" s="119" t="str">
        <f>IF(DB!G142="","",DB!G142)</f>
        <v/>
      </c>
      <c r="I152" s="119" t="str">
        <f>IF(DB!H142="","",DB!H142)</f>
        <v/>
      </c>
      <c r="J152" s="50" t="str">
        <f t="shared" si="9"/>
        <v/>
      </c>
      <c r="K152" s="4" t="s">
        <v>42</v>
      </c>
      <c r="L152" s="95" t="s">
        <v>44</v>
      </c>
      <c r="M152" s="96"/>
      <c r="N152" s="97" t="s">
        <v>44</v>
      </c>
      <c r="O152" s="97"/>
      <c r="P152" s="90" t="str">
        <f>IFERROR(IF(L152="Ja",IF(M152/VLOOKUP(N152,Bevölkerung!$C$9:$E$24,3,0)=0,"",IF(M152/VLOOKUP(N152,Bevölkerung!$C$9:$E$24,3,0)="","",M152/VLOOKUP(N152,Bevölkerung!$C$9:$E$24,3,0))),IF(L152="Nein",IF(O152=0,"",IF(O152="","",O152)),IF(L152="(Bitte Wählen)","MV","ERROR"))),"")</f>
        <v>MV</v>
      </c>
      <c r="Q152" s="91" t="str">
        <f>IF(P152="","(Bitte Fallzahlen pflegen)",IF('3a. Bewertung der Leistungen'!P152&gt;Größenordnung!$A$9,Größenordnung!$C$9,IF('3a. Bewertung der Leistungen'!P152&gt;Größenordnung!$A$8,Größenordnung!$C$8,IF('3a. Bewertung der Leistungen'!P152&gt;Größenordnung!$A$7,Größenordnung!$C$7,IF('3a. Bewertung der Leistungen'!P152&gt;Größenordnung!$A$6,Größenordnung!$C$6,IF('3a. Bewertung der Leistungen'!P152&gt;Größenordnung!$A$5,Größenordnung!$C$5,IF('3a. Bewertung der Leistungen'!P152&gt;Größenordnung!$A$4,Größenordnung!$C$4,IF('3a. Bewertung der Leistungen'!P152&gt;Größenordnung!$A$3,Größenordnung!$C$3,"ERROR"))))))))</f>
        <v>1000001-10000000</v>
      </c>
      <c r="R152" s="91" t="str">
        <f>IF(L152="(Bitte Wählen)","(Bitte pflegen)",IF(Q152="(Bitte Fallzahlen pflegen)","(Bitte pflegen)",VLOOKUP(Q152,Größenordnung!$C$3:$D$9,2,0)))</f>
        <v>(Bitte pflegen)</v>
      </c>
      <c r="S152" s="98" t="s">
        <v>44</v>
      </c>
      <c r="T152" s="98" t="s">
        <v>44</v>
      </c>
      <c r="U152" s="98" t="s">
        <v>44</v>
      </c>
      <c r="V152" s="92" t="str">
        <f t="shared" si="8"/>
        <v>(Bitte pflegen)</v>
      </c>
      <c r="W152" s="92"/>
      <c r="X152" s="92" t="str">
        <f t="shared" si="10"/>
        <v>(Bitte pflegen)</v>
      </c>
      <c r="Y152" s="92"/>
      <c r="Z152" s="92" t="str">
        <f t="shared" si="11"/>
        <v>Nein</v>
      </c>
    </row>
    <row r="153" spans="2:26" x14ac:dyDescent="0.3">
      <c r="B153" s="89" t="str">
        <f>IF(DB!B143="","",DB!B143)</f>
        <v/>
      </c>
      <c r="C153" s="170" t="str">
        <f>IF(DB!C143="","",DB!C143)</f>
        <v/>
      </c>
      <c r="D153" s="170"/>
      <c r="E153" s="119" t="str">
        <f>IF(DB!D143="","",DB!D143)</f>
        <v/>
      </c>
      <c r="F153" s="119" t="str">
        <f>IF(DB!E143="","",DB!E143)</f>
        <v/>
      </c>
      <c r="G153" s="119" t="str">
        <f>IF(DB!F143="","",DB!F143)</f>
        <v/>
      </c>
      <c r="H153" s="119" t="str">
        <f>IF(DB!G143="","",DB!G143)</f>
        <v/>
      </c>
      <c r="I153" s="119" t="str">
        <f>IF(DB!H143="","",DB!H143)</f>
        <v/>
      </c>
      <c r="J153" s="50" t="str">
        <f t="shared" si="9"/>
        <v/>
      </c>
      <c r="K153" s="4" t="s">
        <v>42</v>
      </c>
      <c r="L153" s="95" t="s">
        <v>44</v>
      </c>
      <c r="M153" s="96"/>
      <c r="N153" s="97" t="s">
        <v>44</v>
      </c>
      <c r="O153" s="97"/>
      <c r="P153" s="90" t="str">
        <f>IFERROR(IF(L153="Ja",IF(M153/VLOOKUP(N153,Bevölkerung!$C$9:$E$24,3,0)=0,"",IF(M153/VLOOKUP(N153,Bevölkerung!$C$9:$E$24,3,0)="","",M153/VLOOKUP(N153,Bevölkerung!$C$9:$E$24,3,0))),IF(L153="Nein",IF(O153=0,"",IF(O153="","",O153)),IF(L153="(Bitte Wählen)","MV","ERROR"))),"")</f>
        <v>MV</v>
      </c>
      <c r="Q153" s="91" t="str">
        <f>IF(P153="","(Bitte Fallzahlen pflegen)",IF('3a. Bewertung der Leistungen'!P153&gt;Größenordnung!$A$9,Größenordnung!$C$9,IF('3a. Bewertung der Leistungen'!P153&gt;Größenordnung!$A$8,Größenordnung!$C$8,IF('3a. Bewertung der Leistungen'!P153&gt;Größenordnung!$A$7,Größenordnung!$C$7,IF('3a. Bewertung der Leistungen'!P153&gt;Größenordnung!$A$6,Größenordnung!$C$6,IF('3a. Bewertung der Leistungen'!P153&gt;Größenordnung!$A$5,Größenordnung!$C$5,IF('3a. Bewertung der Leistungen'!P153&gt;Größenordnung!$A$4,Größenordnung!$C$4,IF('3a. Bewertung der Leistungen'!P153&gt;Größenordnung!$A$3,Größenordnung!$C$3,"ERROR"))))))))</f>
        <v>1000001-10000000</v>
      </c>
      <c r="R153" s="91" t="str">
        <f>IF(L153="(Bitte Wählen)","(Bitte pflegen)",IF(Q153="(Bitte Fallzahlen pflegen)","(Bitte pflegen)",VLOOKUP(Q153,Größenordnung!$C$3:$D$9,2,0)))</f>
        <v>(Bitte pflegen)</v>
      </c>
      <c r="S153" s="98" t="s">
        <v>44</v>
      </c>
      <c r="T153" s="98" t="s">
        <v>44</v>
      </c>
      <c r="U153" s="98" t="s">
        <v>44</v>
      </c>
      <c r="V153" s="92" t="str">
        <f t="shared" si="8"/>
        <v>(Bitte pflegen)</v>
      </c>
      <c r="W153" s="92"/>
      <c r="X153" s="92" t="str">
        <f t="shared" si="10"/>
        <v>(Bitte pflegen)</v>
      </c>
      <c r="Y153" s="92"/>
      <c r="Z153" s="92" t="str">
        <f t="shared" si="11"/>
        <v>Nein</v>
      </c>
    </row>
    <row r="154" spans="2:26" x14ac:dyDescent="0.3">
      <c r="B154" s="89" t="str">
        <f>IF(DB!B144="","",DB!B144)</f>
        <v/>
      </c>
      <c r="C154" s="170" t="str">
        <f>IF(DB!C144="","",DB!C144)</f>
        <v/>
      </c>
      <c r="D154" s="170"/>
      <c r="E154" s="119" t="str">
        <f>IF(DB!D144="","",DB!D144)</f>
        <v/>
      </c>
      <c r="F154" s="119" t="str">
        <f>IF(DB!E144="","",DB!E144)</f>
        <v/>
      </c>
      <c r="G154" s="119" t="str">
        <f>IF(DB!F144="","",DB!F144)</f>
        <v/>
      </c>
      <c r="H154" s="119" t="str">
        <f>IF(DB!G144="","",DB!G144)</f>
        <v/>
      </c>
      <c r="I154" s="119" t="str">
        <f>IF(DB!H144="","",DB!H144)</f>
        <v/>
      </c>
      <c r="J154" s="50" t="str">
        <f t="shared" si="9"/>
        <v/>
      </c>
      <c r="K154" s="4" t="s">
        <v>42</v>
      </c>
      <c r="L154" s="95" t="s">
        <v>44</v>
      </c>
      <c r="M154" s="96"/>
      <c r="N154" s="97" t="s">
        <v>44</v>
      </c>
      <c r="O154" s="97"/>
      <c r="P154" s="90" t="str">
        <f>IFERROR(IF(L154="Ja",IF(M154/VLOOKUP(N154,Bevölkerung!$C$9:$E$24,3,0)=0,"",IF(M154/VLOOKUP(N154,Bevölkerung!$C$9:$E$24,3,0)="","",M154/VLOOKUP(N154,Bevölkerung!$C$9:$E$24,3,0))),IF(L154="Nein",IF(O154=0,"",IF(O154="","",O154)),IF(L154="(Bitte Wählen)","MV","ERROR"))),"")</f>
        <v>MV</v>
      </c>
      <c r="Q154" s="91" t="str">
        <f>IF(P154="","(Bitte Fallzahlen pflegen)",IF('3a. Bewertung der Leistungen'!P154&gt;Größenordnung!$A$9,Größenordnung!$C$9,IF('3a. Bewertung der Leistungen'!P154&gt;Größenordnung!$A$8,Größenordnung!$C$8,IF('3a. Bewertung der Leistungen'!P154&gt;Größenordnung!$A$7,Größenordnung!$C$7,IF('3a. Bewertung der Leistungen'!P154&gt;Größenordnung!$A$6,Größenordnung!$C$6,IF('3a. Bewertung der Leistungen'!P154&gt;Größenordnung!$A$5,Größenordnung!$C$5,IF('3a. Bewertung der Leistungen'!P154&gt;Größenordnung!$A$4,Größenordnung!$C$4,IF('3a. Bewertung der Leistungen'!P154&gt;Größenordnung!$A$3,Größenordnung!$C$3,"ERROR"))))))))</f>
        <v>1000001-10000000</v>
      </c>
      <c r="R154" s="91" t="str">
        <f>IF(L154="(Bitte Wählen)","(Bitte pflegen)",IF(Q154="(Bitte Fallzahlen pflegen)","(Bitte pflegen)",VLOOKUP(Q154,Größenordnung!$C$3:$D$9,2,0)))</f>
        <v>(Bitte pflegen)</v>
      </c>
      <c r="S154" s="98" t="s">
        <v>44</v>
      </c>
      <c r="T154" s="98" t="s">
        <v>44</v>
      </c>
      <c r="U154" s="98" t="s">
        <v>44</v>
      </c>
      <c r="V154" s="92" t="str">
        <f t="shared" ref="V154:V217" si="12">IF(U154="(Bitte Wählen)","(Bitte pflegen)",IF(T154="(Bitte Wählen)","(Bitte pflegen)",IF(S154="(Bitte Wählen)","(Bitte pflegen)",SUM(S154:U154)/3)))</f>
        <v>(Bitte pflegen)</v>
      </c>
      <c r="W154" s="92"/>
      <c r="X154" s="92" t="str">
        <f t="shared" si="10"/>
        <v>(Bitte pflegen)</v>
      </c>
      <c r="Y154" s="92"/>
      <c r="Z154" s="92" t="str">
        <f t="shared" si="11"/>
        <v>Nein</v>
      </c>
    </row>
    <row r="155" spans="2:26" x14ac:dyDescent="0.3">
      <c r="B155" s="89" t="str">
        <f>IF(DB!B145="","",DB!B145)</f>
        <v/>
      </c>
      <c r="C155" s="170" t="str">
        <f>IF(DB!C145="","",DB!C145)</f>
        <v/>
      </c>
      <c r="D155" s="170"/>
      <c r="E155" s="119" t="str">
        <f>IF(DB!D145="","",DB!D145)</f>
        <v/>
      </c>
      <c r="F155" s="119" t="str">
        <f>IF(DB!E145="","",DB!E145)</f>
        <v/>
      </c>
      <c r="G155" s="119" t="str">
        <f>IF(DB!F145="","",DB!F145)</f>
        <v/>
      </c>
      <c r="H155" s="119" t="str">
        <f>IF(DB!G145="","",DB!G145)</f>
        <v/>
      </c>
      <c r="I155" s="119" t="str">
        <f>IF(DB!H145="","",DB!H145)</f>
        <v/>
      </c>
      <c r="J155" s="50" t="str">
        <f t="shared" si="9"/>
        <v/>
      </c>
      <c r="K155" s="4" t="s">
        <v>42</v>
      </c>
      <c r="L155" s="95" t="s">
        <v>44</v>
      </c>
      <c r="M155" s="96"/>
      <c r="N155" s="97" t="s">
        <v>44</v>
      </c>
      <c r="O155" s="97"/>
      <c r="P155" s="90" t="str">
        <f>IFERROR(IF(L155="Ja",IF(M155/VLOOKUP(N155,Bevölkerung!$C$9:$E$24,3,0)=0,"",IF(M155/VLOOKUP(N155,Bevölkerung!$C$9:$E$24,3,0)="","",M155/VLOOKUP(N155,Bevölkerung!$C$9:$E$24,3,0))),IF(L155="Nein",IF(O155=0,"",IF(O155="","",O155)),IF(L155="(Bitte Wählen)","MV","ERROR"))),"")</f>
        <v>MV</v>
      </c>
      <c r="Q155" s="91" t="str">
        <f>IF(P155="","(Bitte Fallzahlen pflegen)",IF('3a. Bewertung der Leistungen'!P155&gt;Größenordnung!$A$9,Größenordnung!$C$9,IF('3a. Bewertung der Leistungen'!P155&gt;Größenordnung!$A$8,Größenordnung!$C$8,IF('3a. Bewertung der Leistungen'!P155&gt;Größenordnung!$A$7,Größenordnung!$C$7,IF('3a. Bewertung der Leistungen'!P155&gt;Größenordnung!$A$6,Größenordnung!$C$6,IF('3a. Bewertung der Leistungen'!P155&gt;Größenordnung!$A$5,Größenordnung!$C$5,IF('3a. Bewertung der Leistungen'!P155&gt;Größenordnung!$A$4,Größenordnung!$C$4,IF('3a. Bewertung der Leistungen'!P155&gt;Größenordnung!$A$3,Größenordnung!$C$3,"ERROR"))))))))</f>
        <v>1000001-10000000</v>
      </c>
      <c r="R155" s="91" t="str">
        <f>IF(L155="(Bitte Wählen)","(Bitte pflegen)",IF(Q155="(Bitte Fallzahlen pflegen)","(Bitte pflegen)",VLOOKUP(Q155,Größenordnung!$C$3:$D$9,2,0)))</f>
        <v>(Bitte pflegen)</v>
      </c>
      <c r="S155" s="98" t="s">
        <v>44</v>
      </c>
      <c r="T155" s="98" t="s">
        <v>44</v>
      </c>
      <c r="U155" s="98" t="s">
        <v>44</v>
      </c>
      <c r="V155" s="92" t="str">
        <f t="shared" si="12"/>
        <v>(Bitte pflegen)</v>
      </c>
      <c r="W155" s="92"/>
      <c r="X155" s="92" t="str">
        <f t="shared" si="10"/>
        <v>(Bitte pflegen)</v>
      </c>
      <c r="Y155" s="92"/>
      <c r="Z155" s="92" t="str">
        <f t="shared" si="11"/>
        <v>Nein</v>
      </c>
    </row>
    <row r="156" spans="2:26" x14ac:dyDescent="0.3">
      <c r="B156" s="89" t="str">
        <f>IF(DB!B146="","",DB!B146)</f>
        <v/>
      </c>
      <c r="C156" s="170" t="str">
        <f>IF(DB!C146="","",DB!C146)</f>
        <v/>
      </c>
      <c r="D156" s="170"/>
      <c r="E156" s="119" t="str">
        <f>IF(DB!D146="","",DB!D146)</f>
        <v/>
      </c>
      <c r="F156" s="119" t="str">
        <f>IF(DB!E146="","",DB!E146)</f>
        <v/>
      </c>
      <c r="G156" s="119" t="str">
        <f>IF(DB!F146="","",DB!F146)</f>
        <v/>
      </c>
      <c r="H156" s="119" t="str">
        <f>IF(DB!G146="","",DB!G146)</f>
        <v/>
      </c>
      <c r="I156" s="119" t="str">
        <f>IF(DB!H146="","",DB!H146)</f>
        <v/>
      </c>
      <c r="J156" s="50" t="str">
        <f t="shared" si="9"/>
        <v/>
      </c>
      <c r="K156" s="4" t="s">
        <v>42</v>
      </c>
      <c r="L156" s="95" t="s">
        <v>44</v>
      </c>
      <c r="M156" s="96"/>
      <c r="N156" s="97" t="s">
        <v>44</v>
      </c>
      <c r="O156" s="97"/>
      <c r="P156" s="90" t="str">
        <f>IFERROR(IF(L156="Ja",IF(M156/VLOOKUP(N156,Bevölkerung!$C$9:$E$24,3,0)=0,"",IF(M156/VLOOKUP(N156,Bevölkerung!$C$9:$E$24,3,0)="","",M156/VLOOKUP(N156,Bevölkerung!$C$9:$E$24,3,0))),IF(L156="Nein",IF(O156=0,"",IF(O156="","",O156)),IF(L156="(Bitte Wählen)","MV","ERROR"))),"")</f>
        <v>MV</v>
      </c>
      <c r="Q156" s="91" t="str">
        <f>IF(P156="","(Bitte Fallzahlen pflegen)",IF('3a. Bewertung der Leistungen'!P156&gt;Größenordnung!$A$9,Größenordnung!$C$9,IF('3a. Bewertung der Leistungen'!P156&gt;Größenordnung!$A$8,Größenordnung!$C$8,IF('3a. Bewertung der Leistungen'!P156&gt;Größenordnung!$A$7,Größenordnung!$C$7,IF('3a. Bewertung der Leistungen'!P156&gt;Größenordnung!$A$6,Größenordnung!$C$6,IF('3a. Bewertung der Leistungen'!P156&gt;Größenordnung!$A$5,Größenordnung!$C$5,IF('3a. Bewertung der Leistungen'!P156&gt;Größenordnung!$A$4,Größenordnung!$C$4,IF('3a. Bewertung der Leistungen'!P156&gt;Größenordnung!$A$3,Größenordnung!$C$3,"ERROR"))))))))</f>
        <v>1000001-10000000</v>
      </c>
      <c r="R156" s="91" t="str">
        <f>IF(L156="(Bitte Wählen)","(Bitte pflegen)",IF(Q156="(Bitte Fallzahlen pflegen)","(Bitte pflegen)",VLOOKUP(Q156,Größenordnung!$C$3:$D$9,2,0)))</f>
        <v>(Bitte pflegen)</v>
      </c>
      <c r="S156" s="98" t="s">
        <v>44</v>
      </c>
      <c r="T156" s="98" t="s">
        <v>44</v>
      </c>
      <c r="U156" s="98" t="s">
        <v>44</v>
      </c>
      <c r="V156" s="92" t="str">
        <f t="shared" si="12"/>
        <v>(Bitte pflegen)</v>
      </c>
      <c r="W156" s="92"/>
      <c r="X156" s="92" t="str">
        <f t="shared" si="10"/>
        <v>(Bitte pflegen)</v>
      </c>
      <c r="Y156" s="92"/>
      <c r="Z156" s="92" t="str">
        <f t="shared" si="11"/>
        <v>Nein</v>
      </c>
    </row>
    <row r="157" spans="2:26" x14ac:dyDescent="0.3">
      <c r="B157" s="89" t="str">
        <f>IF(DB!B147="","",DB!B147)</f>
        <v/>
      </c>
      <c r="C157" s="170" t="str">
        <f>IF(DB!C147="","",DB!C147)</f>
        <v/>
      </c>
      <c r="D157" s="170"/>
      <c r="E157" s="119" t="str">
        <f>IF(DB!D147="","",DB!D147)</f>
        <v/>
      </c>
      <c r="F157" s="119" t="str">
        <f>IF(DB!E147="","",DB!E147)</f>
        <v/>
      </c>
      <c r="G157" s="119" t="str">
        <f>IF(DB!F147="","",DB!F147)</f>
        <v/>
      </c>
      <c r="H157" s="119" t="str">
        <f>IF(DB!G147="","",DB!G147)</f>
        <v/>
      </c>
      <c r="I157" s="119" t="str">
        <f>IF(DB!H147="","",DB!H147)</f>
        <v/>
      </c>
      <c r="J157" s="50" t="str">
        <f t="shared" si="9"/>
        <v/>
      </c>
      <c r="K157" s="4" t="s">
        <v>42</v>
      </c>
      <c r="L157" s="95" t="s">
        <v>44</v>
      </c>
      <c r="M157" s="96"/>
      <c r="N157" s="97" t="s">
        <v>44</v>
      </c>
      <c r="O157" s="97"/>
      <c r="P157" s="90" t="str">
        <f>IFERROR(IF(L157="Ja",IF(M157/VLOOKUP(N157,Bevölkerung!$C$9:$E$24,3,0)=0,"",IF(M157/VLOOKUP(N157,Bevölkerung!$C$9:$E$24,3,0)="","",M157/VLOOKUP(N157,Bevölkerung!$C$9:$E$24,3,0))),IF(L157="Nein",IF(O157=0,"",IF(O157="","",O157)),IF(L157="(Bitte Wählen)","MV","ERROR"))),"")</f>
        <v>MV</v>
      </c>
      <c r="Q157" s="91" t="str">
        <f>IF(P157="","(Bitte Fallzahlen pflegen)",IF('3a. Bewertung der Leistungen'!P157&gt;Größenordnung!$A$9,Größenordnung!$C$9,IF('3a. Bewertung der Leistungen'!P157&gt;Größenordnung!$A$8,Größenordnung!$C$8,IF('3a. Bewertung der Leistungen'!P157&gt;Größenordnung!$A$7,Größenordnung!$C$7,IF('3a. Bewertung der Leistungen'!P157&gt;Größenordnung!$A$6,Größenordnung!$C$6,IF('3a. Bewertung der Leistungen'!P157&gt;Größenordnung!$A$5,Größenordnung!$C$5,IF('3a. Bewertung der Leistungen'!P157&gt;Größenordnung!$A$4,Größenordnung!$C$4,IF('3a. Bewertung der Leistungen'!P157&gt;Größenordnung!$A$3,Größenordnung!$C$3,"ERROR"))))))))</f>
        <v>1000001-10000000</v>
      </c>
      <c r="R157" s="91" t="str">
        <f>IF(L157="(Bitte Wählen)","(Bitte pflegen)",IF(Q157="(Bitte Fallzahlen pflegen)","(Bitte pflegen)",VLOOKUP(Q157,Größenordnung!$C$3:$D$9,2,0)))</f>
        <v>(Bitte pflegen)</v>
      </c>
      <c r="S157" s="98" t="s">
        <v>44</v>
      </c>
      <c r="T157" s="98" t="s">
        <v>44</v>
      </c>
      <c r="U157" s="98" t="s">
        <v>44</v>
      </c>
      <c r="V157" s="92" t="str">
        <f t="shared" si="12"/>
        <v>(Bitte pflegen)</v>
      </c>
      <c r="W157" s="92"/>
      <c r="X157" s="92" t="str">
        <f t="shared" si="10"/>
        <v>(Bitte pflegen)</v>
      </c>
      <c r="Y157" s="92"/>
      <c r="Z157" s="92" t="str">
        <f t="shared" si="11"/>
        <v>Nein</v>
      </c>
    </row>
    <row r="158" spans="2:26" x14ac:dyDescent="0.3">
      <c r="B158" s="89" t="str">
        <f>IF(DB!B148="","",DB!B148)</f>
        <v/>
      </c>
      <c r="C158" s="170" t="str">
        <f>IF(DB!C148="","",DB!C148)</f>
        <v/>
      </c>
      <c r="D158" s="170"/>
      <c r="E158" s="119" t="str">
        <f>IF(DB!D148="","",DB!D148)</f>
        <v/>
      </c>
      <c r="F158" s="119" t="str">
        <f>IF(DB!E148="","",DB!E148)</f>
        <v/>
      </c>
      <c r="G158" s="119" t="str">
        <f>IF(DB!F148="","",DB!F148)</f>
        <v/>
      </c>
      <c r="H158" s="119" t="str">
        <f>IF(DB!G148="","",DB!G148)</f>
        <v/>
      </c>
      <c r="I158" s="119" t="str">
        <f>IF(DB!H148="","",DB!H148)</f>
        <v/>
      </c>
      <c r="J158" s="50" t="str">
        <f t="shared" si="9"/>
        <v/>
      </c>
      <c r="K158" s="4" t="s">
        <v>42</v>
      </c>
      <c r="L158" s="95" t="s">
        <v>44</v>
      </c>
      <c r="M158" s="96"/>
      <c r="N158" s="97" t="s">
        <v>44</v>
      </c>
      <c r="O158" s="97"/>
      <c r="P158" s="90" t="str">
        <f>IFERROR(IF(L158="Ja",IF(M158/VLOOKUP(N158,Bevölkerung!$C$9:$E$24,3,0)=0,"",IF(M158/VLOOKUP(N158,Bevölkerung!$C$9:$E$24,3,0)="","",M158/VLOOKUP(N158,Bevölkerung!$C$9:$E$24,3,0))),IF(L158="Nein",IF(O158=0,"",IF(O158="","",O158)),IF(L158="(Bitte Wählen)","MV","ERROR"))),"")</f>
        <v>MV</v>
      </c>
      <c r="Q158" s="91" t="str">
        <f>IF(P158="","(Bitte Fallzahlen pflegen)",IF('3a. Bewertung der Leistungen'!P158&gt;Größenordnung!$A$9,Größenordnung!$C$9,IF('3a. Bewertung der Leistungen'!P158&gt;Größenordnung!$A$8,Größenordnung!$C$8,IF('3a. Bewertung der Leistungen'!P158&gt;Größenordnung!$A$7,Größenordnung!$C$7,IF('3a. Bewertung der Leistungen'!P158&gt;Größenordnung!$A$6,Größenordnung!$C$6,IF('3a. Bewertung der Leistungen'!P158&gt;Größenordnung!$A$5,Größenordnung!$C$5,IF('3a. Bewertung der Leistungen'!P158&gt;Größenordnung!$A$4,Größenordnung!$C$4,IF('3a. Bewertung der Leistungen'!P158&gt;Größenordnung!$A$3,Größenordnung!$C$3,"ERROR"))))))))</f>
        <v>1000001-10000000</v>
      </c>
      <c r="R158" s="91" t="str">
        <f>IF(L158="(Bitte Wählen)","(Bitte pflegen)",IF(Q158="(Bitte Fallzahlen pflegen)","(Bitte pflegen)",VLOOKUP(Q158,Größenordnung!$C$3:$D$9,2,0)))</f>
        <v>(Bitte pflegen)</v>
      </c>
      <c r="S158" s="98" t="s">
        <v>44</v>
      </c>
      <c r="T158" s="98" t="s">
        <v>44</v>
      </c>
      <c r="U158" s="98" t="s">
        <v>44</v>
      </c>
      <c r="V158" s="92" t="str">
        <f t="shared" si="12"/>
        <v>(Bitte pflegen)</v>
      </c>
      <c r="W158" s="92"/>
      <c r="X158" s="92" t="str">
        <f t="shared" si="10"/>
        <v>(Bitte pflegen)</v>
      </c>
      <c r="Y158" s="92"/>
      <c r="Z158" s="92" t="str">
        <f t="shared" si="11"/>
        <v>Nein</v>
      </c>
    </row>
    <row r="159" spans="2:26" x14ac:dyDescent="0.3">
      <c r="B159" s="89" t="str">
        <f>IF(DB!B149="","",DB!B149)</f>
        <v/>
      </c>
      <c r="C159" s="170" t="str">
        <f>IF(DB!C149="","",DB!C149)</f>
        <v/>
      </c>
      <c r="D159" s="170"/>
      <c r="E159" s="119" t="str">
        <f>IF(DB!D149="","",DB!D149)</f>
        <v/>
      </c>
      <c r="F159" s="119" t="str">
        <f>IF(DB!E149="","",DB!E149)</f>
        <v/>
      </c>
      <c r="G159" s="119" t="str">
        <f>IF(DB!F149="","",DB!F149)</f>
        <v/>
      </c>
      <c r="H159" s="119" t="str">
        <f>IF(DB!G149="","",DB!G149)</f>
        <v/>
      </c>
      <c r="I159" s="119" t="str">
        <f>IF(DB!H149="","",DB!H149)</f>
        <v/>
      </c>
      <c r="J159" s="50" t="str">
        <f t="shared" si="9"/>
        <v/>
      </c>
      <c r="K159" s="4" t="s">
        <v>42</v>
      </c>
      <c r="L159" s="95" t="s">
        <v>44</v>
      </c>
      <c r="M159" s="96"/>
      <c r="N159" s="97" t="s">
        <v>44</v>
      </c>
      <c r="O159" s="97"/>
      <c r="P159" s="90" t="str">
        <f>IFERROR(IF(L159="Ja",IF(M159/VLOOKUP(N159,Bevölkerung!$C$9:$E$24,3,0)=0,"",IF(M159/VLOOKUP(N159,Bevölkerung!$C$9:$E$24,3,0)="","",M159/VLOOKUP(N159,Bevölkerung!$C$9:$E$24,3,0))),IF(L159="Nein",IF(O159=0,"",IF(O159="","",O159)),IF(L159="(Bitte Wählen)","MV","ERROR"))),"")</f>
        <v>MV</v>
      </c>
      <c r="Q159" s="91" t="str">
        <f>IF(P159="","(Bitte Fallzahlen pflegen)",IF('3a. Bewertung der Leistungen'!P159&gt;Größenordnung!$A$9,Größenordnung!$C$9,IF('3a. Bewertung der Leistungen'!P159&gt;Größenordnung!$A$8,Größenordnung!$C$8,IF('3a. Bewertung der Leistungen'!P159&gt;Größenordnung!$A$7,Größenordnung!$C$7,IF('3a. Bewertung der Leistungen'!P159&gt;Größenordnung!$A$6,Größenordnung!$C$6,IF('3a. Bewertung der Leistungen'!P159&gt;Größenordnung!$A$5,Größenordnung!$C$5,IF('3a. Bewertung der Leistungen'!P159&gt;Größenordnung!$A$4,Größenordnung!$C$4,IF('3a. Bewertung der Leistungen'!P159&gt;Größenordnung!$A$3,Größenordnung!$C$3,"ERROR"))))))))</f>
        <v>1000001-10000000</v>
      </c>
      <c r="R159" s="91" t="str">
        <f>IF(L159="(Bitte Wählen)","(Bitte pflegen)",IF(Q159="(Bitte Fallzahlen pflegen)","(Bitte pflegen)",VLOOKUP(Q159,Größenordnung!$C$3:$D$9,2,0)))</f>
        <v>(Bitte pflegen)</v>
      </c>
      <c r="S159" s="98" t="s">
        <v>44</v>
      </c>
      <c r="T159" s="98" t="s">
        <v>44</v>
      </c>
      <c r="U159" s="98" t="s">
        <v>44</v>
      </c>
      <c r="V159" s="92" t="str">
        <f t="shared" si="12"/>
        <v>(Bitte pflegen)</v>
      </c>
      <c r="W159" s="92"/>
      <c r="X159" s="92" t="str">
        <f t="shared" si="10"/>
        <v>(Bitte pflegen)</v>
      </c>
      <c r="Y159" s="92"/>
      <c r="Z159" s="92" t="str">
        <f t="shared" si="11"/>
        <v>Nein</v>
      </c>
    </row>
    <row r="160" spans="2:26" x14ac:dyDescent="0.3">
      <c r="B160" s="89" t="str">
        <f>IF(DB!B150="","",DB!B150)</f>
        <v/>
      </c>
      <c r="C160" s="170" t="str">
        <f>IF(DB!C150="","",DB!C150)</f>
        <v/>
      </c>
      <c r="D160" s="170"/>
      <c r="E160" s="119" t="str">
        <f>IF(DB!D150="","",DB!D150)</f>
        <v/>
      </c>
      <c r="F160" s="119" t="str">
        <f>IF(DB!E150="","",DB!E150)</f>
        <v/>
      </c>
      <c r="G160" s="119" t="str">
        <f>IF(DB!F150="","",DB!F150)</f>
        <v/>
      </c>
      <c r="H160" s="119" t="str">
        <f>IF(DB!G150="","",DB!G150)</f>
        <v/>
      </c>
      <c r="I160" s="119" t="str">
        <f>IF(DB!H150="","",DB!H150)</f>
        <v/>
      </c>
      <c r="J160" s="50" t="str">
        <f t="shared" si="9"/>
        <v/>
      </c>
      <c r="K160" s="4" t="s">
        <v>42</v>
      </c>
      <c r="L160" s="95" t="s">
        <v>44</v>
      </c>
      <c r="M160" s="96"/>
      <c r="N160" s="97" t="s">
        <v>44</v>
      </c>
      <c r="O160" s="97"/>
      <c r="P160" s="90" t="str">
        <f>IFERROR(IF(L160="Ja",IF(M160/VLOOKUP(N160,Bevölkerung!$C$9:$E$24,3,0)=0,"",IF(M160/VLOOKUP(N160,Bevölkerung!$C$9:$E$24,3,0)="","",M160/VLOOKUP(N160,Bevölkerung!$C$9:$E$24,3,0))),IF(L160="Nein",IF(O160=0,"",IF(O160="","",O160)),IF(L160="(Bitte Wählen)","MV","ERROR"))),"")</f>
        <v>MV</v>
      </c>
      <c r="Q160" s="91" t="str">
        <f>IF(P160="","(Bitte Fallzahlen pflegen)",IF('3a. Bewertung der Leistungen'!P160&gt;Größenordnung!$A$9,Größenordnung!$C$9,IF('3a. Bewertung der Leistungen'!P160&gt;Größenordnung!$A$8,Größenordnung!$C$8,IF('3a. Bewertung der Leistungen'!P160&gt;Größenordnung!$A$7,Größenordnung!$C$7,IF('3a. Bewertung der Leistungen'!P160&gt;Größenordnung!$A$6,Größenordnung!$C$6,IF('3a. Bewertung der Leistungen'!P160&gt;Größenordnung!$A$5,Größenordnung!$C$5,IF('3a. Bewertung der Leistungen'!P160&gt;Größenordnung!$A$4,Größenordnung!$C$4,IF('3a. Bewertung der Leistungen'!P160&gt;Größenordnung!$A$3,Größenordnung!$C$3,"ERROR"))))))))</f>
        <v>1000001-10000000</v>
      </c>
      <c r="R160" s="91" t="str">
        <f>IF(L160="(Bitte Wählen)","(Bitte pflegen)",IF(Q160="(Bitte Fallzahlen pflegen)","(Bitte pflegen)",VLOOKUP(Q160,Größenordnung!$C$3:$D$9,2,0)))</f>
        <v>(Bitte pflegen)</v>
      </c>
      <c r="S160" s="98" t="s">
        <v>44</v>
      </c>
      <c r="T160" s="98" t="s">
        <v>44</v>
      </c>
      <c r="U160" s="98" t="s">
        <v>44</v>
      </c>
      <c r="V160" s="92" t="str">
        <f t="shared" si="12"/>
        <v>(Bitte pflegen)</v>
      </c>
      <c r="W160" s="92"/>
      <c r="X160" s="92" t="str">
        <f t="shared" si="10"/>
        <v>(Bitte pflegen)</v>
      </c>
      <c r="Y160" s="92"/>
      <c r="Z160" s="92" t="str">
        <f t="shared" si="11"/>
        <v>Nein</v>
      </c>
    </row>
    <row r="161" spans="2:26" x14ac:dyDescent="0.3">
      <c r="B161" s="89" t="str">
        <f>IF(DB!B151="","",DB!B151)</f>
        <v/>
      </c>
      <c r="C161" s="170" t="str">
        <f>IF(DB!C151="","",DB!C151)</f>
        <v/>
      </c>
      <c r="D161" s="170"/>
      <c r="E161" s="119" t="str">
        <f>IF(DB!D151="","",DB!D151)</f>
        <v/>
      </c>
      <c r="F161" s="119" t="str">
        <f>IF(DB!E151="","",DB!E151)</f>
        <v/>
      </c>
      <c r="G161" s="119" t="str">
        <f>IF(DB!F151="","",DB!F151)</f>
        <v/>
      </c>
      <c r="H161" s="119" t="str">
        <f>IF(DB!G151="","",DB!G151)</f>
        <v/>
      </c>
      <c r="I161" s="119" t="str">
        <f>IF(DB!H151="","",DB!H151)</f>
        <v/>
      </c>
      <c r="J161" s="50" t="str">
        <f t="shared" si="9"/>
        <v/>
      </c>
      <c r="K161" s="4" t="s">
        <v>42</v>
      </c>
      <c r="L161" s="95" t="s">
        <v>44</v>
      </c>
      <c r="M161" s="96"/>
      <c r="N161" s="97" t="s">
        <v>44</v>
      </c>
      <c r="O161" s="97"/>
      <c r="P161" s="90" t="str">
        <f>IFERROR(IF(L161="Ja",IF(M161/VLOOKUP(N161,Bevölkerung!$C$9:$E$24,3,0)=0,"",IF(M161/VLOOKUP(N161,Bevölkerung!$C$9:$E$24,3,0)="","",M161/VLOOKUP(N161,Bevölkerung!$C$9:$E$24,3,0))),IF(L161="Nein",IF(O161=0,"",IF(O161="","",O161)),IF(L161="(Bitte Wählen)","MV","ERROR"))),"")</f>
        <v>MV</v>
      </c>
      <c r="Q161" s="91" t="str">
        <f>IF(P161="","(Bitte Fallzahlen pflegen)",IF('3a. Bewertung der Leistungen'!P161&gt;Größenordnung!$A$9,Größenordnung!$C$9,IF('3a. Bewertung der Leistungen'!P161&gt;Größenordnung!$A$8,Größenordnung!$C$8,IF('3a. Bewertung der Leistungen'!P161&gt;Größenordnung!$A$7,Größenordnung!$C$7,IF('3a. Bewertung der Leistungen'!P161&gt;Größenordnung!$A$6,Größenordnung!$C$6,IF('3a. Bewertung der Leistungen'!P161&gt;Größenordnung!$A$5,Größenordnung!$C$5,IF('3a. Bewertung der Leistungen'!P161&gt;Größenordnung!$A$4,Größenordnung!$C$4,IF('3a. Bewertung der Leistungen'!P161&gt;Größenordnung!$A$3,Größenordnung!$C$3,"ERROR"))))))))</f>
        <v>1000001-10000000</v>
      </c>
      <c r="R161" s="91" t="str">
        <f>IF(L161="(Bitte Wählen)","(Bitte pflegen)",IF(Q161="(Bitte Fallzahlen pflegen)","(Bitte pflegen)",VLOOKUP(Q161,Größenordnung!$C$3:$D$9,2,0)))</f>
        <v>(Bitte pflegen)</v>
      </c>
      <c r="S161" s="98" t="s">
        <v>44</v>
      </c>
      <c r="T161" s="98" t="s">
        <v>44</v>
      </c>
      <c r="U161" s="98" t="s">
        <v>44</v>
      </c>
      <c r="V161" s="92" t="str">
        <f t="shared" si="12"/>
        <v>(Bitte pflegen)</v>
      </c>
      <c r="W161" s="92"/>
      <c r="X161" s="92" t="str">
        <f t="shared" si="10"/>
        <v>(Bitte pflegen)</v>
      </c>
      <c r="Y161" s="92"/>
      <c r="Z161" s="92" t="str">
        <f t="shared" si="11"/>
        <v>Nein</v>
      </c>
    </row>
    <row r="162" spans="2:26" x14ac:dyDescent="0.3">
      <c r="B162" s="89" t="str">
        <f>IF(DB!B152="","",DB!B152)</f>
        <v/>
      </c>
      <c r="C162" s="170" t="str">
        <f>IF(DB!C152="","",DB!C152)</f>
        <v/>
      </c>
      <c r="D162" s="170"/>
      <c r="E162" s="119" t="str">
        <f>IF(DB!D152="","",DB!D152)</f>
        <v/>
      </c>
      <c r="F162" s="119" t="str">
        <f>IF(DB!E152="","",DB!E152)</f>
        <v/>
      </c>
      <c r="G162" s="119" t="str">
        <f>IF(DB!F152="","",DB!F152)</f>
        <v/>
      </c>
      <c r="H162" s="119" t="str">
        <f>IF(DB!G152="","",DB!G152)</f>
        <v/>
      </c>
      <c r="I162" s="119" t="str">
        <f>IF(DB!H152="","",DB!H152)</f>
        <v/>
      </c>
      <c r="J162" s="50" t="str">
        <f t="shared" si="9"/>
        <v/>
      </c>
      <c r="K162" s="4" t="s">
        <v>42</v>
      </c>
      <c r="L162" s="95" t="s">
        <v>44</v>
      </c>
      <c r="M162" s="96"/>
      <c r="N162" s="97" t="s">
        <v>44</v>
      </c>
      <c r="O162" s="97"/>
      <c r="P162" s="90" t="str">
        <f>IFERROR(IF(L162="Ja",IF(M162/VLOOKUP(N162,Bevölkerung!$C$9:$E$24,3,0)=0,"",IF(M162/VLOOKUP(N162,Bevölkerung!$C$9:$E$24,3,0)="","",M162/VLOOKUP(N162,Bevölkerung!$C$9:$E$24,3,0))),IF(L162="Nein",IF(O162=0,"",IF(O162="","",O162)),IF(L162="(Bitte Wählen)","MV","ERROR"))),"")</f>
        <v>MV</v>
      </c>
      <c r="Q162" s="91" t="str">
        <f>IF(P162="","(Bitte Fallzahlen pflegen)",IF('3a. Bewertung der Leistungen'!P162&gt;Größenordnung!$A$9,Größenordnung!$C$9,IF('3a. Bewertung der Leistungen'!P162&gt;Größenordnung!$A$8,Größenordnung!$C$8,IF('3a. Bewertung der Leistungen'!P162&gt;Größenordnung!$A$7,Größenordnung!$C$7,IF('3a. Bewertung der Leistungen'!P162&gt;Größenordnung!$A$6,Größenordnung!$C$6,IF('3a. Bewertung der Leistungen'!P162&gt;Größenordnung!$A$5,Größenordnung!$C$5,IF('3a. Bewertung der Leistungen'!P162&gt;Größenordnung!$A$4,Größenordnung!$C$4,IF('3a. Bewertung der Leistungen'!P162&gt;Größenordnung!$A$3,Größenordnung!$C$3,"ERROR"))))))))</f>
        <v>1000001-10000000</v>
      </c>
      <c r="R162" s="91" t="str">
        <f>IF(L162="(Bitte Wählen)","(Bitte pflegen)",IF(Q162="(Bitte Fallzahlen pflegen)","(Bitte pflegen)",VLOOKUP(Q162,Größenordnung!$C$3:$D$9,2,0)))</f>
        <v>(Bitte pflegen)</v>
      </c>
      <c r="S162" s="98" t="s">
        <v>44</v>
      </c>
      <c r="T162" s="98" t="s">
        <v>44</v>
      </c>
      <c r="U162" s="98" t="s">
        <v>44</v>
      </c>
      <c r="V162" s="92" t="str">
        <f t="shared" si="12"/>
        <v>(Bitte pflegen)</v>
      </c>
      <c r="W162" s="92"/>
      <c r="X162" s="92" t="str">
        <f t="shared" si="10"/>
        <v>(Bitte pflegen)</v>
      </c>
      <c r="Y162" s="92"/>
      <c r="Z162" s="92" t="str">
        <f t="shared" si="11"/>
        <v>Nein</v>
      </c>
    </row>
    <row r="163" spans="2:26" x14ac:dyDescent="0.3">
      <c r="B163" s="89" t="str">
        <f>IF(DB!B153="","",DB!B153)</f>
        <v/>
      </c>
      <c r="C163" s="170" t="str">
        <f>IF(DB!C153="","",DB!C153)</f>
        <v/>
      </c>
      <c r="D163" s="170"/>
      <c r="E163" s="119" t="str">
        <f>IF(DB!D153="","",DB!D153)</f>
        <v/>
      </c>
      <c r="F163" s="119" t="str">
        <f>IF(DB!E153="","",DB!E153)</f>
        <v/>
      </c>
      <c r="G163" s="119" t="str">
        <f>IF(DB!F153="","",DB!F153)</f>
        <v/>
      </c>
      <c r="H163" s="119" t="str">
        <f>IF(DB!G153="","",DB!G153)</f>
        <v/>
      </c>
      <c r="I163" s="119" t="str">
        <f>IF(DB!H153="","",DB!H153)</f>
        <v/>
      </c>
      <c r="J163" s="50" t="str">
        <f t="shared" si="9"/>
        <v/>
      </c>
      <c r="K163" s="4" t="s">
        <v>42</v>
      </c>
      <c r="L163" s="95" t="s">
        <v>44</v>
      </c>
      <c r="M163" s="96"/>
      <c r="N163" s="97" t="s">
        <v>44</v>
      </c>
      <c r="O163" s="97"/>
      <c r="P163" s="90" t="str">
        <f>IFERROR(IF(L163="Ja",IF(M163/VLOOKUP(N163,Bevölkerung!$C$9:$E$24,3,0)=0,"",IF(M163/VLOOKUP(N163,Bevölkerung!$C$9:$E$24,3,0)="","",M163/VLOOKUP(N163,Bevölkerung!$C$9:$E$24,3,0))),IF(L163="Nein",IF(O163=0,"",IF(O163="","",O163)),IF(L163="(Bitte Wählen)","MV","ERROR"))),"")</f>
        <v>MV</v>
      </c>
      <c r="Q163" s="91" t="str">
        <f>IF(P163="","(Bitte Fallzahlen pflegen)",IF('3a. Bewertung der Leistungen'!P163&gt;Größenordnung!$A$9,Größenordnung!$C$9,IF('3a. Bewertung der Leistungen'!P163&gt;Größenordnung!$A$8,Größenordnung!$C$8,IF('3a. Bewertung der Leistungen'!P163&gt;Größenordnung!$A$7,Größenordnung!$C$7,IF('3a. Bewertung der Leistungen'!P163&gt;Größenordnung!$A$6,Größenordnung!$C$6,IF('3a. Bewertung der Leistungen'!P163&gt;Größenordnung!$A$5,Größenordnung!$C$5,IF('3a. Bewertung der Leistungen'!P163&gt;Größenordnung!$A$4,Größenordnung!$C$4,IF('3a. Bewertung der Leistungen'!P163&gt;Größenordnung!$A$3,Größenordnung!$C$3,"ERROR"))))))))</f>
        <v>1000001-10000000</v>
      </c>
      <c r="R163" s="91" t="str">
        <f>IF(L163="(Bitte Wählen)","(Bitte pflegen)",IF(Q163="(Bitte Fallzahlen pflegen)","(Bitte pflegen)",VLOOKUP(Q163,Größenordnung!$C$3:$D$9,2,0)))</f>
        <v>(Bitte pflegen)</v>
      </c>
      <c r="S163" s="98" t="s">
        <v>44</v>
      </c>
      <c r="T163" s="98" t="s">
        <v>44</v>
      </c>
      <c r="U163" s="98" t="s">
        <v>44</v>
      </c>
      <c r="V163" s="92" t="str">
        <f t="shared" si="12"/>
        <v>(Bitte pflegen)</v>
      </c>
      <c r="W163" s="92"/>
      <c r="X163" s="92" t="str">
        <f t="shared" si="10"/>
        <v>(Bitte pflegen)</v>
      </c>
      <c r="Y163" s="92"/>
      <c r="Z163" s="92" t="str">
        <f t="shared" si="11"/>
        <v>Nein</v>
      </c>
    </row>
    <row r="164" spans="2:26" x14ac:dyDescent="0.3">
      <c r="B164" s="89" t="str">
        <f>IF(DB!B154="","",DB!B154)</f>
        <v/>
      </c>
      <c r="C164" s="170" t="str">
        <f>IF(DB!C154="","",DB!C154)</f>
        <v/>
      </c>
      <c r="D164" s="170"/>
      <c r="E164" s="119" t="str">
        <f>IF(DB!D154="","",DB!D154)</f>
        <v/>
      </c>
      <c r="F164" s="119" t="str">
        <f>IF(DB!E154="","",DB!E154)</f>
        <v/>
      </c>
      <c r="G164" s="119" t="str">
        <f>IF(DB!F154="","",DB!F154)</f>
        <v/>
      </c>
      <c r="H164" s="119" t="str">
        <f>IF(DB!G154="","",DB!G154)</f>
        <v/>
      </c>
      <c r="I164" s="119" t="str">
        <f>IF(DB!H154="","",DB!H154)</f>
        <v/>
      </c>
      <c r="J164" s="50" t="str">
        <f t="shared" si="9"/>
        <v/>
      </c>
      <c r="K164" s="4" t="s">
        <v>42</v>
      </c>
      <c r="L164" s="95" t="s">
        <v>44</v>
      </c>
      <c r="M164" s="96"/>
      <c r="N164" s="97" t="s">
        <v>44</v>
      </c>
      <c r="O164" s="97"/>
      <c r="P164" s="90" t="str">
        <f>IFERROR(IF(L164="Ja",IF(M164/VLOOKUP(N164,Bevölkerung!$C$9:$E$24,3,0)=0,"",IF(M164/VLOOKUP(N164,Bevölkerung!$C$9:$E$24,3,0)="","",M164/VLOOKUP(N164,Bevölkerung!$C$9:$E$24,3,0))),IF(L164="Nein",IF(O164=0,"",IF(O164="","",O164)),IF(L164="(Bitte Wählen)","MV","ERROR"))),"")</f>
        <v>MV</v>
      </c>
      <c r="Q164" s="91" t="str">
        <f>IF(P164="","(Bitte Fallzahlen pflegen)",IF('3a. Bewertung der Leistungen'!P164&gt;Größenordnung!$A$9,Größenordnung!$C$9,IF('3a. Bewertung der Leistungen'!P164&gt;Größenordnung!$A$8,Größenordnung!$C$8,IF('3a. Bewertung der Leistungen'!P164&gt;Größenordnung!$A$7,Größenordnung!$C$7,IF('3a. Bewertung der Leistungen'!P164&gt;Größenordnung!$A$6,Größenordnung!$C$6,IF('3a. Bewertung der Leistungen'!P164&gt;Größenordnung!$A$5,Größenordnung!$C$5,IF('3a. Bewertung der Leistungen'!P164&gt;Größenordnung!$A$4,Größenordnung!$C$4,IF('3a. Bewertung der Leistungen'!P164&gt;Größenordnung!$A$3,Größenordnung!$C$3,"ERROR"))))))))</f>
        <v>1000001-10000000</v>
      </c>
      <c r="R164" s="91" t="str">
        <f>IF(L164="(Bitte Wählen)","(Bitte pflegen)",IF(Q164="(Bitte Fallzahlen pflegen)","(Bitte pflegen)",VLOOKUP(Q164,Größenordnung!$C$3:$D$9,2,0)))</f>
        <v>(Bitte pflegen)</v>
      </c>
      <c r="S164" s="98" t="s">
        <v>44</v>
      </c>
      <c r="T164" s="98" t="s">
        <v>44</v>
      </c>
      <c r="U164" s="98" t="s">
        <v>44</v>
      </c>
      <c r="V164" s="92" t="str">
        <f t="shared" si="12"/>
        <v>(Bitte pflegen)</v>
      </c>
      <c r="W164" s="92"/>
      <c r="X164" s="92" t="str">
        <f t="shared" si="10"/>
        <v>(Bitte pflegen)</v>
      </c>
      <c r="Y164" s="92"/>
      <c r="Z164" s="92" t="str">
        <f t="shared" si="11"/>
        <v>Nein</v>
      </c>
    </row>
    <row r="165" spans="2:26" x14ac:dyDescent="0.3">
      <c r="B165" s="89" t="str">
        <f>IF(DB!B155="","",DB!B155)</f>
        <v/>
      </c>
      <c r="C165" s="170" t="str">
        <f>IF(DB!C155="","",DB!C155)</f>
        <v/>
      </c>
      <c r="D165" s="170"/>
      <c r="E165" s="119" t="str">
        <f>IF(DB!D155="","",DB!D155)</f>
        <v/>
      </c>
      <c r="F165" s="119" t="str">
        <f>IF(DB!E155="","",DB!E155)</f>
        <v/>
      </c>
      <c r="G165" s="119" t="str">
        <f>IF(DB!F155="","",DB!F155)</f>
        <v/>
      </c>
      <c r="H165" s="119" t="str">
        <f>IF(DB!G155="","",DB!G155)</f>
        <v/>
      </c>
      <c r="I165" s="119" t="str">
        <f>IF(DB!H155="","",DB!H155)</f>
        <v/>
      </c>
      <c r="J165" s="50" t="str">
        <f t="shared" si="9"/>
        <v/>
      </c>
      <c r="K165" s="4" t="s">
        <v>42</v>
      </c>
      <c r="L165" s="95" t="s">
        <v>44</v>
      </c>
      <c r="M165" s="96"/>
      <c r="N165" s="97" t="s">
        <v>44</v>
      </c>
      <c r="O165" s="97"/>
      <c r="P165" s="90" t="str">
        <f>IFERROR(IF(L165="Ja",IF(M165/VLOOKUP(N165,Bevölkerung!$C$9:$E$24,3,0)=0,"",IF(M165/VLOOKUP(N165,Bevölkerung!$C$9:$E$24,3,0)="","",M165/VLOOKUP(N165,Bevölkerung!$C$9:$E$24,3,0))),IF(L165="Nein",IF(O165=0,"",IF(O165="","",O165)),IF(L165="(Bitte Wählen)","MV","ERROR"))),"")</f>
        <v>MV</v>
      </c>
      <c r="Q165" s="91" t="str">
        <f>IF(P165="","(Bitte Fallzahlen pflegen)",IF('3a. Bewertung der Leistungen'!P165&gt;Größenordnung!$A$9,Größenordnung!$C$9,IF('3a. Bewertung der Leistungen'!P165&gt;Größenordnung!$A$8,Größenordnung!$C$8,IF('3a. Bewertung der Leistungen'!P165&gt;Größenordnung!$A$7,Größenordnung!$C$7,IF('3a. Bewertung der Leistungen'!P165&gt;Größenordnung!$A$6,Größenordnung!$C$6,IF('3a. Bewertung der Leistungen'!P165&gt;Größenordnung!$A$5,Größenordnung!$C$5,IF('3a. Bewertung der Leistungen'!P165&gt;Größenordnung!$A$4,Größenordnung!$C$4,IF('3a. Bewertung der Leistungen'!P165&gt;Größenordnung!$A$3,Größenordnung!$C$3,"ERROR"))))))))</f>
        <v>1000001-10000000</v>
      </c>
      <c r="R165" s="91" t="str">
        <f>IF(L165="(Bitte Wählen)","(Bitte pflegen)",IF(Q165="(Bitte Fallzahlen pflegen)","(Bitte pflegen)",VLOOKUP(Q165,Größenordnung!$C$3:$D$9,2,0)))</f>
        <v>(Bitte pflegen)</v>
      </c>
      <c r="S165" s="98" t="s">
        <v>44</v>
      </c>
      <c r="T165" s="98" t="s">
        <v>44</v>
      </c>
      <c r="U165" s="98" t="s">
        <v>44</v>
      </c>
      <c r="V165" s="92" t="str">
        <f t="shared" si="12"/>
        <v>(Bitte pflegen)</v>
      </c>
      <c r="W165" s="92"/>
      <c r="X165" s="92" t="str">
        <f t="shared" si="10"/>
        <v>(Bitte pflegen)</v>
      </c>
      <c r="Y165" s="92"/>
      <c r="Z165" s="92" t="str">
        <f t="shared" si="11"/>
        <v>Nein</v>
      </c>
    </row>
    <row r="166" spans="2:26" x14ac:dyDescent="0.3">
      <c r="B166" s="89" t="str">
        <f>IF(DB!B156="","",DB!B156)</f>
        <v/>
      </c>
      <c r="C166" s="170" t="str">
        <f>IF(DB!C156="","",DB!C156)</f>
        <v/>
      </c>
      <c r="D166" s="170"/>
      <c r="E166" s="119" t="str">
        <f>IF(DB!D156="","",DB!D156)</f>
        <v/>
      </c>
      <c r="F166" s="119" t="str">
        <f>IF(DB!E156="","",DB!E156)</f>
        <v/>
      </c>
      <c r="G166" s="119" t="str">
        <f>IF(DB!F156="","",DB!F156)</f>
        <v/>
      </c>
      <c r="H166" s="119" t="str">
        <f>IF(DB!G156="","",DB!G156)</f>
        <v/>
      </c>
      <c r="I166" s="119" t="str">
        <f>IF(DB!H156="","",DB!H156)</f>
        <v/>
      </c>
      <c r="J166" s="50" t="str">
        <f t="shared" si="9"/>
        <v/>
      </c>
      <c r="K166" s="4" t="s">
        <v>42</v>
      </c>
      <c r="L166" s="95" t="s">
        <v>44</v>
      </c>
      <c r="M166" s="96"/>
      <c r="N166" s="97" t="s">
        <v>44</v>
      </c>
      <c r="O166" s="97"/>
      <c r="P166" s="90" t="str">
        <f>IFERROR(IF(L166="Ja",IF(M166/VLOOKUP(N166,Bevölkerung!$C$9:$E$24,3,0)=0,"",IF(M166/VLOOKUP(N166,Bevölkerung!$C$9:$E$24,3,0)="","",M166/VLOOKUP(N166,Bevölkerung!$C$9:$E$24,3,0))),IF(L166="Nein",IF(O166=0,"",IF(O166="","",O166)),IF(L166="(Bitte Wählen)","MV","ERROR"))),"")</f>
        <v>MV</v>
      </c>
      <c r="Q166" s="91" t="str">
        <f>IF(P166="","(Bitte Fallzahlen pflegen)",IF('3a. Bewertung der Leistungen'!P166&gt;Größenordnung!$A$9,Größenordnung!$C$9,IF('3a. Bewertung der Leistungen'!P166&gt;Größenordnung!$A$8,Größenordnung!$C$8,IF('3a. Bewertung der Leistungen'!P166&gt;Größenordnung!$A$7,Größenordnung!$C$7,IF('3a. Bewertung der Leistungen'!P166&gt;Größenordnung!$A$6,Größenordnung!$C$6,IF('3a. Bewertung der Leistungen'!P166&gt;Größenordnung!$A$5,Größenordnung!$C$5,IF('3a. Bewertung der Leistungen'!P166&gt;Größenordnung!$A$4,Größenordnung!$C$4,IF('3a. Bewertung der Leistungen'!P166&gt;Größenordnung!$A$3,Größenordnung!$C$3,"ERROR"))))))))</f>
        <v>1000001-10000000</v>
      </c>
      <c r="R166" s="91" t="str">
        <f>IF(L166="(Bitte Wählen)","(Bitte pflegen)",IF(Q166="(Bitte Fallzahlen pflegen)","(Bitte pflegen)",VLOOKUP(Q166,Größenordnung!$C$3:$D$9,2,0)))</f>
        <v>(Bitte pflegen)</v>
      </c>
      <c r="S166" s="98" t="s">
        <v>44</v>
      </c>
      <c r="T166" s="98" t="s">
        <v>44</v>
      </c>
      <c r="U166" s="98" t="s">
        <v>44</v>
      </c>
      <c r="V166" s="92" t="str">
        <f t="shared" si="12"/>
        <v>(Bitte pflegen)</v>
      </c>
      <c r="W166" s="92"/>
      <c r="X166" s="92" t="str">
        <f t="shared" si="10"/>
        <v>(Bitte pflegen)</v>
      </c>
      <c r="Y166" s="92"/>
      <c r="Z166" s="92" t="str">
        <f t="shared" si="11"/>
        <v>Nein</v>
      </c>
    </row>
    <row r="167" spans="2:26" x14ac:dyDescent="0.3">
      <c r="B167" s="89" t="str">
        <f>IF(DB!B157="","",DB!B157)</f>
        <v/>
      </c>
      <c r="C167" s="170" t="str">
        <f>IF(DB!C157="","",DB!C157)</f>
        <v/>
      </c>
      <c r="D167" s="170"/>
      <c r="E167" s="119" t="str">
        <f>IF(DB!D157="","",DB!D157)</f>
        <v/>
      </c>
      <c r="F167" s="119" t="str">
        <f>IF(DB!E157="","",DB!E157)</f>
        <v/>
      </c>
      <c r="G167" s="119" t="str">
        <f>IF(DB!F157="","",DB!F157)</f>
        <v/>
      </c>
      <c r="H167" s="119" t="str">
        <f>IF(DB!G157="","",DB!G157)</f>
        <v/>
      </c>
      <c r="I167" s="119" t="str">
        <f>IF(DB!H157="","",DB!H157)</f>
        <v/>
      </c>
      <c r="J167" s="50" t="str">
        <f t="shared" si="9"/>
        <v/>
      </c>
      <c r="K167" s="4" t="s">
        <v>42</v>
      </c>
      <c r="L167" s="95" t="s">
        <v>44</v>
      </c>
      <c r="M167" s="96"/>
      <c r="N167" s="97" t="s">
        <v>44</v>
      </c>
      <c r="O167" s="97"/>
      <c r="P167" s="90" t="str">
        <f>IFERROR(IF(L167="Ja",IF(M167/VLOOKUP(N167,Bevölkerung!$C$9:$E$24,3,0)=0,"",IF(M167/VLOOKUP(N167,Bevölkerung!$C$9:$E$24,3,0)="","",M167/VLOOKUP(N167,Bevölkerung!$C$9:$E$24,3,0))),IF(L167="Nein",IF(O167=0,"",IF(O167="","",O167)),IF(L167="(Bitte Wählen)","MV","ERROR"))),"")</f>
        <v>MV</v>
      </c>
      <c r="Q167" s="91" t="str">
        <f>IF(P167="","(Bitte Fallzahlen pflegen)",IF('3a. Bewertung der Leistungen'!P167&gt;Größenordnung!$A$9,Größenordnung!$C$9,IF('3a. Bewertung der Leistungen'!P167&gt;Größenordnung!$A$8,Größenordnung!$C$8,IF('3a. Bewertung der Leistungen'!P167&gt;Größenordnung!$A$7,Größenordnung!$C$7,IF('3a. Bewertung der Leistungen'!P167&gt;Größenordnung!$A$6,Größenordnung!$C$6,IF('3a. Bewertung der Leistungen'!P167&gt;Größenordnung!$A$5,Größenordnung!$C$5,IF('3a. Bewertung der Leistungen'!P167&gt;Größenordnung!$A$4,Größenordnung!$C$4,IF('3a. Bewertung der Leistungen'!P167&gt;Größenordnung!$A$3,Größenordnung!$C$3,"ERROR"))))))))</f>
        <v>1000001-10000000</v>
      </c>
      <c r="R167" s="91" t="str">
        <f>IF(L167="(Bitte Wählen)","(Bitte pflegen)",IF(Q167="(Bitte Fallzahlen pflegen)","(Bitte pflegen)",VLOOKUP(Q167,Größenordnung!$C$3:$D$9,2,0)))</f>
        <v>(Bitte pflegen)</v>
      </c>
      <c r="S167" s="98" t="s">
        <v>44</v>
      </c>
      <c r="T167" s="98" t="s">
        <v>44</v>
      </c>
      <c r="U167" s="98" t="s">
        <v>44</v>
      </c>
      <c r="V167" s="92" t="str">
        <f t="shared" si="12"/>
        <v>(Bitte pflegen)</v>
      </c>
      <c r="W167" s="92"/>
      <c r="X167" s="92" t="str">
        <f t="shared" si="10"/>
        <v>(Bitte pflegen)</v>
      </c>
      <c r="Y167" s="92"/>
      <c r="Z167" s="92" t="str">
        <f t="shared" si="11"/>
        <v>Nein</v>
      </c>
    </row>
    <row r="168" spans="2:26" x14ac:dyDescent="0.3">
      <c r="B168" s="89" t="str">
        <f>IF(DB!B158="","",DB!B158)</f>
        <v/>
      </c>
      <c r="C168" s="170" t="str">
        <f>IF(DB!C158="","",DB!C158)</f>
        <v/>
      </c>
      <c r="D168" s="170"/>
      <c r="E168" s="119" t="str">
        <f>IF(DB!D158="","",DB!D158)</f>
        <v/>
      </c>
      <c r="F168" s="119" t="str">
        <f>IF(DB!E158="","",DB!E158)</f>
        <v/>
      </c>
      <c r="G168" s="119" t="str">
        <f>IF(DB!F158="","",DB!F158)</f>
        <v/>
      </c>
      <c r="H168" s="119" t="str">
        <f>IF(DB!G158="","",DB!G158)</f>
        <v/>
      </c>
      <c r="I168" s="119" t="str">
        <f>IF(DB!H158="","",DB!H158)</f>
        <v/>
      </c>
      <c r="J168" s="50" t="str">
        <f t="shared" si="9"/>
        <v/>
      </c>
      <c r="K168" s="4" t="s">
        <v>42</v>
      </c>
      <c r="L168" s="95" t="s">
        <v>44</v>
      </c>
      <c r="M168" s="96"/>
      <c r="N168" s="97" t="s">
        <v>44</v>
      </c>
      <c r="O168" s="97"/>
      <c r="P168" s="90" t="str">
        <f>IFERROR(IF(L168="Ja",IF(M168/VLOOKUP(N168,Bevölkerung!$C$9:$E$24,3,0)=0,"",IF(M168/VLOOKUP(N168,Bevölkerung!$C$9:$E$24,3,0)="","",M168/VLOOKUP(N168,Bevölkerung!$C$9:$E$24,3,0))),IF(L168="Nein",IF(O168=0,"",IF(O168="","",O168)),IF(L168="(Bitte Wählen)","MV","ERROR"))),"")</f>
        <v>MV</v>
      </c>
      <c r="Q168" s="91" t="str">
        <f>IF(P168="","(Bitte Fallzahlen pflegen)",IF('3a. Bewertung der Leistungen'!P168&gt;Größenordnung!$A$9,Größenordnung!$C$9,IF('3a. Bewertung der Leistungen'!P168&gt;Größenordnung!$A$8,Größenordnung!$C$8,IF('3a. Bewertung der Leistungen'!P168&gt;Größenordnung!$A$7,Größenordnung!$C$7,IF('3a. Bewertung der Leistungen'!P168&gt;Größenordnung!$A$6,Größenordnung!$C$6,IF('3a. Bewertung der Leistungen'!P168&gt;Größenordnung!$A$5,Größenordnung!$C$5,IF('3a. Bewertung der Leistungen'!P168&gt;Größenordnung!$A$4,Größenordnung!$C$4,IF('3a. Bewertung der Leistungen'!P168&gt;Größenordnung!$A$3,Größenordnung!$C$3,"ERROR"))))))))</f>
        <v>1000001-10000000</v>
      </c>
      <c r="R168" s="91" t="str">
        <f>IF(L168="(Bitte Wählen)","(Bitte pflegen)",IF(Q168="(Bitte Fallzahlen pflegen)","(Bitte pflegen)",VLOOKUP(Q168,Größenordnung!$C$3:$D$9,2,0)))</f>
        <v>(Bitte pflegen)</v>
      </c>
      <c r="S168" s="98" t="s">
        <v>44</v>
      </c>
      <c r="T168" s="98" t="s">
        <v>44</v>
      </c>
      <c r="U168" s="98" t="s">
        <v>44</v>
      </c>
      <c r="V168" s="92" t="str">
        <f t="shared" si="12"/>
        <v>(Bitte pflegen)</v>
      </c>
      <c r="W168" s="92"/>
      <c r="X168" s="92" t="str">
        <f t="shared" si="10"/>
        <v>(Bitte pflegen)</v>
      </c>
      <c r="Y168" s="92"/>
      <c r="Z168" s="92" t="str">
        <f t="shared" si="11"/>
        <v>Nein</v>
      </c>
    </row>
    <row r="169" spans="2:26" x14ac:dyDescent="0.3">
      <c r="B169" s="89" t="str">
        <f>IF(DB!B159="","",DB!B159)</f>
        <v/>
      </c>
      <c r="C169" s="170" t="str">
        <f>IF(DB!C159="","",DB!C159)</f>
        <v/>
      </c>
      <c r="D169" s="170"/>
      <c r="E169" s="119" t="str">
        <f>IF(DB!D159="","",DB!D159)</f>
        <v/>
      </c>
      <c r="F169" s="119" t="str">
        <f>IF(DB!E159="","",DB!E159)</f>
        <v/>
      </c>
      <c r="G169" s="119" t="str">
        <f>IF(DB!F159="","",DB!F159)</f>
        <v/>
      </c>
      <c r="H169" s="119" t="str">
        <f>IF(DB!G159="","",DB!G159)</f>
        <v/>
      </c>
      <c r="I169" s="119" t="str">
        <f>IF(DB!H159="","",DB!H159)</f>
        <v/>
      </c>
      <c r="J169" s="50" t="str">
        <f t="shared" si="9"/>
        <v/>
      </c>
      <c r="K169" s="4" t="s">
        <v>42</v>
      </c>
      <c r="L169" s="95" t="s">
        <v>44</v>
      </c>
      <c r="M169" s="96"/>
      <c r="N169" s="97" t="s">
        <v>44</v>
      </c>
      <c r="O169" s="97"/>
      <c r="P169" s="90" t="str">
        <f>IFERROR(IF(L169="Ja",IF(M169/VLOOKUP(N169,Bevölkerung!$C$9:$E$24,3,0)=0,"",IF(M169/VLOOKUP(N169,Bevölkerung!$C$9:$E$24,3,0)="","",M169/VLOOKUP(N169,Bevölkerung!$C$9:$E$24,3,0))),IF(L169="Nein",IF(O169=0,"",IF(O169="","",O169)),IF(L169="(Bitte Wählen)","MV","ERROR"))),"")</f>
        <v>MV</v>
      </c>
      <c r="Q169" s="91" t="str">
        <f>IF(P169="","(Bitte Fallzahlen pflegen)",IF('3a. Bewertung der Leistungen'!P169&gt;Größenordnung!$A$9,Größenordnung!$C$9,IF('3a. Bewertung der Leistungen'!P169&gt;Größenordnung!$A$8,Größenordnung!$C$8,IF('3a. Bewertung der Leistungen'!P169&gt;Größenordnung!$A$7,Größenordnung!$C$7,IF('3a. Bewertung der Leistungen'!P169&gt;Größenordnung!$A$6,Größenordnung!$C$6,IF('3a. Bewertung der Leistungen'!P169&gt;Größenordnung!$A$5,Größenordnung!$C$5,IF('3a. Bewertung der Leistungen'!P169&gt;Größenordnung!$A$4,Größenordnung!$C$4,IF('3a. Bewertung der Leistungen'!P169&gt;Größenordnung!$A$3,Größenordnung!$C$3,"ERROR"))))))))</f>
        <v>1000001-10000000</v>
      </c>
      <c r="R169" s="91" t="str">
        <f>IF(L169="(Bitte Wählen)","(Bitte pflegen)",IF(Q169="(Bitte Fallzahlen pflegen)","(Bitte pflegen)",VLOOKUP(Q169,Größenordnung!$C$3:$D$9,2,0)))</f>
        <v>(Bitte pflegen)</v>
      </c>
      <c r="S169" s="98" t="s">
        <v>44</v>
      </c>
      <c r="T169" s="98" t="s">
        <v>44</v>
      </c>
      <c r="U169" s="98" t="s">
        <v>44</v>
      </c>
      <c r="V169" s="92" t="str">
        <f t="shared" si="12"/>
        <v>(Bitte pflegen)</v>
      </c>
      <c r="W169" s="92"/>
      <c r="X169" s="92" t="str">
        <f t="shared" si="10"/>
        <v>(Bitte pflegen)</v>
      </c>
      <c r="Y169" s="92"/>
      <c r="Z169" s="92" t="str">
        <f t="shared" si="11"/>
        <v>Nein</v>
      </c>
    </row>
    <row r="170" spans="2:26" x14ac:dyDescent="0.3">
      <c r="B170" s="89" t="str">
        <f>IF(DB!B160="","",DB!B160)</f>
        <v/>
      </c>
      <c r="C170" s="170" t="str">
        <f>IF(DB!C160="","",DB!C160)</f>
        <v/>
      </c>
      <c r="D170" s="170"/>
      <c r="E170" s="119" t="str">
        <f>IF(DB!D160="","",DB!D160)</f>
        <v/>
      </c>
      <c r="F170" s="119" t="str">
        <f>IF(DB!E160="","",DB!E160)</f>
        <v/>
      </c>
      <c r="G170" s="119" t="str">
        <f>IF(DB!F160="","",DB!F160)</f>
        <v/>
      </c>
      <c r="H170" s="119" t="str">
        <f>IF(DB!G160="","",DB!G160)</f>
        <v/>
      </c>
      <c r="I170" s="119" t="str">
        <f>IF(DB!H160="","",DB!H160)</f>
        <v/>
      </c>
      <c r="J170" s="50" t="str">
        <f t="shared" si="9"/>
        <v/>
      </c>
      <c r="K170" s="4" t="s">
        <v>42</v>
      </c>
      <c r="L170" s="95" t="s">
        <v>44</v>
      </c>
      <c r="M170" s="96"/>
      <c r="N170" s="97" t="s">
        <v>44</v>
      </c>
      <c r="O170" s="97"/>
      <c r="P170" s="90" t="str">
        <f>IFERROR(IF(L170="Ja",IF(M170/VLOOKUP(N170,Bevölkerung!$C$9:$E$24,3,0)=0,"",IF(M170/VLOOKUP(N170,Bevölkerung!$C$9:$E$24,3,0)="","",M170/VLOOKUP(N170,Bevölkerung!$C$9:$E$24,3,0))),IF(L170="Nein",IF(O170=0,"",IF(O170="","",O170)),IF(L170="(Bitte Wählen)","MV","ERROR"))),"")</f>
        <v>MV</v>
      </c>
      <c r="Q170" s="91" t="str">
        <f>IF(P170="","(Bitte Fallzahlen pflegen)",IF('3a. Bewertung der Leistungen'!P170&gt;Größenordnung!$A$9,Größenordnung!$C$9,IF('3a. Bewertung der Leistungen'!P170&gt;Größenordnung!$A$8,Größenordnung!$C$8,IF('3a. Bewertung der Leistungen'!P170&gt;Größenordnung!$A$7,Größenordnung!$C$7,IF('3a. Bewertung der Leistungen'!P170&gt;Größenordnung!$A$6,Größenordnung!$C$6,IF('3a. Bewertung der Leistungen'!P170&gt;Größenordnung!$A$5,Größenordnung!$C$5,IF('3a. Bewertung der Leistungen'!P170&gt;Größenordnung!$A$4,Größenordnung!$C$4,IF('3a. Bewertung der Leistungen'!P170&gt;Größenordnung!$A$3,Größenordnung!$C$3,"ERROR"))))))))</f>
        <v>1000001-10000000</v>
      </c>
      <c r="R170" s="91" t="str">
        <f>IF(L170="(Bitte Wählen)","(Bitte pflegen)",IF(Q170="(Bitte Fallzahlen pflegen)","(Bitte pflegen)",VLOOKUP(Q170,Größenordnung!$C$3:$D$9,2,0)))</f>
        <v>(Bitte pflegen)</v>
      </c>
      <c r="S170" s="98" t="s">
        <v>44</v>
      </c>
      <c r="T170" s="98" t="s">
        <v>44</v>
      </c>
      <c r="U170" s="98" t="s">
        <v>44</v>
      </c>
      <c r="V170" s="92" t="str">
        <f t="shared" si="12"/>
        <v>(Bitte pflegen)</v>
      </c>
      <c r="W170" s="92"/>
      <c r="X170" s="92" t="str">
        <f t="shared" si="10"/>
        <v>(Bitte pflegen)</v>
      </c>
      <c r="Y170" s="92"/>
      <c r="Z170" s="92" t="str">
        <f t="shared" si="11"/>
        <v>Nein</v>
      </c>
    </row>
    <row r="171" spans="2:26" x14ac:dyDescent="0.3">
      <c r="B171" s="89" t="str">
        <f>IF(DB!B161="","",DB!B161)</f>
        <v/>
      </c>
      <c r="C171" s="170" t="str">
        <f>IF(DB!C161="","",DB!C161)</f>
        <v/>
      </c>
      <c r="D171" s="170"/>
      <c r="E171" s="119" t="str">
        <f>IF(DB!D161="","",DB!D161)</f>
        <v/>
      </c>
      <c r="F171" s="119" t="str">
        <f>IF(DB!E161="","",DB!E161)</f>
        <v/>
      </c>
      <c r="G171" s="119" t="str">
        <f>IF(DB!F161="","",DB!F161)</f>
        <v/>
      </c>
      <c r="H171" s="119" t="str">
        <f>IF(DB!G161="","",DB!G161)</f>
        <v/>
      </c>
      <c r="I171" s="119" t="str">
        <f>IF(DB!H161="","",DB!H161)</f>
        <v/>
      </c>
      <c r="J171" s="50" t="str">
        <f t="shared" si="9"/>
        <v/>
      </c>
      <c r="K171" s="4" t="s">
        <v>42</v>
      </c>
      <c r="L171" s="95" t="s">
        <v>44</v>
      </c>
      <c r="M171" s="96"/>
      <c r="N171" s="97" t="s">
        <v>44</v>
      </c>
      <c r="O171" s="97"/>
      <c r="P171" s="90" t="str">
        <f>IFERROR(IF(L171="Ja",IF(M171/VLOOKUP(N171,Bevölkerung!$C$9:$E$24,3,0)=0,"",IF(M171/VLOOKUP(N171,Bevölkerung!$C$9:$E$24,3,0)="","",M171/VLOOKUP(N171,Bevölkerung!$C$9:$E$24,3,0))),IF(L171="Nein",IF(O171=0,"",IF(O171="","",O171)),IF(L171="(Bitte Wählen)","MV","ERROR"))),"")</f>
        <v>MV</v>
      </c>
      <c r="Q171" s="91" t="str">
        <f>IF(P171="","(Bitte Fallzahlen pflegen)",IF('3a. Bewertung der Leistungen'!P171&gt;Größenordnung!$A$9,Größenordnung!$C$9,IF('3a. Bewertung der Leistungen'!P171&gt;Größenordnung!$A$8,Größenordnung!$C$8,IF('3a. Bewertung der Leistungen'!P171&gt;Größenordnung!$A$7,Größenordnung!$C$7,IF('3a. Bewertung der Leistungen'!P171&gt;Größenordnung!$A$6,Größenordnung!$C$6,IF('3a. Bewertung der Leistungen'!P171&gt;Größenordnung!$A$5,Größenordnung!$C$5,IF('3a. Bewertung der Leistungen'!P171&gt;Größenordnung!$A$4,Größenordnung!$C$4,IF('3a. Bewertung der Leistungen'!P171&gt;Größenordnung!$A$3,Größenordnung!$C$3,"ERROR"))))))))</f>
        <v>1000001-10000000</v>
      </c>
      <c r="R171" s="91" t="str">
        <f>IF(L171="(Bitte Wählen)","(Bitte pflegen)",IF(Q171="(Bitte Fallzahlen pflegen)","(Bitte pflegen)",VLOOKUP(Q171,Größenordnung!$C$3:$D$9,2,0)))</f>
        <v>(Bitte pflegen)</v>
      </c>
      <c r="S171" s="98" t="s">
        <v>44</v>
      </c>
      <c r="T171" s="98" t="s">
        <v>44</v>
      </c>
      <c r="U171" s="98" t="s">
        <v>44</v>
      </c>
      <c r="V171" s="92" t="str">
        <f t="shared" si="12"/>
        <v>(Bitte pflegen)</v>
      </c>
      <c r="W171" s="92"/>
      <c r="X171" s="92" t="str">
        <f t="shared" si="10"/>
        <v>(Bitte pflegen)</v>
      </c>
      <c r="Y171" s="92"/>
      <c r="Z171" s="92" t="str">
        <f t="shared" si="11"/>
        <v>Nein</v>
      </c>
    </row>
    <row r="172" spans="2:26" x14ac:dyDescent="0.3">
      <c r="B172" s="89" t="str">
        <f>IF(DB!B162="","",DB!B162)</f>
        <v/>
      </c>
      <c r="C172" s="170" t="str">
        <f>IF(DB!C162="","",DB!C162)</f>
        <v/>
      </c>
      <c r="D172" s="170"/>
      <c r="E172" s="119" t="str">
        <f>IF(DB!D162="","",DB!D162)</f>
        <v/>
      </c>
      <c r="F172" s="119" t="str">
        <f>IF(DB!E162="","",DB!E162)</f>
        <v/>
      </c>
      <c r="G172" s="119" t="str">
        <f>IF(DB!F162="","",DB!F162)</f>
        <v/>
      </c>
      <c r="H172" s="119" t="str">
        <f>IF(DB!G162="","",DB!G162)</f>
        <v/>
      </c>
      <c r="I172" s="119" t="str">
        <f>IF(DB!H162="","",DB!H162)</f>
        <v/>
      </c>
      <c r="J172" s="50" t="str">
        <f t="shared" si="9"/>
        <v/>
      </c>
      <c r="K172" s="4" t="s">
        <v>42</v>
      </c>
      <c r="L172" s="95" t="s">
        <v>44</v>
      </c>
      <c r="M172" s="96"/>
      <c r="N172" s="97" t="s">
        <v>44</v>
      </c>
      <c r="O172" s="97"/>
      <c r="P172" s="90" t="str">
        <f>IFERROR(IF(L172="Ja",IF(M172/VLOOKUP(N172,Bevölkerung!$C$9:$E$24,3,0)=0,"",IF(M172/VLOOKUP(N172,Bevölkerung!$C$9:$E$24,3,0)="","",M172/VLOOKUP(N172,Bevölkerung!$C$9:$E$24,3,0))),IF(L172="Nein",IF(O172=0,"",IF(O172="","",O172)),IF(L172="(Bitte Wählen)","MV","ERROR"))),"")</f>
        <v>MV</v>
      </c>
      <c r="Q172" s="91" t="str">
        <f>IF(P172="","(Bitte Fallzahlen pflegen)",IF('3a. Bewertung der Leistungen'!P172&gt;Größenordnung!$A$9,Größenordnung!$C$9,IF('3a. Bewertung der Leistungen'!P172&gt;Größenordnung!$A$8,Größenordnung!$C$8,IF('3a. Bewertung der Leistungen'!P172&gt;Größenordnung!$A$7,Größenordnung!$C$7,IF('3a. Bewertung der Leistungen'!P172&gt;Größenordnung!$A$6,Größenordnung!$C$6,IF('3a. Bewertung der Leistungen'!P172&gt;Größenordnung!$A$5,Größenordnung!$C$5,IF('3a. Bewertung der Leistungen'!P172&gt;Größenordnung!$A$4,Größenordnung!$C$4,IF('3a. Bewertung der Leistungen'!P172&gt;Größenordnung!$A$3,Größenordnung!$C$3,"ERROR"))))))))</f>
        <v>1000001-10000000</v>
      </c>
      <c r="R172" s="91" t="str">
        <f>IF(L172="(Bitte Wählen)","(Bitte pflegen)",IF(Q172="(Bitte Fallzahlen pflegen)","(Bitte pflegen)",VLOOKUP(Q172,Größenordnung!$C$3:$D$9,2,0)))</f>
        <v>(Bitte pflegen)</v>
      </c>
      <c r="S172" s="98" t="s">
        <v>44</v>
      </c>
      <c r="T172" s="98" t="s">
        <v>44</v>
      </c>
      <c r="U172" s="98" t="s">
        <v>44</v>
      </c>
      <c r="V172" s="92" t="str">
        <f t="shared" si="12"/>
        <v>(Bitte pflegen)</v>
      </c>
      <c r="W172" s="92"/>
      <c r="X172" s="92" t="str">
        <f t="shared" si="10"/>
        <v>(Bitte pflegen)</v>
      </c>
      <c r="Y172" s="92"/>
      <c r="Z172" s="92" t="str">
        <f t="shared" si="11"/>
        <v>Nein</v>
      </c>
    </row>
    <row r="173" spans="2:26" x14ac:dyDescent="0.3">
      <c r="B173" s="89" t="str">
        <f>IF(DB!B163="","",DB!B163)</f>
        <v/>
      </c>
      <c r="C173" s="170" t="str">
        <f>IF(DB!C163="","",DB!C163)</f>
        <v/>
      </c>
      <c r="D173" s="170"/>
      <c r="E173" s="119" t="str">
        <f>IF(DB!D163="","",DB!D163)</f>
        <v/>
      </c>
      <c r="F173" s="119" t="str">
        <f>IF(DB!E163="","",DB!E163)</f>
        <v/>
      </c>
      <c r="G173" s="119" t="str">
        <f>IF(DB!F163="","",DB!F163)</f>
        <v/>
      </c>
      <c r="H173" s="119" t="str">
        <f>IF(DB!G163="","",DB!G163)</f>
        <v/>
      </c>
      <c r="I173" s="119" t="str">
        <f>IF(DB!H163="","",DB!H163)</f>
        <v/>
      </c>
      <c r="J173" s="50" t="str">
        <f t="shared" si="9"/>
        <v/>
      </c>
      <c r="K173" s="4" t="s">
        <v>42</v>
      </c>
      <c r="L173" s="95" t="s">
        <v>44</v>
      </c>
      <c r="M173" s="96"/>
      <c r="N173" s="97" t="s">
        <v>44</v>
      </c>
      <c r="O173" s="97"/>
      <c r="P173" s="90" t="str">
        <f>IFERROR(IF(L173="Ja",IF(M173/VLOOKUP(N173,Bevölkerung!$C$9:$E$24,3,0)=0,"",IF(M173/VLOOKUP(N173,Bevölkerung!$C$9:$E$24,3,0)="","",M173/VLOOKUP(N173,Bevölkerung!$C$9:$E$24,3,0))),IF(L173="Nein",IF(O173=0,"",IF(O173="","",O173)),IF(L173="(Bitte Wählen)","MV","ERROR"))),"")</f>
        <v>MV</v>
      </c>
      <c r="Q173" s="91" t="str">
        <f>IF(P173="","(Bitte Fallzahlen pflegen)",IF('3a. Bewertung der Leistungen'!P173&gt;Größenordnung!$A$9,Größenordnung!$C$9,IF('3a. Bewertung der Leistungen'!P173&gt;Größenordnung!$A$8,Größenordnung!$C$8,IF('3a. Bewertung der Leistungen'!P173&gt;Größenordnung!$A$7,Größenordnung!$C$7,IF('3a. Bewertung der Leistungen'!P173&gt;Größenordnung!$A$6,Größenordnung!$C$6,IF('3a. Bewertung der Leistungen'!P173&gt;Größenordnung!$A$5,Größenordnung!$C$5,IF('3a. Bewertung der Leistungen'!P173&gt;Größenordnung!$A$4,Größenordnung!$C$4,IF('3a. Bewertung der Leistungen'!P173&gt;Größenordnung!$A$3,Größenordnung!$C$3,"ERROR"))))))))</f>
        <v>1000001-10000000</v>
      </c>
      <c r="R173" s="91" t="str">
        <f>IF(L173="(Bitte Wählen)","(Bitte pflegen)",IF(Q173="(Bitte Fallzahlen pflegen)","(Bitte pflegen)",VLOOKUP(Q173,Größenordnung!$C$3:$D$9,2,0)))</f>
        <v>(Bitte pflegen)</v>
      </c>
      <c r="S173" s="98" t="s">
        <v>44</v>
      </c>
      <c r="T173" s="98" t="s">
        <v>44</v>
      </c>
      <c r="U173" s="98" t="s">
        <v>44</v>
      </c>
      <c r="V173" s="92" t="str">
        <f t="shared" si="12"/>
        <v>(Bitte pflegen)</v>
      </c>
      <c r="W173" s="92"/>
      <c r="X173" s="92" t="str">
        <f t="shared" si="10"/>
        <v>(Bitte pflegen)</v>
      </c>
      <c r="Y173" s="92"/>
      <c r="Z173" s="92" t="str">
        <f t="shared" si="11"/>
        <v>Nein</v>
      </c>
    </row>
    <row r="174" spans="2:26" x14ac:dyDescent="0.3">
      <c r="B174" s="89" t="str">
        <f>IF(DB!B164="","",DB!B164)</f>
        <v/>
      </c>
      <c r="C174" s="170" t="str">
        <f>IF(DB!C164="","",DB!C164)</f>
        <v/>
      </c>
      <c r="D174" s="170"/>
      <c r="E174" s="119" t="str">
        <f>IF(DB!D164="","",DB!D164)</f>
        <v/>
      </c>
      <c r="F174" s="119" t="str">
        <f>IF(DB!E164="","",DB!E164)</f>
        <v/>
      </c>
      <c r="G174" s="119" t="str">
        <f>IF(DB!F164="","",DB!F164)</f>
        <v/>
      </c>
      <c r="H174" s="119" t="str">
        <f>IF(DB!G164="","",DB!G164)</f>
        <v/>
      </c>
      <c r="I174" s="119" t="str">
        <f>IF(DB!H164="","",DB!H164)</f>
        <v/>
      </c>
      <c r="J174" s="50" t="str">
        <f t="shared" si="9"/>
        <v/>
      </c>
      <c r="K174" s="4" t="s">
        <v>42</v>
      </c>
      <c r="L174" s="95" t="s">
        <v>44</v>
      </c>
      <c r="M174" s="96"/>
      <c r="N174" s="97" t="s">
        <v>44</v>
      </c>
      <c r="O174" s="97"/>
      <c r="P174" s="90" t="str">
        <f>IFERROR(IF(L174="Ja",IF(M174/VLOOKUP(N174,Bevölkerung!$C$9:$E$24,3,0)=0,"",IF(M174/VLOOKUP(N174,Bevölkerung!$C$9:$E$24,3,0)="","",M174/VLOOKUP(N174,Bevölkerung!$C$9:$E$24,3,0))),IF(L174="Nein",IF(O174=0,"",IF(O174="","",O174)),IF(L174="(Bitte Wählen)","MV","ERROR"))),"")</f>
        <v>MV</v>
      </c>
      <c r="Q174" s="91" t="str">
        <f>IF(P174="","(Bitte Fallzahlen pflegen)",IF('3a. Bewertung der Leistungen'!P174&gt;Größenordnung!$A$9,Größenordnung!$C$9,IF('3a. Bewertung der Leistungen'!P174&gt;Größenordnung!$A$8,Größenordnung!$C$8,IF('3a. Bewertung der Leistungen'!P174&gt;Größenordnung!$A$7,Größenordnung!$C$7,IF('3a. Bewertung der Leistungen'!P174&gt;Größenordnung!$A$6,Größenordnung!$C$6,IF('3a. Bewertung der Leistungen'!P174&gt;Größenordnung!$A$5,Größenordnung!$C$5,IF('3a. Bewertung der Leistungen'!P174&gt;Größenordnung!$A$4,Größenordnung!$C$4,IF('3a. Bewertung der Leistungen'!P174&gt;Größenordnung!$A$3,Größenordnung!$C$3,"ERROR"))))))))</f>
        <v>1000001-10000000</v>
      </c>
      <c r="R174" s="91" t="str">
        <f>IF(L174="(Bitte Wählen)","(Bitte pflegen)",IF(Q174="(Bitte Fallzahlen pflegen)","(Bitte pflegen)",VLOOKUP(Q174,Größenordnung!$C$3:$D$9,2,0)))</f>
        <v>(Bitte pflegen)</v>
      </c>
      <c r="S174" s="98" t="s">
        <v>44</v>
      </c>
      <c r="T174" s="98" t="s">
        <v>44</v>
      </c>
      <c r="U174" s="98" t="s">
        <v>44</v>
      </c>
      <c r="V174" s="92" t="str">
        <f t="shared" si="12"/>
        <v>(Bitte pflegen)</v>
      </c>
      <c r="W174" s="92"/>
      <c r="X174" s="92" t="str">
        <f t="shared" si="10"/>
        <v>(Bitte pflegen)</v>
      </c>
      <c r="Y174" s="92"/>
      <c r="Z174" s="92" t="str">
        <f t="shared" si="11"/>
        <v>Nein</v>
      </c>
    </row>
    <row r="175" spans="2:26" x14ac:dyDescent="0.3">
      <c r="B175" s="89" t="str">
        <f>IF(DB!B165="","",DB!B165)</f>
        <v/>
      </c>
      <c r="C175" s="170" t="str">
        <f>IF(DB!C165="","",DB!C165)</f>
        <v/>
      </c>
      <c r="D175" s="170"/>
      <c r="E175" s="119" t="str">
        <f>IF(DB!D165="","",DB!D165)</f>
        <v/>
      </c>
      <c r="F175" s="119" t="str">
        <f>IF(DB!E165="","",DB!E165)</f>
        <v/>
      </c>
      <c r="G175" s="119" t="str">
        <f>IF(DB!F165="","",DB!F165)</f>
        <v/>
      </c>
      <c r="H175" s="119" t="str">
        <f>IF(DB!G165="","",DB!G165)</f>
        <v/>
      </c>
      <c r="I175" s="119" t="str">
        <f>IF(DB!H165="","",DB!H165)</f>
        <v/>
      </c>
      <c r="J175" s="50" t="str">
        <f t="shared" si="9"/>
        <v/>
      </c>
      <c r="K175" s="4" t="s">
        <v>42</v>
      </c>
      <c r="L175" s="95" t="s">
        <v>44</v>
      </c>
      <c r="M175" s="96"/>
      <c r="N175" s="97" t="s">
        <v>44</v>
      </c>
      <c r="O175" s="97"/>
      <c r="P175" s="90" t="str">
        <f>IFERROR(IF(L175="Ja",IF(M175/VLOOKUP(N175,Bevölkerung!$C$9:$E$24,3,0)=0,"",IF(M175/VLOOKUP(N175,Bevölkerung!$C$9:$E$24,3,0)="","",M175/VLOOKUP(N175,Bevölkerung!$C$9:$E$24,3,0))),IF(L175="Nein",IF(O175=0,"",IF(O175="","",O175)),IF(L175="(Bitte Wählen)","MV","ERROR"))),"")</f>
        <v>MV</v>
      </c>
      <c r="Q175" s="91" t="str">
        <f>IF(P175="","(Bitte Fallzahlen pflegen)",IF('3a. Bewertung der Leistungen'!P175&gt;Größenordnung!$A$9,Größenordnung!$C$9,IF('3a. Bewertung der Leistungen'!P175&gt;Größenordnung!$A$8,Größenordnung!$C$8,IF('3a. Bewertung der Leistungen'!P175&gt;Größenordnung!$A$7,Größenordnung!$C$7,IF('3a. Bewertung der Leistungen'!P175&gt;Größenordnung!$A$6,Größenordnung!$C$6,IF('3a. Bewertung der Leistungen'!P175&gt;Größenordnung!$A$5,Größenordnung!$C$5,IF('3a. Bewertung der Leistungen'!P175&gt;Größenordnung!$A$4,Größenordnung!$C$4,IF('3a. Bewertung der Leistungen'!P175&gt;Größenordnung!$A$3,Größenordnung!$C$3,"ERROR"))))))))</f>
        <v>1000001-10000000</v>
      </c>
      <c r="R175" s="91" t="str">
        <f>IF(L175="(Bitte Wählen)","(Bitte pflegen)",IF(Q175="(Bitte Fallzahlen pflegen)","(Bitte pflegen)",VLOOKUP(Q175,Größenordnung!$C$3:$D$9,2,0)))</f>
        <v>(Bitte pflegen)</v>
      </c>
      <c r="S175" s="98" t="s">
        <v>44</v>
      </c>
      <c r="T175" s="98" t="s">
        <v>44</v>
      </c>
      <c r="U175" s="98" t="s">
        <v>44</v>
      </c>
      <c r="V175" s="92" t="str">
        <f t="shared" si="12"/>
        <v>(Bitte pflegen)</v>
      </c>
      <c r="W175" s="92"/>
      <c r="X175" s="92" t="str">
        <f t="shared" si="10"/>
        <v>(Bitte pflegen)</v>
      </c>
      <c r="Y175" s="92"/>
      <c r="Z175" s="92" t="str">
        <f t="shared" si="11"/>
        <v>Nein</v>
      </c>
    </row>
    <row r="176" spans="2:26" x14ac:dyDescent="0.3">
      <c r="B176" s="89" t="str">
        <f>IF(DB!B166="","",DB!B166)</f>
        <v/>
      </c>
      <c r="C176" s="170" t="str">
        <f>IF(DB!C166="","",DB!C166)</f>
        <v/>
      </c>
      <c r="D176" s="170"/>
      <c r="E176" s="119" t="str">
        <f>IF(DB!D166="","",DB!D166)</f>
        <v/>
      </c>
      <c r="F176" s="119" t="str">
        <f>IF(DB!E166="","",DB!E166)</f>
        <v/>
      </c>
      <c r="G176" s="119" t="str">
        <f>IF(DB!F166="","",DB!F166)</f>
        <v/>
      </c>
      <c r="H176" s="119" t="str">
        <f>IF(DB!G166="","",DB!G166)</f>
        <v/>
      </c>
      <c r="I176" s="119" t="str">
        <f>IF(DB!H166="","",DB!H166)</f>
        <v/>
      </c>
      <c r="J176" s="50" t="str">
        <f t="shared" si="9"/>
        <v/>
      </c>
      <c r="K176" s="4" t="s">
        <v>42</v>
      </c>
      <c r="L176" s="95" t="s">
        <v>44</v>
      </c>
      <c r="M176" s="96"/>
      <c r="N176" s="97" t="s">
        <v>44</v>
      </c>
      <c r="O176" s="97"/>
      <c r="P176" s="90" t="str">
        <f>IFERROR(IF(L176="Ja",IF(M176/VLOOKUP(N176,Bevölkerung!$C$9:$E$24,3,0)=0,"",IF(M176/VLOOKUP(N176,Bevölkerung!$C$9:$E$24,3,0)="","",M176/VLOOKUP(N176,Bevölkerung!$C$9:$E$24,3,0))),IF(L176="Nein",IF(O176=0,"",IF(O176="","",O176)),IF(L176="(Bitte Wählen)","MV","ERROR"))),"")</f>
        <v>MV</v>
      </c>
      <c r="Q176" s="91" t="str">
        <f>IF(P176="","(Bitte Fallzahlen pflegen)",IF('3a. Bewertung der Leistungen'!P176&gt;Größenordnung!$A$9,Größenordnung!$C$9,IF('3a. Bewertung der Leistungen'!P176&gt;Größenordnung!$A$8,Größenordnung!$C$8,IF('3a. Bewertung der Leistungen'!P176&gt;Größenordnung!$A$7,Größenordnung!$C$7,IF('3a. Bewertung der Leistungen'!P176&gt;Größenordnung!$A$6,Größenordnung!$C$6,IF('3a. Bewertung der Leistungen'!P176&gt;Größenordnung!$A$5,Größenordnung!$C$5,IF('3a. Bewertung der Leistungen'!P176&gt;Größenordnung!$A$4,Größenordnung!$C$4,IF('3a. Bewertung der Leistungen'!P176&gt;Größenordnung!$A$3,Größenordnung!$C$3,"ERROR"))))))))</f>
        <v>1000001-10000000</v>
      </c>
      <c r="R176" s="91" t="str">
        <f>IF(L176="(Bitte Wählen)","(Bitte pflegen)",IF(Q176="(Bitte Fallzahlen pflegen)","(Bitte pflegen)",VLOOKUP(Q176,Größenordnung!$C$3:$D$9,2,0)))</f>
        <v>(Bitte pflegen)</v>
      </c>
      <c r="S176" s="98" t="s">
        <v>44</v>
      </c>
      <c r="T176" s="98" t="s">
        <v>44</v>
      </c>
      <c r="U176" s="98" t="s">
        <v>44</v>
      </c>
      <c r="V176" s="92" t="str">
        <f t="shared" si="12"/>
        <v>(Bitte pflegen)</v>
      </c>
      <c r="W176" s="92"/>
      <c r="X176" s="92" t="str">
        <f t="shared" si="10"/>
        <v>(Bitte pflegen)</v>
      </c>
      <c r="Y176" s="92"/>
      <c r="Z176" s="92" t="str">
        <f t="shared" si="11"/>
        <v>Nein</v>
      </c>
    </row>
    <row r="177" spans="2:26" x14ac:dyDescent="0.3">
      <c r="B177" s="89" t="str">
        <f>IF(DB!B167="","",DB!B167)</f>
        <v/>
      </c>
      <c r="C177" s="170" t="str">
        <f>IF(DB!C167="","",DB!C167)</f>
        <v/>
      </c>
      <c r="D177" s="170"/>
      <c r="E177" s="119" t="str">
        <f>IF(DB!D167="","",DB!D167)</f>
        <v/>
      </c>
      <c r="F177" s="119" t="str">
        <f>IF(DB!E167="","",DB!E167)</f>
        <v/>
      </c>
      <c r="G177" s="119" t="str">
        <f>IF(DB!F167="","",DB!F167)</f>
        <v/>
      </c>
      <c r="H177" s="119" t="str">
        <f>IF(DB!G167="","",DB!G167)</f>
        <v/>
      </c>
      <c r="I177" s="119" t="str">
        <f>IF(DB!H167="","",DB!H167)</f>
        <v/>
      </c>
      <c r="J177" s="50" t="str">
        <f t="shared" si="9"/>
        <v/>
      </c>
      <c r="K177" s="4" t="s">
        <v>42</v>
      </c>
      <c r="L177" s="95" t="s">
        <v>44</v>
      </c>
      <c r="M177" s="96"/>
      <c r="N177" s="97" t="s">
        <v>44</v>
      </c>
      <c r="O177" s="97"/>
      <c r="P177" s="90" t="str">
        <f>IFERROR(IF(L177="Ja",IF(M177/VLOOKUP(N177,Bevölkerung!$C$9:$E$24,3,0)=0,"",IF(M177/VLOOKUP(N177,Bevölkerung!$C$9:$E$24,3,0)="","",M177/VLOOKUP(N177,Bevölkerung!$C$9:$E$24,3,0))),IF(L177="Nein",IF(O177=0,"",IF(O177="","",O177)),IF(L177="(Bitte Wählen)","MV","ERROR"))),"")</f>
        <v>MV</v>
      </c>
      <c r="Q177" s="91" t="str">
        <f>IF(P177="","(Bitte Fallzahlen pflegen)",IF('3a. Bewertung der Leistungen'!P177&gt;Größenordnung!$A$9,Größenordnung!$C$9,IF('3a. Bewertung der Leistungen'!P177&gt;Größenordnung!$A$8,Größenordnung!$C$8,IF('3a. Bewertung der Leistungen'!P177&gt;Größenordnung!$A$7,Größenordnung!$C$7,IF('3a. Bewertung der Leistungen'!P177&gt;Größenordnung!$A$6,Größenordnung!$C$6,IF('3a. Bewertung der Leistungen'!P177&gt;Größenordnung!$A$5,Größenordnung!$C$5,IF('3a. Bewertung der Leistungen'!P177&gt;Größenordnung!$A$4,Größenordnung!$C$4,IF('3a. Bewertung der Leistungen'!P177&gt;Größenordnung!$A$3,Größenordnung!$C$3,"ERROR"))))))))</f>
        <v>1000001-10000000</v>
      </c>
      <c r="R177" s="91" t="str">
        <f>IF(L177="(Bitte Wählen)","(Bitte pflegen)",IF(Q177="(Bitte Fallzahlen pflegen)","(Bitte pflegen)",VLOOKUP(Q177,Größenordnung!$C$3:$D$9,2,0)))</f>
        <v>(Bitte pflegen)</v>
      </c>
      <c r="S177" s="98" t="s">
        <v>44</v>
      </c>
      <c r="T177" s="98" t="s">
        <v>44</v>
      </c>
      <c r="U177" s="98" t="s">
        <v>44</v>
      </c>
      <c r="V177" s="92" t="str">
        <f t="shared" si="12"/>
        <v>(Bitte pflegen)</v>
      </c>
      <c r="W177" s="92"/>
      <c r="X177" s="92" t="str">
        <f t="shared" si="10"/>
        <v>(Bitte pflegen)</v>
      </c>
      <c r="Y177" s="92"/>
      <c r="Z177" s="92" t="str">
        <f t="shared" si="11"/>
        <v>Nein</v>
      </c>
    </row>
    <row r="178" spans="2:26" x14ac:dyDescent="0.3">
      <c r="B178" s="89" t="str">
        <f>IF(DB!B168="","",DB!B168)</f>
        <v/>
      </c>
      <c r="C178" s="170" t="str">
        <f>IF(DB!C168="","",DB!C168)</f>
        <v/>
      </c>
      <c r="D178" s="170"/>
      <c r="E178" s="119" t="str">
        <f>IF(DB!D168="","",DB!D168)</f>
        <v/>
      </c>
      <c r="F178" s="119" t="str">
        <f>IF(DB!E168="","",DB!E168)</f>
        <v/>
      </c>
      <c r="G178" s="119" t="str">
        <f>IF(DB!F168="","",DB!F168)</f>
        <v/>
      </c>
      <c r="H178" s="119" t="str">
        <f>IF(DB!G168="","",DB!G168)</f>
        <v/>
      </c>
      <c r="I178" s="119" t="str">
        <f>IF(DB!H168="","",DB!H168)</f>
        <v/>
      </c>
      <c r="J178" s="50" t="str">
        <f t="shared" si="9"/>
        <v/>
      </c>
      <c r="K178" s="4" t="s">
        <v>42</v>
      </c>
      <c r="L178" s="95" t="s">
        <v>44</v>
      </c>
      <c r="M178" s="96"/>
      <c r="N178" s="97" t="s">
        <v>44</v>
      </c>
      <c r="O178" s="97"/>
      <c r="P178" s="90" t="str">
        <f>IFERROR(IF(L178="Ja",IF(M178/VLOOKUP(N178,Bevölkerung!$C$9:$E$24,3,0)=0,"",IF(M178/VLOOKUP(N178,Bevölkerung!$C$9:$E$24,3,0)="","",M178/VLOOKUP(N178,Bevölkerung!$C$9:$E$24,3,0))),IF(L178="Nein",IF(O178=0,"",IF(O178="","",O178)),IF(L178="(Bitte Wählen)","MV","ERROR"))),"")</f>
        <v>MV</v>
      </c>
      <c r="Q178" s="91" t="str">
        <f>IF(P178="","(Bitte Fallzahlen pflegen)",IF('3a. Bewertung der Leistungen'!P178&gt;Größenordnung!$A$9,Größenordnung!$C$9,IF('3a. Bewertung der Leistungen'!P178&gt;Größenordnung!$A$8,Größenordnung!$C$8,IF('3a. Bewertung der Leistungen'!P178&gt;Größenordnung!$A$7,Größenordnung!$C$7,IF('3a. Bewertung der Leistungen'!P178&gt;Größenordnung!$A$6,Größenordnung!$C$6,IF('3a. Bewertung der Leistungen'!P178&gt;Größenordnung!$A$5,Größenordnung!$C$5,IF('3a. Bewertung der Leistungen'!P178&gt;Größenordnung!$A$4,Größenordnung!$C$4,IF('3a. Bewertung der Leistungen'!P178&gt;Größenordnung!$A$3,Größenordnung!$C$3,"ERROR"))))))))</f>
        <v>1000001-10000000</v>
      </c>
      <c r="R178" s="91" t="str">
        <f>IF(L178="(Bitte Wählen)","(Bitte pflegen)",IF(Q178="(Bitte Fallzahlen pflegen)","(Bitte pflegen)",VLOOKUP(Q178,Größenordnung!$C$3:$D$9,2,0)))</f>
        <v>(Bitte pflegen)</v>
      </c>
      <c r="S178" s="98" t="s">
        <v>44</v>
      </c>
      <c r="T178" s="98" t="s">
        <v>44</v>
      </c>
      <c r="U178" s="98" t="s">
        <v>44</v>
      </c>
      <c r="V178" s="92" t="str">
        <f t="shared" si="12"/>
        <v>(Bitte pflegen)</v>
      </c>
      <c r="W178" s="92"/>
      <c r="X178" s="92" t="str">
        <f t="shared" si="10"/>
        <v>(Bitte pflegen)</v>
      </c>
      <c r="Y178" s="92"/>
      <c r="Z178" s="92" t="str">
        <f t="shared" si="11"/>
        <v>Nein</v>
      </c>
    </row>
    <row r="179" spans="2:26" x14ac:dyDescent="0.3">
      <c r="B179" s="89" t="str">
        <f>IF(DB!B169="","",DB!B169)</f>
        <v/>
      </c>
      <c r="C179" s="170" t="str">
        <f>IF(DB!C169="","",DB!C169)</f>
        <v/>
      </c>
      <c r="D179" s="170"/>
      <c r="E179" s="119" t="str">
        <f>IF(DB!D169="","",DB!D169)</f>
        <v/>
      </c>
      <c r="F179" s="119" t="str">
        <f>IF(DB!E169="","",DB!E169)</f>
        <v/>
      </c>
      <c r="G179" s="119" t="str">
        <f>IF(DB!F169="","",DB!F169)</f>
        <v/>
      </c>
      <c r="H179" s="119" t="str">
        <f>IF(DB!G169="","",DB!G169)</f>
        <v/>
      </c>
      <c r="I179" s="119" t="str">
        <f>IF(DB!H169="","",DB!H169)</f>
        <v/>
      </c>
      <c r="J179" s="50" t="str">
        <f t="shared" si="9"/>
        <v/>
      </c>
      <c r="K179" s="4" t="s">
        <v>42</v>
      </c>
      <c r="L179" s="95" t="s">
        <v>44</v>
      </c>
      <c r="M179" s="96"/>
      <c r="N179" s="97" t="s">
        <v>44</v>
      </c>
      <c r="O179" s="97"/>
      <c r="P179" s="90" t="str">
        <f>IFERROR(IF(L179="Ja",IF(M179/VLOOKUP(N179,Bevölkerung!$C$9:$E$24,3,0)=0,"",IF(M179/VLOOKUP(N179,Bevölkerung!$C$9:$E$24,3,0)="","",M179/VLOOKUP(N179,Bevölkerung!$C$9:$E$24,3,0))),IF(L179="Nein",IF(O179=0,"",IF(O179="","",O179)),IF(L179="(Bitte Wählen)","MV","ERROR"))),"")</f>
        <v>MV</v>
      </c>
      <c r="Q179" s="91" t="str">
        <f>IF(P179="","(Bitte Fallzahlen pflegen)",IF('3a. Bewertung der Leistungen'!P179&gt;Größenordnung!$A$9,Größenordnung!$C$9,IF('3a. Bewertung der Leistungen'!P179&gt;Größenordnung!$A$8,Größenordnung!$C$8,IF('3a. Bewertung der Leistungen'!P179&gt;Größenordnung!$A$7,Größenordnung!$C$7,IF('3a. Bewertung der Leistungen'!P179&gt;Größenordnung!$A$6,Größenordnung!$C$6,IF('3a. Bewertung der Leistungen'!P179&gt;Größenordnung!$A$5,Größenordnung!$C$5,IF('3a. Bewertung der Leistungen'!P179&gt;Größenordnung!$A$4,Größenordnung!$C$4,IF('3a. Bewertung der Leistungen'!P179&gt;Größenordnung!$A$3,Größenordnung!$C$3,"ERROR"))))))))</f>
        <v>1000001-10000000</v>
      </c>
      <c r="R179" s="91" t="str">
        <f>IF(L179="(Bitte Wählen)","(Bitte pflegen)",IF(Q179="(Bitte Fallzahlen pflegen)","(Bitte pflegen)",VLOOKUP(Q179,Größenordnung!$C$3:$D$9,2,0)))</f>
        <v>(Bitte pflegen)</v>
      </c>
      <c r="S179" s="98" t="s">
        <v>44</v>
      </c>
      <c r="T179" s="98" t="s">
        <v>44</v>
      </c>
      <c r="U179" s="98" t="s">
        <v>44</v>
      </c>
      <c r="V179" s="92" t="str">
        <f t="shared" si="12"/>
        <v>(Bitte pflegen)</v>
      </c>
      <c r="W179" s="92"/>
      <c r="X179" s="92" t="str">
        <f t="shared" si="10"/>
        <v>(Bitte pflegen)</v>
      </c>
      <c r="Y179" s="92"/>
      <c r="Z179" s="92" t="str">
        <f t="shared" si="11"/>
        <v>Nein</v>
      </c>
    </row>
    <row r="180" spans="2:26" x14ac:dyDescent="0.3">
      <c r="B180" s="89" t="str">
        <f>IF(DB!B170="","",DB!B170)</f>
        <v/>
      </c>
      <c r="C180" s="170" t="str">
        <f>IF(DB!C170="","",DB!C170)</f>
        <v/>
      </c>
      <c r="D180" s="170"/>
      <c r="E180" s="119" t="str">
        <f>IF(DB!D170="","",DB!D170)</f>
        <v/>
      </c>
      <c r="F180" s="119" t="str">
        <f>IF(DB!E170="","",DB!E170)</f>
        <v/>
      </c>
      <c r="G180" s="119" t="str">
        <f>IF(DB!F170="","",DB!F170)</f>
        <v/>
      </c>
      <c r="H180" s="119" t="str">
        <f>IF(DB!G170="","",DB!G170)</f>
        <v/>
      </c>
      <c r="I180" s="119" t="str">
        <f>IF(DB!H170="","",DB!H170)</f>
        <v/>
      </c>
      <c r="J180" s="50" t="str">
        <f t="shared" si="9"/>
        <v/>
      </c>
      <c r="K180" s="4" t="s">
        <v>42</v>
      </c>
      <c r="L180" s="95" t="s">
        <v>44</v>
      </c>
      <c r="M180" s="96"/>
      <c r="N180" s="97" t="s">
        <v>44</v>
      </c>
      <c r="O180" s="97"/>
      <c r="P180" s="90" t="str">
        <f>IFERROR(IF(L180="Ja",IF(M180/VLOOKUP(N180,Bevölkerung!$C$9:$E$24,3,0)=0,"",IF(M180/VLOOKUP(N180,Bevölkerung!$C$9:$E$24,3,0)="","",M180/VLOOKUP(N180,Bevölkerung!$C$9:$E$24,3,0))),IF(L180="Nein",IF(O180=0,"",IF(O180="","",O180)),IF(L180="(Bitte Wählen)","MV","ERROR"))),"")</f>
        <v>MV</v>
      </c>
      <c r="Q180" s="91" t="str">
        <f>IF(P180="","(Bitte Fallzahlen pflegen)",IF('3a. Bewertung der Leistungen'!P180&gt;Größenordnung!$A$9,Größenordnung!$C$9,IF('3a. Bewertung der Leistungen'!P180&gt;Größenordnung!$A$8,Größenordnung!$C$8,IF('3a. Bewertung der Leistungen'!P180&gt;Größenordnung!$A$7,Größenordnung!$C$7,IF('3a. Bewertung der Leistungen'!P180&gt;Größenordnung!$A$6,Größenordnung!$C$6,IF('3a. Bewertung der Leistungen'!P180&gt;Größenordnung!$A$5,Größenordnung!$C$5,IF('3a. Bewertung der Leistungen'!P180&gt;Größenordnung!$A$4,Größenordnung!$C$4,IF('3a. Bewertung der Leistungen'!P180&gt;Größenordnung!$A$3,Größenordnung!$C$3,"ERROR"))))))))</f>
        <v>1000001-10000000</v>
      </c>
      <c r="R180" s="91" t="str">
        <f>IF(L180="(Bitte Wählen)","(Bitte pflegen)",IF(Q180="(Bitte Fallzahlen pflegen)","(Bitte pflegen)",VLOOKUP(Q180,Größenordnung!$C$3:$D$9,2,0)))</f>
        <v>(Bitte pflegen)</v>
      </c>
      <c r="S180" s="98" t="s">
        <v>44</v>
      </c>
      <c r="T180" s="98" t="s">
        <v>44</v>
      </c>
      <c r="U180" s="98" t="s">
        <v>44</v>
      </c>
      <c r="V180" s="92" t="str">
        <f t="shared" si="12"/>
        <v>(Bitte pflegen)</v>
      </c>
      <c r="W180" s="92"/>
      <c r="X180" s="92" t="str">
        <f t="shared" si="10"/>
        <v>(Bitte pflegen)</v>
      </c>
      <c r="Y180" s="92"/>
      <c r="Z180" s="92" t="str">
        <f t="shared" si="11"/>
        <v>Nein</v>
      </c>
    </row>
    <row r="181" spans="2:26" x14ac:dyDescent="0.3">
      <c r="B181" s="89" t="str">
        <f>IF(DB!B171="","",DB!B171)</f>
        <v/>
      </c>
      <c r="C181" s="170" t="str">
        <f>IF(DB!C171="","",DB!C171)</f>
        <v/>
      </c>
      <c r="D181" s="170"/>
      <c r="E181" s="119" t="str">
        <f>IF(DB!D171="","",DB!D171)</f>
        <v/>
      </c>
      <c r="F181" s="119" t="str">
        <f>IF(DB!E171="","",DB!E171)</f>
        <v/>
      </c>
      <c r="G181" s="119" t="str">
        <f>IF(DB!F171="","",DB!F171)</f>
        <v/>
      </c>
      <c r="H181" s="119" t="str">
        <f>IF(DB!G171="","",DB!G171)</f>
        <v/>
      </c>
      <c r="I181" s="119" t="str">
        <f>IF(DB!H171="","",DB!H171)</f>
        <v/>
      </c>
      <c r="J181" s="50" t="str">
        <f t="shared" si="9"/>
        <v/>
      </c>
      <c r="K181" s="4" t="s">
        <v>42</v>
      </c>
      <c r="L181" s="95" t="s">
        <v>44</v>
      </c>
      <c r="M181" s="96"/>
      <c r="N181" s="97" t="s">
        <v>44</v>
      </c>
      <c r="O181" s="97"/>
      <c r="P181" s="90" t="str">
        <f>IFERROR(IF(L181="Ja",IF(M181/VLOOKUP(N181,Bevölkerung!$C$9:$E$24,3,0)=0,"",IF(M181/VLOOKUP(N181,Bevölkerung!$C$9:$E$24,3,0)="","",M181/VLOOKUP(N181,Bevölkerung!$C$9:$E$24,3,0))),IF(L181="Nein",IF(O181=0,"",IF(O181="","",O181)),IF(L181="(Bitte Wählen)","MV","ERROR"))),"")</f>
        <v>MV</v>
      </c>
      <c r="Q181" s="91" t="str">
        <f>IF(P181="","(Bitte Fallzahlen pflegen)",IF('3a. Bewertung der Leistungen'!P181&gt;Größenordnung!$A$9,Größenordnung!$C$9,IF('3a. Bewertung der Leistungen'!P181&gt;Größenordnung!$A$8,Größenordnung!$C$8,IF('3a. Bewertung der Leistungen'!P181&gt;Größenordnung!$A$7,Größenordnung!$C$7,IF('3a. Bewertung der Leistungen'!P181&gt;Größenordnung!$A$6,Größenordnung!$C$6,IF('3a. Bewertung der Leistungen'!P181&gt;Größenordnung!$A$5,Größenordnung!$C$5,IF('3a. Bewertung der Leistungen'!P181&gt;Größenordnung!$A$4,Größenordnung!$C$4,IF('3a. Bewertung der Leistungen'!P181&gt;Größenordnung!$A$3,Größenordnung!$C$3,"ERROR"))))))))</f>
        <v>1000001-10000000</v>
      </c>
      <c r="R181" s="91" t="str">
        <f>IF(L181="(Bitte Wählen)","(Bitte pflegen)",IF(Q181="(Bitte Fallzahlen pflegen)","(Bitte pflegen)",VLOOKUP(Q181,Größenordnung!$C$3:$D$9,2,0)))</f>
        <v>(Bitte pflegen)</v>
      </c>
      <c r="S181" s="98" t="s">
        <v>44</v>
      </c>
      <c r="T181" s="98" t="s">
        <v>44</v>
      </c>
      <c r="U181" s="98" t="s">
        <v>44</v>
      </c>
      <c r="V181" s="92" t="str">
        <f t="shared" si="12"/>
        <v>(Bitte pflegen)</v>
      </c>
      <c r="W181" s="92"/>
      <c r="X181" s="92" t="str">
        <f t="shared" si="10"/>
        <v>(Bitte pflegen)</v>
      </c>
      <c r="Y181" s="92"/>
      <c r="Z181" s="92" t="str">
        <f t="shared" si="11"/>
        <v>Nein</v>
      </c>
    </row>
    <row r="182" spans="2:26" x14ac:dyDescent="0.3">
      <c r="B182" s="89" t="str">
        <f>IF(DB!B172="","",DB!B172)</f>
        <v/>
      </c>
      <c r="C182" s="170" t="str">
        <f>IF(DB!C172="","",DB!C172)</f>
        <v/>
      </c>
      <c r="D182" s="170"/>
      <c r="E182" s="119" t="str">
        <f>IF(DB!D172="","",DB!D172)</f>
        <v/>
      </c>
      <c r="F182" s="119" t="str">
        <f>IF(DB!E172="","",DB!E172)</f>
        <v/>
      </c>
      <c r="G182" s="119" t="str">
        <f>IF(DB!F172="","",DB!F172)</f>
        <v/>
      </c>
      <c r="H182" s="119" t="str">
        <f>IF(DB!G172="","",DB!G172)</f>
        <v/>
      </c>
      <c r="I182" s="119" t="str">
        <f>IF(DB!H172="","",DB!H172)</f>
        <v/>
      </c>
      <c r="J182" s="50" t="str">
        <f t="shared" si="9"/>
        <v/>
      </c>
      <c r="K182" s="4" t="s">
        <v>42</v>
      </c>
      <c r="L182" s="95" t="s">
        <v>44</v>
      </c>
      <c r="M182" s="96"/>
      <c r="N182" s="97" t="s">
        <v>44</v>
      </c>
      <c r="O182" s="97"/>
      <c r="P182" s="90" t="str">
        <f>IFERROR(IF(L182="Ja",IF(M182/VLOOKUP(N182,Bevölkerung!$C$9:$E$24,3,0)=0,"",IF(M182/VLOOKUP(N182,Bevölkerung!$C$9:$E$24,3,0)="","",M182/VLOOKUP(N182,Bevölkerung!$C$9:$E$24,3,0))),IF(L182="Nein",IF(O182=0,"",IF(O182="","",O182)),IF(L182="(Bitte Wählen)","MV","ERROR"))),"")</f>
        <v>MV</v>
      </c>
      <c r="Q182" s="91" t="str">
        <f>IF(P182="","(Bitte Fallzahlen pflegen)",IF('3a. Bewertung der Leistungen'!P182&gt;Größenordnung!$A$9,Größenordnung!$C$9,IF('3a. Bewertung der Leistungen'!P182&gt;Größenordnung!$A$8,Größenordnung!$C$8,IF('3a. Bewertung der Leistungen'!P182&gt;Größenordnung!$A$7,Größenordnung!$C$7,IF('3a. Bewertung der Leistungen'!P182&gt;Größenordnung!$A$6,Größenordnung!$C$6,IF('3a. Bewertung der Leistungen'!P182&gt;Größenordnung!$A$5,Größenordnung!$C$5,IF('3a. Bewertung der Leistungen'!P182&gt;Größenordnung!$A$4,Größenordnung!$C$4,IF('3a. Bewertung der Leistungen'!P182&gt;Größenordnung!$A$3,Größenordnung!$C$3,"ERROR"))))))))</f>
        <v>1000001-10000000</v>
      </c>
      <c r="R182" s="91" t="str">
        <f>IF(L182="(Bitte Wählen)","(Bitte pflegen)",IF(Q182="(Bitte Fallzahlen pflegen)","(Bitte pflegen)",VLOOKUP(Q182,Größenordnung!$C$3:$D$9,2,0)))</f>
        <v>(Bitte pflegen)</v>
      </c>
      <c r="S182" s="98" t="s">
        <v>44</v>
      </c>
      <c r="T182" s="98" t="s">
        <v>44</v>
      </c>
      <c r="U182" s="98" t="s">
        <v>44</v>
      </c>
      <c r="V182" s="92" t="str">
        <f t="shared" si="12"/>
        <v>(Bitte pflegen)</v>
      </c>
      <c r="W182" s="92"/>
      <c r="X182" s="92" t="str">
        <f t="shared" si="10"/>
        <v>(Bitte pflegen)</v>
      </c>
      <c r="Y182" s="92"/>
      <c r="Z182" s="92" t="str">
        <f t="shared" si="11"/>
        <v>Nein</v>
      </c>
    </row>
    <row r="183" spans="2:26" x14ac:dyDescent="0.3">
      <c r="B183" s="89" t="str">
        <f>IF(DB!B173="","",DB!B173)</f>
        <v/>
      </c>
      <c r="C183" s="170" t="str">
        <f>IF(DB!C173="","",DB!C173)</f>
        <v/>
      </c>
      <c r="D183" s="170"/>
      <c r="E183" s="119" t="str">
        <f>IF(DB!D173="","",DB!D173)</f>
        <v/>
      </c>
      <c r="F183" s="119" t="str">
        <f>IF(DB!E173="","",DB!E173)</f>
        <v/>
      </c>
      <c r="G183" s="119" t="str">
        <f>IF(DB!F173="","",DB!F173)</f>
        <v/>
      </c>
      <c r="H183" s="119" t="str">
        <f>IF(DB!G173="","",DB!G173)</f>
        <v/>
      </c>
      <c r="I183" s="119" t="str">
        <f>IF(DB!H173="","",DB!H173)</f>
        <v/>
      </c>
      <c r="J183" s="50" t="str">
        <f t="shared" si="9"/>
        <v/>
      </c>
      <c r="K183" s="4" t="s">
        <v>42</v>
      </c>
      <c r="L183" s="95" t="s">
        <v>44</v>
      </c>
      <c r="M183" s="96"/>
      <c r="N183" s="97" t="s">
        <v>44</v>
      </c>
      <c r="O183" s="97"/>
      <c r="P183" s="90" t="str">
        <f>IFERROR(IF(L183="Ja",IF(M183/VLOOKUP(N183,Bevölkerung!$C$9:$E$24,3,0)=0,"",IF(M183/VLOOKUP(N183,Bevölkerung!$C$9:$E$24,3,0)="","",M183/VLOOKUP(N183,Bevölkerung!$C$9:$E$24,3,0))),IF(L183="Nein",IF(O183=0,"",IF(O183="","",O183)),IF(L183="(Bitte Wählen)","MV","ERROR"))),"")</f>
        <v>MV</v>
      </c>
      <c r="Q183" s="91" t="str">
        <f>IF(P183="","(Bitte Fallzahlen pflegen)",IF('3a. Bewertung der Leistungen'!P183&gt;Größenordnung!$A$9,Größenordnung!$C$9,IF('3a. Bewertung der Leistungen'!P183&gt;Größenordnung!$A$8,Größenordnung!$C$8,IF('3a. Bewertung der Leistungen'!P183&gt;Größenordnung!$A$7,Größenordnung!$C$7,IF('3a. Bewertung der Leistungen'!P183&gt;Größenordnung!$A$6,Größenordnung!$C$6,IF('3a. Bewertung der Leistungen'!P183&gt;Größenordnung!$A$5,Größenordnung!$C$5,IF('3a. Bewertung der Leistungen'!P183&gt;Größenordnung!$A$4,Größenordnung!$C$4,IF('3a. Bewertung der Leistungen'!P183&gt;Größenordnung!$A$3,Größenordnung!$C$3,"ERROR"))))))))</f>
        <v>1000001-10000000</v>
      </c>
      <c r="R183" s="91" t="str">
        <f>IF(L183="(Bitte Wählen)","(Bitte pflegen)",IF(Q183="(Bitte Fallzahlen pflegen)","(Bitte pflegen)",VLOOKUP(Q183,Größenordnung!$C$3:$D$9,2,0)))</f>
        <v>(Bitte pflegen)</v>
      </c>
      <c r="S183" s="98" t="s">
        <v>44</v>
      </c>
      <c r="T183" s="98" t="s">
        <v>44</v>
      </c>
      <c r="U183" s="98" t="s">
        <v>44</v>
      </c>
      <c r="V183" s="92" t="str">
        <f t="shared" si="12"/>
        <v>(Bitte pflegen)</v>
      </c>
      <c r="W183" s="92"/>
      <c r="X183" s="92" t="str">
        <f t="shared" si="10"/>
        <v>(Bitte pflegen)</v>
      </c>
      <c r="Y183" s="92"/>
      <c r="Z183" s="92" t="str">
        <f t="shared" si="11"/>
        <v>Nein</v>
      </c>
    </row>
    <row r="184" spans="2:26" x14ac:dyDescent="0.3">
      <c r="B184" s="89" t="str">
        <f>IF(DB!B174="","",DB!B174)</f>
        <v/>
      </c>
      <c r="C184" s="170" t="str">
        <f>IF(DB!C174="","",DB!C174)</f>
        <v/>
      </c>
      <c r="D184" s="170"/>
      <c r="E184" s="119" t="str">
        <f>IF(DB!D174="","",DB!D174)</f>
        <v/>
      </c>
      <c r="F184" s="119" t="str">
        <f>IF(DB!E174="","",DB!E174)</f>
        <v/>
      </c>
      <c r="G184" s="119" t="str">
        <f>IF(DB!F174="","",DB!F174)</f>
        <v/>
      </c>
      <c r="H184" s="119" t="str">
        <f>IF(DB!G174="","",DB!G174)</f>
        <v/>
      </c>
      <c r="I184" s="119" t="str">
        <f>IF(DB!H174="","",DB!H174)</f>
        <v/>
      </c>
      <c r="J184" s="50" t="str">
        <f t="shared" si="9"/>
        <v/>
      </c>
      <c r="K184" s="4" t="s">
        <v>42</v>
      </c>
      <c r="L184" s="95" t="s">
        <v>44</v>
      </c>
      <c r="M184" s="96"/>
      <c r="N184" s="97" t="s">
        <v>44</v>
      </c>
      <c r="O184" s="97"/>
      <c r="P184" s="90" t="str">
        <f>IFERROR(IF(L184="Ja",IF(M184/VLOOKUP(N184,Bevölkerung!$C$9:$E$24,3,0)=0,"",IF(M184/VLOOKUP(N184,Bevölkerung!$C$9:$E$24,3,0)="","",M184/VLOOKUP(N184,Bevölkerung!$C$9:$E$24,3,0))),IF(L184="Nein",IF(O184=0,"",IF(O184="","",O184)),IF(L184="(Bitte Wählen)","MV","ERROR"))),"")</f>
        <v>MV</v>
      </c>
      <c r="Q184" s="91" t="str">
        <f>IF(P184="","(Bitte Fallzahlen pflegen)",IF('3a. Bewertung der Leistungen'!P184&gt;Größenordnung!$A$9,Größenordnung!$C$9,IF('3a. Bewertung der Leistungen'!P184&gt;Größenordnung!$A$8,Größenordnung!$C$8,IF('3a. Bewertung der Leistungen'!P184&gt;Größenordnung!$A$7,Größenordnung!$C$7,IF('3a. Bewertung der Leistungen'!P184&gt;Größenordnung!$A$6,Größenordnung!$C$6,IF('3a. Bewertung der Leistungen'!P184&gt;Größenordnung!$A$5,Größenordnung!$C$5,IF('3a. Bewertung der Leistungen'!P184&gt;Größenordnung!$A$4,Größenordnung!$C$4,IF('3a. Bewertung der Leistungen'!P184&gt;Größenordnung!$A$3,Größenordnung!$C$3,"ERROR"))))))))</f>
        <v>1000001-10000000</v>
      </c>
      <c r="R184" s="91" t="str">
        <f>IF(L184="(Bitte Wählen)","(Bitte pflegen)",IF(Q184="(Bitte Fallzahlen pflegen)","(Bitte pflegen)",VLOOKUP(Q184,Größenordnung!$C$3:$D$9,2,0)))</f>
        <v>(Bitte pflegen)</v>
      </c>
      <c r="S184" s="98" t="s">
        <v>44</v>
      </c>
      <c r="T184" s="98" t="s">
        <v>44</v>
      </c>
      <c r="U184" s="98" t="s">
        <v>44</v>
      </c>
      <c r="V184" s="92" t="str">
        <f t="shared" si="12"/>
        <v>(Bitte pflegen)</v>
      </c>
      <c r="W184" s="92"/>
      <c r="X184" s="92" t="str">
        <f t="shared" si="10"/>
        <v>(Bitte pflegen)</v>
      </c>
      <c r="Y184" s="92"/>
      <c r="Z184" s="92" t="str">
        <f t="shared" si="11"/>
        <v>Nein</v>
      </c>
    </row>
    <row r="185" spans="2:26" x14ac:dyDescent="0.3">
      <c r="B185" s="89" t="str">
        <f>IF(DB!B175="","",DB!B175)</f>
        <v/>
      </c>
      <c r="C185" s="170" t="str">
        <f>IF(DB!C175="","",DB!C175)</f>
        <v/>
      </c>
      <c r="D185" s="170"/>
      <c r="E185" s="119" t="str">
        <f>IF(DB!D175="","",DB!D175)</f>
        <v/>
      </c>
      <c r="F185" s="119" t="str">
        <f>IF(DB!E175="","",DB!E175)</f>
        <v/>
      </c>
      <c r="G185" s="119" t="str">
        <f>IF(DB!F175="","",DB!F175)</f>
        <v/>
      </c>
      <c r="H185" s="119" t="str">
        <f>IF(DB!G175="","",DB!G175)</f>
        <v/>
      </c>
      <c r="I185" s="119" t="str">
        <f>IF(DB!H175="","",DB!H175)</f>
        <v/>
      </c>
      <c r="J185" s="50" t="str">
        <f t="shared" si="9"/>
        <v/>
      </c>
      <c r="K185" s="4" t="s">
        <v>42</v>
      </c>
      <c r="L185" s="95" t="s">
        <v>44</v>
      </c>
      <c r="M185" s="96"/>
      <c r="N185" s="97" t="s">
        <v>44</v>
      </c>
      <c r="O185" s="97"/>
      <c r="P185" s="90" t="str">
        <f>IFERROR(IF(L185="Ja",IF(M185/VLOOKUP(N185,Bevölkerung!$C$9:$E$24,3,0)=0,"",IF(M185/VLOOKUP(N185,Bevölkerung!$C$9:$E$24,3,0)="","",M185/VLOOKUP(N185,Bevölkerung!$C$9:$E$24,3,0))),IF(L185="Nein",IF(O185=0,"",IF(O185="","",O185)),IF(L185="(Bitte Wählen)","MV","ERROR"))),"")</f>
        <v>MV</v>
      </c>
      <c r="Q185" s="91" t="str">
        <f>IF(P185="","(Bitte Fallzahlen pflegen)",IF('3a. Bewertung der Leistungen'!P185&gt;Größenordnung!$A$9,Größenordnung!$C$9,IF('3a. Bewertung der Leistungen'!P185&gt;Größenordnung!$A$8,Größenordnung!$C$8,IF('3a. Bewertung der Leistungen'!P185&gt;Größenordnung!$A$7,Größenordnung!$C$7,IF('3a. Bewertung der Leistungen'!P185&gt;Größenordnung!$A$6,Größenordnung!$C$6,IF('3a. Bewertung der Leistungen'!P185&gt;Größenordnung!$A$5,Größenordnung!$C$5,IF('3a. Bewertung der Leistungen'!P185&gt;Größenordnung!$A$4,Größenordnung!$C$4,IF('3a. Bewertung der Leistungen'!P185&gt;Größenordnung!$A$3,Größenordnung!$C$3,"ERROR"))))))))</f>
        <v>1000001-10000000</v>
      </c>
      <c r="R185" s="91" t="str">
        <f>IF(L185="(Bitte Wählen)","(Bitte pflegen)",IF(Q185="(Bitte Fallzahlen pflegen)","(Bitte pflegen)",VLOOKUP(Q185,Größenordnung!$C$3:$D$9,2,0)))</f>
        <v>(Bitte pflegen)</v>
      </c>
      <c r="S185" s="98" t="s">
        <v>44</v>
      </c>
      <c r="T185" s="98" t="s">
        <v>44</v>
      </c>
      <c r="U185" s="98" t="s">
        <v>44</v>
      </c>
      <c r="V185" s="92" t="str">
        <f t="shared" si="12"/>
        <v>(Bitte pflegen)</v>
      </c>
      <c r="W185" s="92"/>
      <c r="X185" s="92" t="str">
        <f t="shared" si="10"/>
        <v>(Bitte pflegen)</v>
      </c>
      <c r="Y185" s="92"/>
      <c r="Z185" s="92" t="str">
        <f t="shared" si="11"/>
        <v>Nein</v>
      </c>
    </row>
    <row r="186" spans="2:26" x14ac:dyDescent="0.3">
      <c r="B186" s="89" t="str">
        <f>IF(DB!B176="","",DB!B176)</f>
        <v/>
      </c>
      <c r="C186" s="170" t="str">
        <f>IF(DB!C176="","",DB!C176)</f>
        <v/>
      </c>
      <c r="D186" s="170"/>
      <c r="E186" s="119" t="str">
        <f>IF(DB!D176="","",DB!D176)</f>
        <v/>
      </c>
      <c r="F186" s="119" t="str">
        <f>IF(DB!E176="","",DB!E176)</f>
        <v/>
      </c>
      <c r="G186" s="119" t="str">
        <f>IF(DB!F176="","",DB!F176)</f>
        <v/>
      </c>
      <c r="H186" s="119" t="str">
        <f>IF(DB!G176="","",DB!G176)</f>
        <v/>
      </c>
      <c r="I186" s="119" t="str">
        <f>IF(DB!H176="","",DB!H176)</f>
        <v/>
      </c>
      <c r="J186" s="50" t="str">
        <f t="shared" si="9"/>
        <v/>
      </c>
      <c r="K186" s="4" t="s">
        <v>42</v>
      </c>
      <c r="L186" s="95" t="s">
        <v>44</v>
      </c>
      <c r="M186" s="96"/>
      <c r="N186" s="97" t="s">
        <v>44</v>
      </c>
      <c r="O186" s="97"/>
      <c r="P186" s="90" t="str">
        <f>IFERROR(IF(L186="Ja",IF(M186/VLOOKUP(N186,Bevölkerung!$C$9:$E$24,3,0)=0,"",IF(M186/VLOOKUP(N186,Bevölkerung!$C$9:$E$24,3,0)="","",M186/VLOOKUP(N186,Bevölkerung!$C$9:$E$24,3,0))),IF(L186="Nein",IF(O186=0,"",IF(O186="","",O186)),IF(L186="(Bitte Wählen)","MV","ERROR"))),"")</f>
        <v>MV</v>
      </c>
      <c r="Q186" s="91" t="str">
        <f>IF(P186="","(Bitte Fallzahlen pflegen)",IF('3a. Bewertung der Leistungen'!P186&gt;Größenordnung!$A$9,Größenordnung!$C$9,IF('3a. Bewertung der Leistungen'!P186&gt;Größenordnung!$A$8,Größenordnung!$C$8,IF('3a. Bewertung der Leistungen'!P186&gt;Größenordnung!$A$7,Größenordnung!$C$7,IF('3a. Bewertung der Leistungen'!P186&gt;Größenordnung!$A$6,Größenordnung!$C$6,IF('3a. Bewertung der Leistungen'!P186&gt;Größenordnung!$A$5,Größenordnung!$C$5,IF('3a. Bewertung der Leistungen'!P186&gt;Größenordnung!$A$4,Größenordnung!$C$4,IF('3a. Bewertung der Leistungen'!P186&gt;Größenordnung!$A$3,Größenordnung!$C$3,"ERROR"))))))))</f>
        <v>1000001-10000000</v>
      </c>
      <c r="R186" s="91" t="str">
        <f>IF(L186="(Bitte Wählen)","(Bitte pflegen)",IF(Q186="(Bitte Fallzahlen pflegen)","(Bitte pflegen)",VLOOKUP(Q186,Größenordnung!$C$3:$D$9,2,0)))</f>
        <v>(Bitte pflegen)</v>
      </c>
      <c r="S186" s="98" t="s">
        <v>44</v>
      </c>
      <c r="T186" s="98" t="s">
        <v>44</v>
      </c>
      <c r="U186" s="98" t="s">
        <v>44</v>
      </c>
      <c r="V186" s="92" t="str">
        <f t="shared" si="12"/>
        <v>(Bitte pflegen)</v>
      </c>
      <c r="W186" s="92"/>
      <c r="X186" s="92" t="str">
        <f t="shared" si="10"/>
        <v>(Bitte pflegen)</v>
      </c>
      <c r="Y186" s="92"/>
      <c r="Z186" s="92" t="str">
        <f t="shared" si="11"/>
        <v>Nein</v>
      </c>
    </row>
    <row r="187" spans="2:26" x14ac:dyDescent="0.3">
      <c r="B187" s="89" t="str">
        <f>IF(DB!B177="","",DB!B177)</f>
        <v/>
      </c>
      <c r="C187" s="170" t="str">
        <f>IF(DB!C177="","",DB!C177)</f>
        <v/>
      </c>
      <c r="D187" s="170"/>
      <c r="E187" s="119" t="str">
        <f>IF(DB!D177="","",DB!D177)</f>
        <v/>
      </c>
      <c r="F187" s="119" t="str">
        <f>IF(DB!E177="","",DB!E177)</f>
        <v/>
      </c>
      <c r="G187" s="119" t="str">
        <f>IF(DB!F177="","",DB!F177)</f>
        <v/>
      </c>
      <c r="H187" s="119" t="str">
        <f>IF(DB!G177="","",DB!G177)</f>
        <v/>
      </c>
      <c r="I187" s="119" t="str">
        <f>IF(DB!H177="","",DB!H177)</f>
        <v/>
      </c>
      <c r="J187" s="50" t="str">
        <f t="shared" si="9"/>
        <v/>
      </c>
      <c r="K187" s="4" t="s">
        <v>42</v>
      </c>
      <c r="L187" s="95" t="s">
        <v>44</v>
      </c>
      <c r="M187" s="96"/>
      <c r="N187" s="97" t="s">
        <v>44</v>
      </c>
      <c r="O187" s="97"/>
      <c r="P187" s="90" t="str">
        <f>IFERROR(IF(L187="Ja",IF(M187/VLOOKUP(N187,Bevölkerung!$C$9:$E$24,3,0)=0,"",IF(M187/VLOOKUP(N187,Bevölkerung!$C$9:$E$24,3,0)="","",M187/VLOOKUP(N187,Bevölkerung!$C$9:$E$24,3,0))),IF(L187="Nein",IF(O187=0,"",IF(O187="","",O187)),IF(L187="(Bitte Wählen)","MV","ERROR"))),"")</f>
        <v>MV</v>
      </c>
      <c r="Q187" s="91" t="str">
        <f>IF(P187="","(Bitte Fallzahlen pflegen)",IF('3a. Bewertung der Leistungen'!P187&gt;Größenordnung!$A$9,Größenordnung!$C$9,IF('3a. Bewertung der Leistungen'!P187&gt;Größenordnung!$A$8,Größenordnung!$C$8,IF('3a. Bewertung der Leistungen'!P187&gt;Größenordnung!$A$7,Größenordnung!$C$7,IF('3a. Bewertung der Leistungen'!P187&gt;Größenordnung!$A$6,Größenordnung!$C$6,IF('3a. Bewertung der Leistungen'!P187&gt;Größenordnung!$A$5,Größenordnung!$C$5,IF('3a. Bewertung der Leistungen'!P187&gt;Größenordnung!$A$4,Größenordnung!$C$4,IF('3a. Bewertung der Leistungen'!P187&gt;Größenordnung!$A$3,Größenordnung!$C$3,"ERROR"))))))))</f>
        <v>1000001-10000000</v>
      </c>
      <c r="R187" s="91" t="str">
        <f>IF(L187="(Bitte Wählen)","(Bitte pflegen)",IF(Q187="(Bitte Fallzahlen pflegen)","(Bitte pflegen)",VLOOKUP(Q187,Größenordnung!$C$3:$D$9,2,0)))</f>
        <v>(Bitte pflegen)</v>
      </c>
      <c r="S187" s="98" t="s">
        <v>44</v>
      </c>
      <c r="T187" s="98" t="s">
        <v>44</v>
      </c>
      <c r="U187" s="98" t="s">
        <v>44</v>
      </c>
      <c r="V187" s="92" t="str">
        <f t="shared" si="12"/>
        <v>(Bitte pflegen)</v>
      </c>
      <c r="W187" s="92"/>
      <c r="X187" s="92" t="str">
        <f t="shared" si="10"/>
        <v>(Bitte pflegen)</v>
      </c>
      <c r="Y187" s="92"/>
      <c r="Z187" s="92" t="str">
        <f t="shared" si="11"/>
        <v>Nein</v>
      </c>
    </row>
    <row r="188" spans="2:26" x14ac:dyDescent="0.3">
      <c r="B188" s="89" t="str">
        <f>IF(DB!B178="","",DB!B178)</f>
        <v/>
      </c>
      <c r="C188" s="170" t="str">
        <f>IF(DB!C178="","",DB!C178)</f>
        <v/>
      </c>
      <c r="D188" s="170"/>
      <c r="E188" s="119" t="str">
        <f>IF(DB!D178="","",DB!D178)</f>
        <v/>
      </c>
      <c r="F188" s="119" t="str">
        <f>IF(DB!E178="","",DB!E178)</f>
        <v/>
      </c>
      <c r="G188" s="119" t="str">
        <f>IF(DB!F178="","",DB!F178)</f>
        <v/>
      </c>
      <c r="H188" s="119" t="str">
        <f>IF(DB!G178="","",DB!G178)</f>
        <v/>
      </c>
      <c r="I188" s="119" t="str">
        <f>IF(DB!H178="","",DB!H178)</f>
        <v/>
      </c>
      <c r="J188" s="50" t="str">
        <f t="shared" si="9"/>
        <v/>
      </c>
      <c r="K188" s="4" t="s">
        <v>42</v>
      </c>
      <c r="L188" s="95" t="s">
        <v>44</v>
      </c>
      <c r="M188" s="96"/>
      <c r="N188" s="97" t="s">
        <v>44</v>
      </c>
      <c r="O188" s="97"/>
      <c r="P188" s="90" t="str">
        <f>IFERROR(IF(L188="Ja",IF(M188/VLOOKUP(N188,Bevölkerung!$C$9:$E$24,3,0)=0,"",IF(M188/VLOOKUP(N188,Bevölkerung!$C$9:$E$24,3,0)="","",M188/VLOOKUP(N188,Bevölkerung!$C$9:$E$24,3,0))),IF(L188="Nein",IF(O188=0,"",IF(O188="","",O188)),IF(L188="(Bitte Wählen)","MV","ERROR"))),"")</f>
        <v>MV</v>
      </c>
      <c r="Q188" s="91" t="str">
        <f>IF(P188="","(Bitte Fallzahlen pflegen)",IF('3a. Bewertung der Leistungen'!P188&gt;Größenordnung!$A$9,Größenordnung!$C$9,IF('3a. Bewertung der Leistungen'!P188&gt;Größenordnung!$A$8,Größenordnung!$C$8,IF('3a. Bewertung der Leistungen'!P188&gt;Größenordnung!$A$7,Größenordnung!$C$7,IF('3a. Bewertung der Leistungen'!P188&gt;Größenordnung!$A$6,Größenordnung!$C$6,IF('3a. Bewertung der Leistungen'!P188&gt;Größenordnung!$A$5,Größenordnung!$C$5,IF('3a. Bewertung der Leistungen'!P188&gt;Größenordnung!$A$4,Größenordnung!$C$4,IF('3a. Bewertung der Leistungen'!P188&gt;Größenordnung!$A$3,Größenordnung!$C$3,"ERROR"))))))))</f>
        <v>1000001-10000000</v>
      </c>
      <c r="R188" s="91" t="str">
        <f>IF(L188="(Bitte Wählen)","(Bitte pflegen)",IF(Q188="(Bitte Fallzahlen pflegen)","(Bitte pflegen)",VLOOKUP(Q188,Größenordnung!$C$3:$D$9,2,0)))</f>
        <v>(Bitte pflegen)</v>
      </c>
      <c r="S188" s="98" t="s">
        <v>44</v>
      </c>
      <c r="T188" s="98" t="s">
        <v>44</v>
      </c>
      <c r="U188" s="98" t="s">
        <v>44</v>
      </c>
      <c r="V188" s="92" t="str">
        <f t="shared" si="12"/>
        <v>(Bitte pflegen)</v>
      </c>
      <c r="W188" s="92"/>
      <c r="X188" s="92" t="str">
        <f t="shared" si="10"/>
        <v>(Bitte pflegen)</v>
      </c>
      <c r="Y188" s="92"/>
      <c r="Z188" s="92" t="str">
        <f t="shared" si="11"/>
        <v>Nein</v>
      </c>
    </row>
    <row r="189" spans="2:26" x14ac:dyDescent="0.3">
      <c r="B189" s="89" t="str">
        <f>IF(DB!B179="","",DB!B179)</f>
        <v/>
      </c>
      <c r="C189" s="170" t="str">
        <f>IF(DB!C179="","",DB!C179)</f>
        <v/>
      </c>
      <c r="D189" s="170"/>
      <c r="E189" s="119" t="str">
        <f>IF(DB!D179="","",DB!D179)</f>
        <v/>
      </c>
      <c r="F189" s="119" t="str">
        <f>IF(DB!E179="","",DB!E179)</f>
        <v/>
      </c>
      <c r="G189" s="119" t="str">
        <f>IF(DB!F179="","",DB!F179)</f>
        <v/>
      </c>
      <c r="H189" s="119" t="str">
        <f>IF(DB!G179="","",DB!G179)</f>
        <v/>
      </c>
      <c r="I189" s="119" t="str">
        <f>IF(DB!H179="","",DB!H179)</f>
        <v/>
      </c>
      <c r="J189" s="50" t="str">
        <f t="shared" si="9"/>
        <v/>
      </c>
      <c r="K189" s="4" t="s">
        <v>42</v>
      </c>
      <c r="L189" s="95" t="s">
        <v>44</v>
      </c>
      <c r="M189" s="96"/>
      <c r="N189" s="97" t="s">
        <v>44</v>
      </c>
      <c r="O189" s="97"/>
      <c r="P189" s="90" t="str">
        <f>IFERROR(IF(L189="Ja",IF(M189/VLOOKUP(N189,Bevölkerung!$C$9:$E$24,3,0)=0,"",IF(M189/VLOOKUP(N189,Bevölkerung!$C$9:$E$24,3,0)="","",M189/VLOOKUP(N189,Bevölkerung!$C$9:$E$24,3,0))),IF(L189="Nein",IF(O189=0,"",IF(O189="","",O189)),IF(L189="(Bitte Wählen)","MV","ERROR"))),"")</f>
        <v>MV</v>
      </c>
      <c r="Q189" s="91" t="str">
        <f>IF(P189="","(Bitte Fallzahlen pflegen)",IF('3a. Bewertung der Leistungen'!P189&gt;Größenordnung!$A$9,Größenordnung!$C$9,IF('3a. Bewertung der Leistungen'!P189&gt;Größenordnung!$A$8,Größenordnung!$C$8,IF('3a. Bewertung der Leistungen'!P189&gt;Größenordnung!$A$7,Größenordnung!$C$7,IF('3a. Bewertung der Leistungen'!P189&gt;Größenordnung!$A$6,Größenordnung!$C$6,IF('3a. Bewertung der Leistungen'!P189&gt;Größenordnung!$A$5,Größenordnung!$C$5,IF('3a. Bewertung der Leistungen'!P189&gt;Größenordnung!$A$4,Größenordnung!$C$4,IF('3a. Bewertung der Leistungen'!P189&gt;Größenordnung!$A$3,Größenordnung!$C$3,"ERROR"))))))))</f>
        <v>1000001-10000000</v>
      </c>
      <c r="R189" s="91" t="str">
        <f>IF(L189="(Bitte Wählen)","(Bitte pflegen)",IF(Q189="(Bitte Fallzahlen pflegen)","(Bitte pflegen)",VLOOKUP(Q189,Größenordnung!$C$3:$D$9,2,0)))</f>
        <v>(Bitte pflegen)</v>
      </c>
      <c r="S189" s="98" t="s">
        <v>44</v>
      </c>
      <c r="T189" s="98" t="s">
        <v>44</v>
      </c>
      <c r="U189" s="98" t="s">
        <v>44</v>
      </c>
      <c r="V189" s="92" t="str">
        <f t="shared" si="12"/>
        <v>(Bitte pflegen)</v>
      </c>
      <c r="W189" s="92"/>
      <c r="X189" s="92" t="str">
        <f t="shared" si="10"/>
        <v>(Bitte pflegen)</v>
      </c>
      <c r="Y189" s="92"/>
      <c r="Z189" s="92" t="str">
        <f t="shared" si="11"/>
        <v>Nein</v>
      </c>
    </row>
    <row r="190" spans="2:26" x14ac:dyDescent="0.3">
      <c r="B190" s="89" t="str">
        <f>IF(DB!B180="","",DB!B180)</f>
        <v/>
      </c>
      <c r="C190" s="170" t="str">
        <f>IF(DB!C180="","",DB!C180)</f>
        <v/>
      </c>
      <c r="D190" s="170"/>
      <c r="E190" s="119" t="str">
        <f>IF(DB!D180="","",DB!D180)</f>
        <v/>
      </c>
      <c r="F190" s="119" t="str">
        <f>IF(DB!E180="","",DB!E180)</f>
        <v/>
      </c>
      <c r="G190" s="119" t="str">
        <f>IF(DB!F180="","",DB!F180)</f>
        <v/>
      </c>
      <c r="H190" s="119" t="str">
        <f>IF(DB!G180="","",DB!G180)</f>
        <v/>
      </c>
      <c r="I190" s="119" t="str">
        <f>IF(DB!H180="","",DB!H180)</f>
        <v/>
      </c>
      <c r="J190" s="50" t="str">
        <f t="shared" si="9"/>
        <v/>
      </c>
      <c r="K190" s="4" t="s">
        <v>42</v>
      </c>
      <c r="L190" s="95" t="s">
        <v>44</v>
      </c>
      <c r="M190" s="96"/>
      <c r="N190" s="97" t="s">
        <v>44</v>
      </c>
      <c r="O190" s="97"/>
      <c r="P190" s="90" t="str">
        <f>IFERROR(IF(L190="Ja",IF(M190/VLOOKUP(N190,Bevölkerung!$C$9:$E$24,3,0)=0,"",IF(M190/VLOOKUP(N190,Bevölkerung!$C$9:$E$24,3,0)="","",M190/VLOOKUP(N190,Bevölkerung!$C$9:$E$24,3,0))),IF(L190="Nein",IF(O190=0,"",IF(O190="","",O190)),IF(L190="(Bitte Wählen)","MV","ERROR"))),"")</f>
        <v>MV</v>
      </c>
      <c r="Q190" s="91" t="str">
        <f>IF(P190="","(Bitte Fallzahlen pflegen)",IF('3a. Bewertung der Leistungen'!P190&gt;Größenordnung!$A$9,Größenordnung!$C$9,IF('3a. Bewertung der Leistungen'!P190&gt;Größenordnung!$A$8,Größenordnung!$C$8,IF('3a. Bewertung der Leistungen'!P190&gt;Größenordnung!$A$7,Größenordnung!$C$7,IF('3a. Bewertung der Leistungen'!P190&gt;Größenordnung!$A$6,Größenordnung!$C$6,IF('3a. Bewertung der Leistungen'!P190&gt;Größenordnung!$A$5,Größenordnung!$C$5,IF('3a. Bewertung der Leistungen'!P190&gt;Größenordnung!$A$4,Größenordnung!$C$4,IF('3a. Bewertung der Leistungen'!P190&gt;Größenordnung!$A$3,Größenordnung!$C$3,"ERROR"))))))))</f>
        <v>1000001-10000000</v>
      </c>
      <c r="R190" s="91" t="str">
        <f>IF(L190="(Bitte Wählen)","(Bitte pflegen)",IF(Q190="(Bitte Fallzahlen pflegen)","(Bitte pflegen)",VLOOKUP(Q190,Größenordnung!$C$3:$D$9,2,0)))</f>
        <v>(Bitte pflegen)</v>
      </c>
      <c r="S190" s="98" t="s">
        <v>44</v>
      </c>
      <c r="T190" s="98" t="s">
        <v>44</v>
      </c>
      <c r="U190" s="98" t="s">
        <v>44</v>
      </c>
      <c r="V190" s="92" t="str">
        <f t="shared" si="12"/>
        <v>(Bitte pflegen)</v>
      </c>
      <c r="W190" s="92"/>
      <c r="X190" s="92" t="str">
        <f t="shared" si="10"/>
        <v>(Bitte pflegen)</v>
      </c>
      <c r="Y190" s="92"/>
      <c r="Z190" s="92" t="str">
        <f t="shared" si="11"/>
        <v>Nein</v>
      </c>
    </row>
    <row r="191" spans="2:26" x14ac:dyDescent="0.3">
      <c r="B191" s="89" t="str">
        <f>IF(DB!B181="","",DB!B181)</f>
        <v/>
      </c>
      <c r="C191" s="170" t="str">
        <f>IF(DB!C181="","",DB!C181)</f>
        <v/>
      </c>
      <c r="D191" s="170"/>
      <c r="E191" s="119" t="str">
        <f>IF(DB!D181="","",DB!D181)</f>
        <v/>
      </c>
      <c r="F191" s="119" t="str">
        <f>IF(DB!E181="","",DB!E181)</f>
        <v/>
      </c>
      <c r="G191" s="119" t="str">
        <f>IF(DB!F181="","",DB!F181)</f>
        <v/>
      </c>
      <c r="H191" s="119" t="str">
        <f>IF(DB!G181="","",DB!G181)</f>
        <v/>
      </c>
      <c r="I191" s="119" t="str">
        <f>IF(DB!H181="","",DB!H181)</f>
        <v/>
      </c>
      <c r="J191" s="50" t="str">
        <f t="shared" si="9"/>
        <v/>
      </c>
      <c r="K191" s="4" t="s">
        <v>42</v>
      </c>
      <c r="L191" s="95" t="s">
        <v>44</v>
      </c>
      <c r="M191" s="96"/>
      <c r="N191" s="97" t="s">
        <v>44</v>
      </c>
      <c r="O191" s="97"/>
      <c r="P191" s="90" t="str">
        <f>IFERROR(IF(L191="Ja",IF(M191/VLOOKUP(N191,Bevölkerung!$C$9:$E$24,3,0)=0,"",IF(M191/VLOOKUP(N191,Bevölkerung!$C$9:$E$24,3,0)="","",M191/VLOOKUP(N191,Bevölkerung!$C$9:$E$24,3,0))),IF(L191="Nein",IF(O191=0,"",IF(O191="","",O191)),IF(L191="(Bitte Wählen)","MV","ERROR"))),"")</f>
        <v>MV</v>
      </c>
      <c r="Q191" s="91" t="str">
        <f>IF(P191="","(Bitte Fallzahlen pflegen)",IF('3a. Bewertung der Leistungen'!P191&gt;Größenordnung!$A$9,Größenordnung!$C$9,IF('3a. Bewertung der Leistungen'!P191&gt;Größenordnung!$A$8,Größenordnung!$C$8,IF('3a. Bewertung der Leistungen'!P191&gt;Größenordnung!$A$7,Größenordnung!$C$7,IF('3a. Bewertung der Leistungen'!P191&gt;Größenordnung!$A$6,Größenordnung!$C$6,IF('3a. Bewertung der Leistungen'!P191&gt;Größenordnung!$A$5,Größenordnung!$C$5,IF('3a. Bewertung der Leistungen'!P191&gt;Größenordnung!$A$4,Größenordnung!$C$4,IF('3a. Bewertung der Leistungen'!P191&gt;Größenordnung!$A$3,Größenordnung!$C$3,"ERROR"))))))))</f>
        <v>1000001-10000000</v>
      </c>
      <c r="R191" s="91" t="str">
        <f>IF(L191="(Bitte Wählen)","(Bitte pflegen)",IF(Q191="(Bitte Fallzahlen pflegen)","(Bitte pflegen)",VLOOKUP(Q191,Größenordnung!$C$3:$D$9,2,0)))</f>
        <v>(Bitte pflegen)</v>
      </c>
      <c r="S191" s="98" t="s">
        <v>44</v>
      </c>
      <c r="T191" s="98" t="s">
        <v>44</v>
      </c>
      <c r="U191" s="98" t="s">
        <v>44</v>
      </c>
      <c r="V191" s="92" t="str">
        <f t="shared" si="12"/>
        <v>(Bitte pflegen)</v>
      </c>
      <c r="W191" s="92"/>
      <c r="X191" s="92" t="str">
        <f t="shared" si="10"/>
        <v>(Bitte pflegen)</v>
      </c>
      <c r="Y191" s="92"/>
      <c r="Z191" s="92" t="str">
        <f t="shared" si="11"/>
        <v>Nein</v>
      </c>
    </row>
    <row r="192" spans="2:26" x14ac:dyDescent="0.3">
      <c r="B192" s="89" t="str">
        <f>IF(DB!B182="","",DB!B182)</f>
        <v/>
      </c>
      <c r="C192" s="170" t="str">
        <f>IF(DB!C182="","",DB!C182)</f>
        <v/>
      </c>
      <c r="D192" s="170"/>
      <c r="E192" s="119" t="str">
        <f>IF(DB!D182="","",DB!D182)</f>
        <v/>
      </c>
      <c r="F192" s="119" t="str">
        <f>IF(DB!E182="","",DB!E182)</f>
        <v/>
      </c>
      <c r="G192" s="119" t="str">
        <f>IF(DB!F182="","",DB!F182)</f>
        <v/>
      </c>
      <c r="H192" s="119" t="str">
        <f>IF(DB!G182="","",DB!G182)</f>
        <v/>
      </c>
      <c r="I192" s="119" t="str">
        <f>IF(DB!H182="","",DB!H182)</f>
        <v/>
      </c>
      <c r="J192" s="50" t="str">
        <f t="shared" si="9"/>
        <v/>
      </c>
      <c r="K192" s="4" t="s">
        <v>42</v>
      </c>
      <c r="L192" s="95" t="s">
        <v>44</v>
      </c>
      <c r="M192" s="96"/>
      <c r="N192" s="97" t="s">
        <v>44</v>
      </c>
      <c r="O192" s="97"/>
      <c r="P192" s="90" t="str">
        <f>IFERROR(IF(L192="Ja",IF(M192/VLOOKUP(N192,Bevölkerung!$C$9:$E$24,3,0)=0,"",IF(M192/VLOOKUP(N192,Bevölkerung!$C$9:$E$24,3,0)="","",M192/VLOOKUP(N192,Bevölkerung!$C$9:$E$24,3,0))),IF(L192="Nein",IF(O192=0,"",IF(O192="","",O192)),IF(L192="(Bitte Wählen)","MV","ERROR"))),"")</f>
        <v>MV</v>
      </c>
      <c r="Q192" s="91" t="str">
        <f>IF(P192="","(Bitte Fallzahlen pflegen)",IF('3a. Bewertung der Leistungen'!P192&gt;Größenordnung!$A$9,Größenordnung!$C$9,IF('3a. Bewertung der Leistungen'!P192&gt;Größenordnung!$A$8,Größenordnung!$C$8,IF('3a. Bewertung der Leistungen'!P192&gt;Größenordnung!$A$7,Größenordnung!$C$7,IF('3a. Bewertung der Leistungen'!P192&gt;Größenordnung!$A$6,Größenordnung!$C$6,IF('3a. Bewertung der Leistungen'!P192&gt;Größenordnung!$A$5,Größenordnung!$C$5,IF('3a. Bewertung der Leistungen'!P192&gt;Größenordnung!$A$4,Größenordnung!$C$4,IF('3a. Bewertung der Leistungen'!P192&gt;Größenordnung!$A$3,Größenordnung!$C$3,"ERROR"))))))))</f>
        <v>1000001-10000000</v>
      </c>
      <c r="R192" s="91" t="str">
        <f>IF(L192="(Bitte Wählen)","(Bitte pflegen)",IF(Q192="(Bitte Fallzahlen pflegen)","(Bitte pflegen)",VLOOKUP(Q192,Größenordnung!$C$3:$D$9,2,0)))</f>
        <v>(Bitte pflegen)</v>
      </c>
      <c r="S192" s="98" t="s">
        <v>44</v>
      </c>
      <c r="T192" s="98" t="s">
        <v>44</v>
      </c>
      <c r="U192" s="98" t="s">
        <v>44</v>
      </c>
      <c r="V192" s="92" t="str">
        <f t="shared" si="12"/>
        <v>(Bitte pflegen)</v>
      </c>
      <c r="W192" s="92"/>
      <c r="X192" s="92" t="str">
        <f t="shared" si="10"/>
        <v>(Bitte pflegen)</v>
      </c>
      <c r="Y192" s="92"/>
      <c r="Z192" s="92" t="str">
        <f t="shared" si="11"/>
        <v>Nein</v>
      </c>
    </row>
    <row r="193" spans="2:26" x14ac:dyDescent="0.3">
      <c r="B193" s="89" t="str">
        <f>IF(DB!B183="","",DB!B183)</f>
        <v/>
      </c>
      <c r="C193" s="170" t="str">
        <f>IF(DB!C183="","",DB!C183)</f>
        <v/>
      </c>
      <c r="D193" s="170"/>
      <c r="E193" s="119" t="str">
        <f>IF(DB!D183="","",DB!D183)</f>
        <v/>
      </c>
      <c r="F193" s="119" t="str">
        <f>IF(DB!E183="","",DB!E183)</f>
        <v/>
      </c>
      <c r="G193" s="119" t="str">
        <f>IF(DB!F183="","",DB!F183)</f>
        <v/>
      </c>
      <c r="H193" s="119" t="str">
        <f>IF(DB!G183="","",DB!G183)</f>
        <v/>
      </c>
      <c r="I193" s="119" t="str">
        <f>IF(DB!H183="","",DB!H183)</f>
        <v/>
      </c>
      <c r="J193" s="50" t="str">
        <f t="shared" si="9"/>
        <v/>
      </c>
      <c r="K193" s="4" t="s">
        <v>42</v>
      </c>
      <c r="L193" s="95" t="s">
        <v>44</v>
      </c>
      <c r="M193" s="96"/>
      <c r="N193" s="97" t="s">
        <v>44</v>
      </c>
      <c r="O193" s="97"/>
      <c r="P193" s="90" t="str">
        <f>IFERROR(IF(L193="Ja",IF(M193/VLOOKUP(N193,Bevölkerung!$C$9:$E$24,3,0)=0,"",IF(M193/VLOOKUP(N193,Bevölkerung!$C$9:$E$24,3,0)="","",M193/VLOOKUP(N193,Bevölkerung!$C$9:$E$24,3,0))),IF(L193="Nein",IF(O193=0,"",IF(O193="","",O193)),IF(L193="(Bitte Wählen)","MV","ERROR"))),"")</f>
        <v>MV</v>
      </c>
      <c r="Q193" s="91" t="str">
        <f>IF(P193="","(Bitte Fallzahlen pflegen)",IF('3a. Bewertung der Leistungen'!P193&gt;Größenordnung!$A$9,Größenordnung!$C$9,IF('3a. Bewertung der Leistungen'!P193&gt;Größenordnung!$A$8,Größenordnung!$C$8,IF('3a. Bewertung der Leistungen'!P193&gt;Größenordnung!$A$7,Größenordnung!$C$7,IF('3a. Bewertung der Leistungen'!P193&gt;Größenordnung!$A$6,Größenordnung!$C$6,IF('3a. Bewertung der Leistungen'!P193&gt;Größenordnung!$A$5,Größenordnung!$C$5,IF('3a. Bewertung der Leistungen'!P193&gt;Größenordnung!$A$4,Größenordnung!$C$4,IF('3a. Bewertung der Leistungen'!P193&gt;Größenordnung!$A$3,Größenordnung!$C$3,"ERROR"))))))))</f>
        <v>1000001-10000000</v>
      </c>
      <c r="R193" s="91" t="str">
        <f>IF(L193="(Bitte Wählen)","(Bitte pflegen)",IF(Q193="(Bitte Fallzahlen pflegen)","(Bitte pflegen)",VLOOKUP(Q193,Größenordnung!$C$3:$D$9,2,0)))</f>
        <v>(Bitte pflegen)</v>
      </c>
      <c r="S193" s="98" t="s">
        <v>44</v>
      </c>
      <c r="T193" s="98" t="s">
        <v>44</v>
      </c>
      <c r="U193" s="98" t="s">
        <v>44</v>
      </c>
      <c r="V193" s="92" t="str">
        <f t="shared" si="12"/>
        <v>(Bitte pflegen)</v>
      </c>
      <c r="W193" s="92"/>
      <c r="X193" s="92" t="str">
        <f t="shared" si="10"/>
        <v>(Bitte pflegen)</v>
      </c>
      <c r="Y193" s="92"/>
      <c r="Z193" s="92" t="str">
        <f t="shared" si="11"/>
        <v>Nein</v>
      </c>
    </row>
    <row r="194" spans="2:26" x14ac:dyDescent="0.3">
      <c r="B194" s="89" t="str">
        <f>IF(DB!B184="","",DB!B184)</f>
        <v/>
      </c>
      <c r="C194" s="170" t="str">
        <f>IF(DB!C184="","",DB!C184)</f>
        <v/>
      </c>
      <c r="D194" s="170"/>
      <c r="E194" s="119" t="str">
        <f>IF(DB!D184="","",DB!D184)</f>
        <v/>
      </c>
      <c r="F194" s="119" t="str">
        <f>IF(DB!E184="","",DB!E184)</f>
        <v/>
      </c>
      <c r="G194" s="119" t="str">
        <f>IF(DB!F184="","",DB!F184)</f>
        <v/>
      </c>
      <c r="H194" s="119" t="str">
        <f>IF(DB!G184="","",DB!G184)</f>
        <v/>
      </c>
      <c r="I194" s="119" t="str">
        <f>IF(DB!H184="","",DB!H184)</f>
        <v/>
      </c>
      <c r="J194" s="50" t="str">
        <f t="shared" si="9"/>
        <v/>
      </c>
      <c r="K194" s="4" t="s">
        <v>42</v>
      </c>
      <c r="L194" s="95" t="s">
        <v>44</v>
      </c>
      <c r="M194" s="96"/>
      <c r="N194" s="97" t="s">
        <v>44</v>
      </c>
      <c r="O194" s="97"/>
      <c r="P194" s="90" t="str">
        <f>IFERROR(IF(L194="Ja",IF(M194/VLOOKUP(N194,Bevölkerung!$C$9:$E$24,3,0)=0,"",IF(M194/VLOOKUP(N194,Bevölkerung!$C$9:$E$24,3,0)="","",M194/VLOOKUP(N194,Bevölkerung!$C$9:$E$24,3,0))),IF(L194="Nein",IF(O194=0,"",IF(O194="","",O194)),IF(L194="(Bitte Wählen)","MV","ERROR"))),"")</f>
        <v>MV</v>
      </c>
      <c r="Q194" s="91" t="str">
        <f>IF(P194="","(Bitte Fallzahlen pflegen)",IF('3a. Bewertung der Leistungen'!P194&gt;Größenordnung!$A$9,Größenordnung!$C$9,IF('3a. Bewertung der Leistungen'!P194&gt;Größenordnung!$A$8,Größenordnung!$C$8,IF('3a. Bewertung der Leistungen'!P194&gt;Größenordnung!$A$7,Größenordnung!$C$7,IF('3a. Bewertung der Leistungen'!P194&gt;Größenordnung!$A$6,Größenordnung!$C$6,IF('3a. Bewertung der Leistungen'!P194&gt;Größenordnung!$A$5,Größenordnung!$C$5,IF('3a. Bewertung der Leistungen'!P194&gt;Größenordnung!$A$4,Größenordnung!$C$4,IF('3a. Bewertung der Leistungen'!P194&gt;Größenordnung!$A$3,Größenordnung!$C$3,"ERROR"))))))))</f>
        <v>1000001-10000000</v>
      </c>
      <c r="R194" s="91" t="str">
        <f>IF(L194="(Bitte Wählen)","(Bitte pflegen)",IF(Q194="(Bitte Fallzahlen pflegen)","(Bitte pflegen)",VLOOKUP(Q194,Größenordnung!$C$3:$D$9,2,0)))</f>
        <v>(Bitte pflegen)</v>
      </c>
      <c r="S194" s="98" t="s">
        <v>44</v>
      </c>
      <c r="T194" s="98" t="s">
        <v>44</v>
      </c>
      <c r="U194" s="98" t="s">
        <v>44</v>
      </c>
      <c r="V194" s="92" t="str">
        <f t="shared" si="12"/>
        <v>(Bitte pflegen)</v>
      </c>
      <c r="W194" s="92"/>
      <c r="X194" s="92" t="str">
        <f t="shared" si="10"/>
        <v>(Bitte pflegen)</v>
      </c>
      <c r="Y194" s="92"/>
      <c r="Z194" s="92" t="str">
        <f t="shared" si="11"/>
        <v>Nein</v>
      </c>
    </row>
    <row r="195" spans="2:26" x14ac:dyDescent="0.3">
      <c r="B195" s="89" t="str">
        <f>IF(DB!B185="","",DB!B185)</f>
        <v/>
      </c>
      <c r="C195" s="170" t="str">
        <f>IF(DB!C185="","",DB!C185)</f>
        <v/>
      </c>
      <c r="D195" s="170"/>
      <c r="E195" s="119" t="str">
        <f>IF(DB!D185="","",DB!D185)</f>
        <v/>
      </c>
      <c r="F195" s="119" t="str">
        <f>IF(DB!E185="","",DB!E185)</f>
        <v/>
      </c>
      <c r="G195" s="119" t="str">
        <f>IF(DB!F185="","",DB!F185)</f>
        <v/>
      </c>
      <c r="H195" s="119" t="str">
        <f>IF(DB!G185="","",DB!G185)</f>
        <v/>
      </c>
      <c r="I195" s="119" t="str">
        <f>IF(DB!H185="","",DB!H185)</f>
        <v/>
      </c>
      <c r="J195" s="50" t="str">
        <f t="shared" si="9"/>
        <v/>
      </c>
      <c r="K195" s="4" t="s">
        <v>42</v>
      </c>
      <c r="L195" s="95" t="s">
        <v>44</v>
      </c>
      <c r="M195" s="96"/>
      <c r="N195" s="97" t="s">
        <v>44</v>
      </c>
      <c r="O195" s="97"/>
      <c r="P195" s="90" t="str">
        <f>IFERROR(IF(L195="Ja",IF(M195/VLOOKUP(N195,Bevölkerung!$C$9:$E$24,3,0)=0,"",IF(M195/VLOOKUP(N195,Bevölkerung!$C$9:$E$24,3,0)="","",M195/VLOOKUP(N195,Bevölkerung!$C$9:$E$24,3,0))),IF(L195="Nein",IF(O195=0,"",IF(O195="","",O195)),IF(L195="(Bitte Wählen)","MV","ERROR"))),"")</f>
        <v>MV</v>
      </c>
      <c r="Q195" s="91" t="str">
        <f>IF(P195="","(Bitte Fallzahlen pflegen)",IF('3a. Bewertung der Leistungen'!P195&gt;Größenordnung!$A$9,Größenordnung!$C$9,IF('3a. Bewertung der Leistungen'!P195&gt;Größenordnung!$A$8,Größenordnung!$C$8,IF('3a. Bewertung der Leistungen'!P195&gt;Größenordnung!$A$7,Größenordnung!$C$7,IF('3a. Bewertung der Leistungen'!P195&gt;Größenordnung!$A$6,Größenordnung!$C$6,IF('3a. Bewertung der Leistungen'!P195&gt;Größenordnung!$A$5,Größenordnung!$C$5,IF('3a. Bewertung der Leistungen'!P195&gt;Größenordnung!$A$4,Größenordnung!$C$4,IF('3a. Bewertung der Leistungen'!P195&gt;Größenordnung!$A$3,Größenordnung!$C$3,"ERROR"))))))))</f>
        <v>1000001-10000000</v>
      </c>
      <c r="R195" s="91" t="str">
        <f>IF(L195="(Bitte Wählen)","(Bitte pflegen)",IF(Q195="(Bitte Fallzahlen pflegen)","(Bitte pflegen)",VLOOKUP(Q195,Größenordnung!$C$3:$D$9,2,0)))</f>
        <v>(Bitte pflegen)</v>
      </c>
      <c r="S195" s="98" t="s">
        <v>44</v>
      </c>
      <c r="T195" s="98" t="s">
        <v>44</v>
      </c>
      <c r="U195" s="98" t="s">
        <v>44</v>
      </c>
      <c r="V195" s="92" t="str">
        <f t="shared" si="12"/>
        <v>(Bitte pflegen)</v>
      </c>
      <c r="W195" s="92"/>
      <c r="X195" s="92" t="str">
        <f t="shared" si="10"/>
        <v>(Bitte pflegen)</v>
      </c>
      <c r="Y195" s="92"/>
      <c r="Z195" s="92" t="str">
        <f t="shared" si="11"/>
        <v>Nein</v>
      </c>
    </row>
    <row r="196" spans="2:26" x14ac:dyDescent="0.3">
      <c r="B196" s="89" t="str">
        <f>IF(DB!B186="","",DB!B186)</f>
        <v/>
      </c>
      <c r="C196" s="170" t="str">
        <f>IF(DB!C186="","",DB!C186)</f>
        <v/>
      </c>
      <c r="D196" s="170"/>
      <c r="E196" s="119" t="str">
        <f>IF(DB!D186="","",DB!D186)</f>
        <v/>
      </c>
      <c r="F196" s="119" t="str">
        <f>IF(DB!E186="","",DB!E186)</f>
        <v/>
      </c>
      <c r="G196" s="119" t="str">
        <f>IF(DB!F186="","",DB!F186)</f>
        <v/>
      </c>
      <c r="H196" s="119" t="str">
        <f>IF(DB!G186="","",DB!G186)</f>
        <v/>
      </c>
      <c r="I196" s="119" t="str">
        <f>IF(DB!H186="","",DB!H186)</f>
        <v/>
      </c>
      <c r="J196" s="50" t="str">
        <f t="shared" si="9"/>
        <v/>
      </c>
      <c r="K196" s="4" t="s">
        <v>42</v>
      </c>
      <c r="L196" s="95" t="s">
        <v>44</v>
      </c>
      <c r="M196" s="96"/>
      <c r="N196" s="97" t="s">
        <v>44</v>
      </c>
      <c r="O196" s="97"/>
      <c r="P196" s="90" t="str">
        <f>IFERROR(IF(L196="Ja",IF(M196/VLOOKUP(N196,Bevölkerung!$C$9:$E$24,3,0)=0,"",IF(M196/VLOOKUP(N196,Bevölkerung!$C$9:$E$24,3,0)="","",M196/VLOOKUP(N196,Bevölkerung!$C$9:$E$24,3,0))),IF(L196="Nein",IF(O196=0,"",IF(O196="","",O196)),IF(L196="(Bitte Wählen)","MV","ERROR"))),"")</f>
        <v>MV</v>
      </c>
      <c r="Q196" s="91" t="str">
        <f>IF(P196="","(Bitte Fallzahlen pflegen)",IF('3a. Bewertung der Leistungen'!P196&gt;Größenordnung!$A$9,Größenordnung!$C$9,IF('3a. Bewertung der Leistungen'!P196&gt;Größenordnung!$A$8,Größenordnung!$C$8,IF('3a. Bewertung der Leistungen'!P196&gt;Größenordnung!$A$7,Größenordnung!$C$7,IF('3a. Bewertung der Leistungen'!P196&gt;Größenordnung!$A$6,Größenordnung!$C$6,IF('3a. Bewertung der Leistungen'!P196&gt;Größenordnung!$A$5,Größenordnung!$C$5,IF('3a. Bewertung der Leistungen'!P196&gt;Größenordnung!$A$4,Größenordnung!$C$4,IF('3a. Bewertung der Leistungen'!P196&gt;Größenordnung!$A$3,Größenordnung!$C$3,"ERROR"))))))))</f>
        <v>1000001-10000000</v>
      </c>
      <c r="R196" s="91" t="str">
        <f>IF(L196="(Bitte Wählen)","(Bitte pflegen)",IF(Q196="(Bitte Fallzahlen pflegen)","(Bitte pflegen)",VLOOKUP(Q196,Größenordnung!$C$3:$D$9,2,0)))</f>
        <v>(Bitte pflegen)</v>
      </c>
      <c r="S196" s="98" t="s">
        <v>44</v>
      </c>
      <c r="T196" s="98" t="s">
        <v>44</v>
      </c>
      <c r="U196" s="98" t="s">
        <v>44</v>
      </c>
      <c r="V196" s="92" t="str">
        <f t="shared" si="12"/>
        <v>(Bitte pflegen)</v>
      </c>
      <c r="W196" s="92"/>
      <c r="X196" s="92" t="str">
        <f t="shared" si="10"/>
        <v>(Bitte pflegen)</v>
      </c>
      <c r="Y196" s="92"/>
      <c r="Z196" s="92" t="str">
        <f t="shared" si="11"/>
        <v>Nein</v>
      </c>
    </row>
    <row r="197" spans="2:26" x14ac:dyDescent="0.3">
      <c r="B197" s="89" t="str">
        <f>IF(DB!B187="","",DB!B187)</f>
        <v/>
      </c>
      <c r="C197" s="170" t="str">
        <f>IF(DB!C187="","",DB!C187)</f>
        <v/>
      </c>
      <c r="D197" s="170"/>
      <c r="E197" s="119" t="str">
        <f>IF(DB!D187="","",DB!D187)</f>
        <v/>
      </c>
      <c r="F197" s="119" t="str">
        <f>IF(DB!E187="","",DB!E187)</f>
        <v/>
      </c>
      <c r="G197" s="119" t="str">
        <f>IF(DB!F187="","",DB!F187)</f>
        <v/>
      </c>
      <c r="H197" s="119" t="str">
        <f>IF(DB!G187="","",DB!G187)</f>
        <v/>
      </c>
      <c r="I197" s="119" t="str">
        <f>IF(DB!H187="","",DB!H187)</f>
        <v/>
      </c>
      <c r="J197" s="50" t="str">
        <f t="shared" si="9"/>
        <v/>
      </c>
      <c r="K197" s="4" t="s">
        <v>42</v>
      </c>
      <c r="L197" s="95" t="s">
        <v>44</v>
      </c>
      <c r="M197" s="96"/>
      <c r="N197" s="97" t="s">
        <v>44</v>
      </c>
      <c r="O197" s="97"/>
      <c r="P197" s="90" t="str">
        <f>IFERROR(IF(L197="Ja",IF(M197/VLOOKUP(N197,Bevölkerung!$C$9:$E$24,3,0)=0,"",IF(M197/VLOOKUP(N197,Bevölkerung!$C$9:$E$24,3,0)="","",M197/VLOOKUP(N197,Bevölkerung!$C$9:$E$24,3,0))),IF(L197="Nein",IF(O197=0,"",IF(O197="","",O197)),IF(L197="(Bitte Wählen)","MV","ERROR"))),"")</f>
        <v>MV</v>
      </c>
      <c r="Q197" s="91" t="str">
        <f>IF(P197="","(Bitte Fallzahlen pflegen)",IF('3a. Bewertung der Leistungen'!P197&gt;Größenordnung!$A$9,Größenordnung!$C$9,IF('3a. Bewertung der Leistungen'!P197&gt;Größenordnung!$A$8,Größenordnung!$C$8,IF('3a. Bewertung der Leistungen'!P197&gt;Größenordnung!$A$7,Größenordnung!$C$7,IF('3a. Bewertung der Leistungen'!P197&gt;Größenordnung!$A$6,Größenordnung!$C$6,IF('3a. Bewertung der Leistungen'!P197&gt;Größenordnung!$A$5,Größenordnung!$C$5,IF('3a. Bewertung der Leistungen'!P197&gt;Größenordnung!$A$4,Größenordnung!$C$4,IF('3a. Bewertung der Leistungen'!P197&gt;Größenordnung!$A$3,Größenordnung!$C$3,"ERROR"))))))))</f>
        <v>1000001-10000000</v>
      </c>
      <c r="R197" s="91" t="str">
        <f>IF(L197="(Bitte Wählen)","(Bitte pflegen)",IF(Q197="(Bitte Fallzahlen pflegen)","(Bitte pflegen)",VLOOKUP(Q197,Größenordnung!$C$3:$D$9,2,0)))</f>
        <v>(Bitte pflegen)</v>
      </c>
      <c r="S197" s="98" t="s">
        <v>44</v>
      </c>
      <c r="T197" s="98" t="s">
        <v>44</v>
      </c>
      <c r="U197" s="98" t="s">
        <v>44</v>
      </c>
      <c r="V197" s="92" t="str">
        <f t="shared" si="12"/>
        <v>(Bitte pflegen)</v>
      </c>
      <c r="W197" s="92"/>
      <c r="X197" s="92" t="str">
        <f t="shared" si="10"/>
        <v>(Bitte pflegen)</v>
      </c>
      <c r="Y197" s="92"/>
      <c r="Z197" s="92" t="str">
        <f t="shared" si="11"/>
        <v>Nein</v>
      </c>
    </row>
    <row r="198" spans="2:26" x14ac:dyDescent="0.3">
      <c r="B198" s="89" t="str">
        <f>IF(DB!B188="","",DB!B188)</f>
        <v/>
      </c>
      <c r="C198" s="170" t="str">
        <f>IF(DB!C188="","",DB!C188)</f>
        <v/>
      </c>
      <c r="D198" s="170"/>
      <c r="E198" s="119" t="str">
        <f>IF(DB!D188="","",DB!D188)</f>
        <v/>
      </c>
      <c r="F198" s="119" t="str">
        <f>IF(DB!E188="","",DB!E188)</f>
        <v/>
      </c>
      <c r="G198" s="119" t="str">
        <f>IF(DB!F188="","",DB!F188)</f>
        <v/>
      </c>
      <c r="H198" s="119" t="str">
        <f>IF(DB!G188="","",DB!G188)</f>
        <v/>
      </c>
      <c r="I198" s="119" t="str">
        <f>IF(DB!H188="","",DB!H188)</f>
        <v/>
      </c>
      <c r="J198" s="50" t="str">
        <f t="shared" si="9"/>
        <v/>
      </c>
      <c r="K198" s="4" t="s">
        <v>42</v>
      </c>
      <c r="L198" s="95" t="s">
        <v>44</v>
      </c>
      <c r="M198" s="96"/>
      <c r="N198" s="97" t="s">
        <v>44</v>
      </c>
      <c r="O198" s="97"/>
      <c r="P198" s="90" t="str">
        <f>IFERROR(IF(L198="Ja",IF(M198/VLOOKUP(N198,Bevölkerung!$C$9:$E$24,3,0)=0,"",IF(M198/VLOOKUP(N198,Bevölkerung!$C$9:$E$24,3,0)="","",M198/VLOOKUP(N198,Bevölkerung!$C$9:$E$24,3,0))),IF(L198="Nein",IF(O198=0,"",IF(O198="","",O198)),IF(L198="(Bitte Wählen)","MV","ERROR"))),"")</f>
        <v>MV</v>
      </c>
      <c r="Q198" s="91" t="str">
        <f>IF(P198="","(Bitte Fallzahlen pflegen)",IF('3a. Bewertung der Leistungen'!P198&gt;Größenordnung!$A$9,Größenordnung!$C$9,IF('3a. Bewertung der Leistungen'!P198&gt;Größenordnung!$A$8,Größenordnung!$C$8,IF('3a. Bewertung der Leistungen'!P198&gt;Größenordnung!$A$7,Größenordnung!$C$7,IF('3a. Bewertung der Leistungen'!P198&gt;Größenordnung!$A$6,Größenordnung!$C$6,IF('3a. Bewertung der Leistungen'!P198&gt;Größenordnung!$A$5,Größenordnung!$C$5,IF('3a. Bewertung der Leistungen'!P198&gt;Größenordnung!$A$4,Größenordnung!$C$4,IF('3a. Bewertung der Leistungen'!P198&gt;Größenordnung!$A$3,Größenordnung!$C$3,"ERROR"))))))))</f>
        <v>1000001-10000000</v>
      </c>
      <c r="R198" s="91" t="str">
        <f>IF(L198="(Bitte Wählen)","(Bitte pflegen)",IF(Q198="(Bitte Fallzahlen pflegen)","(Bitte pflegen)",VLOOKUP(Q198,Größenordnung!$C$3:$D$9,2,0)))</f>
        <v>(Bitte pflegen)</v>
      </c>
      <c r="S198" s="98" t="s">
        <v>44</v>
      </c>
      <c r="T198" s="98" t="s">
        <v>44</v>
      </c>
      <c r="U198" s="98" t="s">
        <v>44</v>
      </c>
      <c r="V198" s="92" t="str">
        <f t="shared" si="12"/>
        <v>(Bitte pflegen)</v>
      </c>
      <c r="W198" s="92"/>
      <c r="X198" s="92" t="str">
        <f t="shared" si="10"/>
        <v>(Bitte pflegen)</v>
      </c>
      <c r="Y198" s="92"/>
      <c r="Z198" s="92" t="str">
        <f t="shared" si="11"/>
        <v>Nein</v>
      </c>
    </row>
    <row r="199" spans="2:26" x14ac:dyDescent="0.3">
      <c r="B199" s="89" t="str">
        <f>IF(DB!B189="","",DB!B189)</f>
        <v/>
      </c>
      <c r="C199" s="170" t="str">
        <f>IF(DB!C189="","",DB!C189)</f>
        <v/>
      </c>
      <c r="D199" s="170"/>
      <c r="E199" s="119" t="str">
        <f>IF(DB!D189="","",DB!D189)</f>
        <v/>
      </c>
      <c r="F199" s="119" t="str">
        <f>IF(DB!E189="","",DB!E189)</f>
        <v/>
      </c>
      <c r="G199" s="119" t="str">
        <f>IF(DB!F189="","",DB!F189)</f>
        <v/>
      </c>
      <c r="H199" s="119" t="str">
        <f>IF(DB!G189="","",DB!G189)</f>
        <v/>
      </c>
      <c r="I199" s="119" t="str">
        <f>IF(DB!H189="","",DB!H189)</f>
        <v/>
      </c>
      <c r="J199" s="50" t="str">
        <f t="shared" si="9"/>
        <v/>
      </c>
      <c r="K199" s="4" t="s">
        <v>42</v>
      </c>
      <c r="L199" s="95" t="s">
        <v>44</v>
      </c>
      <c r="M199" s="96"/>
      <c r="N199" s="97" t="s">
        <v>44</v>
      </c>
      <c r="O199" s="97"/>
      <c r="P199" s="90" t="str">
        <f>IFERROR(IF(L199="Ja",IF(M199/VLOOKUP(N199,Bevölkerung!$C$9:$E$24,3,0)=0,"",IF(M199/VLOOKUP(N199,Bevölkerung!$C$9:$E$24,3,0)="","",M199/VLOOKUP(N199,Bevölkerung!$C$9:$E$24,3,0))),IF(L199="Nein",IF(O199=0,"",IF(O199="","",O199)),IF(L199="(Bitte Wählen)","MV","ERROR"))),"")</f>
        <v>MV</v>
      </c>
      <c r="Q199" s="91" t="str">
        <f>IF(P199="","(Bitte Fallzahlen pflegen)",IF('3a. Bewertung der Leistungen'!P199&gt;Größenordnung!$A$9,Größenordnung!$C$9,IF('3a. Bewertung der Leistungen'!P199&gt;Größenordnung!$A$8,Größenordnung!$C$8,IF('3a. Bewertung der Leistungen'!P199&gt;Größenordnung!$A$7,Größenordnung!$C$7,IF('3a. Bewertung der Leistungen'!P199&gt;Größenordnung!$A$6,Größenordnung!$C$6,IF('3a. Bewertung der Leistungen'!P199&gt;Größenordnung!$A$5,Größenordnung!$C$5,IF('3a. Bewertung der Leistungen'!P199&gt;Größenordnung!$A$4,Größenordnung!$C$4,IF('3a. Bewertung der Leistungen'!P199&gt;Größenordnung!$A$3,Größenordnung!$C$3,"ERROR"))))))))</f>
        <v>1000001-10000000</v>
      </c>
      <c r="R199" s="91" t="str">
        <f>IF(L199="(Bitte Wählen)","(Bitte pflegen)",IF(Q199="(Bitte Fallzahlen pflegen)","(Bitte pflegen)",VLOOKUP(Q199,Größenordnung!$C$3:$D$9,2,0)))</f>
        <v>(Bitte pflegen)</v>
      </c>
      <c r="S199" s="98" t="s">
        <v>44</v>
      </c>
      <c r="T199" s="98" t="s">
        <v>44</v>
      </c>
      <c r="U199" s="98" t="s">
        <v>44</v>
      </c>
      <c r="V199" s="92" t="str">
        <f t="shared" si="12"/>
        <v>(Bitte pflegen)</v>
      </c>
      <c r="W199" s="92"/>
      <c r="X199" s="92" t="str">
        <f t="shared" si="10"/>
        <v>(Bitte pflegen)</v>
      </c>
      <c r="Y199" s="92"/>
      <c r="Z199" s="92" t="str">
        <f t="shared" si="11"/>
        <v>Nein</v>
      </c>
    </row>
    <row r="200" spans="2:26" x14ac:dyDescent="0.3">
      <c r="B200" s="89" t="str">
        <f>IF(DB!B190="","",DB!B190)</f>
        <v/>
      </c>
      <c r="C200" s="170" t="str">
        <f>IF(DB!C190="","",DB!C190)</f>
        <v/>
      </c>
      <c r="D200" s="170"/>
      <c r="E200" s="119" t="str">
        <f>IF(DB!D190="","",DB!D190)</f>
        <v/>
      </c>
      <c r="F200" s="119" t="str">
        <f>IF(DB!E190="","",DB!E190)</f>
        <v/>
      </c>
      <c r="G200" s="119" t="str">
        <f>IF(DB!F190="","",DB!F190)</f>
        <v/>
      </c>
      <c r="H200" s="119" t="str">
        <f>IF(DB!G190="","",DB!G190)</f>
        <v/>
      </c>
      <c r="I200" s="119" t="str">
        <f>IF(DB!H190="","",DB!H190)</f>
        <v/>
      </c>
      <c r="J200" s="50" t="str">
        <f t="shared" si="9"/>
        <v/>
      </c>
      <c r="K200" s="4" t="s">
        <v>42</v>
      </c>
      <c r="L200" s="95" t="s">
        <v>44</v>
      </c>
      <c r="M200" s="96"/>
      <c r="N200" s="97" t="s">
        <v>44</v>
      </c>
      <c r="O200" s="97"/>
      <c r="P200" s="90" t="str">
        <f>IFERROR(IF(L200="Ja",IF(M200/VLOOKUP(N200,Bevölkerung!$C$9:$E$24,3,0)=0,"",IF(M200/VLOOKUP(N200,Bevölkerung!$C$9:$E$24,3,0)="","",M200/VLOOKUP(N200,Bevölkerung!$C$9:$E$24,3,0))),IF(L200="Nein",IF(O200=0,"",IF(O200="","",O200)),IF(L200="(Bitte Wählen)","MV","ERROR"))),"")</f>
        <v>MV</v>
      </c>
      <c r="Q200" s="91" t="str">
        <f>IF(P200="","(Bitte Fallzahlen pflegen)",IF('3a. Bewertung der Leistungen'!P200&gt;Größenordnung!$A$9,Größenordnung!$C$9,IF('3a. Bewertung der Leistungen'!P200&gt;Größenordnung!$A$8,Größenordnung!$C$8,IF('3a. Bewertung der Leistungen'!P200&gt;Größenordnung!$A$7,Größenordnung!$C$7,IF('3a. Bewertung der Leistungen'!P200&gt;Größenordnung!$A$6,Größenordnung!$C$6,IF('3a. Bewertung der Leistungen'!P200&gt;Größenordnung!$A$5,Größenordnung!$C$5,IF('3a. Bewertung der Leistungen'!P200&gt;Größenordnung!$A$4,Größenordnung!$C$4,IF('3a. Bewertung der Leistungen'!P200&gt;Größenordnung!$A$3,Größenordnung!$C$3,"ERROR"))))))))</f>
        <v>1000001-10000000</v>
      </c>
      <c r="R200" s="91" t="str">
        <f>IF(L200="(Bitte Wählen)","(Bitte pflegen)",IF(Q200="(Bitte Fallzahlen pflegen)","(Bitte pflegen)",VLOOKUP(Q200,Größenordnung!$C$3:$D$9,2,0)))</f>
        <v>(Bitte pflegen)</v>
      </c>
      <c r="S200" s="98" t="s">
        <v>44</v>
      </c>
      <c r="T200" s="98" t="s">
        <v>44</v>
      </c>
      <c r="U200" s="98" t="s">
        <v>44</v>
      </c>
      <c r="V200" s="92" t="str">
        <f t="shared" si="12"/>
        <v>(Bitte pflegen)</v>
      </c>
      <c r="W200" s="92"/>
      <c r="X200" s="92" t="str">
        <f t="shared" si="10"/>
        <v>(Bitte pflegen)</v>
      </c>
      <c r="Y200" s="92"/>
      <c r="Z200" s="92" t="str">
        <f t="shared" si="11"/>
        <v>Nein</v>
      </c>
    </row>
    <row r="201" spans="2:26" x14ac:dyDescent="0.3">
      <c r="B201" s="89" t="str">
        <f>IF(DB!B191="","",DB!B191)</f>
        <v/>
      </c>
      <c r="C201" s="170" t="str">
        <f>IF(DB!C191="","",DB!C191)</f>
        <v/>
      </c>
      <c r="D201" s="170"/>
      <c r="E201" s="119" t="str">
        <f>IF(DB!D191="","",DB!D191)</f>
        <v/>
      </c>
      <c r="F201" s="119" t="str">
        <f>IF(DB!E191="","",DB!E191)</f>
        <v/>
      </c>
      <c r="G201" s="119" t="str">
        <f>IF(DB!F191="","",DB!F191)</f>
        <v/>
      </c>
      <c r="H201" s="119" t="str">
        <f>IF(DB!G191="","",DB!G191)</f>
        <v/>
      </c>
      <c r="I201" s="119" t="str">
        <f>IF(DB!H191="","",DB!H191)</f>
        <v/>
      </c>
      <c r="J201" s="50" t="str">
        <f t="shared" si="9"/>
        <v/>
      </c>
      <c r="K201" s="4" t="s">
        <v>42</v>
      </c>
      <c r="L201" s="95" t="s">
        <v>44</v>
      </c>
      <c r="M201" s="96"/>
      <c r="N201" s="97" t="s">
        <v>44</v>
      </c>
      <c r="O201" s="97"/>
      <c r="P201" s="90" t="str">
        <f>IFERROR(IF(L201="Ja",IF(M201/VLOOKUP(N201,Bevölkerung!$C$9:$E$24,3,0)=0,"",IF(M201/VLOOKUP(N201,Bevölkerung!$C$9:$E$24,3,0)="","",M201/VLOOKUP(N201,Bevölkerung!$C$9:$E$24,3,0))),IF(L201="Nein",IF(O201=0,"",IF(O201="","",O201)),IF(L201="(Bitte Wählen)","MV","ERROR"))),"")</f>
        <v>MV</v>
      </c>
      <c r="Q201" s="91" t="str">
        <f>IF(P201="","(Bitte Fallzahlen pflegen)",IF('3a. Bewertung der Leistungen'!P201&gt;Größenordnung!$A$9,Größenordnung!$C$9,IF('3a. Bewertung der Leistungen'!P201&gt;Größenordnung!$A$8,Größenordnung!$C$8,IF('3a. Bewertung der Leistungen'!P201&gt;Größenordnung!$A$7,Größenordnung!$C$7,IF('3a. Bewertung der Leistungen'!P201&gt;Größenordnung!$A$6,Größenordnung!$C$6,IF('3a. Bewertung der Leistungen'!P201&gt;Größenordnung!$A$5,Größenordnung!$C$5,IF('3a. Bewertung der Leistungen'!P201&gt;Größenordnung!$A$4,Größenordnung!$C$4,IF('3a. Bewertung der Leistungen'!P201&gt;Größenordnung!$A$3,Größenordnung!$C$3,"ERROR"))))))))</f>
        <v>1000001-10000000</v>
      </c>
      <c r="R201" s="91" t="str">
        <f>IF(L201="(Bitte Wählen)","(Bitte pflegen)",IF(Q201="(Bitte Fallzahlen pflegen)","(Bitte pflegen)",VLOOKUP(Q201,Größenordnung!$C$3:$D$9,2,0)))</f>
        <v>(Bitte pflegen)</v>
      </c>
      <c r="S201" s="98" t="s">
        <v>44</v>
      </c>
      <c r="T201" s="98" t="s">
        <v>44</v>
      </c>
      <c r="U201" s="98" t="s">
        <v>44</v>
      </c>
      <c r="V201" s="92" t="str">
        <f t="shared" si="12"/>
        <v>(Bitte pflegen)</v>
      </c>
      <c r="W201" s="92"/>
      <c r="X201" s="92" t="str">
        <f t="shared" si="10"/>
        <v>(Bitte pflegen)</v>
      </c>
      <c r="Y201" s="92"/>
      <c r="Z201" s="92" t="str">
        <f t="shared" si="11"/>
        <v>Nein</v>
      </c>
    </row>
    <row r="202" spans="2:26" x14ac:dyDescent="0.3">
      <c r="B202" s="89" t="str">
        <f>IF(DB!B192="","",DB!B192)</f>
        <v/>
      </c>
      <c r="C202" s="170" t="str">
        <f>IF(DB!C192="","",DB!C192)</f>
        <v/>
      </c>
      <c r="D202" s="170"/>
      <c r="E202" s="119" t="str">
        <f>IF(DB!D192="","",DB!D192)</f>
        <v/>
      </c>
      <c r="F202" s="119" t="str">
        <f>IF(DB!E192="","",DB!E192)</f>
        <v/>
      </c>
      <c r="G202" s="119" t="str">
        <f>IF(DB!F192="","",DB!F192)</f>
        <v/>
      </c>
      <c r="H202" s="119" t="str">
        <f>IF(DB!G192="","",DB!G192)</f>
        <v/>
      </c>
      <c r="I202" s="119" t="str">
        <f>IF(DB!H192="","",DB!H192)</f>
        <v/>
      </c>
      <c r="J202" s="50" t="str">
        <f t="shared" si="9"/>
        <v/>
      </c>
      <c r="K202" s="4" t="s">
        <v>42</v>
      </c>
      <c r="L202" s="95" t="s">
        <v>44</v>
      </c>
      <c r="M202" s="96"/>
      <c r="N202" s="97" t="s">
        <v>44</v>
      </c>
      <c r="O202" s="97"/>
      <c r="P202" s="90" t="str">
        <f>IFERROR(IF(L202="Ja",IF(M202/VLOOKUP(N202,Bevölkerung!$C$9:$E$24,3,0)=0,"",IF(M202/VLOOKUP(N202,Bevölkerung!$C$9:$E$24,3,0)="","",M202/VLOOKUP(N202,Bevölkerung!$C$9:$E$24,3,0))),IF(L202="Nein",IF(O202=0,"",IF(O202="","",O202)),IF(L202="(Bitte Wählen)","MV","ERROR"))),"")</f>
        <v>MV</v>
      </c>
      <c r="Q202" s="91" t="str">
        <f>IF(P202="","(Bitte Fallzahlen pflegen)",IF('3a. Bewertung der Leistungen'!P202&gt;Größenordnung!$A$9,Größenordnung!$C$9,IF('3a. Bewertung der Leistungen'!P202&gt;Größenordnung!$A$8,Größenordnung!$C$8,IF('3a. Bewertung der Leistungen'!P202&gt;Größenordnung!$A$7,Größenordnung!$C$7,IF('3a. Bewertung der Leistungen'!P202&gt;Größenordnung!$A$6,Größenordnung!$C$6,IF('3a. Bewertung der Leistungen'!P202&gt;Größenordnung!$A$5,Größenordnung!$C$5,IF('3a. Bewertung der Leistungen'!P202&gt;Größenordnung!$A$4,Größenordnung!$C$4,IF('3a. Bewertung der Leistungen'!P202&gt;Größenordnung!$A$3,Größenordnung!$C$3,"ERROR"))))))))</f>
        <v>1000001-10000000</v>
      </c>
      <c r="R202" s="91" t="str">
        <f>IF(L202="(Bitte Wählen)","(Bitte pflegen)",IF(Q202="(Bitte Fallzahlen pflegen)","(Bitte pflegen)",VLOOKUP(Q202,Größenordnung!$C$3:$D$9,2,0)))</f>
        <v>(Bitte pflegen)</v>
      </c>
      <c r="S202" s="98" t="s">
        <v>44</v>
      </c>
      <c r="T202" s="98" t="s">
        <v>44</v>
      </c>
      <c r="U202" s="98" t="s">
        <v>44</v>
      </c>
      <c r="V202" s="92" t="str">
        <f t="shared" si="12"/>
        <v>(Bitte pflegen)</v>
      </c>
      <c r="W202" s="92"/>
      <c r="X202" s="92" t="str">
        <f t="shared" si="10"/>
        <v>(Bitte pflegen)</v>
      </c>
      <c r="Y202" s="92"/>
      <c r="Z202" s="92" t="str">
        <f t="shared" si="11"/>
        <v>Nein</v>
      </c>
    </row>
    <row r="203" spans="2:26" x14ac:dyDescent="0.3">
      <c r="B203" s="89" t="str">
        <f>IF(DB!B193="","",DB!B193)</f>
        <v/>
      </c>
      <c r="C203" s="170" t="str">
        <f>IF(DB!C193="","",DB!C193)</f>
        <v/>
      </c>
      <c r="D203" s="170"/>
      <c r="E203" s="119" t="str">
        <f>IF(DB!D193="","",DB!D193)</f>
        <v/>
      </c>
      <c r="F203" s="119" t="str">
        <f>IF(DB!E193="","",DB!E193)</f>
        <v/>
      </c>
      <c r="G203" s="119" t="str">
        <f>IF(DB!F193="","",DB!F193)</f>
        <v/>
      </c>
      <c r="H203" s="119" t="str">
        <f>IF(DB!G193="","",DB!G193)</f>
        <v/>
      </c>
      <c r="I203" s="119" t="str">
        <f>IF(DB!H193="","",DB!H193)</f>
        <v/>
      </c>
      <c r="J203" s="50" t="str">
        <f t="shared" si="9"/>
        <v/>
      </c>
      <c r="K203" s="4" t="s">
        <v>42</v>
      </c>
      <c r="L203" s="95" t="s">
        <v>44</v>
      </c>
      <c r="M203" s="96"/>
      <c r="N203" s="97" t="s">
        <v>44</v>
      </c>
      <c r="O203" s="97"/>
      <c r="P203" s="90" t="str">
        <f>IFERROR(IF(L203="Ja",IF(M203/VLOOKUP(N203,Bevölkerung!$C$9:$E$24,3,0)=0,"",IF(M203/VLOOKUP(N203,Bevölkerung!$C$9:$E$24,3,0)="","",M203/VLOOKUP(N203,Bevölkerung!$C$9:$E$24,3,0))),IF(L203="Nein",IF(O203=0,"",IF(O203="","",O203)),IF(L203="(Bitte Wählen)","MV","ERROR"))),"")</f>
        <v>MV</v>
      </c>
      <c r="Q203" s="91" t="str">
        <f>IF(P203="","(Bitte Fallzahlen pflegen)",IF('3a. Bewertung der Leistungen'!P203&gt;Größenordnung!$A$9,Größenordnung!$C$9,IF('3a. Bewertung der Leistungen'!P203&gt;Größenordnung!$A$8,Größenordnung!$C$8,IF('3a. Bewertung der Leistungen'!P203&gt;Größenordnung!$A$7,Größenordnung!$C$7,IF('3a. Bewertung der Leistungen'!P203&gt;Größenordnung!$A$6,Größenordnung!$C$6,IF('3a. Bewertung der Leistungen'!P203&gt;Größenordnung!$A$5,Größenordnung!$C$5,IF('3a. Bewertung der Leistungen'!P203&gt;Größenordnung!$A$4,Größenordnung!$C$4,IF('3a. Bewertung der Leistungen'!P203&gt;Größenordnung!$A$3,Größenordnung!$C$3,"ERROR"))))))))</f>
        <v>1000001-10000000</v>
      </c>
      <c r="R203" s="91" t="str">
        <f>IF(L203="(Bitte Wählen)","(Bitte pflegen)",IF(Q203="(Bitte Fallzahlen pflegen)","(Bitte pflegen)",VLOOKUP(Q203,Größenordnung!$C$3:$D$9,2,0)))</f>
        <v>(Bitte pflegen)</v>
      </c>
      <c r="S203" s="98" t="s">
        <v>44</v>
      </c>
      <c r="T203" s="98" t="s">
        <v>44</v>
      </c>
      <c r="U203" s="98" t="s">
        <v>44</v>
      </c>
      <c r="V203" s="92" t="str">
        <f t="shared" si="12"/>
        <v>(Bitte pflegen)</v>
      </c>
      <c r="W203" s="92"/>
      <c r="X203" s="92" t="str">
        <f t="shared" si="10"/>
        <v>(Bitte pflegen)</v>
      </c>
      <c r="Y203" s="92"/>
      <c r="Z203" s="92" t="str">
        <f t="shared" si="11"/>
        <v>Nein</v>
      </c>
    </row>
    <row r="204" spans="2:26" x14ac:dyDescent="0.3">
      <c r="B204" s="89" t="str">
        <f>IF(DB!B194="","",DB!B194)</f>
        <v/>
      </c>
      <c r="C204" s="170" t="str">
        <f>IF(DB!C194="","",DB!C194)</f>
        <v/>
      </c>
      <c r="D204" s="170"/>
      <c r="E204" s="119" t="str">
        <f>IF(DB!D194="","",DB!D194)</f>
        <v/>
      </c>
      <c r="F204" s="119" t="str">
        <f>IF(DB!E194="","",DB!E194)</f>
        <v/>
      </c>
      <c r="G204" s="119" t="str">
        <f>IF(DB!F194="","",DB!F194)</f>
        <v/>
      </c>
      <c r="H204" s="119" t="str">
        <f>IF(DB!G194="","",DB!G194)</f>
        <v/>
      </c>
      <c r="I204" s="119" t="str">
        <f>IF(DB!H194="","",DB!H194)</f>
        <v/>
      </c>
      <c r="J204" s="50" t="str">
        <f t="shared" si="9"/>
        <v/>
      </c>
      <c r="K204" s="4" t="s">
        <v>42</v>
      </c>
      <c r="L204" s="95" t="s">
        <v>44</v>
      </c>
      <c r="M204" s="96"/>
      <c r="N204" s="97" t="s">
        <v>44</v>
      </c>
      <c r="O204" s="97"/>
      <c r="P204" s="90" t="str">
        <f>IFERROR(IF(L204="Ja",IF(M204/VLOOKUP(N204,Bevölkerung!$C$9:$E$24,3,0)=0,"",IF(M204/VLOOKUP(N204,Bevölkerung!$C$9:$E$24,3,0)="","",M204/VLOOKUP(N204,Bevölkerung!$C$9:$E$24,3,0))),IF(L204="Nein",IF(O204=0,"",IF(O204="","",O204)),IF(L204="(Bitte Wählen)","MV","ERROR"))),"")</f>
        <v>MV</v>
      </c>
      <c r="Q204" s="91" t="str">
        <f>IF(P204="","(Bitte Fallzahlen pflegen)",IF('3a. Bewertung der Leistungen'!P204&gt;Größenordnung!$A$9,Größenordnung!$C$9,IF('3a. Bewertung der Leistungen'!P204&gt;Größenordnung!$A$8,Größenordnung!$C$8,IF('3a. Bewertung der Leistungen'!P204&gt;Größenordnung!$A$7,Größenordnung!$C$7,IF('3a. Bewertung der Leistungen'!P204&gt;Größenordnung!$A$6,Größenordnung!$C$6,IF('3a. Bewertung der Leistungen'!P204&gt;Größenordnung!$A$5,Größenordnung!$C$5,IF('3a. Bewertung der Leistungen'!P204&gt;Größenordnung!$A$4,Größenordnung!$C$4,IF('3a. Bewertung der Leistungen'!P204&gt;Größenordnung!$A$3,Größenordnung!$C$3,"ERROR"))))))))</f>
        <v>1000001-10000000</v>
      </c>
      <c r="R204" s="91" t="str">
        <f>IF(L204="(Bitte Wählen)","(Bitte pflegen)",IF(Q204="(Bitte Fallzahlen pflegen)","(Bitte pflegen)",VLOOKUP(Q204,Größenordnung!$C$3:$D$9,2,0)))</f>
        <v>(Bitte pflegen)</v>
      </c>
      <c r="S204" s="98" t="s">
        <v>44</v>
      </c>
      <c r="T204" s="98" t="s">
        <v>44</v>
      </c>
      <c r="U204" s="98" t="s">
        <v>44</v>
      </c>
      <c r="V204" s="92" t="str">
        <f t="shared" si="12"/>
        <v>(Bitte pflegen)</v>
      </c>
      <c r="W204" s="92"/>
      <c r="X204" s="92" t="str">
        <f t="shared" si="10"/>
        <v>(Bitte pflegen)</v>
      </c>
      <c r="Y204" s="92"/>
      <c r="Z204" s="92" t="str">
        <f t="shared" si="11"/>
        <v>Nein</v>
      </c>
    </row>
    <row r="205" spans="2:26" x14ac:dyDescent="0.3">
      <c r="B205" s="89" t="str">
        <f>IF(DB!B195="","",DB!B195)</f>
        <v/>
      </c>
      <c r="C205" s="170" t="str">
        <f>IF(DB!C195="","",DB!C195)</f>
        <v/>
      </c>
      <c r="D205" s="170"/>
      <c r="E205" s="119" t="str">
        <f>IF(DB!D195="","",DB!D195)</f>
        <v/>
      </c>
      <c r="F205" s="119" t="str">
        <f>IF(DB!E195="","",DB!E195)</f>
        <v/>
      </c>
      <c r="G205" s="119" t="str">
        <f>IF(DB!F195="","",DB!F195)</f>
        <v/>
      </c>
      <c r="H205" s="119" t="str">
        <f>IF(DB!G195="","",DB!G195)</f>
        <v/>
      </c>
      <c r="I205" s="119" t="str">
        <f>IF(DB!H195="","",DB!H195)</f>
        <v/>
      </c>
      <c r="J205" s="50" t="str">
        <f t="shared" si="9"/>
        <v/>
      </c>
      <c r="K205" s="4" t="s">
        <v>42</v>
      </c>
      <c r="L205" s="95" t="s">
        <v>44</v>
      </c>
      <c r="M205" s="96"/>
      <c r="N205" s="97" t="s">
        <v>44</v>
      </c>
      <c r="O205" s="97"/>
      <c r="P205" s="90" t="str">
        <f>IFERROR(IF(L205="Ja",IF(M205/VLOOKUP(N205,Bevölkerung!$C$9:$E$24,3,0)=0,"",IF(M205/VLOOKUP(N205,Bevölkerung!$C$9:$E$24,3,0)="","",M205/VLOOKUP(N205,Bevölkerung!$C$9:$E$24,3,0))),IF(L205="Nein",IF(O205=0,"",IF(O205="","",O205)),IF(L205="(Bitte Wählen)","MV","ERROR"))),"")</f>
        <v>MV</v>
      </c>
      <c r="Q205" s="91" t="str">
        <f>IF(P205="","(Bitte Fallzahlen pflegen)",IF('3a. Bewertung der Leistungen'!P205&gt;Größenordnung!$A$9,Größenordnung!$C$9,IF('3a. Bewertung der Leistungen'!P205&gt;Größenordnung!$A$8,Größenordnung!$C$8,IF('3a. Bewertung der Leistungen'!P205&gt;Größenordnung!$A$7,Größenordnung!$C$7,IF('3a. Bewertung der Leistungen'!P205&gt;Größenordnung!$A$6,Größenordnung!$C$6,IF('3a. Bewertung der Leistungen'!P205&gt;Größenordnung!$A$5,Größenordnung!$C$5,IF('3a. Bewertung der Leistungen'!P205&gt;Größenordnung!$A$4,Größenordnung!$C$4,IF('3a. Bewertung der Leistungen'!P205&gt;Größenordnung!$A$3,Größenordnung!$C$3,"ERROR"))))))))</f>
        <v>1000001-10000000</v>
      </c>
      <c r="R205" s="91" t="str">
        <f>IF(L205="(Bitte Wählen)","(Bitte pflegen)",IF(Q205="(Bitte Fallzahlen pflegen)","(Bitte pflegen)",VLOOKUP(Q205,Größenordnung!$C$3:$D$9,2,0)))</f>
        <v>(Bitte pflegen)</v>
      </c>
      <c r="S205" s="98" t="s">
        <v>44</v>
      </c>
      <c r="T205" s="98" t="s">
        <v>44</v>
      </c>
      <c r="U205" s="98" t="s">
        <v>44</v>
      </c>
      <c r="V205" s="92" t="str">
        <f t="shared" si="12"/>
        <v>(Bitte pflegen)</v>
      </c>
      <c r="W205" s="92"/>
      <c r="X205" s="92" t="str">
        <f t="shared" si="10"/>
        <v>(Bitte pflegen)</v>
      </c>
      <c r="Y205" s="92"/>
      <c r="Z205" s="92" t="str">
        <f t="shared" si="11"/>
        <v>Nein</v>
      </c>
    </row>
    <row r="206" spans="2:26" x14ac:dyDescent="0.3">
      <c r="B206" s="89" t="str">
        <f>IF(DB!B196="","",DB!B196)</f>
        <v/>
      </c>
      <c r="C206" s="170" t="str">
        <f>IF(DB!C196="","",DB!C196)</f>
        <v/>
      </c>
      <c r="D206" s="170"/>
      <c r="E206" s="119" t="str">
        <f>IF(DB!D196="","",DB!D196)</f>
        <v/>
      </c>
      <c r="F206" s="119" t="str">
        <f>IF(DB!E196="","",DB!E196)</f>
        <v/>
      </c>
      <c r="G206" s="119" t="str">
        <f>IF(DB!F196="","",DB!F196)</f>
        <v/>
      </c>
      <c r="H206" s="119" t="str">
        <f>IF(DB!G196="","",DB!G196)</f>
        <v/>
      </c>
      <c r="I206" s="119" t="str">
        <f>IF(DB!H196="","",DB!H196)</f>
        <v/>
      </c>
      <c r="J206" s="50" t="str">
        <f t="shared" si="9"/>
        <v/>
      </c>
      <c r="K206" s="4" t="s">
        <v>42</v>
      </c>
      <c r="L206" s="95" t="s">
        <v>44</v>
      </c>
      <c r="M206" s="96"/>
      <c r="N206" s="97" t="s">
        <v>44</v>
      </c>
      <c r="O206" s="97"/>
      <c r="P206" s="90" t="str">
        <f>IFERROR(IF(L206="Ja",IF(M206/VLOOKUP(N206,Bevölkerung!$C$9:$E$24,3,0)=0,"",IF(M206/VLOOKUP(N206,Bevölkerung!$C$9:$E$24,3,0)="","",M206/VLOOKUP(N206,Bevölkerung!$C$9:$E$24,3,0))),IF(L206="Nein",IF(O206=0,"",IF(O206="","",O206)),IF(L206="(Bitte Wählen)","MV","ERROR"))),"")</f>
        <v>MV</v>
      </c>
      <c r="Q206" s="91" t="str">
        <f>IF(P206="","(Bitte Fallzahlen pflegen)",IF('3a. Bewertung der Leistungen'!P206&gt;Größenordnung!$A$9,Größenordnung!$C$9,IF('3a. Bewertung der Leistungen'!P206&gt;Größenordnung!$A$8,Größenordnung!$C$8,IF('3a. Bewertung der Leistungen'!P206&gt;Größenordnung!$A$7,Größenordnung!$C$7,IF('3a. Bewertung der Leistungen'!P206&gt;Größenordnung!$A$6,Größenordnung!$C$6,IF('3a. Bewertung der Leistungen'!P206&gt;Größenordnung!$A$5,Größenordnung!$C$5,IF('3a. Bewertung der Leistungen'!P206&gt;Größenordnung!$A$4,Größenordnung!$C$4,IF('3a. Bewertung der Leistungen'!P206&gt;Größenordnung!$A$3,Größenordnung!$C$3,"ERROR"))))))))</f>
        <v>1000001-10000000</v>
      </c>
      <c r="R206" s="91" t="str">
        <f>IF(L206="(Bitte Wählen)","(Bitte pflegen)",IF(Q206="(Bitte Fallzahlen pflegen)","(Bitte pflegen)",VLOOKUP(Q206,Größenordnung!$C$3:$D$9,2,0)))</f>
        <v>(Bitte pflegen)</v>
      </c>
      <c r="S206" s="98" t="s">
        <v>44</v>
      </c>
      <c r="T206" s="98" t="s">
        <v>44</v>
      </c>
      <c r="U206" s="98" t="s">
        <v>44</v>
      </c>
      <c r="V206" s="92" t="str">
        <f t="shared" si="12"/>
        <v>(Bitte pflegen)</v>
      </c>
      <c r="W206" s="92"/>
      <c r="X206" s="92" t="str">
        <f t="shared" si="10"/>
        <v>(Bitte pflegen)</v>
      </c>
      <c r="Y206" s="92"/>
      <c r="Z206" s="92" t="str">
        <f t="shared" si="11"/>
        <v>Nein</v>
      </c>
    </row>
    <row r="207" spans="2:26" x14ac:dyDescent="0.3">
      <c r="B207" s="89" t="str">
        <f>IF(DB!B197="","",DB!B197)</f>
        <v/>
      </c>
      <c r="C207" s="170" t="str">
        <f>IF(DB!C197="","",DB!C197)</f>
        <v/>
      </c>
      <c r="D207" s="170"/>
      <c r="E207" s="119" t="str">
        <f>IF(DB!D197="","",DB!D197)</f>
        <v/>
      </c>
      <c r="F207" s="119" t="str">
        <f>IF(DB!E197="","",DB!E197)</f>
        <v/>
      </c>
      <c r="G207" s="119" t="str">
        <f>IF(DB!F197="","",DB!F197)</f>
        <v/>
      </c>
      <c r="H207" s="119" t="str">
        <f>IF(DB!G197="","",DB!G197)</f>
        <v/>
      </c>
      <c r="I207" s="119" t="str">
        <f>IF(DB!H197="","",DB!H197)</f>
        <v/>
      </c>
      <c r="J207" s="50" t="str">
        <f t="shared" si="9"/>
        <v/>
      </c>
      <c r="K207" s="4" t="s">
        <v>42</v>
      </c>
      <c r="L207" s="95" t="s">
        <v>44</v>
      </c>
      <c r="M207" s="96"/>
      <c r="N207" s="97" t="s">
        <v>44</v>
      </c>
      <c r="O207" s="97"/>
      <c r="P207" s="90" t="str">
        <f>IFERROR(IF(L207="Ja",IF(M207/VLOOKUP(N207,Bevölkerung!$C$9:$E$24,3,0)=0,"",IF(M207/VLOOKUP(N207,Bevölkerung!$C$9:$E$24,3,0)="","",M207/VLOOKUP(N207,Bevölkerung!$C$9:$E$24,3,0))),IF(L207="Nein",IF(O207=0,"",IF(O207="","",O207)),IF(L207="(Bitte Wählen)","MV","ERROR"))),"")</f>
        <v>MV</v>
      </c>
      <c r="Q207" s="91" t="str">
        <f>IF(P207="","(Bitte Fallzahlen pflegen)",IF('3a. Bewertung der Leistungen'!P207&gt;Größenordnung!$A$9,Größenordnung!$C$9,IF('3a. Bewertung der Leistungen'!P207&gt;Größenordnung!$A$8,Größenordnung!$C$8,IF('3a. Bewertung der Leistungen'!P207&gt;Größenordnung!$A$7,Größenordnung!$C$7,IF('3a. Bewertung der Leistungen'!P207&gt;Größenordnung!$A$6,Größenordnung!$C$6,IF('3a. Bewertung der Leistungen'!P207&gt;Größenordnung!$A$5,Größenordnung!$C$5,IF('3a. Bewertung der Leistungen'!P207&gt;Größenordnung!$A$4,Größenordnung!$C$4,IF('3a. Bewertung der Leistungen'!P207&gt;Größenordnung!$A$3,Größenordnung!$C$3,"ERROR"))))))))</f>
        <v>1000001-10000000</v>
      </c>
      <c r="R207" s="91" t="str">
        <f>IF(L207="(Bitte Wählen)","(Bitte pflegen)",IF(Q207="(Bitte Fallzahlen pflegen)","(Bitte pflegen)",VLOOKUP(Q207,Größenordnung!$C$3:$D$9,2,0)))</f>
        <v>(Bitte pflegen)</v>
      </c>
      <c r="S207" s="98" t="s">
        <v>44</v>
      </c>
      <c r="T207" s="98" t="s">
        <v>44</v>
      </c>
      <c r="U207" s="98" t="s">
        <v>44</v>
      </c>
      <c r="V207" s="92" t="str">
        <f t="shared" si="12"/>
        <v>(Bitte pflegen)</v>
      </c>
      <c r="W207" s="92"/>
      <c r="X207" s="92" t="str">
        <f t="shared" si="10"/>
        <v>(Bitte pflegen)</v>
      </c>
      <c r="Y207" s="92"/>
      <c r="Z207" s="92" t="str">
        <f t="shared" si="11"/>
        <v>Nein</v>
      </c>
    </row>
    <row r="208" spans="2:26" x14ac:dyDescent="0.3">
      <c r="B208" s="89" t="str">
        <f>IF(DB!B198="","",DB!B198)</f>
        <v/>
      </c>
      <c r="C208" s="170" t="str">
        <f>IF(DB!C198="","",DB!C198)</f>
        <v/>
      </c>
      <c r="D208" s="170"/>
      <c r="E208" s="119" t="str">
        <f>IF(DB!D198="","",DB!D198)</f>
        <v/>
      </c>
      <c r="F208" s="119" t="str">
        <f>IF(DB!E198="","",DB!E198)</f>
        <v/>
      </c>
      <c r="G208" s="119" t="str">
        <f>IF(DB!F198="","",DB!F198)</f>
        <v/>
      </c>
      <c r="H208" s="119" t="str">
        <f>IF(DB!G198="","",DB!G198)</f>
        <v/>
      </c>
      <c r="I208" s="119" t="str">
        <f>IF(DB!H198="","",DB!H198)</f>
        <v/>
      </c>
      <c r="J208" s="50" t="str">
        <f t="shared" si="9"/>
        <v/>
      </c>
      <c r="K208" s="4" t="s">
        <v>42</v>
      </c>
      <c r="L208" s="95" t="s">
        <v>44</v>
      </c>
      <c r="M208" s="96"/>
      <c r="N208" s="97" t="s">
        <v>44</v>
      </c>
      <c r="O208" s="97"/>
      <c r="P208" s="90" t="str">
        <f>IFERROR(IF(L208="Ja",IF(M208/VLOOKUP(N208,Bevölkerung!$C$9:$E$24,3,0)=0,"",IF(M208/VLOOKUP(N208,Bevölkerung!$C$9:$E$24,3,0)="","",M208/VLOOKUP(N208,Bevölkerung!$C$9:$E$24,3,0))),IF(L208="Nein",IF(O208=0,"",IF(O208="","",O208)),IF(L208="(Bitte Wählen)","MV","ERROR"))),"")</f>
        <v>MV</v>
      </c>
      <c r="Q208" s="91" t="str">
        <f>IF(P208="","(Bitte Fallzahlen pflegen)",IF('3a. Bewertung der Leistungen'!P208&gt;Größenordnung!$A$9,Größenordnung!$C$9,IF('3a. Bewertung der Leistungen'!P208&gt;Größenordnung!$A$8,Größenordnung!$C$8,IF('3a. Bewertung der Leistungen'!P208&gt;Größenordnung!$A$7,Größenordnung!$C$7,IF('3a. Bewertung der Leistungen'!P208&gt;Größenordnung!$A$6,Größenordnung!$C$6,IF('3a. Bewertung der Leistungen'!P208&gt;Größenordnung!$A$5,Größenordnung!$C$5,IF('3a. Bewertung der Leistungen'!P208&gt;Größenordnung!$A$4,Größenordnung!$C$4,IF('3a. Bewertung der Leistungen'!P208&gt;Größenordnung!$A$3,Größenordnung!$C$3,"ERROR"))))))))</f>
        <v>1000001-10000000</v>
      </c>
      <c r="R208" s="91" t="str">
        <f>IF(L208="(Bitte Wählen)","(Bitte pflegen)",IF(Q208="(Bitte Fallzahlen pflegen)","(Bitte pflegen)",VLOOKUP(Q208,Größenordnung!$C$3:$D$9,2,0)))</f>
        <v>(Bitte pflegen)</v>
      </c>
      <c r="S208" s="98" t="s">
        <v>44</v>
      </c>
      <c r="T208" s="98" t="s">
        <v>44</v>
      </c>
      <c r="U208" s="98" t="s">
        <v>44</v>
      </c>
      <c r="V208" s="92" t="str">
        <f t="shared" si="12"/>
        <v>(Bitte pflegen)</v>
      </c>
      <c r="W208" s="92"/>
      <c r="X208" s="92" t="str">
        <f t="shared" si="10"/>
        <v>(Bitte pflegen)</v>
      </c>
      <c r="Y208" s="92"/>
      <c r="Z208" s="92" t="str">
        <f t="shared" si="11"/>
        <v>Nein</v>
      </c>
    </row>
    <row r="209" spans="2:26" x14ac:dyDescent="0.3">
      <c r="B209" s="89" t="str">
        <f>IF(DB!B199="","",DB!B199)</f>
        <v/>
      </c>
      <c r="C209" s="170" t="str">
        <f>IF(DB!C199="","",DB!C199)</f>
        <v/>
      </c>
      <c r="D209" s="170"/>
      <c r="E209" s="119" t="str">
        <f>IF(DB!D199="","",DB!D199)</f>
        <v/>
      </c>
      <c r="F209" s="119" t="str">
        <f>IF(DB!E199="","",DB!E199)</f>
        <v/>
      </c>
      <c r="G209" s="119" t="str">
        <f>IF(DB!F199="","",DB!F199)</f>
        <v/>
      </c>
      <c r="H209" s="119" t="str">
        <f>IF(DB!G199="","",DB!G199)</f>
        <v/>
      </c>
      <c r="I209" s="119" t="str">
        <f>IF(DB!H199="","",DB!H199)</f>
        <v/>
      </c>
      <c r="J209" s="50" t="str">
        <f t="shared" si="9"/>
        <v/>
      </c>
      <c r="K209" s="4" t="s">
        <v>42</v>
      </c>
      <c r="L209" s="95" t="s">
        <v>44</v>
      </c>
      <c r="M209" s="96"/>
      <c r="N209" s="97" t="s">
        <v>44</v>
      </c>
      <c r="O209" s="97"/>
      <c r="P209" s="90" t="str">
        <f>IFERROR(IF(L209="Ja",IF(M209/VLOOKUP(N209,Bevölkerung!$C$9:$E$24,3,0)=0,"",IF(M209/VLOOKUP(N209,Bevölkerung!$C$9:$E$24,3,0)="","",M209/VLOOKUP(N209,Bevölkerung!$C$9:$E$24,3,0))),IF(L209="Nein",IF(O209=0,"",IF(O209="","",O209)),IF(L209="(Bitte Wählen)","MV","ERROR"))),"")</f>
        <v>MV</v>
      </c>
      <c r="Q209" s="91" t="str">
        <f>IF(P209="","(Bitte Fallzahlen pflegen)",IF('3a. Bewertung der Leistungen'!P209&gt;Größenordnung!$A$9,Größenordnung!$C$9,IF('3a. Bewertung der Leistungen'!P209&gt;Größenordnung!$A$8,Größenordnung!$C$8,IF('3a. Bewertung der Leistungen'!P209&gt;Größenordnung!$A$7,Größenordnung!$C$7,IF('3a. Bewertung der Leistungen'!P209&gt;Größenordnung!$A$6,Größenordnung!$C$6,IF('3a. Bewertung der Leistungen'!P209&gt;Größenordnung!$A$5,Größenordnung!$C$5,IF('3a. Bewertung der Leistungen'!P209&gt;Größenordnung!$A$4,Größenordnung!$C$4,IF('3a. Bewertung der Leistungen'!P209&gt;Größenordnung!$A$3,Größenordnung!$C$3,"ERROR"))))))))</f>
        <v>1000001-10000000</v>
      </c>
      <c r="R209" s="91" t="str">
        <f>IF(L209="(Bitte Wählen)","(Bitte pflegen)",IF(Q209="(Bitte Fallzahlen pflegen)","(Bitte pflegen)",VLOOKUP(Q209,Größenordnung!$C$3:$D$9,2,0)))</f>
        <v>(Bitte pflegen)</v>
      </c>
      <c r="S209" s="98" t="s">
        <v>44</v>
      </c>
      <c r="T209" s="98" t="s">
        <v>44</v>
      </c>
      <c r="U209" s="98" t="s">
        <v>44</v>
      </c>
      <c r="V209" s="92" t="str">
        <f t="shared" si="12"/>
        <v>(Bitte pflegen)</v>
      </c>
      <c r="W209" s="92"/>
      <c r="X209" s="92" t="str">
        <f t="shared" si="10"/>
        <v>(Bitte pflegen)</v>
      </c>
      <c r="Y209" s="92"/>
      <c r="Z209" s="92" t="str">
        <f t="shared" si="11"/>
        <v>Nein</v>
      </c>
    </row>
    <row r="210" spans="2:26" x14ac:dyDescent="0.3">
      <c r="B210" s="89" t="str">
        <f>IF(DB!B200="","",DB!B200)</f>
        <v/>
      </c>
      <c r="C210" s="170" t="str">
        <f>IF(DB!C200="","",DB!C200)</f>
        <v/>
      </c>
      <c r="D210" s="170"/>
      <c r="E210" s="119" t="str">
        <f>IF(DB!D200="","",DB!D200)</f>
        <v/>
      </c>
      <c r="F210" s="119" t="str">
        <f>IF(DB!E200="","",DB!E200)</f>
        <v/>
      </c>
      <c r="G210" s="119" t="str">
        <f>IF(DB!F200="","",DB!F200)</f>
        <v/>
      </c>
      <c r="H210" s="119" t="str">
        <f>IF(DB!G200="","",DB!G200)</f>
        <v/>
      </c>
      <c r="I210" s="119" t="str">
        <f>IF(DB!H200="","",DB!H200)</f>
        <v/>
      </c>
      <c r="J210" s="50" t="str">
        <f t="shared" si="9"/>
        <v/>
      </c>
      <c r="K210" s="4" t="s">
        <v>42</v>
      </c>
      <c r="L210" s="95" t="s">
        <v>44</v>
      </c>
      <c r="M210" s="96"/>
      <c r="N210" s="97" t="s">
        <v>44</v>
      </c>
      <c r="O210" s="97"/>
      <c r="P210" s="90" t="str">
        <f>IFERROR(IF(L210="Ja",IF(M210/VLOOKUP(N210,Bevölkerung!$C$9:$E$24,3,0)=0,"",IF(M210/VLOOKUP(N210,Bevölkerung!$C$9:$E$24,3,0)="","",M210/VLOOKUP(N210,Bevölkerung!$C$9:$E$24,3,0))),IF(L210="Nein",IF(O210=0,"",IF(O210="","",O210)),IF(L210="(Bitte Wählen)","MV","ERROR"))),"")</f>
        <v>MV</v>
      </c>
      <c r="Q210" s="91" t="str">
        <f>IF(P210="","(Bitte Fallzahlen pflegen)",IF('3a. Bewertung der Leistungen'!P210&gt;Größenordnung!$A$9,Größenordnung!$C$9,IF('3a. Bewertung der Leistungen'!P210&gt;Größenordnung!$A$8,Größenordnung!$C$8,IF('3a. Bewertung der Leistungen'!P210&gt;Größenordnung!$A$7,Größenordnung!$C$7,IF('3a. Bewertung der Leistungen'!P210&gt;Größenordnung!$A$6,Größenordnung!$C$6,IF('3a. Bewertung der Leistungen'!P210&gt;Größenordnung!$A$5,Größenordnung!$C$5,IF('3a. Bewertung der Leistungen'!P210&gt;Größenordnung!$A$4,Größenordnung!$C$4,IF('3a. Bewertung der Leistungen'!P210&gt;Größenordnung!$A$3,Größenordnung!$C$3,"ERROR"))))))))</f>
        <v>1000001-10000000</v>
      </c>
      <c r="R210" s="91" t="str">
        <f>IF(L210="(Bitte Wählen)","(Bitte pflegen)",IF(Q210="(Bitte Fallzahlen pflegen)","(Bitte pflegen)",VLOOKUP(Q210,Größenordnung!$C$3:$D$9,2,0)))</f>
        <v>(Bitte pflegen)</v>
      </c>
      <c r="S210" s="98" t="s">
        <v>44</v>
      </c>
      <c r="T210" s="98" t="s">
        <v>44</v>
      </c>
      <c r="U210" s="98" t="s">
        <v>44</v>
      </c>
      <c r="V210" s="92" t="str">
        <f t="shared" si="12"/>
        <v>(Bitte pflegen)</v>
      </c>
      <c r="W210" s="92"/>
      <c r="X210" s="92" t="str">
        <f t="shared" si="10"/>
        <v>(Bitte pflegen)</v>
      </c>
      <c r="Y210" s="92"/>
      <c r="Z210" s="92" t="str">
        <f t="shared" si="11"/>
        <v>Nein</v>
      </c>
    </row>
    <row r="211" spans="2:26" x14ac:dyDescent="0.3">
      <c r="B211" s="89" t="str">
        <f>IF(DB!B201="","",DB!B201)</f>
        <v/>
      </c>
      <c r="C211" s="170" t="str">
        <f>IF(DB!C201="","",DB!C201)</f>
        <v/>
      </c>
      <c r="D211" s="170"/>
      <c r="E211" s="119" t="str">
        <f>IF(DB!D201="","",DB!D201)</f>
        <v/>
      </c>
      <c r="F211" s="119" t="str">
        <f>IF(DB!E201="","",DB!E201)</f>
        <v/>
      </c>
      <c r="G211" s="119" t="str">
        <f>IF(DB!F201="","",DB!F201)</f>
        <v/>
      </c>
      <c r="H211" s="119" t="str">
        <f>IF(DB!G201="","",DB!G201)</f>
        <v/>
      </c>
      <c r="I211" s="119" t="str">
        <f>IF(DB!H201="","",DB!H201)</f>
        <v/>
      </c>
      <c r="J211" s="50" t="str">
        <f t="shared" ref="J211:J274" si="13">IF(I211="","",IF($E$9="Nein","Nein",IF($E$9="Ja",IF($E$10="Nein","Ja",IF($E$10="Ja",K211,"Wählen")),"Wählen")))</f>
        <v/>
      </c>
      <c r="K211" s="4" t="s">
        <v>42</v>
      </c>
      <c r="L211" s="95" t="s">
        <v>44</v>
      </c>
      <c r="M211" s="96"/>
      <c r="N211" s="97" t="s">
        <v>44</v>
      </c>
      <c r="O211" s="97"/>
      <c r="P211" s="90" t="str">
        <f>IFERROR(IF(L211="Ja",IF(M211/VLOOKUP(N211,Bevölkerung!$C$9:$E$24,3,0)=0,"",IF(M211/VLOOKUP(N211,Bevölkerung!$C$9:$E$24,3,0)="","",M211/VLOOKUP(N211,Bevölkerung!$C$9:$E$24,3,0))),IF(L211="Nein",IF(O211=0,"",IF(O211="","",O211)),IF(L211="(Bitte Wählen)","MV","ERROR"))),"")</f>
        <v>MV</v>
      </c>
      <c r="Q211" s="91" t="str">
        <f>IF(P211="","(Bitte Fallzahlen pflegen)",IF('3a. Bewertung der Leistungen'!P211&gt;Größenordnung!$A$9,Größenordnung!$C$9,IF('3a. Bewertung der Leistungen'!P211&gt;Größenordnung!$A$8,Größenordnung!$C$8,IF('3a. Bewertung der Leistungen'!P211&gt;Größenordnung!$A$7,Größenordnung!$C$7,IF('3a. Bewertung der Leistungen'!P211&gt;Größenordnung!$A$6,Größenordnung!$C$6,IF('3a. Bewertung der Leistungen'!P211&gt;Größenordnung!$A$5,Größenordnung!$C$5,IF('3a. Bewertung der Leistungen'!P211&gt;Größenordnung!$A$4,Größenordnung!$C$4,IF('3a. Bewertung der Leistungen'!P211&gt;Größenordnung!$A$3,Größenordnung!$C$3,"ERROR"))))))))</f>
        <v>1000001-10000000</v>
      </c>
      <c r="R211" s="91" t="str">
        <f>IF(L211="(Bitte Wählen)","(Bitte pflegen)",IF(Q211="(Bitte Fallzahlen pflegen)","(Bitte pflegen)",VLOOKUP(Q211,Größenordnung!$C$3:$D$9,2,0)))</f>
        <v>(Bitte pflegen)</v>
      </c>
      <c r="S211" s="98" t="s">
        <v>44</v>
      </c>
      <c r="T211" s="98" t="s">
        <v>44</v>
      </c>
      <c r="U211" s="98" t="s">
        <v>44</v>
      </c>
      <c r="V211" s="92" t="str">
        <f t="shared" si="12"/>
        <v>(Bitte pflegen)</v>
      </c>
      <c r="W211" s="92"/>
      <c r="X211" s="92" t="str">
        <f t="shared" ref="X211:X274" si="14">IF(V211="(Bitte pflegen)","(Bitte pflegen)",IF(R211="(Bitte pflegen)","(Bitte pflegen)",R211*$D$13+V211*$E$13))</f>
        <v>(Bitte pflegen)</v>
      </c>
      <c r="Y211" s="92"/>
      <c r="Z211" s="92" t="str">
        <f t="shared" ref="Z211:Z274" si="15">IF(J211="Nein","Ja",IF(X211="(Bitte pflegen)","Nein",IF(X211&gt;=1,IF(B211&gt;=1,"Ja","Error"),"ERROR")))</f>
        <v>Nein</v>
      </c>
    </row>
    <row r="212" spans="2:26" x14ac:dyDescent="0.3">
      <c r="B212" s="89" t="str">
        <f>IF(DB!B202="","",DB!B202)</f>
        <v/>
      </c>
      <c r="C212" s="170" t="str">
        <f>IF(DB!C202="","",DB!C202)</f>
        <v/>
      </c>
      <c r="D212" s="170"/>
      <c r="E212" s="119" t="str">
        <f>IF(DB!D202="","",DB!D202)</f>
        <v/>
      </c>
      <c r="F212" s="119" t="str">
        <f>IF(DB!E202="","",DB!E202)</f>
        <v/>
      </c>
      <c r="G212" s="119" t="str">
        <f>IF(DB!F202="","",DB!F202)</f>
        <v/>
      </c>
      <c r="H212" s="119" t="str">
        <f>IF(DB!G202="","",DB!G202)</f>
        <v/>
      </c>
      <c r="I212" s="119" t="str">
        <f>IF(DB!H202="","",DB!H202)</f>
        <v/>
      </c>
      <c r="J212" s="50" t="str">
        <f t="shared" si="13"/>
        <v/>
      </c>
      <c r="K212" s="4" t="s">
        <v>42</v>
      </c>
      <c r="L212" s="95" t="s">
        <v>44</v>
      </c>
      <c r="M212" s="96"/>
      <c r="N212" s="97" t="s">
        <v>44</v>
      </c>
      <c r="O212" s="97"/>
      <c r="P212" s="90" t="str">
        <f>IFERROR(IF(L212="Ja",IF(M212/VLOOKUP(N212,Bevölkerung!$C$9:$E$24,3,0)=0,"",IF(M212/VLOOKUP(N212,Bevölkerung!$C$9:$E$24,3,0)="","",M212/VLOOKUP(N212,Bevölkerung!$C$9:$E$24,3,0))),IF(L212="Nein",IF(O212=0,"",IF(O212="","",O212)),IF(L212="(Bitte Wählen)","MV","ERROR"))),"")</f>
        <v>MV</v>
      </c>
      <c r="Q212" s="91" t="str">
        <f>IF(P212="","(Bitte Fallzahlen pflegen)",IF('3a. Bewertung der Leistungen'!P212&gt;Größenordnung!$A$9,Größenordnung!$C$9,IF('3a. Bewertung der Leistungen'!P212&gt;Größenordnung!$A$8,Größenordnung!$C$8,IF('3a. Bewertung der Leistungen'!P212&gt;Größenordnung!$A$7,Größenordnung!$C$7,IF('3a. Bewertung der Leistungen'!P212&gt;Größenordnung!$A$6,Größenordnung!$C$6,IF('3a. Bewertung der Leistungen'!P212&gt;Größenordnung!$A$5,Größenordnung!$C$5,IF('3a. Bewertung der Leistungen'!P212&gt;Größenordnung!$A$4,Größenordnung!$C$4,IF('3a. Bewertung der Leistungen'!P212&gt;Größenordnung!$A$3,Größenordnung!$C$3,"ERROR"))))))))</f>
        <v>1000001-10000000</v>
      </c>
      <c r="R212" s="91" t="str">
        <f>IF(L212="(Bitte Wählen)","(Bitte pflegen)",IF(Q212="(Bitte Fallzahlen pflegen)","(Bitte pflegen)",VLOOKUP(Q212,Größenordnung!$C$3:$D$9,2,0)))</f>
        <v>(Bitte pflegen)</v>
      </c>
      <c r="S212" s="98" t="s">
        <v>44</v>
      </c>
      <c r="T212" s="98" t="s">
        <v>44</v>
      </c>
      <c r="U212" s="98" t="s">
        <v>44</v>
      </c>
      <c r="V212" s="92" t="str">
        <f t="shared" si="12"/>
        <v>(Bitte pflegen)</v>
      </c>
      <c r="W212" s="92"/>
      <c r="X212" s="92" t="str">
        <f t="shared" si="14"/>
        <v>(Bitte pflegen)</v>
      </c>
      <c r="Y212" s="92"/>
      <c r="Z212" s="92" t="str">
        <f t="shared" si="15"/>
        <v>Nein</v>
      </c>
    </row>
    <row r="213" spans="2:26" x14ac:dyDescent="0.3">
      <c r="B213" s="89" t="str">
        <f>IF(DB!B203="","",DB!B203)</f>
        <v/>
      </c>
      <c r="C213" s="170" t="str">
        <f>IF(DB!C203="","",DB!C203)</f>
        <v/>
      </c>
      <c r="D213" s="170"/>
      <c r="E213" s="119" t="str">
        <f>IF(DB!D203="","",DB!D203)</f>
        <v/>
      </c>
      <c r="F213" s="119" t="str">
        <f>IF(DB!E203="","",DB!E203)</f>
        <v/>
      </c>
      <c r="G213" s="119" t="str">
        <f>IF(DB!F203="","",DB!F203)</f>
        <v/>
      </c>
      <c r="H213" s="119" t="str">
        <f>IF(DB!G203="","",DB!G203)</f>
        <v/>
      </c>
      <c r="I213" s="119" t="str">
        <f>IF(DB!H203="","",DB!H203)</f>
        <v/>
      </c>
      <c r="J213" s="50" t="str">
        <f t="shared" si="13"/>
        <v/>
      </c>
      <c r="K213" s="4" t="s">
        <v>42</v>
      </c>
      <c r="L213" s="95" t="s">
        <v>44</v>
      </c>
      <c r="M213" s="96"/>
      <c r="N213" s="97" t="s">
        <v>44</v>
      </c>
      <c r="O213" s="97"/>
      <c r="P213" s="90" t="str">
        <f>IFERROR(IF(L213="Ja",IF(M213/VLOOKUP(N213,Bevölkerung!$C$9:$E$24,3,0)=0,"",IF(M213/VLOOKUP(N213,Bevölkerung!$C$9:$E$24,3,0)="","",M213/VLOOKUP(N213,Bevölkerung!$C$9:$E$24,3,0))),IF(L213="Nein",IF(O213=0,"",IF(O213="","",O213)),IF(L213="(Bitte Wählen)","MV","ERROR"))),"")</f>
        <v>MV</v>
      </c>
      <c r="Q213" s="91" t="str">
        <f>IF(P213="","(Bitte Fallzahlen pflegen)",IF('3a. Bewertung der Leistungen'!P213&gt;Größenordnung!$A$9,Größenordnung!$C$9,IF('3a. Bewertung der Leistungen'!P213&gt;Größenordnung!$A$8,Größenordnung!$C$8,IF('3a. Bewertung der Leistungen'!P213&gt;Größenordnung!$A$7,Größenordnung!$C$7,IF('3a. Bewertung der Leistungen'!P213&gt;Größenordnung!$A$6,Größenordnung!$C$6,IF('3a. Bewertung der Leistungen'!P213&gt;Größenordnung!$A$5,Größenordnung!$C$5,IF('3a. Bewertung der Leistungen'!P213&gt;Größenordnung!$A$4,Größenordnung!$C$4,IF('3a. Bewertung der Leistungen'!P213&gt;Größenordnung!$A$3,Größenordnung!$C$3,"ERROR"))))))))</f>
        <v>1000001-10000000</v>
      </c>
      <c r="R213" s="91" t="str">
        <f>IF(L213="(Bitte Wählen)","(Bitte pflegen)",IF(Q213="(Bitte Fallzahlen pflegen)","(Bitte pflegen)",VLOOKUP(Q213,Größenordnung!$C$3:$D$9,2,0)))</f>
        <v>(Bitte pflegen)</v>
      </c>
      <c r="S213" s="98" t="s">
        <v>44</v>
      </c>
      <c r="T213" s="98" t="s">
        <v>44</v>
      </c>
      <c r="U213" s="98" t="s">
        <v>44</v>
      </c>
      <c r="V213" s="92" t="str">
        <f t="shared" si="12"/>
        <v>(Bitte pflegen)</v>
      </c>
      <c r="W213" s="92"/>
      <c r="X213" s="92" t="str">
        <f t="shared" si="14"/>
        <v>(Bitte pflegen)</v>
      </c>
      <c r="Y213" s="92"/>
      <c r="Z213" s="92" t="str">
        <f t="shared" si="15"/>
        <v>Nein</v>
      </c>
    </row>
    <row r="214" spans="2:26" x14ac:dyDescent="0.3">
      <c r="B214" s="89" t="str">
        <f>IF(DB!B204="","",DB!B204)</f>
        <v/>
      </c>
      <c r="C214" s="170" t="str">
        <f>IF(DB!C204="","",DB!C204)</f>
        <v/>
      </c>
      <c r="D214" s="170"/>
      <c r="E214" s="119" t="str">
        <f>IF(DB!D204="","",DB!D204)</f>
        <v/>
      </c>
      <c r="F214" s="119" t="str">
        <f>IF(DB!E204="","",DB!E204)</f>
        <v/>
      </c>
      <c r="G214" s="119" t="str">
        <f>IF(DB!F204="","",DB!F204)</f>
        <v/>
      </c>
      <c r="H214" s="119" t="str">
        <f>IF(DB!G204="","",DB!G204)</f>
        <v/>
      </c>
      <c r="I214" s="119" t="str">
        <f>IF(DB!H204="","",DB!H204)</f>
        <v/>
      </c>
      <c r="J214" s="50" t="str">
        <f t="shared" si="13"/>
        <v/>
      </c>
      <c r="K214" s="4" t="s">
        <v>42</v>
      </c>
      <c r="L214" s="95" t="s">
        <v>44</v>
      </c>
      <c r="M214" s="96"/>
      <c r="N214" s="97" t="s">
        <v>44</v>
      </c>
      <c r="O214" s="97"/>
      <c r="P214" s="90" t="str">
        <f>IFERROR(IF(L214="Ja",IF(M214/VLOOKUP(N214,Bevölkerung!$C$9:$E$24,3,0)=0,"",IF(M214/VLOOKUP(N214,Bevölkerung!$C$9:$E$24,3,0)="","",M214/VLOOKUP(N214,Bevölkerung!$C$9:$E$24,3,0))),IF(L214="Nein",IF(O214=0,"",IF(O214="","",O214)),IF(L214="(Bitte Wählen)","MV","ERROR"))),"")</f>
        <v>MV</v>
      </c>
      <c r="Q214" s="91" t="str">
        <f>IF(P214="","(Bitte Fallzahlen pflegen)",IF('3a. Bewertung der Leistungen'!P214&gt;Größenordnung!$A$9,Größenordnung!$C$9,IF('3a. Bewertung der Leistungen'!P214&gt;Größenordnung!$A$8,Größenordnung!$C$8,IF('3a. Bewertung der Leistungen'!P214&gt;Größenordnung!$A$7,Größenordnung!$C$7,IF('3a. Bewertung der Leistungen'!P214&gt;Größenordnung!$A$6,Größenordnung!$C$6,IF('3a. Bewertung der Leistungen'!P214&gt;Größenordnung!$A$5,Größenordnung!$C$5,IF('3a. Bewertung der Leistungen'!P214&gt;Größenordnung!$A$4,Größenordnung!$C$4,IF('3a. Bewertung der Leistungen'!P214&gt;Größenordnung!$A$3,Größenordnung!$C$3,"ERROR"))))))))</f>
        <v>1000001-10000000</v>
      </c>
      <c r="R214" s="91" t="str">
        <f>IF(L214="(Bitte Wählen)","(Bitte pflegen)",IF(Q214="(Bitte Fallzahlen pflegen)","(Bitte pflegen)",VLOOKUP(Q214,Größenordnung!$C$3:$D$9,2,0)))</f>
        <v>(Bitte pflegen)</v>
      </c>
      <c r="S214" s="98" t="s">
        <v>44</v>
      </c>
      <c r="T214" s="98" t="s">
        <v>44</v>
      </c>
      <c r="U214" s="98" t="s">
        <v>44</v>
      </c>
      <c r="V214" s="92" t="str">
        <f t="shared" si="12"/>
        <v>(Bitte pflegen)</v>
      </c>
      <c r="W214" s="92"/>
      <c r="X214" s="92" t="str">
        <f t="shared" si="14"/>
        <v>(Bitte pflegen)</v>
      </c>
      <c r="Y214" s="92"/>
      <c r="Z214" s="92" t="str">
        <f t="shared" si="15"/>
        <v>Nein</v>
      </c>
    </row>
    <row r="215" spans="2:26" x14ac:dyDescent="0.3">
      <c r="B215" s="89" t="str">
        <f>IF(DB!B205="","",DB!B205)</f>
        <v/>
      </c>
      <c r="C215" s="170" t="str">
        <f>IF(DB!C205="","",DB!C205)</f>
        <v/>
      </c>
      <c r="D215" s="170"/>
      <c r="E215" s="119" t="str">
        <f>IF(DB!D205="","",DB!D205)</f>
        <v/>
      </c>
      <c r="F215" s="119" t="str">
        <f>IF(DB!E205="","",DB!E205)</f>
        <v/>
      </c>
      <c r="G215" s="119" t="str">
        <f>IF(DB!F205="","",DB!F205)</f>
        <v/>
      </c>
      <c r="H215" s="119" t="str">
        <f>IF(DB!G205="","",DB!G205)</f>
        <v/>
      </c>
      <c r="I215" s="119" t="str">
        <f>IF(DB!H205="","",DB!H205)</f>
        <v/>
      </c>
      <c r="J215" s="50" t="str">
        <f t="shared" si="13"/>
        <v/>
      </c>
      <c r="K215" s="4" t="s">
        <v>42</v>
      </c>
      <c r="L215" s="95" t="s">
        <v>44</v>
      </c>
      <c r="M215" s="96"/>
      <c r="N215" s="97" t="s">
        <v>44</v>
      </c>
      <c r="O215" s="97"/>
      <c r="P215" s="90" t="str">
        <f>IFERROR(IF(L215="Ja",IF(M215/VLOOKUP(N215,Bevölkerung!$C$9:$E$24,3,0)=0,"",IF(M215/VLOOKUP(N215,Bevölkerung!$C$9:$E$24,3,0)="","",M215/VLOOKUP(N215,Bevölkerung!$C$9:$E$24,3,0))),IF(L215="Nein",IF(O215=0,"",IF(O215="","",O215)),IF(L215="(Bitte Wählen)","MV","ERROR"))),"")</f>
        <v>MV</v>
      </c>
      <c r="Q215" s="91" t="str">
        <f>IF(P215="","(Bitte Fallzahlen pflegen)",IF('3a. Bewertung der Leistungen'!P215&gt;Größenordnung!$A$9,Größenordnung!$C$9,IF('3a. Bewertung der Leistungen'!P215&gt;Größenordnung!$A$8,Größenordnung!$C$8,IF('3a. Bewertung der Leistungen'!P215&gt;Größenordnung!$A$7,Größenordnung!$C$7,IF('3a. Bewertung der Leistungen'!P215&gt;Größenordnung!$A$6,Größenordnung!$C$6,IF('3a. Bewertung der Leistungen'!P215&gt;Größenordnung!$A$5,Größenordnung!$C$5,IF('3a. Bewertung der Leistungen'!P215&gt;Größenordnung!$A$4,Größenordnung!$C$4,IF('3a. Bewertung der Leistungen'!P215&gt;Größenordnung!$A$3,Größenordnung!$C$3,"ERROR"))))))))</f>
        <v>1000001-10000000</v>
      </c>
      <c r="R215" s="91" t="str">
        <f>IF(L215="(Bitte Wählen)","(Bitte pflegen)",IF(Q215="(Bitte Fallzahlen pflegen)","(Bitte pflegen)",VLOOKUP(Q215,Größenordnung!$C$3:$D$9,2,0)))</f>
        <v>(Bitte pflegen)</v>
      </c>
      <c r="S215" s="98" t="s">
        <v>44</v>
      </c>
      <c r="T215" s="98" t="s">
        <v>44</v>
      </c>
      <c r="U215" s="98" t="s">
        <v>44</v>
      </c>
      <c r="V215" s="92" t="str">
        <f t="shared" si="12"/>
        <v>(Bitte pflegen)</v>
      </c>
      <c r="W215" s="92"/>
      <c r="X215" s="92" t="str">
        <f t="shared" si="14"/>
        <v>(Bitte pflegen)</v>
      </c>
      <c r="Y215" s="92"/>
      <c r="Z215" s="92" t="str">
        <f t="shared" si="15"/>
        <v>Nein</v>
      </c>
    </row>
    <row r="216" spans="2:26" x14ac:dyDescent="0.3">
      <c r="B216" s="89" t="str">
        <f>IF(DB!B206="","",DB!B206)</f>
        <v/>
      </c>
      <c r="C216" s="170" t="str">
        <f>IF(DB!C206="","",DB!C206)</f>
        <v/>
      </c>
      <c r="D216" s="170"/>
      <c r="E216" s="119" t="str">
        <f>IF(DB!D206="","",DB!D206)</f>
        <v/>
      </c>
      <c r="F216" s="119" t="str">
        <f>IF(DB!E206="","",DB!E206)</f>
        <v/>
      </c>
      <c r="G216" s="119" t="str">
        <f>IF(DB!F206="","",DB!F206)</f>
        <v/>
      </c>
      <c r="H216" s="119" t="str">
        <f>IF(DB!G206="","",DB!G206)</f>
        <v/>
      </c>
      <c r="I216" s="119" t="str">
        <f>IF(DB!H206="","",DB!H206)</f>
        <v/>
      </c>
      <c r="J216" s="50" t="str">
        <f t="shared" si="13"/>
        <v/>
      </c>
      <c r="K216" s="4" t="s">
        <v>42</v>
      </c>
      <c r="L216" s="95" t="s">
        <v>44</v>
      </c>
      <c r="M216" s="96"/>
      <c r="N216" s="97" t="s">
        <v>44</v>
      </c>
      <c r="O216" s="97"/>
      <c r="P216" s="90" t="str">
        <f>IFERROR(IF(L216="Ja",IF(M216/VLOOKUP(N216,Bevölkerung!$C$9:$E$24,3,0)=0,"",IF(M216/VLOOKUP(N216,Bevölkerung!$C$9:$E$24,3,0)="","",M216/VLOOKUP(N216,Bevölkerung!$C$9:$E$24,3,0))),IF(L216="Nein",IF(O216=0,"",IF(O216="","",O216)),IF(L216="(Bitte Wählen)","MV","ERROR"))),"")</f>
        <v>MV</v>
      </c>
      <c r="Q216" s="91" t="str">
        <f>IF(P216="","(Bitte Fallzahlen pflegen)",IF('3a. Bewertung der Leistungen'!P216&gt;Größenordnung!$A$9,Größenordnung!$C$9,IF('3a. Bewertung der Leistungen'!P216&gt;Größenordnung!$A$8,Größenordnung!$C$8,IF('3a. Bewertung der Leistungen'!P216&gt;Größenordnung!$A$7,Größenordnung!$C$7,IF('3a. Bewertung der Leistungen'!P216&gt;Größenordnung!$A$6,Größenordnung!$C$6,IF('3a. Bewertung der Leistungen'!P216&gt;Größenordnung!$A$5,Größenordnung!$C$5,IF('3a. Bewertung der Leistungen'!P216&gt;Größenordnung!$A$4,Größenordnung!$C$4,IF('3a. Bewertung der Leistungen'!P216&gt;Größenordnung!$A$3,Größenordnung!$C$3,"ERROR"))))))))</f>
        <v>1000001-10000000</v>
      </c>
      <c r="R216" s="91" t="str">
        <f>IF(L216="(Bitte Wählen)","(Bitte pflegen)",IF(Q216="(Bitte Fallzahlen pflegen)","(Bitte pflegen)",VLOOKUP(Q216,Größenordnung!$C$3:$D$9,2,0)))</f>
        <v>(Bitte pflegen)</v>
      </c>
      <c r="S216" s="98" t="s">
        <v>44</v>
      </c>
      <c r="T216" s="98" t="s">
        <v>44</v>
      </c>
      <c r="U216" s="98" t="s">
        <v>44</v>
      </c>
      <c r="V216" s="92" t="str">
        <f t="shared" si="12"/>
        <v>(Bitte pflegen)</v>
      </c>
      <c r="W216" s="92"/>
      <c r="X216" s="92" t="str">
        <f t="shared" si="14"/>
        <v>(Bitte pflegen)</v>
      </c>
      <c r="Y216" s="92"/>
      <c r="Z216" s="92" t="str">
        <f t="shared" si="15"/>
        <v>Nein</v>
      </c>
    </row>
    <row r="217" spans="2:26" x14ac:dyDescent="0.3">
      <c r="B217" s="89" t="str">
        <f>IF(DB!B207="","",DB!B207)</f>
        <v/>
      </c>
      <c r="C217" s="170" t="str">
        <f>IF(DB!C207="","",DB!C207)</f>
        <v/>
      </c>
      <c r="D217" s="170"/>
      <c r="E217" s="119" t="str">
        <f>IF(DB!D207="","",DB!D207)</f>
        <v/>
      </c>
      <c r="F217" s="119" t="str">
        <f>IF(DB!E207="","",DB!E207)</f>
        <v/>
      </c>
      <c r="G217" s="119" t="str">
        <f>IF(DB!F207="","",DB!F207)</f>
        <v/>
      </c>
      <c r="H217" s="119" t="str">
        <f>IF(DB!G207="","",DB!G207)</f>
        <v/>
      </c>
      <c r="I217" s="119" t="str">
        <f>IF(DB!H207="","",DB!H207)</f>
        <v/>
      </c>
      <c r="J217" s="50" t="str">
        <f t="shared" si="13"/>
        <v/>
      </c>
      <c r="K217" s="4" t="s">
        <v>42</v>
      </c>
      <c r="L217" s="95" t="s">
        <v>44</v>
      </c>
      <c r="M217" s="96"/>
      <c r="N217" s="97" t="s">
        <v>44</v>
      </c>
      <c r="O217" s="97"/>
      <c r="P217" s="90" t="str">
        <f>IFERROR(IF(L217="Ja",IF(M217/VLOOKUP(N217,Bevölkerung!$C$9:$E$24,3,0)=0,"",IF(M217/VLOOKUP(N217,Bevölkerung!$C$9:$E$24,3,0)="","",M217/VLOOKUP(N217,Bevölkerung!$C$9:$E$24,3,0))),IF(L217="Nein",IF(O217=0,"",IF(O217="","",O217)),IF(L217="(Bitte Wählen)","MV","ERROR"))),"")</f>
        <v>MV</v>
      </c>
      <c r="Q217" s="91" t="str">
        <f>IF(P217="","(Bitte Fallzahlen pflegen)",IF('3a. Bewertung der Leistungen'!P217&gt;Größenordnung!$A$9,Größenordnung!$C$9,IF('3a. Bewertung der Leistungen'!P217&gt;Größenordnung!$A$8,Größenordnung!$C$8,IF('3a. Bewertung der Leistungen'!P217&gt;Größenordnung!$A$7,Größenordnung!$C$7,IF('3a. Bewertung der Leistungen'!P217&gt;Größenordnung!$A$6,Größenordnung!$C$6,IF('3a. Bewertung der Leistungen'!P217&gt;Größenordnung!$A$5,Größenordnung!$C$5,IF('3a. Bewertung der Leistungen'!P217&gt;Größenordnung!$A$4,Größenordnung!$C$4,IF('3a. Bewertung der Leistungen'!P217&gt;Größenordnung!$A$3,Größenordnung!$C$3,"ERROR"))))))))</f>
        <v>1000001-10000000</v>
      </c>
      <c r="R217" s="91" t="str">
        <f>IF(L217="(Bitte Wählen)","(Bitte pflegen)",IF(Q217="(Bitte Fallzahlen pflegen)","(Bitte pflegen)",VLOOKUP(Q217,Größenordnung!$C$3:$D$9,2,0)))</f>
        <v>(Bitte pflegen)</v>
      </c>
      <c r="S217" s="98" t="s">
        <v>44</v>
      </c>
      <c r="T217" s="98" t="s">
        <v>44</v>
      </c>
      <c r="U217" s="98" t="s">
        <v>44</v>
      </c>
      <c r="V217" s="92" t="str">
        <f t="shared" si="12"/>
        <v>(Bitte pflegen)</v>
      </c>
      <c r="W217" s="92"/>
      <c r="X217" s="92" t="str">
        <f t="shared" si="14"/>
        <v>(Bitte pflegen)</v>
      </c>
      <c r="Y217" s="92"/>
      <c r="Z217" s="92" t="str">
        <f t="shared" si="15"/>
        <v>Nein</v>
      </c>
    </row>
    <row r="218" spans="2:26" x14ac:dyDescent="0.3">
      <c r="B218" s="89" t="str">
        <f>IF(DB!B208="","",DB!B208)</f>
        <v/>
      </c>
      <c r="C218" s="170" t="str">
        <f>IF(DB!C208="","",DB!C208)</f>
        <v/>
      </c>
      <c r="D218" s="170"/>
      <c r="E218" s="119" t="str">
        <f>IF(DB!D208="","",DB!D208)</f>
        <v/>
      </c>
      <c r="F218" s="119" t="str">
        <f>IF(DB!E208="","",DB!E208)</f>
        <v/>
      </c>
      <c r="G218" s="119" t="str">
        <f>IF(DB!F208="","",DB!F208)</f>
        <v/>
      </c>
      <c r="H218" s="119" t="str">
        <f>IF(DB!G208="","",DB!G208)</f>
        <v/>
      </c>
      <c r="I218" s="119" t="str">
        <f>IF(DB!H208="","",DB!H208)</f>
        <v/>
      </c>
      <c r="J218" s="50" t="str">
        <f t="shared" si="13"/>
        <v/>
      </c>
      <c r="K218" s="4" t="s">
        <v>42</v>
      </c>
      <c r="L218" s="95" t="s">
        <v>44</v>
      </c>
      <c r="M218" s="96"/>
      <c r="N218" s="97" t="s">
        <v>44</v>
      </c>
      <c r="O218" s="97"/>
      <c r="P218" s="90" t="str">
        <f>IFERROR(IF(L218="Ja",IF(M218/VLOOKUP(N218,Bevölkerung!$C$9:$E$24,3,0)=0,"",IF(M218/VLOOKUP(N218,Bevölkerung!$C$9:$E$24,3,0)="","",M218/VLOOKUP(N218,Bevölkerung!$C$9:$E$24,3,0))),IF(L218="Nein",IF(O218=0,"",IF(O218="","",O218)),IF(L218="(Bitte Wählen)","MV","ERROR"))),"")</f>
        <v>MV</v>
      </c>
      <c r="Q218" s="91" t="str">
        <f>IF(P218="","(Bitte Fallzahlen pflegen)",IF('3a. Bewertung der Leistungen'!P218&gt;Größenordnung!$A$9,Größenordnung!$C$9,IF('3a. Bewertung der Leistungen'!P218&gt;Größenordnung!$A$8,Größenordnung!$C$8,IF('3a. Bewertung der Leistungen'!P218&gt;Größenordnung!$A$7,Größenordnung!$C$7,IF('3a. Bewertung der Leistungen'!P218&gt;Größenordnung!$A$6,Größenordnung!$C$6,IF('3a. Bewertung der Leistungen'!P218&gt;Größenordnung!$A$5,Größenordnung!$C$5,IF('3a. Bewertung der Leistungen'!P218&gt;Größenordnung!$A$4,Größenordnung!$C$4,IF('3a. Bewertung der Leistungen'!P218&gt;Größenordnung!$A$3,Größenordnung!$C$3,"ERROR"))))))))</f>
        <v>1000001-10000000</v>
      </c>
      <c r="R218" s="91" t="str">
        <f>IF(L218="(Bitte Wählen)","(Bitte pflegen)",IF(Q218="(Bitte Fallzahlen pflegen)","(Bitte pflegen)",VLOOKUP(Q218,Größenordnung!$C$3:$D$9,2,0)))</f>
        <v>(Bitte pflegen)</v>
      </c>
      <c r="S218" s="98" t="s">
        <v>44</v>
      </c>
      <c r="T218" s="98" t="s">
        <v>44</v>
      </c>
      <c r="U218" s="98" t="s">
        <v>44</v>
      </c>
      <c r="V218" s="92" t="str">
        <f t="shared" ref="V218:V281" si="16">IF(U218="(Bitte Wählen)","(Bitte pflegen)",IF(T218="(Bitte Wählen)","(Bitte pflegen)",IF(S218="(Bitte Wählen)","(Bitte pflegen)",SUM(S218:U218)/3)))</f>
        <v>(Bitte pflegen)</v>
      </c>
      <c r="W218" s="92"/>
      <c r="X218" s="92" t="str">
        <f t="shared" si="14"/>
        <v>(Bitte pflegen)</v>
      </c>
      <c r="Y218" s="92"/>
      <c r="Z218" s="92" t="str">
        <f t="shared" si="15"/>
        <v>Nein</v>
      </c>
    </row>
    <row r="219" spans="2:26" x14ac:dyDescent="0.3">
      <c r="B219" s="89" t="str">
        <f>IF(DB!B209="","",DB!B209)</f>
        <v/>
      </c>
      <c r="C219" s="170" t="str">
        <f>IF(DB!C209="","",DB!C209)</f>
        <v/>
      </c>
      <c r="D219" s="170"/>
      <c r="E219" s="119" t="str">
        <f>IF(DB!D209="","",DB!D209)</f>
        <v/>
      </c>
      <c r="F219" s="119" t="str">
        <f>IF(DB!E209="","",DB!E209)</f>
        <v/>
      </c>
      <c r="G219" s="119" t="str">
        <f>IF(DB!F209="","",DB!F209)</f>
        <v/>
      </c>
      <c r="H219" s="119" t="str">
        <f>IF(DB!G209="","",DB!G209)</f>
        <v/>
      </c>
      <c r="I219" s="119" t="str">
        <f>IF(DB!H209="","",DB!H209)</f>
        <v/>
      </c>
      <c r="J219" s="50" t="str">
        <f t="shared" si="13"/>
        <v/>
      </c>
      <c r="K219" s="4" t="s">
        <v>42</v>
      </c>
      <c r="L219" s="95" t="s">
        <v>44</v>
      </c>
      <c r="M219" s="96"/>
      <c r="N219" s="97" t="s">
        <v>44</v>
      </c>
      <c r="O219" s="97"/>
      <c r="P219" s="90" t="str">
        <f>IFERROR(IF(L219="Ja",IF(M219/VLOOKUP(N219,Bevölkerung!$C$9:$E$24,3,0)=0,"",IF(M219/VLOOKUP(N219,Bevölkerung!$C$9:$E$24,3,0)="","",M219/VLOOKUP(N219,Bevölkerung!$C$9:$E$24,3,0))),IF(L219="Nein",IF(O219=0,"",IF(O219="","",O219)),IF(L219="(Bitte Wählen)","MV","ERROR"))),"")</f>
        <v>MV</v>
      </c>
      <c r="Q219" s="91" t="str">
        <f>IF(P219="","(Bitte Fallzahlen pflegen)",IF('3a. Bewertung der Leistungen'!P219&gt;Größenordnung!$A$9,Größenordnung!$C$9,IF('3a. Bewertung der Leistungen'!P219&gt;Größenordnung!$A$8,Größenordnung!$C$8,IF('3a. Bewertung der Leistungen'!P219&gt;Größenordnung!$A$7,Größenordnung!$C$7,IF('3a. Bewertung der Leistungen'!P219&gt;Größenordnung!$A$6,Größenordnung!$C$6,IF('3a. Bewertung der Leistungen'!P219&gt;Größenordnung!$A$5,Größenordnung!$C$5,IF('3a. Bewertung der Leistungen'!P219&gt;Größenordnung!$A$4,Größenordnung!$C$4,IF('3a. Bewertung der Leistungen'!P219&gt;Größenordnung!$A$3,Größenordnung!$C$3,"ERROR"))))))))</f>
        <v>1000001-10000000</v>
      </c>
      <c r="R219" s="91" t="str">
        <f>IF(L219="(Bitte Wählen)","(Bitte pflegen)",IF(Q219="(Bitte Fallzahlen pflegen)","(Bitte pflegen)",VLOOKUP(Q219,Größenordnung!$C$3:$D$9,2,0)))</f>
        <v>(Bitte pflegen)</v>
      </c>
      <c r="S219" s="98" t="s">
        <v>44</v>
      </c>
      <c r="T219" s="98" t="s">
        <v>44</v>
      </c>
      <c r="U219" s="98" t="s">
        <v>44</v>
      </c>
      <c r="V219" s="92" t="str">
        <f t="shared" si="16"/>
        <v>(Bitte pflegen)</v>
      </c>
      <c r="W219" s="92"/>
      <c r="X219" s="92" t="str">
        <f t="shared" si="14"/>
        <v>(Bitte pflegen)</v>
      </c>
      <c r="Y219" s="92"/>
      <c r="Z219" s="92" t="str">
        <f t="shared" si="15"/>
        <v>Nein</v>
      </c>
    </row>
    <row r="220" spans="2:26" x14ac:dyDescent="0.3">
      <c r="B220" s="89" t="str">
        <f>IF(DB!B210="","",DB!B210)</f>
        <v/>
      </c>
      <c r="C220" s="170" t="str">
        <f>IF(DB!C210="","",DB!C210)</f>
        <v/>
      </c>
      <c r="D220" s="170"/>
      <c r="E220" s="119" t="str">
        <f>IF(DB!D210="","",DB!D210)</f>
        <v/>
      </c>
      <c r="F220" s="119" t="str">
        <f>IF(DB!E210="","",DB!E210)</f>
        <v/>
      </c>
      <c r="G220" s="119" t="str">
        <f>IF(DB!F210="","",DB!F210)</f>
        <v/>
      </c>
      <c r="H220" s="119" t="str">
        <f>IF(DB!G210="","",DB!G210)</f>
        <v/>
      </c>
      <c r="I220" s="119" t="str">
        <f>IF(DB!H210="","",DB!H210)</f>
        <v/>
      </c>
      <c r="J220" s="50" t="str">
        <f t="shared" si="13"/>
        <v/>
      </c>
      <c r="K220" s="4" t="s">
        <v>42</v>
      </c>
      <c r="L220" s="95" t="s">
        <v>44</v>
      </c>
      <c r="M220" s="96"/>
      <c r="N220" s="97" t="s">
        <v>44</v>
      </c>
      <c r="O220" s="97"/>
      <c r="P220" s="90" t="str">
        <f>IFERROR(IF(L220="Ja",IF(M220/VLOOKUP(N220,Bevölkerung!$C$9:$E$24,3,0)=0,"",IF(M220/VLOOKUP(N220,Bevölkerung!$C$9:$E$24,3,0)="","",M220/VLOOKUP(N220,Bevölkerung!$C$9:$E$24,3,0))),IF(L220="Nein",IF(O220=0,"",IF(O220="","",O220)),IF(L220="(Bitte Wählen)","MV","ERROR"))),"")</f>
        <v>MV</v>
      </c>
      <c r="Q220" s="91" t="str">
        <f>IF(P220="","(Bitte Fallzahlen pflegen)",IF('3a. Bewertung der Leistungen'!P220&gt;Größenordnung!$A$9,Größenordnung!$C$9,IF('3a. Bewertung der Leistungen'!P220&gt;Größenordnung!$A$8,Größenordnung!$C$8,IF('3a. Bewertung der Leistungen'!P220&gt;Größenordnung!$A$7,Größenordnung!$C$7,IF('3a. Bewertung der Leistungen'!P220&gt;Größenordnung!$A$6,Größenordnung!$C$6,IF('3a. Bewertung der Leistungen'!P220&gt;Größenordnung!$A$5,Größenordnung!$C$5,IF('3a. Bewertung der Leistungen'!P220&gt;Größenordnung!$A$4,Größenordnung!$C$4,IF('3a. Bewertung der Leistungen'!P220&gt;Größenordnung!$A$3,Größenordnung!$C$3,"ERROR"))))))))</f>
        <v>1000001-10000000</v>
      </c>
      <c r="R220" s="91" t="str">
        <f>IF(L220="(Bitte Wählen)","(Bitte pflegen)",IF(Q220="(Bitte Fallzahlen pflegen)","(Bitte pflegen)",VLOOKUP(Q220,Größenordnung!$C$3:$D$9,2,0)))</f>
        <v>(Bitte pflegen)</v>
      </c>
      <c r="S220" s="98" t="s">
        <v>44</v>
      </c>
      <c r="T220" s="98" t="s">
        <v>44</v>
      </c>
      <c r="U220" s="98" t="s">
        <v>44</v>
      </c>
      <c r="V220" s="92" t="str">
        <f t="shared" si="16"/>
        <v>(Bitte pflegen)</v>
      </c>
      <c r="W220" s="92"/>
      <c r="X220" s="92" t="str">
        <f t="shared" si="14"/>
        <v>(Bitte pflegen)</v>
      </c>
      <c r="Y220" s="92"/>
      <c r="Z220" s="92" t="str">
        <f t="shared" si="15"/>
        <v>Nein</v>
      </c>
    </row>
    <row r="221" spans="2:26" x14ac:dyDescent="0.3">
      <c r="B221" s="89" t="str">
        <f>IF(DB!B211="","",DB!B211)</f>
        <v/>
      </c>
      <c r="C221" s="170" t="str">
        <f>IF(DB!C211="","",DB!C211)</f>
        <v/>
      </c>
      <c r="D221" s="170"/>
      <c r="E221" s="119" t="str">
        <f>IF(DB!D211="","",DB!D211)</f>
        <v/>
      </c>
      <c r="F221" s="119" t="str">
        <f>IF(DB!E211="","",DB!E211)</f>
        <v/>
      </c>
      <c r="G221" s="119" t="str">
        <f>IF(DB!F211="","",DB!F211)</f>
        <v/>
      </c>
      <c r="H221" s="119" t="str">
        <f>IF(DB!G211="","",DB!G211)</f>
        <v/>
      </c>
      <c r="I221" s="119" t="str">
        <f>IF(DB!H211="","",DB!H211)</f>
        <v/>
      </c>
      <c r="J221" s="50" t="str">
        <f t="shared" si="13"/>
        <v/>
      </c>
      <c r="K221" s="4" t="s">
        <v>42</v>
      </c>
      <c r="L221" s="95" t="s">
        <v>44</v>
      </c>
      <c r="M221" s="96"/>
      <c r="N221" s="97" t="s">
        <v>44</v>
      </c>
      <c r="O221" s="97"/>
      <c r="P221" s="90" t="str">
        <f>IFERROR(IF(L221="Ja",IF(M221/VLOOKUP(N221,Bevölkerung!$C$9:$E$24,3,0)=0,"",IF(M221/VLOOKUP(N221,Bevölkerung!$C$9:$E$24,3,0)="","",M221/VLOOKUP(N221,Bevölkerung!$C$9:$E$24,3,0))),IF(L221="Nein",IF(O221=0,"",IF(O221="","",O221)),IF(L221="(Bitte Wählen)","MV","ERROR"))),"")</f>
        <v>MV</v>
      </c>
      <c r="Q221" s="91" t="str">
        <f>IF(P221="","(Bitte Fallzahlen pflegen)",IF('3a. Bewertung der Leistungen'!P221&gt;Größenordnung!$A$9,Größenordnung!$C$9,IF('3a. Bewertung der Leistungen'!P221&gt;Größenordnung!$A$8,Größenordnung!$C$8,IF('3a. Bewertung der Leistungen'!P221&gt;Größenordnung!$A$7,Größenordnung!$C$7,IF('3a. Bewertung der Leistungen'!P221&gt;Größenordnung!$A$6,Größenordnung!$C$6,IF('3a. Bewertung der Leistungen'!P221&gt;Größenordnung!$A$5,Größenordnung!$C$5,IF('3a. Bewertung der Leistungen'!P221&gt;Größenordnung!$A$4,Größenordnung!$C$4,IF('3a. Bewertung der Leistungen'!P221&gt;Größenordnung!$A$3,Größenordnung!$C$3,"ERROR"))))))))</f>
        <v>1000001-10000000</v>
      </c>
      <c r="R221" s="91" t="str">
        <f>IF(L221="(Bitte Wählen)","(Bitte pflegen)",IF(Q221="(Bitte Fallzahlen pflegen)","(Bitte pflegen)",VLOOKUP(Q221,Größenordnung!$C$3:$D$9,2,0)))</f>
        <v>(Bitte pflegen)</v>
      </c>
      <c r="S221" s="98" t="s">
        <v>44</v>
      </c>
      <c r="T221" s="98" t="s">
        <v>44</v>
      </c>
      <c r="U221" s="98" t="s">
        <v>44</v>
      </c>
      <c r="V221" s="92" t="str">
        <f t="shared" si="16"/>
        <v>(Bitte pflegen)</v>
      </c>
      <c r="W221" s="92"/>
      <c r="X221" s="92" t="str">
        <f t="shared" si="14"/>
        <v>(Bitte pflegen)</v>
      </c>
      <c r="Y221" s="92"/>
      <c r="Z221" s="92" t="str">
        <f t="shared" si="15"/>
        <v>Nein</v>
      </c>
    </row>
    <row r="222" spans="2:26" x14ac:dyDescent="0.3">
      <c r="B222" s="89" t="str">
        <f>IF(DB!B212="","",DB!B212)</f>
        <v/>
      </c>
      <c r="C222" s="170" t="str">
        <f>IF(DB!C212="","",DB!C212)</f>
        <v/>
      </c>
      <c r="D222" s="170"/>
      <c r="E222" s="119" t="str">
        <f>IF(DB!D212="","",DB!D212)</f>
        <v/>
      </c>
      <c r="F222" s="119" t="str">
        <f>IF(DB!E212="","",DB!E212)</f>
        <v/>
      </c>
      <c r="G222" s="119" t="str">
        <f>IF(DB!F212="","",DB!F212)</f>
        <v/>
      </c>
      <c r="H222" s="119" t="str">
        <f>IF(DB!G212="","",DB!G212)</f>
        <v/>
      </c>
      <c r="I222" s="119" t="str">
        <f>IF(DB!H212="","",DB!H212)</f>
        <v/>
      </c>
      <c r="J222" s="50" t="str">
        <f t="shared" si="13"/>
        <v/>
      </c>
      <c r="K222" s="4" t="s">
        <v>42</v>
      </c>
      <c r="L222" s="95" t="s">
        <v>44</v>
      </c>
      <c r="M222" s="96"/>
      <c r="N222" s="97" t="s">
        <v>44</v>
      </c>
      <c r="O222" s="97"/>
      <c r="P222" s="90" t="str">
        <f>IFERROR(IF(L222="Ja",IF(M222/VLOOKUP(N222,Bevölkerung!$C$9:$E$24,3,0)=0,"",IF(M222/VLOOKUP(N222,Bevölkerung!$C$9:$E$24,3,0)="","",M222/VLOOKUP(N222,Bevölkerung!$C$9:$E$24,3,0))),IF(L222="Nein",IF(O222=0,"",IF(O222="","",O222)),IF(L222="(Bitte Wählen)","MV","ERROR"))),"")</f>
        <v>MV</v>
      </c>
      <c r="Q222" s="91" t="str">
        <f>IF(P222="","(Bitte Fallzahlen pflegen)",IF('3a. Bewertung der Leistungen'!P222&gt;Größenordnung!$A$9,Größenordnung!$C$9,IF('3a. Bewertung der Leistungen'!P222&gt;Größenordnung!$A$8,Größenordnung!$C$8,IF('3a. Bewertung der Leistungen'!P222&gt;Größenordnung!$A$7,Größenordnung!$C$7,IF('3a. Bewertung der Leistungen'!P222&gt;Größenordnung!$A$6,Größenordnung!$C$6,IF('3a. Bewertung der Leistungen'!P222&gt;Größenordnung!$A$5,Größenordnung!$C$5,IF('3a. Bewertung der Leistungen'!P222&gt;Größenordnung!$A$4,Größenordnung!$C$4,IF('3a. Bewertung der Leistungen'!P222&gt;Größenordnung!$A$3,Größenordnung!$C$3,"ERROR"))))))))</f>
        <v>1000001-10000000</v>
      </c>
      <c r="R222" s="91" t="str">
        <f>IF(L222="(Bitte Wählen)","(Bitte pflegen)",IF(Q222="(Bitte Fallzahlen pflegen)","(Bitte pflegen)",VLOOKUP(Q222,Größenordnung!$C$3:$D$9,2,0)))</f>
        <v>(Bitte pflegen)</v>
      </c>
      <c r="S222" s="98" t="s">
        <v>44</v>
      </c>
      <c r="T222" s="98" t="s">
        <v>44</v>
      </c>
      <c r="U222" s="98" t="s">
        <v>44</v>
      </c>
      <c r="V222" s="92" t="str">
        <f t="shared" si="16"/>
        <v>(Bitte pflegen)</v>
      </c>
      <c r="W222" s="92"/>
      <c r="X222" s="92" t="str">
        <f t="shared" si="14"/>
        <v>(Bitte pflegen)</v>
      </c>
      <c r="Y222" s="92"/>
      <c r="Z222" s="92" t="str">
        <f t="shared" si="15"/>
        <v>Nein</v>
      </c>
    </row>
    <row r="223" spans="2:26" x14ac:dyDescent="0.3">
      <c r="B223" s="89" t="str">
        <f>IF(DB!B213="","",DB!B213)</f>
        <v/>
      </c>
      <c r="C223" s="170" t="str">
        <f>IF(DB!C213="","",DB!C213)</f>
        <v/>
      </c>
      <c r="D223" s="170"/>
      <c r="E223" s="119" t="str">
        <f>IF(DB!D213="","",DB!D213)</f>
        <v/>
      </c>
      <c r="F223" s="119" t="str">
        <f>IF(DB!E213="","",DB!E213)</f>
        <v/>
      </c>
      <c r="G223" s="119" t="str">
        <f>IF(DB!F213="","",DB!F213)</f>
        <v/>
      </c>
      <c r="H223" s="119" t="str">
        <f>IF(DB!G213="","",DB!G213)</f>
        <v/>
      </c>
      <c r="I223" s="119" t="str">
        <f>IF(DB!H213="","",DB!H213)</f>
        <v/>
      </c>
      <c r="J223" s="50" t="str">
        <f t="shared" si="13"/>
        <v/>
      </c>
      <c r="K223" s="4" t="s">
        <v>42</v>
      </c>
      <c r="L223" s="95" t="s">
        <v>44</v>
      </c>
      <c r="M223" s="96"/>
      <c r="N223" s="97" t="s">
        <v>44</v>
      </c>
      <c r="O223" s="97"/>
      <c r="P223" s="90" t="str">
        <f>IFERROR(IF(L223="Ja",IF(M223/VLOOKUP(N223,Bevölkerung!$C$9:$E$24,3,0)=0,"",IF(M223/VLOOKUP(N223,Bevölkerung!$C$9:$E$24,3,0)="","",M223/VLOOKUP(N223,Bevölkerung!$C$9:$E$24,3,0))),IF(L223="Nein",IF(O223=0,"",IF(O223="","",O223)),IF(L223="(Bitte Wählen)","MV","ERROR"))),"")</f>
        <v>MV</v>
      </c>
      <c r="Q223" s="91" t="str">
        <f>IF(P223="","(Bitte Fallzahlen pflegen)",IF('3a. Bewertung der Leistungen'!P223&gt;Größenordnung!$A$9,Größenordnung!$C$9,IF('3a. Bewertung der Leistungen'!P223&gt;Größenordnung!$A$8,Größenordnung!$C$8,IF('3a. Bewertung der Leistungen'!P223&gt;Größenordnung!$A$7,Größenordnung!$C$7,IF('3a. Bewertung der Leistungen'!P223&gt;Größenordnung!$A$6,Größenordnung!$C$6,IF('3a. Bewertung der Leistungen'!P223&gt;Größenordnung!$A$5,Größenordnung!$C$5,IF('3a. Bewertung der Leistungen'!P223&gt;Größenordnung!$A$4,Größenordnung!$C$4,IF('3a. Bewertung der Leistungen'!P223&gt;Größenordnung!$A$3,Größenordnung!$C$3,"ERROR"))))))))</f>
        <v>1000001-10000000</v>
      </c>
      <c r="R223" s="91" t="str">
        <f>IF(L223="(Bitte Wählen)","(Bitte pflegen)",IF(Q223="(Bitte Fallzahlen pflegen)","(Bitte pflegen)",VLOOKUP(Q223,Größenordnung!$C$3:$D$9,2,0)))</f>
        <v>(Bitte pflegen)</v>
      </c>
      <c r="S223" s="98" t="s">
        <v>44</v>
      </c>
      <c r="T223" s="98" t="s">
        <v>44</v>
      </c>
      <c r="U223" s="98" t="s">
        <v>44</v>
      </c>
      <c r="V223" s="92" t="str">
        <f t="shared" si="16"/>
        <v>(Bitte pflegen)</v>
      </c>
      <c r="W223" s="92"/>
      <c r="X223" s="92" t="str">
        <f t="shared" si="14"/>
        <v>(Bitte pflegen)</v>
      </c>
      <c r="Y223" s="92"/>
      <c r="Z223" s="92" t="str">
        <f t="shared" si="15"/>
        <v>Nein</v>
      </c>
    </row>
    <row r="224" spans="2:26" x14ac:dyDescent="0.3">
      <c r="B224" s="89" t="str">
        <f>IF(DB!B214="","",DB!B214)</f>
        <v/>
      </c>
      <c r="C224" s="170" t="str">
        <f>IF(DB!C214="","",DB!C214)</f>
        <v/>
      </c>
      <c r="D224" s="170"/>
      <c r="E224" s="119" t="str">
        <f>IF(DB!D214="","",DB!D214)</f>
        <v/>
      </c>
      <c r="F224" s="119" t="str">
        <f>IF(DB!E214="","",DB!E214)</f>
        <v/>
      </c>
      <c r="G224" s="119" t="str">
        <f>IF(DB!F214="","",DB!F214)</f>
        <v/>
      </c>
      <c r="H224" s="119" t="str">
        <f>IF(DB!G214="","",DB!G214)</f>
        <v/>
      </c>
      <c r="I224" s="119" t="str">
        <f>IF(DB!H214="","",DB!H214)</f>
        <v/>
      </c>
      <c r="J224" s="50" t="str">
        <f t="shared" si="13"/>
        <v/>
      </c>
      <c r="K224" s="4" t="s">
        <v>42</v>
      </c>
      <c r="L224" s="95" t="s">
        <v>44</v>
      </c>
      <c r="M224" s="96"/>
      <c r="N224" s="97" t="s">
        <v>44</v>
      </c>
      <c r="O224" s="97"/>
      <c r="P224" s="90" t="str">
        <f>IFERROR(IF(L224="Ja",IF(M224/VLOOKUP(N224,Bevölkerung!$C$9:$E$24,3,0)=0,"",IF(M224/VLOOKUP(N224,Bevölkerung!$C$9:$E$24,3,0)="","",M224/VLOOKUP(N224,Bevölkerung!$C$9:$E$24,3,0))),IF(L224="Nein",IF(O224=0,"",IF(O224="","",O224)),IF(L224="(Bitte Wählen)","MV","ERROR"))),"")</f>
        <v>MV</v>
      </c>
      <c r="Q224" s="91" t="str">
        <f>IF(P224="","(Bitte Fallzahlen pflegen)",IF('3a. Bewertung der Leistungen'!P224&gt;Größenordnung!$A$9,Größenordnung!$C$9,IF('3a. Bewertung der Leistungen'!P224&gt;Größenordnung!$A$8,Größenordnung!$C$8,IF('3a. Bewertung der Leistungen'!P224&gt;Größenordnung!$A$7,Größenordnung!$C$7,IF('3a. Bewertung der Leistungen'!P224&gt;Größenordnung!$A$6,Größenordnung!$C$6,IF('3a. Bewertung der Leistungen'!P224&gt;Größenordnung!$A$5,Größenordnung!$C$5,IF('3a. Bewertung der Leistungen'!P224&gt;Größenordnung!$A$4,Größenordnung!$C$4,IF('3a. Bewertung der Leistungen'!P224&gt;Größenordnung!$A$3,Größenordnung!$C$3,"ERROR"))))))))</f>
        <v>1000001-10000000</v>
      </c>
      <c r="R224" s="91" t="str">
        <f>IF(L224="(Bitte Wählen)","(Bitte pflegen)",IF(Q224="(Bitte Fallzahlen pflegen)","(Bitte pflegen)",VLOOKUP(Q224,Größenordnung!$C$3:$D$9,2,0)))</f>
        <v>(Bitte pflegen)</v>
      </c>
      <c r="S224" s="98" t="s">
        <v>44</v>
      </c>
      <c r="T224" s="98" t="s">
        <v>44</v>
      </c>
      <c r="U224" s="98" t="s">
        <v>44</v>
      </c>
      <c r="V224" s="92" t="str">
        <f t="shared" si="16"/>
        <v>(Bitte pflegen)</v>
      </c>
      <c r="W224" s="92"/>
      <c r="X224" s="92" t="str">
        <f t="shared" si="14"/>
        <v>(Bitte pflegen)</v>
      </c>
      <c r="Y224" s="92"/>
      <c r="Z224" s="92" t="str">
        <f t="shared" si="15"/>
        <v>Nein</v>
      </c>
    </row>
    <row r="225" spans="2:26" x14ac:dyDescent="0.3">
      <c r="B225" s="89" t="str">
        <f>IF(DB!B215="","",DB!B215)</f>
        <v/>
      </c>
      <c r="C225" s="170" t="str">
        <f>IF(DB!C215="","",DB!C215)</f>
        <v/>
      </c>
      <c r="D225" s="170"/>
      <c r="E225" s="119" t="str">
        <f>IF(DB!D215="","",DB!D215)</f>
        <v/>
      </c>
      <c r="F225" s="119" t="str">
        <f>IF(DB!E215="","",DB!E215)</f>
        <v/>
      </c>
      <c r="G225" s="119" t="str">
        <f>IF(DB!F215="","",DB!F215)</f>
        <v/>
      </c>
      <c r="H225" s="119" t="str">
        <f>IF(DB!G215="","",DB!G215)</f>
        <v/>
      </c>
      <c r="I225" s="119" t="str">
        <f>IF(DB!H215="","",DB!H215)</f>
        <v/>
      </c>
      <c r="J225" s="50" t="str">
        <f t="shared" si="13"/>
        <v/>
      </c>
      <c r="K225" s="4" t="s">
        <v>42</v>
      </c>
      <c r="L225" s="95" t="s">
        <v>44</v>
      </c>
      <c r="M225" s="96"/>
      <c r="N225" s="97" t="s">
        <v>44</v>
      </c>
      <c r="O225" s="97"/>
      <c r="P225" s="90" t="str">
        <f>IFERROR(IF(L225="Ja",IF(M225/VLOOKUP(N225,Bevölkerung!$C$9:$E$24,3,0)=0,"",IF(M225/VLOOKUP(N225,Bevölkerung!$C$9:$E$24,3,0)="","",M225/VLOOKUP(N225,Bevölkerung!$C$9:$E$24,3,0))),IF(L225="Nein",IF(O225=0,"",IF(O225="","",O225)),IF(L225="(Bitte Wählen)","MV","ERROR"))),"")</f>
        <v>MV</v>
      </c>
      <c r="Q225" s="91" t="str">
        <f>IF(P225="","(Bitte Fallzahlen pflegen)",IF('3a. Bewertung der Leistungen'!P225&gt;Größenordnung!$A$9,Größenordnung!$C$9,IF('3a. Bewertung der Leistungen'!P225&gt;Größenordnung!$A$8,Größenordnung!$C$8,IF('3a. Bewertung der Leistungen'!P225&gt;Größenordnung!$A$7,Größenordnung!$C$7,IF('3a. Bewertung der Leistungen'!P225&gt;Größenordnung!$A$6,Größenordnung!$C$6,IF('3a. Bewertung der Leistungen'!P225&gt;Größenordnung!$A$5,Größenordnung!$C$5,IF('3a. Bewertung der Leistungen'!P225&gt;Größenordnung!$A$4,Größenordnung!$C$4,IF('3a. Bewertung der Leistungen'!P225&gt;Größenordnung!$A$3,Größenordnung!$C$3,"ERROR"))))))))</f>
        <v>1000001-10000000</v>
      </c>
      <c r="R225" s="91" t="str">
        <f>IF(L225="(Bitte Wählen)","(Bitte pflegen)",IF(Q225="(Bitte Fallzahlen pflegen)","(Bitte pflegen)",VLOOKUP(Q225,Größenordnung!$C$3:$D$9,2,0)))</f>
        <v>(Bitte pflegen)</v>
      </c>
      <c r="S225" s="98" t="s">
        <v>44</v>
      </c>
      <c r="T225" s="98" t="s">
        <v>44</v>
      </c>
      <c r="U225" s="98" t="s">
        <v>44</v>
      </c>
      <c r="V225" s="92" t="str">
        <f t="shared" si="16"/>
        <v>(Bitte pflegen)</v>
      </c>
      <c r="W225" s="92"/>
      <c r="X225" s="92" t="str">
        <f t="shared" si="14"/>
        <v>(Bitte pflegen)</v>
      </c>
      <c r="Y225" s="92"/>
      <c r="Z225" s="92" t="str">
        <f t="shared" si="15"/>
        <v>Nein</v>
      </c>
    </row>
    <row r="226" spans="2:26" x14ac:dyDescent="0.3">
      <c r="B226" s="89" t="str">
        <f>IF(DB!B216="","",DB!B216)</f>
        <v/>
      </c>
      <c r="C226" s="170" t="str">
        <f>IF(DB!C216="","",DB!C216)</f>
        <v/>
      </c>
      <c r="D226" s="170"/>
      <c r="E226" s="119" t="str">
        <f>IF(DB!D216="","",DB!D216)</f>
        <v/>
      </c>
      <c r="F226" s="119" t="str">
        <f>IF(DB!E216="","",DB!E216)</f>
        <v/>
      </c>
      <c r="G226" s="119" t="str">
        <f>IF(DB!F216="","",DB!F216)</f>
        <v/>
      </c>
      <c r="H226" s="119" t="str">
        <f>IF(DB!G216="","",DB!G216)</f>
        <v/>
      </c>
      <c r="I226" s="119" t="str">
        <f>IF(DB!H216="","",DB!H216)</f>
        <v/>
      </c>
      <c r="J226" s="50" t="str">
        <f t="shared" si="13"/>
        <v/>
      </c>
      <c r="K226" s="4" t="s">
        <v>42</v>
      </c>
      <c r="L226" s="95" t="s">
        <v>44</v>
      </c>
      <c r="M226" s="96"/>
      <c r="N226" s="97" t="s">
        <v>44</v>
      </c>
      <c r="O226" s="97"/>
      <c r="P226" s="90" t="str">
        <f>IFERROR(IF(L226="Ja",IF(M226/VLOOKUP(N226,Bevölkerung!$C$9:$E$24,3,0)=0,"",IF(M226/VLOOKUP(N226,Bevölkerung!$C$9:$E$24,3,0)="","",M226/VLOOKUP(N226,Bevölkerung!$C$9:$E$24,3,0))),IF(L226="Nein",IF(O226=0,"",IF(O226="","",O226)),IF(L226="(Bitte Wählen)","MV","ERROR"))),"")</f>
        <v>MV</v>
      </c>
      <c r="Q226" s="91" t="str">
        <f>IF(P226="","(Bitte Fallzahlen pflegen)",IF('3a. Bewertung der Leistungen'!P226&gt;Größenordnung!$A$9,Größenordnung!$C$9,IF('3a. Bewertung der Leistungen'!P226&gt;Größenordnung!$A$8,Größenordnung!$C$8,IF('3a. Bewertung der Leistungen'!P226&gt;Größenordnung!$A$7,Größenordnung!$C$7,IF('3a. Bewertung der Leistungen'!P226&gt;Größenordnung!$A$6,Größenordnung!$C$6,IF('3a. Bewertung der Leistungen'!P226&gt;Größenordnung!$A$5,Größenordnung!$C$5,IF('3a. Bewertung der Leistungen'!P226&gt;Größenordnung!$A$4,Größenordnung!$C$4,IF('3a. Bewertung der Leistungen'!P226&gt;Größenordnung!$A$3,Größenordnung!$C$3,"ERROR"))))))))</f>
        <v>1000001-10000000</v>
      </c>
      <c r="R226" s="91" t="str">
        <f>IF(L226="(Bitte Wählen)","(Bitte pflegen)",IF(Q226="(Bitte Fallzahlen pflegen)","(Bitte pflegen)",VLOOKUP(Q226,Größenordnung!$C$3:$D$9,2,0)))</f>
        <v>(Bitte pflegen)</v>
      </c>
      <c r="S226" s="98" t="s">
        <v>44</v>
      </c>
      <c r="T226" s="98" t="s">
        <v>44</v>
      </c>
      <c r="U226" s="98" t="s">
        <v>44</v>
      </c>
      <c r="V226" s="92" t="str">
        <f t="shared" si="16"/>
        <v>(Bitte pflegen)</v>
      </c>
      <c r="W226" s="92"/>
      <c r="X226" s="92" t="str">
        <f t="shared" si="14"/>
        <v>(Bitte pflegen)</v>
      </c>
      <c r="Y226" s="92"/>
      <c r="Z226" s="92" t="str">
        <f t="shared" si="15"/>
        <v>Nein</v>
      </c>
    </row>
    <row r="227" spans="2:26" x14ac:dyDescent="0.3">
      <c r="B227" s="89" t="str">
        <f>IF(DB!B217="","",DB!B217)</f>
        <v/>
      </c>
      <c r="C227" s="170" t="str">
        <f>IF(DB!C217="","",DB!C217)</f>
        <v/>
      </c>
      <c r="D227" s="170"/>
      <c r="E227" s="119" t="str">
        <f>IF(DB!D217="","",DB!D217)</f>
        <v/>
      </c>
      <c r="F227" s="119" t="str">
        <f>IF(DB!E217="","",DB!E217)</f>
        <v/>
      </c>
      <c r="G227" s="119" t="str">
        <f>IF(DB!F217="","",DB!F217)</f>
        <v/>
      </c>
      <c r="H227" s="119" t="str">
        <f>IF(DB!G217="","",DB!G217)</f>
        <v/>
      </c>
      <c r="I227" s="119" t="str">
        <f>IF(DB!H217="","",DB!H217)</f>
        <v/>
      </c>
      <c r="J227" s="50" t="str">
        <f t="shared" si="13"/>
        <v/>
      </c>
      <c r="K227" s="4" t="s">
        <v>42</v>
      </c>
      <c r="L227" s="95" t="s">
        <v>44</v>
      </c>
      <c r="M227" s="96"/>
      <c r="N227" s="97" t="s">
        <v>44</v>
      </c>
      <c r="O227" s="97"/>
      <c r="P227" s="90" t="str">
        <f>IFERROR(IF(L227="Ja",IF(M227/VLOOKUP(N227,Bevölkerung!$C$9:$E$24,3,0)=0,"",IF(M227/VLOOKUP(N227,Bevölkerung!$C$9:$E$24,3,0)="","",M227/VLOOKUP(N227,Bevölkerung!$C$9:$E$24,3,0))),IF(L227="Nein",IF(O227=0,"",IF(O227="","",O227)),IF(L227="(Bitte Wählen)","MV","ERROR"))),"")</f>
        <v>MV</v>
      </c>
      <c r="Q227" s="91" t="str">
        <f>IF(P227="","(Bitte Fallzahlen pflegen)",IF('3a. Bewertung der Leistungen'!P227&gt;Größenordnung!$A$9,Größenordnung!$C$9,IF('3a. Bewertung der Leistungen'!P227&gt;Größenordnung!$A$8,Größenordnung!$C$8,IF('3a. Bewertung der Leistungen'!P227&gt;Größenordnung!$A$7,Größenordnung!$C$7,IF('3a. Bewertung der Leistungen'!P227&gt;Größenordnung!$A$6,Größenordnung!$C$6,IF('3a. Bewertung der Leistungen'!P227&gt;Größenordnung!$A$5,Größenordnung!$C$5,IF('3a. Bewertung der Leistungen'!P227&gt;Größenordnung!$A$4,Größenordnung!$C$4,IF('3a. Bewertung der Leistungen'!P227&gt;Größenordnung!$A$3,Größenordnung!$C$3,"ERROR"))))))))</f>
        <v>1000001-10000000</v>
      </c>
      <c r="R227" s="91" t="str">
        <f>IF(L227="(Bitte Wählen)","(Bitte pflegen)",IF(Q227="(Bitte Fallzahlen pflegen)","(Bitte pflegen)",VLOOKUP(Q227,Größenordnung!$C$3:$D$9,2,0)))</f>
        <v>(Bitte pflegen)</v>
      </c>
      <c r="S227" s="98" t="s">
        <v>44</v>
      </c>
      <c r="T227" s="98" t="s">
        <v>44</v>
      </c>
      <c r="U227" s="98" t="s">
        <v>44</v>
      </c>
      <c r="V227" s="92" t="str">
        <f t="shared" si="16"/>
        <v>(Bitte pflegen)</v>
      </c>
      <c r="W227" s="92"/>
      <c r="X227" s="92" t="str">
        <f t="shared" si="14"/>
        <v>(Bitte pflegen)</v>
      </c>
      <c r="Y227" s="92"/>
      <c r="Z227" s="92" t="str">
        <f t="shared" si="15"/>
        <v>Nein</v>
      </c>
    </row>
    <row r="228" spans="2:26" x14ac:dyDescent="0.3">
      <c r="B228" s="89" t="str">
        <f>IF(DB!B218="","",DB!B218)</f>
        <v/>
      </c>
      <c r="C228" s="170" t="str">
        <f>IF(DB!C218="","",DB!C218)</f>
        <v/>
      </c>
      <c r="D228" s="170"/>
      <c r="E228" s="119" t="str">
        <f>IF(DB!D218="","",DB!D218)</f>
        <v/>
      </c>
      <c r="F228" s="119" t="str">
        <f>IF(DB!E218="","",DB!E218)</f>
        <v/>
      </c>
      <c r="G228" s="119" t="str">
        <f>IF(DB!F218="","",DB!F218)</f>
        <v/>
      </c>
      <c r="H228" s="119" t="str">
        <f>IF(DB!G218="","",DB!G218)</f>
        <v/>
      </c>
      <c r="I228" s="119" t="str">
        <f>IF(DB!H218="","",DB!H218)</f>
        <v/>
      </c>
      <c r="J228" s="50" t="str">
        <f t="shared" si="13"/>
        <v/>
      </c>
      <c r="K228" s="4" t="s">
        <v>42</v>
      </c>
      <c r="L228" s="95" t="s">
        <v>44</v>
      </c>
      <c r="M228" s="96"/>
      <c r="N228" s="97" t="s">
        <v>44</v>
      </c>
      <c r="O228" s="97"/>
      <c r="P228" s="90" t="str">
        <f>IFERROR(IF(L228="Ja",IF(M228/VLOOKUP(N228,Bevölkerung!$C$9:$E$24,3,0)=0,"",IF(M228/VLOOKUP(N228,Bevölkerung!$C$9:$E$24,3,0)="","",M228/VLOOKUP(N228,Bevölkerung!$C$9:$E$24,3,0))),IF(L228="Nein",IF(O228=0,"",IF(O228="","",O228)),IF(L228="(Bitte Wählen)","MV","ERROR"))),"")</f>
        <v>MV</v>
      </c>
      <c r="Q228" s="91" t="str">
        <f>IF(P228="","(Bitte Fallzahlen pflegen)",IF('3a. Bewertung der Leistungen'!P228&gt;Größenordnung!$A$9,Größenordnung!$C$9,IF('3a. Bewertung der Leistungen'!P228&gt;Größenordnung!$A$8,Größenordnung!$C$8,IF('3a. Bewertung der Leistungen'!P228&gt;Größenordnung!$A$7,Größenordnung!$C$7,IF('3a. Bewertung der Leistungen'!P228&gt;Größenordnung!$A$6,Größenordnung!$C$6,IF('3a. Bewertung der Leistungen'!P228&gt;Größenordnung!$A$5,Größenordnung!$C$5,IF('3a. Bewertung der Leistungen'!P228&gt;Größenordnung!$A$4,Größenordnung!$C$4,IF('3a. Bewertung der Leistungen'!P228&gt;Größenordnung!$A$3,Größenordnung!$C$3,"ERROR"))))))))</f>
        <v>1000001-10000000</v>
      </c>
      <c r="R228" s="91" t="str">
        <f>IF(L228="(Bitte Wählen)","(Bitte pflegen)",IF(Q228="(Bitte Fallzahlen pflegen)","(Bitte pflegen)",VLOOKUP(Q228,Größenordnung!$C$3:$D$9,2,0)))</f>
        <v>(Bitte pflegen)</v>
      </c>
      <c r="S228" s="98" t="s">
        <v>44</v>
      </c>
      <c r="T228" s="98" t="s">
        <v>44</v>
      </c>
      <c r="U228" s="98" t="s">
        <v>44</v>
      </c>
      <c r="V228" s="92" t="str">
        <f t="shared" si="16"/>
        <v>(Bitte pflegen)</v>
      </c>
      <c r="W228" s="92"/>
      <c r="X228" s="92" t="str">
        <f t="shared" si="14"/>
        <v>(Bitte pflegen)</v>
      </c>
      <c r="Y228" s="92"/>
      <c r="Z228" s="92" t="str">
        <f t="shared" si="15"/>
        <v>Nein</v>
      </c>
    </row>
    <row r="229" spans="2:26" x14ac:dyDescent="0.3">
      <c r="B229" s="89" t="str">
        <f>IF(DB!B219="","",DB!B219)</f>
        <v/>
      </c>
      <c r="C229" s="170" t="str">
        <f>IF(DB!C219="","",DB!C219)</f>
        <v/>
      </c>
      <c r="D229" s="170"/>
      <c r="E229" s="119" t="str">
        <f>IF(DB!D219="","",DB!D219)</f>
        <v/>
      </c>
      <c r="F229" s="119" t="str">
        <f>IF(DB!E219="","",DB!E219)</f>
        <v/>
      </c>
      <c r="G229" s="119" t="str">
        <f>IF(DB!F219="","",DB!F219)</f>
        <v/>
      </c>
      <c r="H229" s="119" t="str">
        <f>IF(DB!G219="","",DB!G219)</f>
        <v/>
      </c>
      <c r="I229" s="119" t="str">
        <f>IF(DB!H219="","",DB!H219)</f>
        <v/>
      </c>
      <c r="J229" s="50" t="str">
        <f t="shared" si="13"/>
        <v/>
      </c>
      <c r="K229" s="4" t="s">
        <v>42</v>
      </c>
      <c r="L229" s="95" t="s">
        <v>44</v>
      </c>
      <c r="M229" s="96"/>
      <c r="N229" s="97" t="s">
        <v>44</v>
      </c>
      <c r="O229" s="97"/>
      <c r="P229" s="90" t="str">
        <f>IFERROR(IF(L229="Ja",IF(M229/VLOOKUP(N229,Bevölkerung!$C$9:$E$24,3,0)=0,"",IF(M229/VLOOKUP(N229,Bevölkerung!$C$9:$E$24,3,0)="","",M229/VLOOKUP(N229,Bevölkerung!$C$9:$E$24,3,0))),IF(L229="Nein",IF(O229=0,"",IF(O229="","",O229)),IF(L229="(Bitte Wählen)","MV","ERROR"))),"")</f>
        <v>MV</v>
      </c>
      <c r="Q229" s="91" t="str">
        <f>IF(P229="","(Bitte Fallzahlen pflegen)",IF('3a. Bewertung der Leistungen'!P229&gt;Größenordnung!$A$9,Größenordnung!$C$9,IF('3a. Bewertung der Leistungen'!P229&gt;Größenordnung!$A$8,Größenordnung!$C$8,IF('3a. Bewertung der Leistungen'!P229&gt;Größenordnung!$A$7,Größenordnung!$C$7,IF('3a. Bewertung der Leistungen'!P229&gt;Größenordnung!$A$6,Größenordnung!$C$6,IF('3a. Bewertung der Leistungen'!P229&gt;Größenordnung!$A$5,Größenordnung!$C$5,IF('3a. Bewertung der Leistungen'!P229&gt;Größenordnung!$A$4,Größenordnung!$C$4,IF('3a. Bewertung der Leistungen'!P229&gt;Größenordnung!$A$3,Größenordnung!$C$3,"ERROR"))))))))</f>
        <v>1000001-10000000</v>
      </c>
      <c r="R229" s="91" t="str">
        <f>IF(L229="(Bitte Wählen)","(Bitte pflegen)",IF(Q229="(Bitte Fallzahlen pflegen)","(Bitte pflegen)",VLOOKUP(Q229,Größenordnung!$C$3:$D$9,2,0)))</f>
        <v>(Bitte pflegen)</v>
      </c>
      <c r="S229" s="98" t="s">
        <v>44</v>
      </c>
      <c r="T229" s="98" t="s">
        <v>44</v>
      </c>
      <c r="U229" s="98" t="s">
        <v>44</v>
      </c>
      <c r="V229" s="92" t="str">
        <f t="shared" si="16"/>
        <v>(Bitte pflegen)</v>
      </c>
      <c r="W229" s="92"/>
      <c r="X229" s="92" t="str">
        <f t="shared" si="14"/>
        <v>(Bitte pflegen)</v>
      </c>
      <c r="Y229" s="92"/>
      <c r="Z229" s="92" t="str">
        <f t="shared" si="15"/>
        <v>Nein</v>
      </c>
    </row>
    <row r="230" spans="2:26" x14ac:dyDescent="0.3">
      <c r="B230" s="89" t="str">
        <f>IF(DB!B220="","",DB!B220)</f>
        <v/>
      </c>
      <c r="C230" s="170" t="str">
        <f>IF(DB!C220="","",DB!C220)</f>
        <v/>
      </c>
      <c r="D230" s="170"/>
      <c r="E230" s="119" t="str">
        <f>IF(DB!D220="","",DB!D220)</f>
        <v/>
      </c>
      <c r="F230" s="119" t="str">
        <f>IF(DB!E220="","",DB!E220)</f>
        <v/>
      </c>
      <c r="G230" s="119" t="str">
        <f>IF(DB!F220="","",DB!F220)</f>
        <v/>
      </c>
      <c r="H230" s="119" t="str">
        <f>IF(DB!G220="","",DB!G220)</f>
        <v/>
      </c>
      <c r="I230" s="119" t="str">
        <f>IF(DB!H220="","",DB!H220)</f>
        <v/>
      </c>
      <c r="J230" s="50" t="str">
        <f t="shared" si="13"/>
        <v/>
      </c>
      <c r="K230" s="4" t="s">
        <v>42</v>
      </c>
      <c r="L230" s="95" t="s">
        <v>44</v>
      </c>
      <c r="M230" s="96"/>
      <c r="N230" s="97" t="s">
        <v>44</v>
      </c>
      <c r="O230" s="97"/>
      <c r="P230" s="90" t="str">
        <f>IFERROR(IF(L230="Ja",IF(M230/VLOOKUP(N230,Bevölkerung!$C$9:$E$24,3,0)=0,"",IF(M230/VLOOKUP(N230,Bevölkerung!$C$9:$E$24,3,0)="","",M230/VLOOKUP(N230,Bevölkerung!$C$9:$E$24,3,0))),IF(L230="Nein",IF(O230=0,"",IF(O230="","",O230)),IF(L230="(Bitte Wählen)","MV","ERROR"))),"")</f>
        <v>MV</v>
      </c>
      <c r="Q230" s="91" t="str">
        <f>IF(P230="","(Bitte Fallzahlen pflegen)",IF('3a. Bewertung der Leistungen'!P230&gt;Größenordnung!$A$9,Größenordnung!$C$9,IF('3a. Bewertung der Leistungen'!P230&gt;Größenordnung!$A$8,Größenordnung!$C$8,IF('3a. Bewertung der Leistungen'!P230&gt;Größenordnung!$A$7,Größenordnung!$C$7,IF('3a. Bewertung der Leistungen'!P230&gt;Größenordnung!$A$6,Größenordnung!$C$6,IF('3a. Bewertung der Leistungen'!P230&gt;Größenordnung!$A$5,Größenordnung!$C$5,IF('3a. Bewertung der Leistungen'!P230&gt;Größenordnung!$A$4,Größenordnung!$C$4,IF('3a. Bewertung der Leistungen'!P230&gt;Größenordnung!$A$3,Größenordnung!$C$3,"ERROR"))))))))</f>
        <v>1000001-10000000</v>
      </c>
      <c r="R230" s="91" t="str">
        <f>IF(L230="(Bitte Wählen)","(Bitte pflegen)",IF(Q230="(Bitte Fallzahlen pflegen)","(Bitte pflegen)",VLOOKUP(Q230,Größenordnung!$C$3:$D$9,2,0)))</f>
        <v>(Bitte pflegen)</v>
      </c>
      <c r="S230" s="98" t="s">
        <v>44</v>
      </c>
      <c r="T230" s="98" t="s">
        <v>44</v>
      </c>
      <c r="U230" s="98" t="s">
        <v>44</v>
      </c>
      <c r="V230" s="92" t="str">
        <f t="shared" si="16"/>
        <v>(Bitte pflegen)</v>
      </c>
      <c r="W230" s="92"/>
      <c r="X230" s="92" t="str">
        <f t="shared" si="14"/>
        <v>(Bitte pflegen)</v>
      </c>
      <c r="Y230" s="92"/>
      <c r="Z230" s="92" t="str">
        <f t="shared" si="15"/>
        <v>Nein</v>
      </c>
    </row>
    <row r="231" spans="2:26" x14ac:dyDescent="0.3">
      <c r="B231" s="89" t="str">
        <f>IF(DB!B221="","",DB!B221)</f>
        <v/>
      </c>
      <c r="C231" s="170" t="str">
        <f>IF(DB!C221="","",DB!C221)</f>
        <v/>
      </c>
      <c r="D231" s="170"/>
      <c r="E231" s="119" t="str">
        <f>IF(DB!D221="","",DB!D221)</f>
        <v/>
      </c>
      <c r="F231" s="119" t="str">
        <f>IF(DB!E221="","",DB!E221)</f>
        <v/>
      </c>
      <c r="G231" s="119" t="str">
        <f>IF(DB!F221="","",DB!F221)</f>
        <v/>
      </c>
      <c r="H231" s="119" t="str">
        <f>IF(DB!G221="","",DB!G221)</f>
        <v/>
      </c>
      <c r="I231" s="119" t="str">
        <f>IF(DB!H221="","",DB!H221)</f>
        <v/>
      </c>
      <c r="J231" s="50" t="str">
        <f t="shared" si="13"/>
        <v/>
      </c>
      <c r="K231" s="4" t="s">
        <v>42</v>
      </c>
      <c r="L231" s="95" t="s">
        <v>44</v>
      </c>
      <c r="M231" s="96"/>
      <c r="N231" s="97" t="s">
        <v>44</v>
      </c>
      <c r="O231" s="97"/>
      <c r="P231" s="90" t="str">
        <f>IFERROR(IF(L231="Ja",IF(M231/VLOOKUP(N231,Bevölkerung!$C$9:$E$24,3,0)=0,"",IF(M231/VLOOKUP(N231,Bevölkerung!$C$9:$E$24,3,0)="","",M231/VLOOKUP(N231,Bevölkerung!$C$9:$E$24,3,0))),IF(L231="Nein",IF(O231=0,"",IF(O231="","",O231)),IF(L231="(Bitte Wählen)","MV","ERROR"))),"")</f>
        <v>MV</v>
      </c>
      <c r="Q231" s="91" t="str">
        <f>IF(P231="","(Bitte Fallzahlen pflegen)",IF('3a. Bewertung der Leistungen'!P231&gt;Größenordnung!$A$9,Größenordnung!$C$9,IF('3a. Bewertung der Leistungen'!P231&gt;Größenordnung!$A$8,Größenordnung!$C$8,IF('3a. Bewertung der Leistungen'!P231&gt;Größenordnung!$A$7,Größenordnung!$C$7,IF('3a. Bewertung der Leistungen'!P231&gt;Größenordnung!$A$6,Größenordnung!$C$6,IF('3a. Bewertung der Leistungen'!P231&gt;Größenordnung!$A$5,Größenordnung!$C$5,IF('3a. Bewertung der Leistungen'!P231&gt;Größenordnung!$A$4,Größenordnung!$C$4,IF('3a. Bewertung der Leistungen'!P231&gt;Größenordnung!$A$3,Größenordnung!$C$3,"ERROR"))))))))</f>
        <v>1000001-10000000</v>
      </c>
      <c r="R231" s="91" t="str">
        <f>IF(L231="(Bitte Wählen)","(Bitte pflegen)",IF(Q231="(Bitte Fallzahlen pflegen)","(Bitte pflegen)",VLOOKUP(Q231,Größenordnung!$C$3:$D$9,2,0)))</f>
        <v>(Bitte pflegen)</v>
      </c>
      <c r="S231" s="98" t="s">
        <v>44</v>
      </c>
      <c r="T231" s="98" t="s">
        <v>44</v>
      </c>
      <c r="U231" s="98" t="s">
        <v>44</v>
      </c>
      <c r="V231" s="92" t="str">
        <f t="shared" si="16"/>
        <v>(Bitte pflegen)</v>
      </c>
      <c r="W231" s="92"/>
      <c r="X231" s="92" t="str">
        <f t="shared" si="14"/>
        <v>(Bitte pflegen)</v>
      </c>
      <c r="Y231" s="92"/>
      <c r="Z231" s="92" t="str">
        <f t="shared" si="15"/>
        <v>Nein</v>
      </c>
    </row>
    <row r="232" spans="2:26" x14ac:dyDescent="0.3">
      <c r="B232" s="89" t="str">
        <f>IF(DB!B222="","",DB!B222)</f>
        <v/>
      </c>
      <c r="C232" s="170" t="str">
        <f>IF(DB!C222="","",DB!C222)</f>
        <v/>
      </c>
      <c r="D232" s="170"/>
      <c r="E232" s="119" t="str">
        <f>IF(DB!D222="","",DB!D222)</f>
        <v/>
      </c>
      <c r="F232" s="119" t="str">
        <f>IF(DB!E222="","",DB!E222)</f>
        <v/>
      </c>
      <c r="G232" s="119" t="str">
        <f>IF(DB!F222="","",DB!F222)</f>
        <v/>
      </c>
      <c r="H232" s="119" t="str">
        <f>IF(DB!G222="","",DB!G222)</f>
        <v/>
      </c>
      <c r="I232" s="119" t="str">
        <f>IF(DB!H222="","",DB!H222)</f>
        <v/>
      </c>
      <c r="J232" s="50" t="str">
        <f t="shared" si="13"/>
        <v/>
      </c>
      <c r="K232" s="4" t="s">
        <v>42</v>
      </c>
      <c r="L232" s="95" t="s">
        <v>44</v>
      </c>
      <c r="M232" s="96"/>
      <c r="N232" s="97" t="s">
        <v>44</v>
      </c>
      <c r="O232" s="97"/>
      <c r="P232" s="90" t="str">
        <f>IFERROR(IF(L232="Ja",IF(M232/VLOOKUP(N232,Bevölkerung!$C$9:$E$24,3,0)=0,"",IF(M232/VLOOKUP(N232,Bevölkerung!$C$9:$E$24,3,0)="","",M232/VLOOKUP(N232,Bevölkerung!$C$9:$E$24,3,0))),IF(L232="Nein",IF(O232=0,"",IF(O232="","",O232)),IF(L232="(Bitte Wählen)","MV","ERROR"))),"")</f>
        <v>MV</v>
      </c>
      <c r="Q232" s="91" t="str">
        <f>IF(P232="","(Bitte Fallzahlen pflegen)",IF('3a. Bewertung der Leistungen'!P232&gt;Größenordnung!$A$9,Größenordnung!$C$9,IF('3a. Bewertung der Leistungen'!P232&gt;Größenordnung!$A$8,Größenordnung!$C$8,IF('3a. Bewertung der Leistungen'!P232&gt;Größenordnung!$A$7,Größenordnung!$C$7,IF('3a. Bewertung der Leistungen'!P232&gt;Größenordnung!$A$6,Größenordnung!$C$6,IF('3a. Bewertung der Leistungen'!P232&gt;Größenordnung!$A$5,Größenordnung!$C$5,IF('3a. Bewertung der Leistungen'!P232&gt;Größenordnung!$A$4,Größenordnung!$C$4,IF('3a. Bewertung der Leistungen'!P232&gt;Größenordnung!$A$3,Größenordnung!$C$3,"ERROR"))))))))</f>
        <v>1000001-10000000</v>
      </c>
      <c r="R232" s="91" t="str">
        <f>IF(L232="(Bitte Wählen)","(Bitte pflegen)",IF(Q232="(Bitte Fallzahlen pflegen)","(Bitte pflegen)",VLOOKUP(Q232,Größenordnung!$C$3:$D$9,2,0)))</f>
        <v>(Bitte pflegen)</v>
      </c>
      <c r="S232" s="98" t="s">
        <v>44</v>
      </c>
      <c r="T232" s="98" t="s">
        <v>44</v>
      </c>
      <c r="U232" s="98" t="s">
        <v>44</v>
      </c>
      <c r="V232" s="92" t="str">
        <f t="shared" si="16"/>
        <v>(Bitte pflegen)</v>
      </c>
      <c r="W232" s="92"/>
      <c r="X232" s="92" t="str">
        <f t="shared" si="14"/>
        <v>(Bitte pflegen)</v>
      </c>
      <c r="Y232" s="92"/>
      <c r="Z232" s="92" t="str">
        <f t="shared" si="15"/>
        <v>Nein</v>
      </c>
    </row>
    <row r="233" spans="2:26" x14ac:dyDescent="0.3">
      <c r="B233" s="89" t="str">
        <f>IF(DB!B223="","",DB!B223)</f>
        <v/>
      </c>
      <c r="C233" s="170" t="str">
        <f>IF(DB!C223="","",DB!C223)</f>
        <v/>
      </c>
      <c r="D233" s="170"/>
      <c r="E233" s="119" t="str">
        <f>IF(DB!D223="","",DB!D223)</f>
        <v/>
      </c>
      <c r="F233" s="119" t="str">
        <f>IF(DB!E223="","",DB!E223)</f>
        <v/>
      </c>
      <c r="G233" s="119" t="str">
        <f>IF(DB!F223="","",DB!F223)</f>
        <v/>
      </c>
      <c r="H233" s="119" t="str">
        <f>IF(DB!G223="","",DB!G223)</f>
        <v/>
      </c>
      <c r="I233" s="119" t="str">
        <f>IF(DB!H223="","",DB!H223)</f>
        <v/>
      </c>
      <c r="J233" s="50" t="str">
        <f t="shared" si="13"/>
        <v/>
      </c>
      <c r="K233" s="4" t="s">
        <v>42</v>
      </c>
      <c r="L233" s="95" t="s">
        <v>44</v>
      </c>
      <c r="M233" s="96"/>
      <c r="N233" s="97" t="s">
        <v>44</v>
      </c>
      <c r="O233" s="97"/>
      <c r="P233" s="90" t="str">
        <f>IFERROR(IF(L233="Ja",IF(M233/VLOOKUP(N233,Bevölkerung!$C$9:$E$24,3,0)=0,"",IF(M233/VLOOKUP(N233,Bevölkerung!$C$9:$E$24,3,0)="","",M233/VLOOKUP(N233,Bevölkerung!$C$9:$E$24,3,0))),IF(L233="Nein",IF(O233=0,"",IF(O233="","",O233)),IF(L233="(Bitte Wählen)","MV","ERROR"))),"")</f>
        <v>MV</v>
      </c>
      <c r="Q233" s="91" t="str">
        <f>IF(P233="","(Bitte Fallzahlen pflegen)",IF('3a. Bewertung der Leistungen'!P233&gt;Größenordnung!$A$9,Größenordnung!$C$9,IF('3a. Bewertung der Leistungen'!P233&gt;Größenordnung!$A$8,Größenordnung!$C$8,IF('3a. Bewertung der Leistungen'!P233&gt;Größenordnung!$A$7,Größenordnung!$C$7,IF('3a. Bewertung der Leistungen'!P233&gt;Größenordnung!$A$6,Größenordnung!$C$6,IF('3a. Bewertung der Leistungen'!P233&gt;Größenordnung!$A$5,Größenordnung!$C$5,IF('3a. Bewertung der Leistungen'!P233&gt;Größenordnung!$A$4,Größenordnung!$C$4,IF('3a. Bewertung der Leistungen'!P233&gt;Größenordnung!$A$3,Größenordnung!$C$3,"ERROR"))))))))</f>
        <v>1000001-10000000</v>
      </c>
      <c r="R233" s="91" t="str">
        <f>IF(L233="(Bitte Wählen)","(Bitte pflegen)",IF(Q233="(Bitte Fallzahlen pflegen)","(Bitte pflegen)",VLOOKUP(Q233,Größenordnung!$C$3:$D$9,2,0)))</f>
        <v>(Bitte pflegen)</v>
      </c>
      <c r="S233" s="98" t="s">
        <v>44</v>
      </c>
      <c r="T233" s="98" t="s">
        <v>44</v>
      </c>
      <c r="U233" s="98" t="s">
        <v>44</v>
      </c>
      <c r="V233" s="92" t="str">
        <f t="shared" si="16"/>
        <v>(Bitte pflegen)</v>
      </c>
      <c r="W233" s="92"/>
      <c r="X233" s="92" t="str">
        <f t="shared" si="14"/>
        <v>(Bitte pflegen)</v>
      </c>
      <c r="Y233" s="92"/>
      <c r="Z233" s="92" t="str">
        <f t="shared" si="15"/>
        <v>Nein</v>
      </c>
    </row>
    <row r="234" spans="2:26" x14ac:dyDescent="0.3">
      <c r="B234" s="89" t="str">
        <f>IF(DB!B224="","",DB!B224)</f>
        <v/>
      </c>
      <c r="C234" s="170" t="str">
        <f>IF(DB!C224="","",DB!C224)</f>
        <v/>
      </c>
      <c r="D234" s="170"/>
      <c r="E234" s="119" t="str">
        <f>IF(DB!D224="","",DB!D224)</f>
        <v/>
      </c>
      <c r="F234" s="119" t="str">
        <f>IF(DB!E224="","",DB!E224)</f>
        <v/>
      </c>
      <c r="G234" s="119" t="str">
        <f>IF(DB!F224="","",DB!F224)</f>
        <v/>
      </c>
      <c r="H234" s="119" t="str">
        <f>IF(DB!G224="","",DB!G224)</f>
        <v/>
      </c>
      <c r="I234" s="119" t="str">
        <f>IF(DB!H224="","",DB!H224)</f>
        <v/>
      </c>
      <c r="J234" s="50" t="str">
        <f t="shared" si="13"/>
        <v/>
      </c>
      <c r="K234" s="4" t="s">
        <v>42</v>
      </c>
      <c r="L234" s="95" t="s">
        <v>44</v>
      </c>
      <c r="M234" s="96"/>
      <c r="N234" s="97" t="s">
        <v>44</v>
      </c>
      <c r="O234" s="97"/>
      <c r="P234" s="90" t="str">
        <f>IFERROR(IF(L234="Ja",IF(M234/VLOOKUP(N234,Bevölkerung!$C$9:$E$24,3,0)=0,"",IF(M234/VLOOKUP(N234,Bevölkerung!$C$9:$E$24,3,0)="","",M234/VLOOKUP(N234,Bevölkerung!$C$9:$E$24,3,0))),IF(L234="Nein",IF(O234=0,"",IF(O234="","",O234)),IF(L234="(Bitte Wählen)","MV","ERROR"))),"")</f>
        <v>MV</v>
      </c>
      <c r="Q234" s="91" t="str">
        <f>IF(P234="","(Bitte Fallzahlen pflegen)",IF('3a. Bewertung der Leistungen'!P234&gt;Größenordnung!$A$9,Größenordnung!$C$9,IF('3a. Bewertung der Leistungen'!P234&gt;Größenordnung!$A$8,Größenordnung!$C$8,IF('3a. Bewertung der Leistungen'!P234&gt;Größenordnung!$A$7,Größenordnung!$C$7,IF('3a. Bewertung der Leistungen'!P234&gt;Größenordnung!$A$6,Größenordnung!$C$6,IF('3a. Bewertung der Leistungen'!P234&gt;Größenordnung!$A$5,Größenordnung!$C$5,IF('3a. Bewertung der Leistungen'!P234&gt;Größenordnung!$A$4,Größenordnung!$C$4,IF('3a. Bewertung der Leistungen'!P234&gt;Größenordnung!$A$3,Größenordnung!$C$3,"ERROR"))))))))</f>
        <v>1000001-10000000</v>
      </c>
      <c r="R234" s="91" t="str">
        <f>IF(L234="(Bitte Wählen)","(Bitte pflegen)",IF(Q234="(Bitte Fallzahlen pflegen)","(Bitte pflegen)",VLOOKUP(Q234,Größenordnung!$C$3:$D$9,2,0)))</f>
        <v>(Bitte pflegen)</v>
      </c>
      <c r="S234" s="98" t="s">
        <v>44</v>
      </c>
      <c r="T234" s="98" t="s">
        <v>44</v>
      </c>
      <c r="U234" s="98" t="s">
        <v>44</v>
      </c>
      <c r="V234" s="92" t="str">
        <f t="shared" si="16"/>
        <v>(Bitte pflegen)</v>
      </c>
      <c r="W234" s="92"/>
      <c r="X234" s="92" t="str">
        <f t="shared" si="14"/>
        <v>(Bitte pflegen)</v>
      </c>
      <c r="Y234" s="92"/>
      <c r="Z234" s="92" t="str">
        <f t="shared" si="15"/>
        <v>Nein</v>
      </c>
    </row>
    <row r="235" spans="2:26" x14ac:dyDescent="0.3">
      <c r="B235" s="89" t="str">
        <f>IF(DB!B225="","",DB!B225)</f>
        <v/>
      </c>
      <c r="C235" s="170" t="str">
        <f>IF(DB!C225="","",DB!C225)</f>
        <v/>
      </c>
      <c r="D235" s="170"/>
      <c r="E235" s="119" t="str">
        <f>IF(DB!D225="","",DB!D225)</f>
        <v/>
      </c>
      <c r="F235" s="119" t="str">
        <f>IF(DB!E225="","",DB!E225)</f>
        <v/>
      </c>
      <c r="G235" s="119" t="str">
        <f>IF(DB!F225="","",DB!F225)</f>
        <v/>
      </c>
      <c r="H235" s="119" t="str">
        <f>IF(DB!G225="","",DB!G225)</f>
        <v/>
      </c>
      <c r="I235" s="119" t="str">
        <f>IF(DB!H225="","",DB!H225)</f>
        <v/>
      </c>
      <c r="J235" s="50" t="str">
        <f t="shared" si="13"/>
        <v/>
      </c>
      <c r="K235" s="4" t="s">
        <v>42</v>
      </c>
      <c r="L235" s="95" t="s">
        <v>44</v>
      </c>
      <c r="M235" s="96"/>
      <c r="N235" s="97" t="s">
        <v>44</v>
      </c>
      <c r="O235" s="97"/>
      <c r="P235" s="90" t="str">
        <f>IFERROR(IF(L235="Ja",IF(M235/VLOOKUP(N235,Bevölkerung!$C$9:$E$24,3,0)=0,"",IF(M235/VLOOKUP(N235,Bevölkerung!$C$9:$E$24,3,0)="","",M235/VLOOKUP(N235,Bevölkerung!$C$9:$E$24,3,0))),IF(L235="Nein",IF(O235=0,"",IF(O235="","",O235)),IF(L235="(Bitte Wählen)","MV","ERROR"))),"")</f>
        <v>MV</v>
      </c>
      <c r="Q235" s="91" t="str">
        <f>IF(P235="","(Bitte Fallzahlen pflegen)",IF('3a. Bewertung der Leistungen'!P235&gt;Größenordnung!$A$9,Größenordnung!$C$9,IF('3a. Bewertung der Leistungen'!P235&gt;Größenordnung!$A$8,Größenordnung!$C$8,IF('3a. Bewertung der Leistungen'!P235&gt;Größenordnung!$A$7,Größenordnung!$C$7,IF('3a. Bewertung der Leistungen'!P235&gt;Größenordnung!$A$6,Größenordnung!$C$6,IF('3a. Bewertung der Leistungen'!P235&gt;Größenordnung!$A$5,Größenordnung!$C$5,IF('3a. Bewertung der Leistungen'!P235&gt;Größenordnung!$A$4,Größenordnung!$C$4,IF('3a. Bewertung der Leistungen'!P235&gt;Größenordnung!$A$3,Größenordnung!$C$3,"ERROR"))))))))</f>
        <v>1000001-10000000</v>
      </c>
      <c r="R235" s="91" t="str">
        <f>IF(L235="(Bitte Wählen)","(Bitte pflegen)",IF(Q235="(Bitte Fallzahlen pflegen)","(Bitte pflegen)",VLOOKUP(Q235,Größenordnung!$C$3:$D$9,2,0)))</f>
        <v>(Bitte pflegen)</v>
      </c>
      <c r="S235" s="98" t="s">
        <v>44</v>
      </c>
      <c r="T235" s="98" t="s">
        <v>44</v>
      </c>
      <c r="U235" s="98" t="s">
        <v>44</v>
      </c>
      <c r="V235" s="92" t="str">
        <f t="shared" si="16"/>
        <v>(Bitte pflegen)</v>
      </c>
      <c r="W235" s="92"/>
      <c r="X235" s="92" t="str">
        <f t="shared" si="14"/>
        <v>(Bitte pflegen)</v>
      </c>
      <c r="Y235" s="92"/>
      <c r="Z235" s="92" t="str">
        <f t="shared" si="15"/>
        <v>Nein</v>
      </c>
    </row>
    <row r="236" spans="2:26" x14ac:dyDescent="0.3">
      <c r="B236" s="89" t="str">
        <f>IF(DB!B226="","",DB!B226)</f>
        <v/>
      </c>
      <c r="C236" s="170" t="str">
        <f>IF(DB!C226="","",DB!C226)</f>
        <v/>
      </c>
      <c r="D236" s="170"/>
      <c r="E236" s="119" t="str">
        <f>IF(DB!D226="","",DB!D226)</f>
        <v/>
      </c>
      <c r="F236" s="119" t="str">
        <f>IF(DB!E226="","",DB!E226)</f>
        <v/>
      </c>
      <c r="G236" s="119" t="str">
        <f>IF(DB!F226="","",DB!F226)</f>
        <v/>
      </c>
      <c r="H236" s="119" t="str">
        <f>IF(DB!G226="","",DB!G226)</f>
        <v/>
      </c>
      <c r="I236" s="119" t="str">
        <f>IF(DB!H226="","",DB!H226)</f>
        <v/>
      </c>
      <c r="J236" s="50" t="str">
        <f t="shared" si="13"/>
        <v/>
      </c>
      <c r="K236" s="4" t="s">
        <v>42</v>
      </c>
      <c r="L236" s="95" t="s">
        <v>44</v>
      </c>
      <c r="M236" s="96"/>
      <c r="N236" s="97" t="s">
        <v>44</v>
      </c>
      <c r="O236" s="97"/>
      <c r="P236" s="90" t="str">
        <f>IFERROR(IF(L236="Ja",IF(M236/VLOOKUP(N236,Bevölkerung!$C$9:$E$24,3,0)=0,"",IF(M236/VLOOKUP(N236,Bevölkerung!$C$9:$E$24,3,0)="","",M236/VLOOKUP(N236,Bevölkerung!$C$9:$E$24,3,0))),IF(L236="Nein",IF(O236=0,"",IF(O236="","",O236)),IF(L236="(Bitte Wählen)","MV","ERROR"))),"")</f>
        <v>MV</v>
      </c>
      <c r="Q236" s="91" t="str">
        <f>IF(P236="","(Bitte Fallzahlen pflegen)",IF('3a. Bewertung der Leistungen'!P236&gt;Größenordnung!$A$9,Größenordnung!$C$9,IF('3a. Bewertung der Leistungen'!P236&gt;Größenordnung!$A$8,Größenordnung!$C$8,IF('3a. Bewertung der Leistungen'!P236&gt;Größenordnung!$A$7,Größenordnung!$C$7,IF('3a. Bewertung der Leistungen'!P236&gt;Größenordnung!$A$6,Größenordnung!$C$6,IF('3a. Bewertung der Leistungen'!P236&gt;Größenordnung!$A$5,Größenordnung!$C$5,IF('3a. Bewertung der Leistungen'!P236&gt;Größenordnung!$A$4,Größenordnung!$C$4,IF('3a. Bewertung der Leistungen'!P236&gt;Größenordnung!$A$3,Größenordnung!$C$3,"ERROR"))))))))</f>
        <v>1000001-10000000</v>
      </c>
      <c r="R236" s="91" t="str">
        <f>IF(L236="(Bitte Wählen)","(Bitte pflegen)",IF(Q236="(Bitte Fallzahlen pflegen)","(Bitte pflegen)",VLOOKUP(Q236,Größenordnung!$C$3:$D$9,2,0)))</f>
        <v>(Bitte pflegen)</v>
      </c>
      <c r="S236" s="98" t="s">
        <v>44</v>
      </c>
      <c r="T236" s="98" t="s">
        <v>44</v>
      </c>
      <c r="U236" s="98" t="s">
        <v>44</v>
      </c>
      <c r="V236" s="92" t="str">
        <f t="shared" si="16"/>
        <v>(Bitte pflegen)</v>
      </c>
      <c r="W236" s="92"/>
      <c r="X236" s="92" t="str">
        <f t="shared" si="14"/>
        <v>(Bitte pflegen)</v>
      </c>
      <c r="Y236" s="92"/>
      <c r="Z236" s="92" t="str">
        <f t="shared" si="15"/>
        <v>Nein</v>
      </c>
    </row>
    <row r="237" spans="2:26" x14ac:dyDescent="0.3">
      <c r="B237" s="89" t="str">
        <f>IF(DB!B227="","",DB!B227)</f>
        <v/>
      </c>
      <c r="C237" s="170" t="str">
        <f>IF(DB!C227="","",DB!C227)</f>
        <v/>
      </c>
      <c r="D237" s="170"/>
      <c r="E237" s="119" t="str">
        <f>IF(DB!D227="","",DB!D227)</f>
        <v/>
      </c>
      <c r="F237" s="119" t="str">
        <f>IF(DB!E227="","",DB!E227)</f>
        <v/>
      </c>
      <c r="G237" s="119" t="str">
        <f>IF(DB!F227="","",DB!F227)</f>
        <v/>
      </c>
      <c r="H237" s="119" t="str">
        <f>IF(DB!G227="","",DB!G227)</f>
        <v/>
      </c>
      <c r="I237" s="119" t="str">
        <f>IF(DB!H227="","",DB!H227)</f>
        <v/>
      </c>
      <c r="J237" s="50" t="str">
        <f t="shared" si="13"/>
        <v/>
      </c>
      <c r="K237" s="4" t="s">
        <v>42</v>
      </c>
      <c r="L237" s="95" t="s">
        <v>44</v>
      </c>
      <c r="M237" s="96"/>
      <c r="N237" s="97" t="s">
        <v>44</v>
      </c>
      <c r="O237" s="97"/>
      <c r="P237" s="90" t="str">
        <f>IFERROR(IF(L237="Ja",IF(M237/VLOOKUP(N237,Bevölkerung!$C$9:$E$24,3,0)=0,"",IF(M237/VLOOKUP(N237,Bevölkerung!$C$9:$E$24,3,0)="","",M237/VLOOKUP(N237,Bevölkerung!$C$9:$E$24,3,0))),IF(L237="Nein",IF(O237=0,"",IF(O237="","",O237)),IF(L237="(Bitte Wählen)","MV","ERROR"))),"")</f>
        <v>MV</v>
      </c>
      <c r="Q237" s="91" t="str">
        <f>IF(P237="","(Bitte Fallzahlen pflegen)",IF('3a. Bewertung der Leistungen'!P237&gt;Größenordnung!$A$9,Größenordnung!$C$9,IF('3a. Bewertung der Leistungen'!P237&gt;Größenordnung!$A$8,Größenordnung!$C$8,IF('3a. Bewertung der Leistungen'!P237&gt;Größenordnung!$A$7,Größenordnung!$C$7,IF('3a. Bewertung der Leistungen'!P237&gt;Größenordnung!$A$6,Größenordnung!$C$6,IF('3a. Bewertung der Leistungen'!P237&gt;Größenordnung!$A$5,Größenordnung!$C$5,IF('3a. Bewertung der Leistungen'!P237&gt;Größenordnung!$A$4,Größenordnung!$C$4,IF('3a. Bewertung der Leistungen'!P237&gt;Größenordnung!$A$3,Größenordnung!$C$3,"ERROR"))))))))</f>
        <v>1000001-10000000</v>
      </c>
      <c r="R237" s="91" t="str">
        <f>IF(L237="(Bitte Wählen)","(Bitte pflegen)",IF(Q237="(Bitte Fallzahlen pflegen)","(Bitte pflegen)",VLOOKUP(Q237,Größenordnung!$C$3:$D$9,2,0)))</f>
        <v>(Bitte pflegen)</v>
      </c>
      <c r="S237" s="98" t="s">
        <v>44</v>
      </c>
      <c r="T237" s="98" t="s">
        <v>44</v>
      </c>
      <c r="U237" s="98" t="s">
        <v>44</v>
      </c>
      <c r="V237" s="92" t="str">
        <f t="shared" si="16"/>
        <v>(Bitte pflegen)</v>
      </c>
      <c r="W237" s="92"/>
      <c r="X237" s="92" t="str">
        <f t="shared" si="14"/>
        <v>(Bitte pflegen)</v>
      </c>
      <c r="Y237" s="92"/>
      <c r="Z237" s="92" t="str">
        <f t="shared" si="15"/>
        <v>Nein</v>
      </c>
    </row>
    <row r="238" spans="2:26" x14ac:dyDescent="0.3">
      <c r="B238" s="89" t="str">
        <f>IF(DB!B228="","",DB!B228)</f>
        <v/>
      </c>
      <c r="C238" s="170" t="str">
        <f>IF(DB!C228="","",DB!C228)</f>
        <v/>
      </c>
      <c r="D238" s="170"/>
      <c r="E238" s="119" t="str">
        <f>IF(DB!D228="","",DB!D228)</f>
        <v/>
      </c>
      <c r="F238" s="119" t="str">
        <f>IF(DB!E228="","",DB!E228)</f>
        <v/>
      </c>
      <c r="G238" s="119" t="str">
        <f>IF(DB!F228="","",DB!F228)</f>
        <v/>
      </c>
      <c r="H238" s="119" t="str">
        <f>IF(DB!G228="","",DB!G228)</f>
        <v/>
      </c>
      <c r="I238" s="119" t="str">
        <f>IF(DB!H228="","",DB!H228)</f>
        <v/>
      </c>
      <c r="J238" s="50" t="str">
        <f t="shared" si="13"/>
        <v/>
      </c>
      <c r="K238" s="4" t="s">
        <v>42</v>
      </c>
      <c r="L238" s="95" t="s">
        <v>44</v>
      </c>
      <c r="M238" s="96"/>
      <c r="N238" s="97" t="s">
        <v>44</v>
      </c>
      <c r="O238" s="97"/>
      <c r="P238" s="90" t="str">
        <f>IFERROR(IF(L238="Ja",IF(M238/VLOOKUP(N238,Bevölkerung!$C$9:$E$24,3,0)=0,"",IF(M238/VLOOKUP(N238,Bevölkerung!$C$9:$E$24,3,0)="","",M238/VLOOKUP(N238,Bevölkerung!$C$9:$E$24,3,0))),IF(L238="Nein",IF(O238=0,"",IF(O238="","",O238)),IF(L238="(Bitte Wählen)","MV","ERROR"))),"")</f>
        <v>MV</v>
      </c>
      <c r="Q238" s="91" t="str">
        <f>IF(P238="","(Bitte Fallzahlen pflegen)",IF('3a. Bewertung der Leistungen'!P238&gt;Größenordnung!$A$9,Größenordnung!$C$9,IF('3a. Bewertung der Leistungen'!P238&gt;Größenordnung!$A$8,Größenordnung!$C$8,IF('3a. Bewertung der Leistungen'!P238&gt;Größenordnung!$A$7,Größenordnung!$C$7,IF('3a. Bewertung der Leistungen'!P238&gt;Größenordnung!$A$6,Größenordnung!$C$6,IF('3a. Bewertung der Leistungen'!P238&gt;Größenordnung!$A$5,Größenordnung!$C$5,IF('3a. Bewertung der Leistungen'!P238&gt;Größenordnung!$A$4,Größenordnung!$C$4,IF('3a. Bewertung der Leistungen'!P238&gt;Größenordnung!$A$3,Größenordnung!$C$3,"ERROR"))))))))</f>
        <v>1000001-10000000</v>
      </c>
      <c r="R238" s="91" t="str">
        <f>IF(L238="(Bitte Wählen)","(Bitte pflegen)",IF(Q238="(Bitte Fallzahlen pflegen)","(Bitte pflegen)",VLOOKUP(Q238,Größenordnung!$C$3:$D$9,2,0)))</f>
        <v>(Bitte pflegen)</v>
      </c>
      <c r="S238" s="98" t="s">
        <v>44</v>
      </c>
      <c r="T238" s="98" t="s">
        <v>44</v>
      </c>
      <c r="U238" s="98" t="s">
        <v>44</v>
      </c>
      <c r="V238" s="92" t="str">
        <f t="shared" si="16"/>
        <v>(Bitte pflegen)</v>
      </c>
      <c r="W238" s="92"/>
      <c r="X238" s="92" t="str">
        <f t="shared" si="14"/>
        <v>(Bitte pflegen)</v>
      </c>
      <c r="Y238" s="92"/>
      <c r="Z238" s="92" t="str">
        <f t="shared" si="15"/>
        <v>Nein</v>
      </c>
    </row>
    <row r="239" spans="2:26" x14ac:dyDescent="0.3">
      <c r="B239" s="89" t="str">
        <f>IF(DB!B229="","",DB!B229)</f>
        <v/>
      </c>
      <c r="C239" s="170" t="str">
        <f>IF(DB!C229="","",DB!C229)</f>
        <v/>
      </c>
      <c r="D239" s="170"/>
      <c r="E239" s="119" t="str">
        <f>IF(DB!D229="","",DB!D229)</f>
        <v/>
      </c>
      <c r="F239" s="119" t="str">
        <f>IF(DB!E229="","",DB!E229)</f>
        <v/>
      </c>
      <c r="G239" s="119" t="str">
        <f>IF(DB!F229="","",DB!F229)</f>
        <v/>
      </c>
      <c r="H239" s="119" t="str">
        <f>IF(DB!G229="","",DB!G229)</f>
        <v/>
      </c>
      <c r="I239" s="119" t="str">
        <f>IF(DB!H229="","",DB!H229)</f>
        <v/>
      </c>
      <c r="J239" s="50" t="str">
        <f t="shared" si="13"/>
        <v/>
      </c>
      <c r="K239" s="4" t="s">
        <v>42</v>
      </c>
      <c r="L239" s="95" t="s">
        <v>44</v>
      </c>
      <c r="M239" s="96"/>
      <c r="N239" s="97" t="s">
        <v>44</v>
      </c>
      <c r="O239" s="97"/>
      <c r="P239" s="90" t="str">
        <f>IFERROR(IF(L239="Ja",IF(M239/VLOOKUP(N239,Bevölkerung!$C$9:$E$24,3,0)=0,"",IF(M239/VLOOKUP(N239,Bevölkerung!$C$9:$E$24,3,0)="","",M239/VLOOKUP(N239,Bevölkerung!$C$9:$E$24,3,0))),IF(L239="Nein",IF(O239=0,"",IF(O239="","",O239)),IF(L239="(Bitte Wählen)","MV","ERROR"))),"")</f>
        <v>MV</v>
      </c>
      <c r="Q239" s="91" t="str">
        <f>IF(P239="","(Bitte Fallzahlen pflegen)",IF('3a. Bewertung der Leistungen'!P239&gt;Größenordnung!$A$9,Größenordnung!$C$9,IF('3a. Bewertung der Leistungen'!P239&gt;Größenordnung!$A$8,Größenordnung!$C$8,IF('3a. Bewertung der Leistungen'!P239&gt;Größenordnung!$A$7,Größenordnung!$C$7,IF('3a. Bewertung der Leistungen'!P239&gt;Größenordnung!$A$6,Größenordnung!$C$6,IF('3a. Bewertung der Leistungen'!P239&gt;Größenordnung!$A$5,Größenordnung!$C$5,IF('3a. Bewertung der Leistungen'!P239&gt;Größenordnung!$A$4,Größenordnung!$C$4,IF('3a. Bewertung der Leistungen'!P239&gt;Größenordnung!$A$3,Größenordnung!$C$3,"ERROR"))))))))</f>
        <v>1000001-10000000</v>
      </c>
      <c r="R239" s="91" t="str">
        <f>IF(L239="(Bitte Wählen)","(Bitte pflegen)",IF(Q239="(Bitte Fallzahlen pflegen)","(Bitte pflegen)",VLOOKUP(Q239,Größenordnung!$C$3:$D$9,2,0)))</f>
        <v>(Bitte pflegen)</v>
      </c>
      <c r="S239" s="98" t="s">
        <v>44</v>
      </c>
      <c r="T239" s="98" t="s">
        <v>44</v>
      </c>
      <c r="U239" s="98" t="s">
        <v>44</v>
      </c>
      <c r="V239" s="92" t="str">
        <f t="shared" si="16"/>
        <v>(Bitte pflegen)</v>
      </c>
      <c r="W239" s="92"/>
      <c r="X239" s="92" t="str">
        <f t="shared" si="14"/>
        <v>(Bitte pflegen)</v>
      </c>
      <c r="Y239" s="92"/>
      <c r="Z239" s="92" t="str">
        <f t="shared" si="15"/>
        <v>Nein</v>
      </c>
    </row>
    <row r="240" spans="2:26" x14ac:dyDescent="0.3">
      <c r="B240" s="89" t="str">
        <f>IF(DB!B230="","",DB!B230)</f>
        <v/>
      </c>
      <c r="C240" s="170" t="str">
        <f>IF(DB!C230="","",DB!C230)</f>
        <v/>
      </c>
      <c r="D240" s="170"/>
      <c r="E240" s="119" t="str">
        <f>IF(DB!D230="","",DB!D230)</f>
        <v/>
      </c>
      <c r="F240" s="119" t="str">
        <f>IF(DB!E230="","",DB!E230)</f>
        <v/>
      </c>
      <c r="G240" s="119" t="str">
        <f>IF(DB!F230="","",DB!F230)</f>
        <v/>
      </c>
      <c r="H240" s="119" t="str">
        <f>IF(DB!G230="","",DB!G230)</f>
        <v/>
      </c>
      <c r="I240" s="119" t="str">
        <f>IF(DB!H230="","",DB!H230)</f>
        <v/>
      </c>
      <c r="J240" s="50" t="str">
        <f t="shared" si="13"/>
        <v/>
      </c>
      <c r="K240" s="4" t="s">
        <v>42</v>
      </c>
      <c r="L240" s="95" t="s">
        <v>44</v>
      </c>
      <c r="M240" s="96"/>
      <c r="N240" s="97" t="s">
        <v>44</v>
      </c>
      <c r="O240" s="97"/>
      <c r="P240" s="90" t="str">
        <f>IFERROR(IF(L240="Ja",IF(M240/VLOOKUP(N240,Bevölkerung!$C$9:$E$24,3,0)=0,"",IF(M240/VLOOKUP(N240,Bevölkerung!$C$9:$E$24,3,0)="","",M240/VLOOKUP(N240,Bevölkerung!$C$9:$E$24,3,0))),IF(L240="Nein",IF(O240=0,"",IF(O240="","",O240)),IF(L240="(Bitte Wählen)","MV","ERROR"))),"")</f>
        <v>MV</v>
      </c>
      <c r="Q240" s="91" t="str">
        <f>IF(P240="","(Bitte Fallzahlen pflegen)",IF('3a. Bewertung der Leistungen'!P240&gt;Größenordnung!$A$9,Größenordnung!$C$9,IF('3a. Bewertung der Leistungen'!P240&gt;Größenordnung!$A$8,Größenordnung!$C$8,IF('3a. Bewertung der Leistungen'!P240&gt;Größenordnung!$A$7,Größenordnung!$C$7,IF('3a. Bewertung der Leistungen'!P240&gt;Größenordnung!$A$6,Größenordnung!$C$6,IF('3a. Bewertung der Leistungen'!P240&gt;Größenordnung!$A$5,Größenordnung!$C$5,IF('3a. Bewertung der Leistungen'!P240&gt;Größenordnung!$A$4,Größenordnung!$C$4,IF('3a. Bewertung der Leistungen'!P240&gt;Größenordnung!$A$3,Größenordnung!$C$3,"ERROR"))))))))</f>
        <v>1000001-10000000</v>
      </c>
      <c r="R240" s="91" t="str">
        <f>IF(L240="(Bitte Wählen)","(Bitte pflegen)",IF(Q240="(Bitte Fallzahlen pflegen)","(Bitte pflegen)",VLOOKUP(Q240,Größenordnung!$C$3:$D$9,2,0)))</f>
        <v>(Bitte pflegen)</v>
      </c>
      <c r="S240" s="98" t="s">
        <v>44</v>
      </c>
      <c r="T240" s="98" t="s">
        <v>44</v>
      </c>
      <c r="U240" s="98" t="s">
        <v>44</v>
      </c>
      <c r="V240" s="92" t="str">
        <f t="shared" si="16"/>
        <v>(Bitte pflegen)</v>
      </c>
      <c r="W240" s="92"/>
      <c r="X240" s="92" t="str">
        <f t="shared" si="14"/>
        <v>(Bitte pflegen)</v>
      </c>
      <c r="Y240" s="92"/>
      <c r="Z240" s="92" t="str">
        <f t="shared" si="15"/>
        <v>Nein</v>
      </c>
    </row>
    <row r="241" spans="2:26" x14ac:dyDescent="0.3">
      <c r="B241" s="89" t="str">
        <f>IF(DB!B231="","",DB!B231)</f>
        <v/>
      </c>
      <c r="C241" s="170" t="str">
        <f>IF(DB!C231="","",DB!C231)</f>
        <v/>
      </c>
      <c r="D241" s="170"/>
      <c r="E241" s="119" t="str">
        <f>IF(DB!D231="","",DB!D231)</f>
        <v/>
      </c>
      <c r="F241" s="119" t="str">
        <f>IF(DB!E231="","",DB!E231)</f>
        <v/>
      </c>
      <c r="G241" s="119" t="str">
        <f>IF(DB!F231="","",DB!F231)</f>
        <v/>
      </c>
      <c r="H241" s="119" t="str">
        <f>IF(DB!G231="","",DB!G231)</f>
        <v/>
      </c>
      <c r="I241" s="119" t="str">
        <f>IF(DB!H231="","",DB!H231)</f>
        <v/>
      </c>
      <c r="J241" s="50" t="str">
        <f t="shared" si="13"/>
        <v/>
      </c>
      <c r="K241" s="4" t="s">
        <v>42</v>
      </c>
      <c r="L241" s="95" t="s">
        <v>44</v>
      </c>
      <c r="M241" s="96"/>
      <c r="N241" s="97" t="s">
        <v>44</v>
      </c>
      <c r="O241" s="97"/>
      <c r="P241" s="90" t="str">
        <f>IFERROR(IF(L241="Ja",IF(M241/VLOOKUP(N241,Bevölkerung!$C$9:$E$24,3,0)=0,"",IF(M241/VLOOKUP(N241,Bevölkerung!$C$9:$E$24,3,0)="","",M241/VLOOKUP(N241,Bevölkerung!$C$9:$E$24,3,0))),IF(L241="Nein",IF(O241=0,"",IF(O241="","",O241)),IF(L241="(Bitte Wählen)","MV","ERROR"))),"")</f>
        <v>MV</v>
      </c>
      <c r="Q241" s="91" t="str">
        <f>IF(P241="","(Bitte Fallzahlen pflegen)",IF('3a. Bewertung der Leistungen'!P241&gt;Größenordnung!$A$9,Größenordnung!$C$9,IF('3a. Bewertung der Leistungen'!P241&gt;Größenordnung!$A$8,Größenordnung!$C$8,IF('3a. Bewertung der Leistungen'!P241&gt;Größenordnung!$A$7,Größenordnung!$C$7,IF('3a. Bewertung der Leistungen'!P241&gt;Größenordnung!$A$6,Größenordnung!$C$6,IF('3a. Bewertung der Leistungen'!P241&gt;Größenordnung!$A$5,Größenordnung!$C$5,IF('3a. Bewertung der Leistungen'!P241&gt;Größenordnung!$A$4,Größenordnung!$C$4,IF('3a. Bewertung der Leistungen'!P241&gt;Größenordnung!$A$3,Größenordnung!$C$3,"ERROR"))))))))</f>
        <v>1000001-10000000</v>
      </c>
      <c r="R241" s="91" t="str">
        <f>IF(L241="(Bitte Wählen)","(Bitte pflegen)",IF(Q241="(Bitte Fallzahlen pflegen)","(Bitte pflegen)",VLOOKUP(Q241,Größenordnung!$C$3:$D$9,2,0)))</f>
        <v>(Bitte pflegen)</v>
      </c>
      <c r="S241" s="98" t="s">
        <v>44</v>
      </c>
      <c r="T241" s="98" t="s">
        <v>44</v>
      </c>
      <c r="U241" s="98" t="s">
        <v>44</v>
      </c>
      <c r="V241" s="92" t="str">
        <f t="shared" si="16"/>
        <v>(Bitte pflegen)</v>
      </c>
      <c r="W241" s="92"/>
      <c r="X241" s="92" t="str">
        <f t="shared" si="14"/>
        <v>(Bitte pflegen)</v>
      </c>
      <c r="Y241" s="92"/>
      <c r="Z241" s="92" t="str">
        <f t="shared" si="15"/>
        <v>Nein</v>
      </c>
    </row>
    <row r="242" spans="2:26" x14ac:dyDescent="0.3">
      <c r="B242" s="89" t="str">
        <f>IF(DB!B232="","",DB!B232)</f>
        <v/>
      </c>
      <c r="C242" s="170" t="str">
        <f>IF(DB!C232="","",DB!C232)</f>
        <v/>
      </c>
      <c r="D242" s="170"/>
      <c r="E242" s="119" t="str">
        <f>IF(DB!D232="","",DB!D232)</f>
        <v/>
      </c>
      <c r="F242" s="119" t="str">
        <f>IF(DB!E232="","",DB!E232)</f>
        <v/>
      </c>
      <c r="G242" s="119" t="str">
        <f>IF(DB!F232="","",DB!F232)</f>
        <v/>
      </c>
      <c r="H242" s="119" t="str">
        <f>IF(DB!G232="","",DB!G232)</f>
        <v/>
      </c>
      <c r="I242" s="119" t="str">
        <f>IF(DB!H232="","",DB!H232)</f>
        <v/>
      </c>
      <c r="J242" s="50" t="str">
        <f t="shared" si="13"/>
        <v/>
      </c>
      <c r="K242" s="4" t="s">
        <v>42</v>
      </c>
      <c r="L242" s="95" t="s">
        <v>44</v>
      </c>
      <c r="M242" s="96"/>
      <c r="N242" s="97" t="s">
        <v>44</v>
      </c>
      <c r="O242" s="97"/>
      <c r="P242" s="90" t="str">
        <f>IFERROR(IF(L242="Ja",IF(M242/VLOOKUP(N242,Bevölkerung!$C$9:$E$24,3,0)=0,"",IF(M242/VLOOKUP(N242,Bevölkerung!$C$9:$E$24,3,0)="","",M242/VLOOKUP(N242,Bevölkerung!$C$9:$E$24,3,0))),IF(L242="Nein",IF(O242=0,"",IF(O242="","",O242)),IF(L242="(Bitte Wählen)","MV","ERROR"))),"")</f>
        <v>MV</v>
      </c>
      <c r="Q242" s="91" t="str">
        <f>IF(P242="","(Bitte Fallzahlen pflegen)",IF('3a. Bewertung der Leistungen'!P242&gt;Größenordnung!$A$9,Größenordnung!$C$9,IF('3a. Bewertung der Leistungen'!P242&gt;Größenordnung!$A$8,Größenordnung!$C$8,IF('3a. Bewertung der Leistungen'!P242&gt;Größenordnung!$A$7,Größenordnung!$C$7,IF('3a. Bewertung der Leistungen'!P242&gt;Größenordnung!$A$6,Größenordnung!$C$6,IF('3a. Bewertung der Leistungen'!P242&gt;Größenordnung!$A$5,Größenordnung!$C$5,IF('3a. Bewertung der Leistungen'!P242&gt;Größenordnung!$A$4,Größenordnung!$C$4,IF('3a. Bewertung der Leistungen'!P242&gt;Größenordnung!$A$3,Größenordnung!$C$3,"ERROR"))))))))</f>
        <v>1000001-10000000</v>
      </c>
      <c r="R242" s="91" t="str">
        <f>IF(L242="(Bitte Wählen)","(Bitte pflegen)",IF(Q242="(Bitte Fallzahlen pflegen)","(Bitte pflegen)",VLOOKUP(Q242,Größenordnung!$C$3:$D$9,2,0)))</f>
        <v>(Bitte pflegen)</v>
      </c>
      <c r="S242" s="98" t="s">
        <v>44</v>
      </c>
      <c r="T242" s="98" t="s">
        <v>44</v>
      </c>
      <c r="U242" s="98" t="s">
        <v>44</v>
      </c>
      <c r="V242" s="92" t="str">
        <f t="shared" si="16"/>
        <v>(Bitte pflegen)</v>
      </c>
      <c r="W242" s="92"/>
      <c r="X242" s="92" t="str">
        <f t="shared" si="14"/>
        <v>(Bitte pflegen)</v>
      </c>
      <c r="Y242" s="92"/>
      <c r="Z242" s="92" t="str">
        <f t="shared" si="15"/>
        <v>Nein</v>
      </c>
    </row>
    <row r="243" spans="2:26" x14ac:dyDescent="0.3">
      <c r="B243" s="89" t="str">
        <f>IF(DB!B233="","",DB!B233)</f>
        <v/>
      </c>
      <c r="C243" s="170" t="str">
        <f>IF(DB!C233="","",DB!C233)</f>
        <v/>
      </c>
      <c r="D243" s="170"/>
      <c r="E243" s="119" t="str">
        <f>IF(DB!D233="","",DB!D233)</f>
        <v/>
      </c>
      <c r="F243" s="119" t="str">
        <f>IF(DB!E233="","",DB!E233)</f>
        <v/>
      </c>
      <c r="G243" s="119" t="str">
        <f>IF(DB!F233="","",DB!F233)</f>
        <v/>
      </c>
      <c r="H243" s="119" t="str">
        <f>IF(DB!G233="","",DB!G233)</f>
        <v/>
      </c>
      <c r="I243" s="119" t="str">
        <f>IF(DB!H233="","",DB!H233)</f>
        <v/>
      </c>
      <c r="J243" s="50" t="str">
        <f t="shared" si="13"/>
        <v/>
      </c>
      <c r="K243" s="4" t="s">
        <v>42</v>
      </c>
      <c r="L243" s="95" t="s">
        <v>44</v>
      </c>
      <c r="M243" s="96"/>
      <c r="N243" s="97" t="s">
        <v>44</v>
      </c>
      <c r="O243" s="97"/>
      <c r="P243" s="90" t="str">
        <f>IFERROR(IF(L243="Ja",IF(M243/VLOOKUP(N243,Bevölkerung!$C$9:$E$24,3,0)=0,"",IF(M243/VLOOKUP(N243,Bevölkerung!$C$9:$E$24,3,0)="","",M243/VLOOKUP(N243,Bevölkerung!$C$9:$E$24,3,0))),IF(L243="Nein",IF(O243=0,"",IF(O243="","",O243)),IF(L243="(Bitte Wählen)","MV","ERROR"))),"")</f>
        <v>MV</v>
      </c>
      <c r="Q243" s="91" t="str">
        <f>IF(P243="","(Bitte Fallzahlen pflegen)",IF('3a. Bewertung der Leistungen'!P243&gt;Größenordnung!$A$9,Größenordnung!$C$9,IF('3a. Bewertung der Leistungen'!P243&gt;Größenordnung!$A$8,Größenordnung!$C$8,IF('3a. Bewertung der Leistungen'!P243&gt;Größenordnung!$A$7,Größenordnung!$C$7,IF('3a. Bewertung der Leistungen'!P243&gt;Größenordnung!$A$6,Größenordnung!$C$6,IF('3a. Bewertung der Leistungen'!P243&gt;Größenordnung!$A$5,Größenordnung!$C$5,IF('3a. Bewertung der Leistungen'!P243&gt;Größenordnung!$A$4,Größenordnung!$C$4,IF('3a. Bewertung der Leistungen'!P243&gt;Größenordnung!$A$3,Größenordnung!$C$3,"ERROR"))))))))</f>
        <v>1000001-10000000</v>
      </c>
      <c r="R243" s="91" t="str">
        <f>IF(L243="(Bitte Wählen)","(Bitte pflegen)",IF(Q243="(Bitte Fallzahlen pflegen)","(Bitte pflegen)",VLOOKUP(Q243,Größenordnung!$C$3:$D$9,2,0)))</f>
        <v>(Bitte pflegen)</v>
      </c>
      <c r="S243" s="98" t="s">
        <v>44</v>
      </c>
      <c r="T243" s="98" t="s">
        <v>44</v>
      </c>
      <c r="U243" s="98" t="s">
        <v>44</v>
      </c>
      <c r="V243" s="92" t="str">
        <f t="shared" si="16"/>
        <v>(Bitte pflegen)</v>
      </c>
      <c r="W243" s="92"/>
      <c r="X243" s="92" t="str">
        <f t="shared" si="14"/>
        <v>(Bitte pflegen)</v>
      </c>
      <c r="Y243" s="92"/>
      <c r="Z243" s="92" t="str">
        <f t="shared" si="15"/>
        <v>Nein</v>
      </c>
    </row>
    <row r="244" spans="2:26" x14ac:dyDescent="0.3">
      <c r="B244" s="89" t="str">
        <f>IF(DB!B234="","",DB!B234)</f>
        <v/>
      </c>
      <c r="C244" s="170" t="str">
        <f>IF(DB!C234="","",DB!C234)</f>
        <v/>
      </c>
      <c r="D244" s="170"/>
      <c r="E244" s="119" t="str">
        <f>IF(DB!D234="","",DB!D234)</f>
        <v/>
      </c>
      <c r="F244" s="119" t="str">
        <f>IF(DB!E234="","",DB!E234)</f>
        <v/>
      </c>
      <c r="G244" s="119" t="str">
        <f>IF(DB!F234="","",DB!F234)</f>
        <v/>
      </c>
      <c r="H244" s="119" t="str">
        <f>IF(DB!G234="","",DB!G234)</f>
        <v/>
      </c>
      <c r="I244" s="119" t="str">
        <f>IF(DB!H234="","",DB!H234)</f>
        <v/>
      </c>
      <c r="J244" s="50" t="str">
        <f t="shared" si="13"/>
        <v/>
      </c>
      <c r="K244" s="4" t="s">
        <v>42</v>
      </c>
      <c r="L244" s="95" t="s">
        <v>44</v>
      </c>
      <c r="M244" s="96"/>
      <c r="N244" s="97" t="s">
        <v>44</v>
      </c>
      <c r="O244" s="97"/>
      <c r="P244" s="90" t="str">
        <f>IFERROR(IF(L244="Ja",IF(M244/VLOOKUP(N244,Bevölkerung!$C$9:$E$24,3,0)=0,"",IF(M244/VLOOKUP(N244,Bevölkerung!$C$9:$E$24,3,0)="","",M244/VLOOKUP(N244,Bevölkerung!$C$9:$E$24,3,0))),IF(L244="Nein",IF(O244=0,"",IF(O244="","",O244)),IF(L244="(Bitte Wählen)","MV","ERROR"))),"")</f>
        <v>MV</v>
      </c>
      <c r="Q244" s="91" t="str">
        <f>IF(P244="","(Bitte Fallzahlen pflegen)",IF('3a. Bewertung der Leistungen'!P244&gt;Größenordnung!$A$9,Größenordnung!$C$9,IF('3a. Bewertung der Leistungen'!P244&gt;Größenordnung!$A$8,Größenordnung!$C$8,IF('3a. Bewertung der Leistungen'!P244&gt;Größenordnung!$A$7,Größenordnung!$C$7,IF('3a. Bewertung der Leistungen'!P244&gt;Größenordnung!$A$6,Größenordnung!$C$6,IF('3a. Bewertung der Leistungen'!P244&gt;Größenordnung!$A$5,Größenordnung!$C$5,IF('3a. Bewertung der Leistungen'!P244&gt;Größenordnung!$A$4,Größenordnung!$C$4,IF('3a. Bewertung der Leistungen'!P244&gt;Größenordnung!$A$3,Größenordnung!$C$3,"ERROR"))))))))</f>
        <v>1000001-10000000</v>
      </c>
      <c r="R244" s="91" t="str">
        <f>IF(L244="(Bitte Wählen)","(Bitte pflegen)",IF(Q244="(Bitte Fallzahlen pflegen)","(Bitte pflegen)",VLOOKUP(Q244,Größenordnung!$C$3:$D$9,2,0)))</f>
        <v>(Bitte pflegen)</v>
      </c>
      <c r="S244" s="98" t="s">
        <v>44</v>
      </c>
      <c r="T244" s="98" t="s">
        <v>44</v>
      </c>
      <c r="U244" s="98" t="s">
        <v>44</v>
      </c>
      <c r="V244" s="92" t="str">
        <f t="shared" si="16"/>
        <v>(Bitte pflegen)</v>
      </c>
      <c r="W244" s="92"/>
      <c r="X244" s="92" t="str">
        <f t="shared" si="14"/>
        <v>(Bitte pflegen)</v>
      </c>
      <c r="Y244" s="92"/>
      <c r="Z244" s="92" t="str">
        <f t="shared" si="15"/>
        <v>Nein</v>
      </c>
    </row>
    <row r="245" spans="2:26" x14ac:dyDescent="0.3">
      <c r="B245" s="89" t="str">
        <f>IF(DB!B235="","",DB!B235)</f>
        <v/>
      </c>
      <c r="C245" s="170" t="str">
        <f>IF(DB!C235="","",DB!C235)</f>
        <v/>
      </c>
      <c r="D245" s="170"/>
      <c r="E245" s="119" t="str">
        <f>IF(DB!D235="","",DB!D235)</f>
        <v/>
      </c>
      <c r="F245" s="119" t="str">
        <f>IF(DB!E235="","",DB!E235)</f>
        <v/>
      </c>
      <c r="G245" s="119" t="str">
        <f>IF(DB!F235="","",DB!F235)</f>
        <v/>
      </c>
      <c r="H245" s="119" t="str">
        <f>IF(DB!G235="","",DB!G235)</f>
        <v/>
      </c>
      <c r="I245" s="119" t="str">
        <f>IF(DB!H235="","",DB!H235)</f>
        <v/>
      </c>
      <c r="J245" s="50" t="str">
        <f t="shared" si="13"/>
        <v/>
      </c>
      <c r="K245" s="4" t="s">
        <v>42</v>
      </c>
      <c r="L245" s="95" t="s">
        <v>44</v>
      </c>
      <c r="M245" s="96"/>
      <c r="N245" s="97" t="s">
        <v>44</v>
      </c>
      <c r="O245" s="97"/>
      <c r="P245" s="90" t="str">
        <f>IFERROR(IF(L245="Ja",IF(M245/VLOOKUP(N245,Bevölkerung!$C$9:$E$24,3,0)=0,"",IF(M245/VLOOKUP(N245,Bevölkerung!$C$9:$E$24,3,0)="","",M245/VLOOKUP(N245,Bevölkerung!$C$9:$E$24,3,0))),IF(L245="Nein",IF(O245=0,"",IF(O245="","",O245)),IF(L245="(Bitte Wählen)","MV","ERROR"))),"")</f>
        <v>MV</v>
      </c>
      <c r="Q245" s="91" t="str">
        <f>IF(P245="","(Bitte Fallzahlen pflegen)",IF('3a. Bewertung der Leistungen'!P245&gt;Größenordnung!$A$9,Größenordnung!$C$9,IF('3a. Bewertung der Leistungen'!P245&gt;Größenordnung!$A$8,Größenordnung!$C$8,IF('3a. Bewertung der Leistungen'!P245&gt;Größenordnung!$A$7,Größenordnung!$C$7,IF('3a. Bewertung der Leistungen'!P245&gt;Größenordnung!$A$6,Größenordnung!$C$6,IF('3a. Bewertung der Leistungen'!P245&gt;Größenordnung!$A$5,Größenordnung!$C$5,IF('3a. Bewertung der Leistungen'!P245&gt;Größenordnung!$A$4,Größenordnung!$C$4,IF('3a. Bewertung der Leistungen'!P245&gt;Größenordnung!$A$3,Größenordnung!$C$3,"ERROR"))))))))</f>
        <v>1000001-10000000</v>
      </c>
      <c r="R245" s="91" t="str">
        <f>IF(L245="(Bitte Wählen)","(Bitte pflegen)",IF(Q245="(Bitte Fallzahlen pflegen)","(Bitte pflegen)",VLOOKUP(Q245,Größenordnung!$C$3:$D$9,2,0)))</f>
        <v>(Bitte pflegen)</v>
      </c>
      <c r="S245" s="98" t="s">
        <v>44</v>
      </c>
      <c r="T245" s="98" t="s">
        <v>44</v>
      </c>
      <c r="U245" s="98" t="s">
        <v>44</v>
      </c>
      <c r="V245" s="92" t="str">
        <f t="shared" si="16"/>
        <v>(Bitte pflegen)</v>
      </c>
      <c r="W245" s="92"/>
      <c r="X245" s="92" t="str">
        <f t="shared" si="14"/>
        <v>(Bitte pflegen)</v>
      </c>
      <c r="Y245" s="92"/>
      <c r="Z245" s="92" t="str">
        <f t="shared" si="15"/>
        <v>Nein</v>
      </c>
    </row>
    <row r="246" spans="2:26" x14ac:dyDescent="0.3">
      <c r="B246" s="89" t="str">
        <f>IF(DB!B236="","",DB!B236)</f>
        <v/>
      </c>
      <c r="C246" s="170" t="str">
        <f>IF(DB!C236="","",DB!C236)</f>
        <v/>
      </c>
      <c r="D246" s="170"/>
      <c r="E246" s="119" t="str">
        <f>IF(DB!D236="","",DB!D236)</f>
        <v/>
      </c>
      <c r="F246" s="119" t="str">
        <f>IF(DB!E236="","",DB!E236)</f>
        <v/>
      </c>
      <c r="G246" s="119" t="str">
        <f>IF(DB!F236="","",DB!F236)</f>
        <v/>
      </c>
      <c r="H246" s="119" t="str">
        <f>IF(DB!G236="","",DB!G236)</f>
        <v/>
      </c>
      <c r="I246" s="119" t="str">
        <f>IF(DB!H236="","",DB!H236)</f>
        <v/>
      </c>
      <c r="J246" s="50" t="str">
        <f t="shared" si="13"/>
        <v/>
      </c>
      <c r="K246" s="4" t="s">
        <v>42</v>
      </c>
      <c r="L246" s="95" t="s">
        <v>44</v>
      </c>
      <c r="M246" s="96"/>
      <c r="N246" s="97" t="s">
        <v>44</v>
      </c>
      <c r="O246" s="97"/>
      <c r="P246" s="90" t="str">
        <f>IFERROR(IF(L246="Ja",IF(M246/VLOOKUP(N246,Bevölkerung!$C$9:$E$24,3,0)=0,"",IF(M246/VLOOKUP(N246,Bevölkerung!$C$9:$E$24,3,0)="","",M246/VLOOKUP(N246,Bevölkerung!$C$9:$E$24,3,0))),IF(L246="Nein",IF(O246=0,"",IF(O246="","",O246)),IF(L246="(Bitte Wählen)","MV","ERROR"))),"")</f>
        <v>MV</v>
      </c>
      <c r="Q246" s="91" t="str">
        <f>IF(P246="","(Bitte Fallzahlen pflegen)",IF('3a. Bewertung der Leistungen'!P246&gt;Größenordnung!$A$9,Größenordnung!$C$9,IF('3a. Bewertung der Leistungen'!P246&gt;Größenordnung!$A$8,Größenordnung!$C$8,IF('3a. Bewertung der Leistungen'!P246&gt;Größenordnung!$A$7,Größenordnung!$C$7,IF('3a. Bewertung der Leistungen'!P246&gt;Größenordnung!$A$6,Größenordnung!$C$6,IF('3a. Bewertung der Leistungen'!P246&gt;Größenordnung!$A$5,Größenordnung!$C$5,IF('3a. Bewertung der Leistungen'!P246&gt;Größenordnung!$A$4,Größenordnung!$C$4,IF('3a. Bewertung der Leistungen'!P246&gt;Größenordnung!$A$3,Größenordnung!$C$3,"ERROR"))))))))</f>
        <v>1000001-10000000</v>
      </c>
      <c r="R246" s="91" t="str">
        <f>IF(L246="(Bitte Wählen)","(Bitte pflegen)",IF(Q246="(Bitte Fallzahlen pflegen)","(Bitte pflegen)",VLOOKUP(Q246,Größenordnung!$C$3:$D$9,2,0)))</f>
        <v>(Bitte pflegen)</v>
      </c>
      <c r="S246" s="98" t="s">
        <v>44</v>
      </c>
      <c r="T246" s="98" t="s">
        <v>44</v>
      </c>
      <c r="U246" s="98" t="s">
        <v>44</v>
      </c>
      <c r="V246" s="92" t="str">
        <f t="shared" si="16"/>
        <v>(Bitte pflegen)</v>
      </c>
      <c r="W246" s="92"/>
      <c r="X246" s="92" t="str">
        <f t="shared" si="14"/>
        <v>(Bitte pflegen)</v>
      </c>
      <c r="Y246" s="92"/>
      <c r="Z246" s="92" t="str">
        <f t="shared" si="15"/>
        <v>Nein</v>
      </c>
    </row>
    <row r="247" spans="2:26" x14ac:dyDescent="0.3">
      <c r="B247" s="89" t="str">
        <f>IF(DB!B237="","",DB!B237)</f>
        <v/>
      </c>
      <c r="C247" s="170" t="str">
        <f>IF(DB!C237="","",DB!C237)</f>
        <v/>
      </c>
      <c r="D247" s="170"/>
      <c r="E247" s="119" t="str">
        <f>IF(DB!D237="","",DB!D237)</f>
        <v/>
      </c>
      <c r="F247" s="119" t="str">
        <f>IF(DB!E237="","",DB!E237)</f>
        <v/>
      </c>
      <c r="G247" s="119" t="str">
        <f>IF(DB!F237="","",DB!F237)</f>
        <v/>
      </c>
      <c r="H247" s="119" t="str">
        <f>IF(DB!G237="","",DB!G237)</f>
        <v/>
      </c>
      <c r="I247" s="119" t="str">
        <f>IF(DB!H237="","",DB!H237)</f>
        <v/>
      </c>
      <c r="J247" s="50" t="str">
        <f t="shared" si="13"/>
        <v/>
      </c>
      <c r="K247" s="4" t="s">
        <v>42</v>
      </c>
      <c r="L247" s="95" t="s">
        <v>44</v>
      </c>
      <c r="M247" s="96"/>
      <c r="N247" s="97" t="s">
        <v>44</v>
      </c>
      <c r="O247" s="97"/>
      <c r="P247" s="90" t="str">
        <f>IFERROR(IF(L247="Ja",IF(M247/VLOOKUP(N247,Bevölkerung!$C$9:$E$24,3,0)=0,"",IF(M247/VLOOKUP(N247,Bevölkerung!$C$9:$E$24,3,0)="","",M247/VLOOKUP(N247,Bevölkerung!$C$9:$E$24,3,0))),IF(L247="Nein",IF(O247=0,"",IF(O247="","",O247)),IF(L247="(Bitte Wählen)","MV","ERROR"))),"")</f>
        <v>MV</v>
      </c>
      <c r="Q247" s="91" t="str">
        <f>IF(P247="","(Bitte Fallzahlen pflegen)",IF('3a. Bewertung der Leistungen'!P247&gt;Größenordnung!$A$9,Größenordnung!$C$9,IF('3a. Bewertung der Leistungen'!P247&gt;Größenordnung!$A$8,Größenordnung!$C$8,IF('3a. Bewertung der Leistungen'!P247&gt;Größenordnung!$A$7,Größenordnung!$C$7,IF('3a. Bewertung der Leistungen'!P247&gt;Größenordnung!$A$6,Größenordnung!$C$6,IF('3a. Bewertung der Leistungen'!P247&gt;Größenordnung!$A$5,Größenordnung!$C$5,IF('3a. Bewertung der Leistungen'!P247&gt;Größenordnung!$A$4,Größenordnung!$C$4,IF('3a. Bewertung der Leistungen'!P247&gt;Größenordnung!$A$3,Größenordnung!$C$3,"ERROR"))))))))</f>
        <v>1000001-10000000</v>
      </c>
      <c r="R247" s="91" t="str">
        <f>IF(L247="(Bitte Wählen)","(Bitte pflegen)",IF(Q247="(Bitte Fallzahlen pflegen)","(Bitte pflegen)",VLOOKUP(Q247,Größenordnung!$C$3:$D$9,2,0)))</f>
        <v>(Bitte pflegen)</v>
      </c>
      <c r="S247" s="98" t="s">
        <v>44</v>
      </c>
      <c r="T247" s="98" t="s">
        <v>44</v>
      </c>
      <c r="U247" s="98" t="s">
        <v>44</v>
      </c>
      <c r="V247" s="92" t="str">
        <f t="shared" si="16"/>
        <v>(Bitte pflegen)</v>
      </c>
      <c r="W247" s="92"/>
      <c r="X247" s="92" t="str">
        <f t="shared" si="14"/>
        <v>(Bitte pflegen)</v>
      </c>
      <c r="Y247" s="92"/>
      <c r="Z247" s="92" t="str">
        <f t="shared" si="15"/>
        <v>Nein</v>
      </c>
    </row>
    <row r="248" spans="2:26" x14ac:dyDescent="0.3">
      <c r="B248" s="89" t="str">
        <f>IF(DB!B238="","",DB!B238)</f>
        <v/>
      </c>
      <c r="C248" s="170" t="str">
        <f>IF(DB!C238="","",DB!C238)</f>
        <v/>
      </c>
      <c r="D248" s="170"/>
      <c r="E248" s="119" t="str">
        <f>IF(DB!D238="","",DB!D238)</f>
        <v/>
      </c>
      <c r="F248" s="119" t="str">
        <f>IF(DB!E238="","",DB!E238)</f>
        <v/>
      </c>
      <c r="G248" s="119" t="str">
        <f>IF(DB!F238="","",DB!F238)</f>
        <v/>
      </c>
      <c r="H248" s="119" t="str">
        <f>IF(DB!G238="","",DB!G238)</f>
        <v/>
      </c>
      <c r="I248" s="119" t="str">
        <f>IF(DB!H238="","",DB!H238)</f>
        <v/>
      </c>
      <c r="J248" s="50" t="str">
        <f t="shared" si="13"/>
        <v/>
      </c>
      <c r="K248" s="4" t="s">
        <v>42</v>
      </c>
      <c r="L248" s="95" t="s">
        <v>44</v>
      </c>
      <c r="M248" s="96"/>
      <c r="N248" s="97" t="s">
        <v>44</v>
      </c>
      <c r="O248" s="97"/>
      <c r="P248" s="90" t="str">
        <f>IFERROR(IF(L248="Ja",IF(M248/VLOOKUP(N248,Bevölkerung!$C$9:$E$24,3,0)=0,"",IF(M248/VLOOKUP(N248,Bevölkerung!$C$9:$E$24,3,0)="","",M248/VLOOKUP(N248,Bevölkerung!$C$9:$E$24,3,0))),IF(L248="Nein",IF(O248=0,"",IF(O248="","",O248)),IF(L248="(Bitte Wählen)","MV","ERROR"))),"")</f>
        <v>MV</v>
      </c>
      <c r="Q248" s="91" t="str">
        <f>IF(P248="","(Bitte Fallzahlen pflegen)",IF('3a. Bewertung der Leistungen'!P248&gt;Größenordnung!$A$9,Größenordnung!$C$9,IF('3a. Bewertung der Leistungen'!P248&gt;Größenordnung!$A$8,Größenordnung!$C$8,IF('3a. Bewertung der Leistungen'!P248&gt;Größenordnung!$A$7,Größenordnung!$C$7,IF('3a. Bewertung der Leistungen'!P248&gt;Größenordnung!$A$6,Größenordnung!$C$6,IF('3a. Bewertung der Leistungen'!P248&gt;Größenordnung!$A$5,Größenordnung!$C$5,IF('3a. Bewertung der Leistungen'!P248&gt;Größenordnung!$A$4,Größenordnung!$C$4,IF('3a. Bewertung der Leistungen'!P248&gt;Größenordnung!$A$3,Größenordnung!$C$3,"ERROR"))))))))</f>
        <v>1000001-10000000</v>
      </c>
      <c r="R248" s="91" t="str">
        <f>IF(L248="(Bitte Wählen)","(Bitte pflegen)",IF(Q248="(Bitte Fallzahlen pflegen)","(Bitte pflegen)",VLOOKUP(Q248,Größenordnung!$C$3:$D$9,2,0)))</f>
        <v>(Bitte pflegen)</v>
      </c>
      <c r="S248" s="98" t="s">
        <v>44</v>
      </c>
      <c r="T248" s="98" t="s">
        <v>44</v>
      </c>
      <c r="U248" s="98" t="s">
        <v>44</v>
      </c>
      <c r="V248" s="92" t="str">
        <f t="shared" si="16"/>
        <v>(Bitte pflegen)</v>
      </c>
      <c r="W248" s="92"/>
      <c r="X248" s="92" t="str">
        <f t="shared" si="14"/>
        <v>(Bitte pflegen)</v>
      </c>
      <c r="Y248" s="92"/>
      <c r="Z248" s="92" t="str">
        <f t="shared" si="15"/>
        <v>Nein</v>
      </c>
    </row>
    <row r="249" spans="2:26" x14ac:dyDescent="0.3">
      <c r="B249" s="89" t="str">
        <f>IF(DB!B239="","",DB!B239)</f>
        <v/>
      </c>
      <c r="C249" s="170" t="str">
        <f>IF(DB!C239="","",DB!C239)</f>
        <v/>
      </c>
      <c r="D249" s="170"/>
      <c r="E249" s="119" t="str">
        <f>IF(DB!D239="","",DB!D239)</f>
        <v/>
      </c>
      <c r="F249" s="119" t="str">
        <f>IF(DB!E239="","",DB!E239)</f>
        <v/>
      </c>
      <c r="G249" s="119" t="str">
        <f>IF(DB!F239="","",DB!F239)</f>
        <v/>
      </c>
      <c r="H249" s="119" t="str">
        <f>IF(DB!G239="","",DB!G239)</f>
        <v/>
      </c>
      <c r="I249" s="119" t="str">
        <f>IF(DB!H239="","",DB!H239)</f>
        <v/>
      </c>
      <c r="J249" s="50" t="str">
        <f t="shared" si="13"/>
        <v/>
      </c>
      <c r="K249" s="4" t="s">
        <v>42</v>
      </c>
      <c r="L249" s="95" t="s">
        <v>44</v>
      </c>
      <c r="M249" s="96"/>
      <c r="N249" s="97" t="s">
        <v>44</v>
      </c>
      <c r="O249" s="97"/>
      <c r="P249" s="90" t="str">
        <f>IFERROR(IF(L249="Ja",IF(M249/VLOOKUP(N249,Bevölkerung!$C$9:$E$24,3,0)=0,"",IF(M249/VLOOKUP(N249,Bevölkerung!$C$9:$E$24,3,0)="","",M249/VLOOKUP(N249,Bevölkerung!$C$9:$E$24,3,0))),IF(L249="Nein",IF(O249=0,"",IF(O249="","",O249)),IF(L249="(Bitte Wählen)","MV","ERROR"))),"")</f>
        <v>MV</v>
      </c>
      <c r="Q249" s="91" t="str">
        <f>IF(P249="","(Bitte Fallzahlen pflegen)",IF('3a. Bewertung der Leistungen'!P249&gt;Größenordnung!$A$9,Größenordnung!$C$9,IF('3a. Bewertung der Leistungen'!P249&gt;Größenordnung!$A$8,Größenordnung!$C$8,IF('3a. Bewertung der Leistungen'!P249&gt;Größenordnung!$A$7,Größenordnung!$C$7,IF('3a. Bewertung der Leistungen'!P249&gt;Größenordnung!$A$6,Größenordnung!$C$6,IF('3a. Bewertung der Leistungen'!P249&gt;Größenordnung!$A$5,Größenordnung!$C$5,IF('3a. Bewertung der Leistungen'!P249&gt;Größenordnung!$A$4,Größenordnung!$C$4,IF('3a. Bewertung der Leistungen'!P249&gt;Größenordnung!$A$3,Größenordnung!$C$3,"ERROR"))))))))</f>
        <v>1000001-10000000</v>
      </c>
      <c r="R249" s="91" t="str">
        <f>IF(L249="(Bitte Wählen)","(Bitte pflegen)",IF(Q249="(Bitte Fallzahlen pflegen)","(Bitte pflegen)",VLOOKUP(Q249,Größenordnung!$C$3:$D$9,2,0)))</f>
        <v>(Bitte pflegen)</v>
      </c>
      <c r="S249" s="98" t="s">
        <v>44</v>
      </c>
      <c r="T249" s="98" t="s">
        <v>44</v>
      </c>
      <c r="U249" s="98" t="s">
        <v>44</v>
      </c>
      <c r="V249" s="92" t="str">
        <f t="shared" si="16"/>
        <v>(Bitte pflegen)</v>
      </c>
      <c r="W249" s="92"/>
      <c r="X249" s="92" t="str">
        <f t="shared" si="14"/>
        <v>(Bitte pflegen)</v>
      </c>
      <c r="Y249" s="92"/>
      <c r="Z249" s="92" t="str">
        <f t="shared" si="15"/>
        <v>Nein</v>
      </c>
    </row>
    <row r="250" spans="2:26" x14ac:dyDescent="0.3">
      <c r="B250" s="89" t="str">
        <f>IF(DB!B240="","",DB!B240)</f>
        <v/>
      </c>
      <c r="C250" s="170" t="str">
        <f>IF(DB!C240="","",DB!C240)</f>
        <v/>
      </c>
      <c r="D250" s="170"/>
      <c r="E250" s="119" t="str">
        <f>IF(DB!D240="","",DB!D240)</f>
        <v/>
      </c>
      <c r="F250" s="119" t="str">
        <f>IF(DB!E240="","",DB!E240)</f>
        <v/>
      </c>
      <c r="G250" s="119" t="str">
        <f>IF(DB!F240="","",DB!F240)</f>
        <v/>
      </c>
      <c r="H250" s="119" t="str">
        <f>IF(DB!G240="","",DB!G240)</f>
        <v/>
      </c>
      <c r="I250" s="119" t="str">
        <f>IF(DB!H240="","",DB!H240)</f>
        <v/>
      </c>
      <c r="J250" s="50" t="str">
        <f t="shared" si="13"/>
        <v/>
      </c>
      <c r="K250" s="4" t="s">
        <v>42</v>
      </c>
      <c r="L250" s="95" t="s">
        <v>44</v>
      </c>
      <c r="M250" s="96"/>
      <c r="N250" s="97" t="s">
        <v>44</v>
      </c>
      <c r="O250" s="97"/>
      <c r="P250" s="90" t="str">
        <f>IFERROR(IF(L250="Ja",IF(M250/VLOOKUP(N250,Bevölkerung!$C$9:$E$24,3,0)=0,"",IF(M250/VLOOKUP(N250,Bevölkerung!$C$9:$E$24,3,0)="","",M250/VLOOKUP(N250,Bevölkerung!$C$9:$E$24,3,0))),IF(L250="Nein",IF(O250=0,"",IF(O250="","",O250)),IF(L250="(Bitte Wählen)","MV","ERROR"))),"")</f>
        <v>MV</v>
      </c>
      <c r="Q250" s="91" t="str">
        <f>IF(P250="","(Bitte Fallzahlen pflegen)",IF('3a. Bewertung der Leistungen'!P250&gt;Größenordnung!$A$9,Größenordnung!$C$9,IF('3a. Bewertung der Leistungen'!P250&gt;Größenordnung!$A$8,Größenordnung!$C$8,IF('3a. Bewertung der Leistungen'!P250&gt;Größenordnung!$A$7,Größenordnung!$C$7,IF('3a. Bewertung der Leistungen'!P250&gt;Größenordnung!$A$6,Größenordnung!$C$6,IF('3a. Bewertung der Leistungen'!P250&gt;Größenordnung!$A$5,Größenordnung!$C$5,IF('3a. Bewertung der Leistungen'!P250&gt;Größenordnung!$A$4,Größenordnung!$C$4,IF('3a. Bewertung der Leistungen'!P250&gt;Größenordnung!$A$3,Größenordnung!$C$3,"ERROR"))))))))</f>
        <v>1000001-10000000</v>
      </c>
      <c r="R250" s="91" t="str">
        <f>IF(L250="(Bitte Wählen)","(Bitte pflegen)",IF(Q250="(Bitte Fallzahlen pflegen)","(Bitte pflegen)",VLOOKUP(Q250,Größenordnung!$C$3:$D$9,2,0)))</f>
        <v>(Bitte pflegen)</v>
      </c>
      <c r="S250" s="98" t="s">
        <v>44</v>
      </c>
      <c r="T250" s="98" t="s">
        <v>44</v>
      </c>
      <c r="U250" s="98" t="s">
        <v>44</v>
      </c>
      <c r="V250" s="92" t="str">
        <f t="shared" si="16"/>
        <v>(Bitte pflegen)</v>
      </c>
      <c r="W250" s="92"/>
      <c r="X250" s="92" t="str">
        <f t="shared" si="14"/>
        <v>(Bitte pflegen)</v>
      </c>
      <c r="Y250" s="92"/>
      <c r="Z250" s="92" t="str">
        <f t="shared" si="15"/>
        <v>Nein</v>
      </c>
    </row>
    <row r="251" spans="2:26" x14ac:dyDescent="0.3">
      <c r="B251" s="89" t="str">
        <f>IF(DB!B241="","",DB!B241)</f>
        <v/>
      </c>
      <c r="C251" s="170" t="str">
        <f>IF(DB!C241="","",DB!C241)</f>
        <v/>
      </c>
      <c r="D251" s="170"/>
      <c r="E251" s="119" t="str">
        <f>IF(DB!D241="","",DB!D241)</f>
        <v/>
      </c>
      <c r="F251" s="119" t="str">
        <f>IF(DB!E241="","",DB!E241)</f>
        <v/>
      </c>
      <c r="G251" s="119" t="str">
        <f>IF(DB!F241="","",DB!F241)</f>
        <v/>
      </c>
      <c r="H251" s="119" t="str">
        <f>IF(DB!G241="","",DB!G241)</f>
        <v/>
      </c>
      <c r="I251" s="119" t="str">
        <f>IF(DB!H241="","",DB!H241)</f>
        <v/>
      </c>
      <c r="J251" s="50" t="str">
        <f t="shared" si="13"/>
        <v/>
      </c>
      <c r="K251" s="4" t="s">
        <v>42</v>
      </c>
      <c r="L251" s="95" t="s">
        <v>44</v>
      </c>
      <c r="M251" s="96"/>
      <c r="N251" s="97" t="s">
        <v>44</v>
      </c>
      <c r="O251" s="97"/>
      <c r="P251" s="90" t="str">
        <f>IFERROR(IF(L251="Ja",IF(M251/VLOOKUP(N251,Bevölkerung!$C$9:$E$24,3,0)=0,"",IF(M251/VLOOKUP(N251,Bevölkerung!$C$9:$E$24,3,0)="","",M251/VLOOKUP(N251,Bevölkerung!$C$9:$E$24,3,0))),IF(L251="Nein",IF(O251=0,"",IF(O251="","",O251)),IF(L251="(Bitte Wählen)","MV","ERROR"))),"")</f>
        <v>MV</v>
      </c>
      <c r="Q251" s="91" t="str">
        <f>IF(P251="","(Bitte Fallzahlen pflegen)",IF('3a. Bewertung der Leistungen'!P251&gt;Größenordnung!$A$9,Größenordnung!$C$9,IF('3a. Bewertung der Leistungen'!P251&gt;Größenordnung!$A$8,Größenordnung!$C$8,IF('3a. Bewertung der Leistungen'!P251&gt;Größenordnung!$A$7,Größenordnung!$C$7,IF('3a. Bewertung der Leistungen'!P251&gt;Größenordnung!$A$6,Größenordnung!$C$6,IF('3a. Bewertung der Leistungen'!P251&gt;Größenordnung!$A$5,Größenordnung!$C$5,IF('3a. Bewertung der Leistungen'!P251&gt;Größenordnung!$A$4,Größenordnung!$C$4,IF('3a. Bewertung der Leistungen'!P251&gt;Größenordnung!$A$3,Größenordnung!$C$3,"ERROR"))))))))</f>
        <v>1000001-10000000</v>
      </c>
      <c r="R251" s="91" t="str">
        <f>IF(L251="(Bitte Wählen)","(Bitte pflegen)",IF(Q251="(Bitte Fallzahlen pflegen)","(Bitte pflegen)",VLOOKUP(Q251,Größenordnung!$C$3:$D$9,2,0)))</f>
        <v>(Bitte pflegen)</v>
      </c>
      <c r="S251" s="98" t="s">
        <v>44</v>
      </c>
      <c r="T251" s="98" t="s">
        <v>44</v>
      </c>
      <c r="U251" s="98" t="s">
        <v>44</v>
      </c>
      <c r="V251" s="92" t="str">
        <f t="shared" si="16"/>
        <v>(Bitte pflegen)</v>
      </c>
      <c r="W251" s="92"/>
      <c r="X251" s="92" t="str">
        <f t="shared" si="14"/>
        <v>(Bitte pflegen)</v>
      </c>
      <c r="Y251" s="92"/>
      <c r="Z251" s="92" t="str">
        <f t="shared" si="15"/>
        <v>Nein</v>
      </c>
    </row>
    <row r="252" spans="2:26" x14ac:dyDescent="0.3">
      <c r="B252" s="89" t="str">
        <f>IF(DB!B242="","",DB!B242)</f>
        <v/>
      </c>
      <c r="C252" s="170" t="str">
        <f>IF(DB!C242="","",DB!C242)</f>
        <v/>
      </c>
      <c r="D252" s="170"/>
      <c r="E252" s="119" t="str">
        <f>IF(DB!D242="","",DB!D242)</f>
        <v/>
      </c>
      <c r="F252" s="119" t="str">
        <f>IF(DB!E242="","",DB!E242)</f>
        <v/>
      </c>
      <c r="G252" s="119" t="str">
        <f>IF(DB!F242="","",DB!F242)</f>
        <v/>
      </c>
      <c r="H252" s="119" t="str">
        <f>IF(DB!G242="","",DB!G242)</f>
        <v/>
      </c>
      <c r="I252" s="119" t="str">
        <f>IF(DB!H242="","",DB!H242)</f>
        <v/>
      </c>
      <c r="J252" s="50" t="str">
        <f t="shared" si="13"/>
        <v/>
      </c>
      <c r="K252" s="4" t="s">
        <v>42</v>
      </c>
      <c r="L252" s="95" t="s">
        <v>44</v>
      </c>
      <c r="M252" s="96"/>
      <c r="N252" s="97" t="s">
        <v>44</v>
      </c>
      <c r="O252" s="97"/>
      <c r="P252" s="90" t="str">
        <f>IFERROR(IF(L252="Ja",IF(M252/VLOOKUP(N252,Bevölkerung!$C$9:$E$24,3,0)=0,"",IF(M252/VLOOKUP(N252,Bevölkerung!$C$9:$E$24,3,0)="","",M252/VLOOKUP(N252,Bevölkerung!$C$9:$E$24,3,0))),IF(L252="Nein",IF(O252=0,"",IF(O252="","",O252)),IF(L252="(Bitte Wählen)","MV","ERROR"))),"")</f>
        <v>MV</v>
      </c>
      <c r="Q252" s="91" t="str">
        <f>IF(P252="","(Bitte Fallzahlen pflegen)",IF('3a. Bewertung der Leistungen'!P252&gt;Größenordnung!$A$9,Größenordnung!$C$9,IF('3a. Bewertung der Leistungen'!P252&gt;Größenordnung!$A$8,Größenordnung!$C$8,IF('3a. Bewertung der Leistungen'!P252&gt;Größenordnung!$A$7,Größenordnung!$C$7,IF('3a. Bewertung der Leistungen'!P252&gt;Größenordnung!$A$6,Größenordnung!$C$6,IF('3a. Bewertung der Leistungen'!P252&gt;Größenordnung!$A$5,Größenordnung!$C$5,IF('3a. Bewertung der Leistungen'!P252&gt;Größenordnung!$A$4,Größenordnung!$C$4,IF('3a. Bewertung der Leistungen'!P252&gt;Größenordnung!$A$3,Größenordnung!$C$3,"ERROR"))))))))</f>
        <v>1000001-10000000</v>
      </c>
      <c r="R252" s="91" t="str">
        <f>IF(L252="(Bitte Wählen)","(Bitte pflegen)",IF(Q252="(Bitte Fallzahlen pflegen)","(Bitte pflegen)",VLOOKUP(Q252,Größenordnung!$C$3:$D$9,2,0)))</f>
        <v>(Bitte pflegen)</v>
      </c>
      <c r="S252" s="98" t="s">
        <v>44</v>
      </c>
      <c r="T252" s="98" t="s">
        <v>44</v>
      </c>
      <c r="U252" s="98" t="s">
        <v>44</v>
      </c>
      <c r="V252" s="92" t="str">
        <f t="shared" si="16"/>
        <v>(Bitte pflegen)</v>
      </c>
      <c r="W252" s="92"/>
      <c r="X252" s="92" t="str">
        <f t="shared" si="14"/>
        <v>(Bitte pflegen)</v>
      </c>
      <c r="Y252" s="92"/>
      <c r="Z252" s="92" t="str">
        <f t="shared" si="15"/>
        <v>Nein</v>
      </c>
    </row>
    <row r="253" spans="2:26" x14ac:dyDescent="0.3">
      <c r="B253" s="89" t="str">
        <f>IF(DB!B243="","",DB!B243)</f>
        <v/>
      </c>
      <c r="C253" s="170" t="str">
        <f>IF(DB!C243="","",DB!C243)</f>
        <v/>
      </c>
      <c r="D253" s="170"/>
      <c r="E253" s="119" t="str">
        <f>IF(DB!D243="","",DB!D243)</f>
        <v/>
      </c>
      <c r="F253" s="119" t="str">
        <f>IF(DB!E243="","",DB!E243)</f>
        <v/>
      </c>
      <c r="G253" s="119" t="str">
        <f>IF(DB!F243="","",DB!F243)</f>
        <v/>
      </c>
      <c r="H253" s="119" t="str">
        <f>IF(DB!G243="","",DB!G243)</f>
        <v/>
      </c>
      <c r="I253" s="119" t="str">
        <f>IF(DB!H243="","",DB!H243)</f>
        <v/>
      </c>
      <c r="J253" s="50" t="str">
        <f t="shared" si="13"/>
        <v/>
      </c>
      <c r="K253" s="4" t="s">
        <v>42</v>
      </c>
      <c r="L253" s="95" t="s">
        <v>44</v>
      </c>
      <c r="M253" s="96"/>
      <c r="N253" s="97" t="s">
        <v>44</v>
      </c>
      <c r="O253" s="97"/>
      <c r="P253" s="90" t="str">
        <f>IFERROR(IF(L253="Ja",IF(M253/VLOOKUP(N253,Bevölkerung!$C$9:$E$24,3,0)=0,"",IF(M253/VLOOKUP(N253,Bevölkerung!$C$9:$E$24,3,0)="","",M253/VLOOKUP(N253,Bevölkerung!$C$9:$E$24,3,0))),IF(L253="Nein",IF(O253=0,"",IF(O253="","",O253)),IF(L253="(Bitte Wählen)","MV","ERROR"))),"")</f>
        <v>MV</v>
      </c>
      <c r="Q253" s="91" t="str">
        <f>IF(P253="","(Bitte Fallzahlen pflegen)",IF('3a. Bewertung der Leistungen'!P253&gt;Größenordnung!$A$9,Größenordnung!$C$9,IF('3a. Bewertung der Leistungen'!P253&gt;Größenordnung!$A$8,Größenordnung!$C$8,IF('3a. Bewertung der Leistungen'!P253&gt;Größenordnung!$A$7,Größenordnung!$C$7,IF('3a. Bewertung der Leistungen'!P253&gt;Größenordnung!$A$6,Größenordnung!$C$6,IF('3a. Bewertung der Leistungen'!P253&gt;Größenordnung!$A$5,Größenordnung!$C$5,IF('3a. Bewertung der Leistungen'!P253&gt;Größenordnung!$A$4,Größenordnung!$C$4,IF('3a. Bewertung der Leistungen'!P253&gt;Größenordnung!$A$3,Größenordnung!$C$3,"ERROR"))))))))</f>
        <v>1000001-10000000</v>
      </c>
      <c r="R253" s="91" t="str">
        <f>IF(L253="(Bitte Wählen)","(Bitte pflegen)",IF(Q253="(Bitte Fallzahlen pflegen)","(Bitte pflegen)",VLOOKUP(Q253,Größenordnung!$C$3:$D$9,2,0)))</f>
        <v>(Bitte pflegen)</v>
      </c>
      <c r="S253" s="98" t="s">
        <v>44</v>
      </c>
      <c r="T253" s="98" t="s">
        <v>44</v>
      </c>
      <c r="U253" s="98" t="s">
        <v>44</v>
      </c>
      <c r="V253" s="92" t="str">
        <f t="shared" si="16"/>
        <v>(Bitte pflegen)</v>
      </c>
      <c r="W253" s="92"/>
      <c r="X253" s="92" t="str">
        <f t="shared" si="14"/>
        <v>(Bitte pflegen)</v>
      </c>
      <c r="Y253" s="92"/>
      <c r="Z253" s="92" t="str">
        <f t="shared" si="15"/>
        <v>Nein</v>
      </c>
    </row>
    <row r="254" spans="2:26" x14ac:dyDescent="0.3">
      <c r="B254" s="89" t="str">
        <f>IF(DB!B244="","",DB!B244)</f>
        <v/>
      </c>
      <c r="C254" s="170" t="str">
        <f>IF(DB!C244="","",DB!C244)</f>
        <v/>
      </c>
      <c r="D254" s="170"/>
      <c r="E254" s="119" t="str">
        <f>IF(DB!D244="","",DB!D244)</f>
        <v/>
      </c>
      <c r="F254" s="119" t="str">
        <f>IF(DB!E244="","",DB!E244)</f>
        <v/>
      </c>
      <c r="G254" s="119" t="str">
        <f>IF(DB!F244="","",DB!F244)</f>
        <v/>
      </c>
      <c r="H254" s="119" t="str">
        <f>IF(DB!G244="","",DB!G244)</f>
        <v/>
      </c>
      <c r="I254" s="119" t="str">
        <f>IF(DB!H244="","",DB!H244)</f>
        <v/>
      </c>
      <c r="J254" s="50" t="str">
        <f t="shared" si="13"/>
        <v/>
      </c>
      <c r="K254" s="4" t="s">
        <v>42</v>
      </c>
      <c r="L254" s="95" t="s">
        <v>44</v>
      </c>
      <c r="M254" s="96"/>
      <c r="N254" s="97" t="s">
        <v>44</v>
      </c>
      <c r="O254" s="97"/>
      <c r="P254" s="90" t="str">
        <f>IFERROR(IF(L254="Ja",IF(M254/VLOOKUP(N254,Bevölkerung!$C$9:$E$24,3,0)=0,"",IF(M254/VLOOKUP(N254,Bevölkerung!$C$9:$E$24,3,0)="","",M254/VLOOKUP(N254,Bevölkerung!$C$9:$E$24,3,0))),IF(L254="Nein",IF(O254=0,"",IF(O254="","",O254)),IF(L254="(Bitte Wählen)","MV","ERROR"))),"")</f>
        <v>MV</v>
      </c>
      <c r="Q254" s="91" t="str">
        <f>IF(P254="","(Bitte Fallzahlen pflegen)",IF('3a. Bewertung der Leistungen'!P254&gt;Größenordnung!$A$9,Größenordnung!$C$9,IF('3a. Bewertung der Leistungen'!P254&gt;Größenordnung!$A$8,Größenordnung!$C$8,IF('3a. Bewertung der Leistungen'!P254&gt;Größenordnung!$A$7,Größenordnung!$C$7,IF('3a. Bewertung der Leistungen'!P254&gt;Größenordnung!$A$6,Größenordnung!$C$6,IF('3a. Bewertung der Leistungen'!P254&gt;Größenordnung!$A$5,Größenordnung!$C$5,IF('3a. Bewertung der Leistungen'!P254&gt;Größenordnung!$A$4,Größenordnung!$C$4,IF('3a. Bewertung der Leistungen'!P254&gt;Größenordnung!$A$3,Größenordnung!$C$3,"ERROR"))))))))</f>
        <v>1000001-10000000</v>
      </c>
      <c r="R254" s="91" t="str">
        <f>IF(L254="(Bitte Wählen)","(Bitte pflegen)",IF(Q254="(Bitte Fallzahlen pflegen)","(Bitte pflegen)",VLOOKUP(Q254,Größenordnung!$C$3:$D$9,2,0)))</f>
        <v>(Bitte pflegen)</v>
      </c>
      <c r="S254" s="98" t="s">
        <v>44</v>
      </c>
      <c r="T254" s="98" t="s">
        <v>44</v>
      </c>
      <c r="U254" s="98" t="s">
        <v>44</v>
      </c>
      <c r="V254" s="92" t="str">
        <f t="shared" si="16"/>
        <v>(Bitte pflegen)</v>
      </c>
      <c r="W254" s="92"/>
      <c r="X254" s="92" t="str">
        <f t="shared" si="14"/>
        <v>(Bitte pflegen)</v>
      </c>
      <c r="Y254" s="92"/>
      <c r="Z254" s="92" t="str">
        <f t="shared" si="15"/>
        <v>Nein</v>
      </c>
    </row>
    <row r="255" spans="2:26" x14ac:dyDescent="0.3">
      <c r="B255" s="89" t="str">
        <f>IF(DB!B245="","",DB!B245)</f>
        <v/>
      </c>
      <c r="C255" s="170" t="str">
        <f>IF(DB!C245="","",DB!C245)</f>
        <v/>
      </c>
      <c r="D255" s="170"/>
      <c r="E255" s="119" t="str">
        <f>IF(DB!D245="","",DB!D245)</f>
        <v/>
      </c>
      <c r="F255" s="119" t="str">
        <f>IF(DB!E245="","",DB!E245)</f>
        <v/>
      </c>
      <c r="G255" s="119" t="str">
        <f>IF(DB!F245="","",DB!F245)</f>
        <v/>
      </c>
      <c r="H255" s="119" t="str">
        <f>IF(DB!G245="","",DB!G245)</f>
        <v/>
      </c>
      <c r="I255" s="119" t="str">
        <f>IF(DB!H245="","",DB!H245)</f>
        <v/>
      </c>
      <c r="J255" s="50" t="str">
        <f t="shared" si="13"/>
        <v/>
      </c>
      <c r="K255" s="4" t="s">
        <v>42</v>
      </c>
      <c r="L255" s="95" t="s">
        <v>44</v>
      </c>
      <c r="M255" s="96"/>
      <c r="N255" s="97" t="s">
        <v>44</v>
      </c>
      <c r="O255" s="97"/>
      <c r="P255" s="90" t="str">
        <f>IFERROR(IF(L255="Ja",IF(M255/VLOOKUP(N255,Bevölkerung!$C$9:$E$24,3,0)=0,"",IF(M255/VLOOKUP(N255,Bevölkerung!$C$9:$E$24,3,0)="","",M255/VLOOKUP(N255,Bevölkerung!$C$9:$E$24,3,0))),IF(L255="Nein",IF(O255=0,"",IF(O255="","",O255)),IF(L255="(Bitte Wählen)","MV","ERROR"))),"")</f>
        <v>MV</v>
      </c>
      <c r="Q255" s="91" t="str">
        <f>IF(P255="","(Bitte Fallzahlen pflegen)",IF('3a. Bewertung der Leistungen'!P255&gt;Größenordnung!$A$9,Größenordnung!$C$9,IF('3a. Bewertung der Leistungen'!P255&gt;Größenordnung!$A$8,Größenordnung!$C$8,IF('3a. Bewertung der Leistungen'!P255&gt;Größenordnung!$A$7,Größenordnung!$C$7,IF('3a. Bewertung der Leistungen'!P255&gt;Größenordnung!$A$6,Größenordnung!$C$6,IF('3a. Bewertung der Leistungen'!P255&gt;Größenordnung!$A$5,Größenordnung!$C$5,IF('3a. Bewertung der Leistungen'!P255&gt;Größenordnung!$A$4,Größenordnung!$C$4,IF('3a. Bewertung der Leistungen'!P255&gt;Größenordnung!$A$3,Größenordnung!$C$3,"ERROR"))))))))</f>
        <v>1000001-10000000</v>
      </c>
      <c r="R255" s="91" t="str">
        <f>IF(L255="(Bitte Wählen)","(Bitte pflegen)",IF(Q255="(Bitte Fallzahlen pflegen)","(Bitte pflegen)",VLOOKUP(Q255,Größenordnung!$C$3:$D$9,2,0)))</f>
        <v>(Bitte pflegen)</v>
      </c>
      <c r="S255" s="98" t="s">
        <v>44</v>
      </c>
      <c r="T255" s="98" t="s">
        <v>44</v>
      </c>
      <c r="U255" s="98" t="s">
        <v>44</v>
      </c>
      <c r="V255" s="92" t="str">
        <f t="shared" si="16"/>
        <v>(Bitte pflegen)</v>
      </c>
      <c r="W255" s="92"/>
      <c r="X255" s="92" t="str">
        <f t="shared" si="14"/>
        <v>(Bitte pflegen)</v>
      </c>
      <c r="Y255" s="92"/>
      <c r="Z255" s="92" t="str">
        <f t="shared" si="15"/>
        <v>Nein</v>
      </c>
    </row>
    <row r="256" spans="2:26" x14ac:dyDescent="0.3">
      <c r="B256" s="89" t="str">
        <f>IF(DB!B246="","",DB!B246)</f>
        <v/>
      </c>
      <c r="C256" s="170" t="str">
        <f>IF(DB!C246="","",DB!C246)</f>
        <v/>
      </c>
      <c r="D256" s="170"/>
      <c r="E256" s="119" t="str">
        <f>IF(DB!D246="","",DB!D246)</f>
        <v/>
      </c>
      <c r="F256" s="119" t="str">
        <f>IF(DB!E246="","",DB!E246)</f>
        <v/>
      </c>
      <c r="G256" s="119" t="str">
        <f>IF(DB!F246="","",DB!F246)</f>
        <v/>
      </c>
      <c r="H256" s="119" t="str">
        <f>IF(DB!G246="","",DB!G246)</f>
        <v/>
      </c>
      <c r="I256" s="119" t="str">
        <f>IF(DB!H246="","",DB!H246)</f>
        <v/>
      </c>
      <c r="J256" s="50" t="str">
        <f t="shared" si="13"/>
        <v/>
      </c>
      <c r="K256" s="4" t="s">
        <v>42</v>
      </c>
      <c r="L256" s="95" t="s">
        <v>44</v>
      </c>
      <c r="M256" s="96"/>
      <c r="N256" s="97" t="s">
        <v>44</v>
      </c>
      <c r="O256" s="97"/>
      <c r="P256" s="90" t="str">
        <f>IFERROR(IF(L256="Ja",IF(M256/VLOOKUP(N256,Bevölkerung!$C$9:$E$24,3,0)=0,"",IF(M256/VLOOKUP(N256,Bevölkerung!$C$9:$E$24,3,0)="","",M256/VLOOKUP(N256,Bevölkerung!$C$9:$E$24,3,0))),IF(L256="Nein",IF(O256=0,"",IF(O256="","",O256)),IF(L256="(Bitte Wählen)","MV","ERROR"))),"")</f>
        <v>MV</v>
      </c>
      <c r="Q256" s="91" t="str">
        <f>IF(P256="","(Bitte Fallzahlen pflegen)",IF('3a. Bewertung der Leistungen'!P256&gt;Größenordnung!$A$9,Größenordnung!$C$9,IF('3a. Bewertung der Leistungen'!P256&gt;Größenordnung!$A$8,Größenordnung!$C$8,IF('3a. Bewertung der Leistungen'!P256&gt;Größenordnung!$A$7,Größenordnung!$C$7,IF('3a. Bewertung der Leistungen'!P256&gt;Größenordnung!$A$6,Größenordnung!$C$6,IF('3a. Bewertung der Leistungen'!P256&gt;Größenordnung!$A$5,Größenordnung!$C$5,IF('3a. Bewertung der Leistungen'!P256&gt;Größenordnung!$A$4,Größenordnung!$C$4,IF('3a. Bewertung der Leistungen'!P256&gt;Größenordnung!$A$3,Größenordnung!$C$3,"ERROR"))))))))</f>
        <v>1000001-10000000</v>
      </c>
      <c r="R256" s="91" t="str">
        <f>IF(L256="(Bitte Wählen)","(Bitte pflegen)",IF(Q256="(Bitte Fallzahlen pflegen)","(Bitte pflegen)",VLOOKUP(Q256,Größenordnung!$C$3:$D$9,2,0)))</f>
        <v>(Bitte pflegen)</v>
      </c>
      <c r="S256" s="98" t="s">
        <v>44</v>
      </c>
      <c r="T256" s="98" t="s">
        <v>44</v>
      </c>
      <c r="U256" s="98" t="s">
        <v>44</v>
      </c>
      <c r="V256" s="92" t="str">
        <f t="shared" si="16"/>
        <v>(Bitte pflegen)</v>
      </c>
      <c r="W256" s="92"/>
      <c r="X256" s="92" t="str">
        <f t="shared" si="14"/>
        <v>(Bitte pflegen)</v>
      </c>
      <c r="Y256" s="92"/>
      <c r="Z256" s="92" t="str">
        <f t="shared" si="15"/>
        <v>Nein</v>
      </c>
    </row>
    <row r="257" spans="2:26" x14ac:dyDescent="0.3">
      <c r="B257" s="89" t="str">
        <f>IF(DB!B247="","",DB!B247)</f>
        <v/>
      </c>
      <c r="C257" s="170" t="str">
        <f>IF(DB!C247="","",DB!C247)</f>
        <v/>
      </c>
      <c r="D257" s="170"/>
      <c r="E257" s="119" t="str">
        <f>IF(DB!D247="","",DB!D247)</f>
        <v/>
      </c>
      <c r="F257" s="119" t="str">
        <f>IF(DB!E247="","",DB!E247)</f>
        <v/>
      </c>
      <c r="G257" s="119" t="str">
        <f>IF(DB!F247="","",DB!F247)</f>
        <v/>
      </c>
      <c r="H257" s="119" t="str">
        <f>IF(DB!G247="","",DB!G247)</f>
        <v/>
      </c>
      <c r="I257" s="119" t="str">
        <f>IF(DB!H247="","",DB!H247)</f>
        <v/>
      </c>
      <c r="J257" s="50" t="str">
        <f t="shared" si="13"/>
        <v/>
      </c>
      <c r="K257" s="4" t="s">
        <v>42</v>
      </c>
      <c r="L257" s="95" t="s">
        <v>44</v>
      </c>
      <c r="M257" s="96"/>
      <c r="N257" s="97" t="s">
        <v>44</v>
      </c>
      <c r="O257" s="97"/>
      <c r="P257" s="90" t="str">
        <f>IFERROR(IF(L257="Ja",IF(M257/VLOOKUP(N257,Bevölkerung!$C$9:$E$24,3,0)=0,"",IF(M257/VLOOKUP(N257,Bevölkerung!$C$9:$E$24,3,0)="","",M257/VLOOKUP(N257,Bevölkerung!$C$9:$E$24,3,0))),IF(L257="Nein",IF(O257=0,"",IF(O257="","",O257)),IF(L257="(Bitte Wählen)","MV","ERROR"))),"")</f>
        <v>MV</v>
      </c>
      <c r="Q257" s="91" t="str">
        <f>IF(P257="","(Bitte Fallzahlen pflegen)",IF('3a. Bewertung der Leistungen'!P257&gt;Größenordnung!$A$9,Größenordnung!$C$9,IF('3a. Bewertung der Leistungen'!P257&gt;Größenordnung!$A$8,Größenordnung!$C$8,IF('3a. Bewertung der Leistungen'!P257&gt;Größenordnung!$A$7,Größenordnung!$C$7,IF('3a. Bewertung der Leistungen'!P257&gt;Größenordnung!$A$6,Größenordnung!$C$6,IF('3a. Bewertung der Leistungen'!P257&gt;Größenordnung!$A$5,Größenordnung!$C$5,IF('3a. Bewertung der Leistungen'!P257&gt;Größenordnung!$A$4,Größenordnung!$C$4,IF('3a. Bewertung der Leistungen'!P257&gt;Größenordnung!$A$3,Größenordnung!$C$3,"ERROR"))))))))</f>
        <v>1000001-10000000</v>
      </c>
      <c r="R257" s="91" t="str">
        <f>IF(L257="(Bitte Wählen)","(Bitte pflegen)",IF(Q257="(Bitte Fallzahlen pflegen)","(Bitte pflegen)",VLOOKUP(Q257,Größenordnung!$C$3:$D$9,2,0)))</f>
        <v>(Bitte pflegen)</v>
      </c>
      <c r="S257" s="98" t="s">
        <v>44</v>
      </c>
      <c r="T257" s="98" t="s">
        <v>44</v>
      </c>
      <c r="U257" s="98" t="s">
        <v>44</v>
      </c>
      <c r="V257" s="92" t="str">
        <f t="shared" si="16"/>
        <v>(Bitte pflegen)</v>
      </c>
      <c r="W257" s="92"/>
      <c r="X257" s="92" t="str">
        <f t="shared" si="14"/>
        <v>(Bitte pflegen)</v>
      </c>
      <c r="Y257" s="92"/>
      <c r="Z257" s="92" t="str">
        <f t="shared" si="15"/>
        <v>Nein</v>
      </c>
    </row>
    <row r="258" spans="2:26" x14ac:dyDescent="0.3">
      <c r="B258" s="89" t="str">
        <f>IF(DB!B248="","",DB!B248)</f>
        <v/>
      </c>
      <c r="C258" s="170" t="str">
        <f>IF(DB!C248="","",DB!C248)</f>
        <v/>
      </c>
      <c r="D258" s="170"/>
      <c r="E258" s="119" t="str">
        <f>IF(DB!D248="","",DB!D248)</f>
        <v/>
      </c>
      <c r="F258" s="119" t="str">
        <f>IF(DB!E248="","",DB!E248)</f>
        <v/>
      </c>
      <c r="G258" s="119" t="str">
        <f>IF(DB!F248="","",DB!F248)</f>
        <v/>
      </c>
      <c r="H258" s="119" t="str">
        <f>IF(DB!G248="","",DB!G248)</f>
        <v/>
      </c>
      <c r="I258" s="119" t="str">
        <f>IF(DB!H248="","",DB!H248)</f>
        <v/>
      </c>
      <c r="J258" s="50" t="str">
        <f t="shared" si="13"/>
        <v/>
      </c>
      <c r="K258" s="4" t="s">
        <v>42</v>
      </c>
      <c r="L258" s="95" t="s">
        <v>44</v>
      </c>
      <c r="M258" s="96"/>
      <c r="N258" s="97" t="s">
        <v>44</v>
      </c>
      <c r="O258" s="97"/>
      <c r="P258" s="90" t="str">
        <f>IFERROR(IF(L258="Ja",IF(M258/VLOOKUP(N258,Bevölkerung!$C$9:$E$24,3,0)=0,"",IF(M258/VLOOKUP(N258,Bevölkerung!$C$9:$E$24,3,0)="","",M258/VLOOKUP(N258,Bevölkerung!$C$9:$E$24,3,0))),IF(L258="Nein",IF(O258=0,"",IF(O258="","",O258)),IF(L258="(Bitte Wählen)","MV","ERROR"))),"")</f>
        <v>MV</v>
      </c>
      <c r="Q258" s="91" t="str">
        <f>IF(P258="","(Bitte Fallzahlen pflegen)",IF('3a. Bewertung der Leistungen'!P258&gt;Größenordnung!$A$9,Größenordnung!$C$9,IF('3a. Bewertung der Leistungen'!P258&gt;Größenordnung!$A$8,Größenordnung!$C$8,IF('3a. Bewertung der Leistungen'!P258&gt;Größenordnung!$A$7,Größenordnung!$C$7,IF('3a. Bewertung der Leistungen'!P258&gt;Größenordnung!$A$6,Größenordnung!$C$6,IF('3a. Bewertung der Leistungen'!P258&gt;Größenordnung!$A$5,Größenordnung!$C$5,IF('3a. Bewertung der Leistungen'!P258&gt;Größenordnung!$A$4,Größenordnung!$C$4,IF('3a. Bewertung der Leistungen'!P258&gt;Größenordnung!$A$3,Größenordnung!$C$3,"ERROR"))))))))</f>
        <v>1000001-10000000</v>
      </c>
      <c r="R258" s="91" t="str">
        <f>IF(L258="(Bitte Wählen)","(Bitte pflegen)",IF(Q258="(Bitte Fallzahlen pflegen)","(Bitte pflegen)",VLOOKUP(Q258,Größenordnung!$C$3:$D$9,2,0)))</f>
        <v>(Bitte pflegen)</v>
      </c>
      <c r="S258" s="98" t="s">
        <v>44</v>
      </c>
      <c r="T258" s="98" t="s">
        <v>44</v>
      </c>
      <c r="U258" s="98" t="s">
        <v>44</v>
      </c>
      <c r="V258" s="92" t="str">
        <f t="shared" si="16"/>
        <v>(Bitte pflegen)</v>
      </c>
      <c r="W258" s="92"/>
      <c r="X258" s="92" t="str">
        <f t="shared" si="14"/>
        <v>(Bitte pflegen)</v>
      </c>
      <c r="Y258" s="92"/>
      <c r="Z258" s="92" t="str">
        <f t="shared" si="15"/>
        <v>Nein</v>
      </c>
    </row>
    <row r="259" spans="2:26" x14ac:dyDescent="0.3">
      <c r="B259" s="89" t="str">
        <f>IF(DB!B249="","",DB!B249)</f>
        <v/>
      </c>
      <c r="C259" s="170" t="str">
        <f>IF(DB!C249="","",DB!C249)</f>
        <v/>
      </c>
      <c r="D259" s="170"/>
      <c r="E259" s="119" t="str">
        <f>IF(DB!D249="","",DB!D249)</f>
        <v/>
      </c>
      <c r="F259" s="119" t="str">
        <f>IF(DB!E249="","",DB!E249)</f>
        <v/>
      </c>
      <c r="G259" s="119" t="str">
        <f>IF(DB!F249="","",DB!F249)</f>
        <v/>
      </c>
      <c r="H259" s="119" t="str">
        <f>IF(DB!G249="","",DB!G249)</f>
        <v/>
      </c>
      <c r="I259" s="119" t="str">
        <f>IF(DB!H249="","",DB!H249)</f>
        <v/>
      </c>
      <c r="J259" s="50" t="str">
        <f t="shared" si="13"/>
        <v/>
      </c>
      <c r="K259" s="4" t="s">
        <v>42</v>
      </c>
      <c r="L259" s="95" t="s">
        <v>44</v>
      </c>
      <c r="M259" s="96"/>
      <c r="N259" s="97" t="s">
        <v>44</v>
      </c>
      <c r="O259" s="97"/>
      <c r="P259" s="90" t="str">
        <f>IFERROR(IF(L259="Ja",IF(M259/VLOOKUP(N259,Bevölkerung!$C$9:$E$24,3,0)=0,"",IF(M259/VLOOKUP(N259,Bevölkerung!$C$9:$E$24,3,0)="","",M259/VLOOKUP(N259,Bevölkerung!$C$9:$E$24,3,0))),IF(L259="Nein",IF(O259=0,"",IF(O259="","",O259)),IF(L259="(Bitte Wählen)","MV","ERROR"))),"")</f>
        <v>MV</v>
      </c>
      <c r="Q259" s="91" t="str">
        <f>IF(P259="","(Bitte Fallzahlen pflegen)",IF('3a. Bewertung der Leistungen'!P259&gt;Größenordnung!$A$9,Größenordnung!$C$9,IF('3a. Bewertung der Leistungen'!P259&gt;Größenordnung!$A$8,Größenordnung!$C$8,IF('3a. Bewertung der Leistungen'!P259&gt;Größenordnung!$A$7,Größenordnung!$C$7,IF('3a. Bewertung der Leistungen'!P259&gt;Größenordnung!$A$6,Größenordnung!$C$6,IF('3a. Bewertung der Leistungen'!P259&gt;Größenordnung!$A$5,Größenordnung!$C$5,IF('3a. Bewertung der Leistungen'!P259&gt;Größenordnung!$A$4,Größenordnung!$C$4,IF('3a. Bewertung der Leistungen'!P259&gt;Größenordnung!$A$3,Größenordnung!$C$3,"ERROR"))))))))</f>
        <v>1000001-10000000</v>
      </c>
      <c r="R259" s="91" t="str">
        <f>IF(L259="(Bitte Wählen)","(Bitte pflegen)",IF(Q259="(Bitte Fallzahlen pflegen)","(Bitte pflegen)",VLOOKUP(Q259,Größenordnung!$C$3:$D$9,2,0)))</f>
        <v>(Bitte pflegen)</v>
      </c>
      <c r="S259" s="98" t="s">
        <v>44</v>
      </c>
      <c r="T259" s="98" t="s">
        <v>44</v>
      </c>
      <c r="U259" s="98" t="s">
        <v>44</v>
      </c>
      <c r="V259" s="92" t="str">
        <f t="shared" si="16"/>
        <v>(Bitte pflegen)</v>
      </c>
      <c r="W259" s="92"/>
      <c r="X259" s="92" t="str">
        <f t="shared" si="14"/>
        <v>(Bitte pflegen)</v>
      </c>
      <c r="Y259" s="92"/>
      <c r="Z259" s="92" t="str">
        <f t="shared" si="15"/>
        <v>Nein</v>
      </c>
    </row>
    <row r="260" spans="2:26" x14ac:dyDescent="0.3">
      <c r="B260" s="89" t="str">
        <f>IF(DB!B250="","",DB!B250)</f>
        <v/>
      </c>
      <c r="C260" s="170" t="str">
        <f>IF(DB!C250="","",DB!C250)</f>
        <v/>
      </c>
      <c r="D260" s="170"/>
      <c r="E260" s="119" t="str">
        <f>IF(DB!D250="","",DB!D250)</f>
        <v/>
      </c>
      <c r="F260" s="119" t="str">
        <f>IF(DB!E250="","",DB!E250)</f>
        <v/>
      </c>
      <c r="G260" s="119" t="str">
        <f>IF(DB!F250="","",DB!F250)</f>
        <v/>
      </c>
      <c r="H260" s="119" t="str">
        <f>IF(DB!G250="","",DB!G250)</f>
        <v/>
      </c>
      <c r="I260" s="119" t="str">
        <f>IF(DB!H250="","",DB!H250)</f>
        <v/>
      </c>
      <c r="J260" s="50" t="str">
        <f t="shared" si="13"/>
        <v/>
      </c>
      <c r="K260" s="4" t="s">
        <v>42</v>
      </c>
      <c r="L260" s="95" t="s">
        <v>44</v>
      </c>
      <c r="M260" s="96"/>
      <c r="N260" s="97" t="s">
        <v>44</v>
      </c>
      <c r="O260" s="97"/>
      <c r="P260" s="90" t="str">
        <f>IFERROR(IF(L260="Ja",IF(M260/VLOOKUP(N260,Bevölkerung!$C$9:$E$24,3,0)=0,"",IF(M260/VLOOKUP(N260,Bevölkerung!$C$9:$E$24,3,0)="","",M260/VLOOKUP(N260,Bevölkerung!$C$9:$E$24,3,0))),IF(L260="Nein",IF(O260=0,"",IF(O260="","",O260)),IF(L260="(Bitte Wählen)","MV","ERROR"))),"")</f>
        <v>MV</v>
      </c>
      <c r="Q260" s="91" t="str">
        <f>IF(P260="","(Bitte Fallzahlen pflegen)",IF('3a. Bewertung der Leistungen'!P260&gt;Größenordnung!$A$9,Größenordnung!$C$9,IF('3a. Bewertung der Leistungen'!P260&gt;Größenordnung!$A$8,Größenordnung!$C$8,IF('3a. Bewertung der Leistungen'!P260&gt;Größenordnung!$A$7,Größenordnung!$C$7,IF('3a. Bewertung der Leistungen'!P260&gt;Größenordnung!$A$6,Größenordnung!$C$6,IF('3a. Bewertung der Leistungen'!P260&gt;Größenordnung!$A$5,Größenordnung!$C$5,IF('3a. Bewertung der Leistungen'!P260&gt;Größenordnung!$A$4,Größenordnung!$C$4,IF('3a. Bewertung der Leistungen'!P260&gt;Größenordnung!$A$3,Größenordnung!$C$3,"ERROR"))))))))</f>
        <v>1000001-10000000</v>
      </c>
      <c r="R260" s="91" t="str">
        <f>IF(L260="(Bitte Wählen)","(Bitte pflegen)",IF(Q260="(Bitte Fallzahlen pflegen)","(Bitte pflegen)",VLOOKUP(Q260,Größenordnung!$C$3:$D$9,2,0)))</f>
        <v>(Bitte pflegen)</v>
      </c>
      <c r="S260" s="98" t="s">
        <v>44</v>
      </c>
      <c r="T260" s="98" t="s">
        <v>44</v>
      </c>
      <c r="U260" s="98" t="s">
        <v>44</v>
      </c>
      <c r="V260" s="92" t="str">
        <f t="shared" si="16"/>
        <v>(Bitte pflegen)</v>
      </c>
      <c r="W260" s="92"/>
      <c r="X260" s="92" t="str">
        <f t="shared" si="14"/>
        <v>(Bitte pflegen)</v>
      </c>
      <c r="Y260" s="92"/>
      <c r="Z260" s="92" t="str">
        <f t="shared" si="15"/>
        <v>Nein</v>
      </c>
    </row>
    <row r="261" spans="2:26" x14ac:dyDescent="0.3">
      <c r="B261" s="89" t="str">
        <f>IF(DB!B251="","",DB!B251)</f>
        <v/>
      </c>
      <c r="C261" s="170" t="str">
        <f>IF(DB!C251="","",DB!C251)</f>
        <v/>
      </c>
      <c r="D261" s="170"/>
      <c r="E261" s="119" t="str">
        <f>IF(DB!D251="","",DB!D251)</f>
        <v/>
      </c>
      <c r="F261" s="119" t="str">
        <f>IF(DB!E251="","",DB!E251)</f>
        <v/>
      </c>
      <c r="G261" s="119" t="str">
        <f>IF(DB!F251="","",DB!F251)</f>
        <v/>
      </c>
      <c r="H261" s="119" t="str">
        <f>IF(DB!G251="","",DB!G251)</f>
        <v/>
      </c>
      <c r="I261" s="119" t="str">
        <f>IF(DB!H251="","",DB!H251)</f>
        <v/>
      </c>
      <c r="J261" s="50" t="str">
        <f t="shared" si="13"/>
        <v/>
      </c>
      <c r="K261" s="4" t="s">
        <v>42</v>
      </c>
      <c r="L261" s="95" t="s">
        <v>44</v>
      </c>
      <c r="M261" s="96"/>
      <c r="N261" s="97" t="s">
        <v>44</v>
      </c>
      <c r="O261" s="97"/>
      <c r="P261" s="90" t="str">
        <f>IFERROR(IF(L261="Ja",IF(M261/VLOOKUP(N261,Bevölkerung!$C$9:$E$24,3,0)=0,"",IF(M261/VLOOKUP(N261,Bevölkerung!$C$9:$E$24,3,0)="","",M261/VLOOKUP(N261,Bevölkerung!$C$9:$E$24,3,0))),IF(L261="Nein",IF(O261=0,"",IF(O261="","",O261)),IF(L261="(Bitte Wählen)","MV","ERROR"))),"")</f>
        <v>MV</v>
      </c>
      <c r="Q261" s="91" t="str">
        <f>IF(P261="","(Bitte Fallzahlen pflegen)",IF('3a. Bewertung der Leistungen'!P261&gt;Größenordnung!$A$9,Größenordnung!$C$9,IF('3a. Bewertung der Leistungen'!P261&gt;Größenordnung!$A$8,Größenordnung!$C$8,IF('3a. Bewertung der Leistungen'!P261&gt;Größenordnung!$A$7,Größenordnung!$C$7,IF('3a. Bewertung der Leistungen'!P261&gt;Größenordnung!$A$6,Größenordnung!$C$6,IF('3a. Bewertung der Leistungen'!P261&gt;Größenordnung!$A$5,Größenordnung!$C$5,IF('3a. Bewertung der Leistungen'!P261&gt;Größenordnung!$A$4,Größenordnung!$C$4,IF('3a. Bewertung der Leistungen'!P261&gt;Größenordnung!$A$3,Größenordnung!$C$3,"ERROR"))))))))</f>
        <v>1000001-10000000</v>
      </c>
      <c r="R261" s="91" t="str">
        <f>IF(L261="(Bitte Wählen)","(Bitte pflegen)",IF(Q261="(Bitte Fallzahlen pflegen)","(Bitte pflegen)",VLOOKUP(Q261,Größenordnung!$C$3:$D$9,2,0)))</f>
        <v>(Bitte pflegen)</v>
      </c>
      <c r="S261" s="98" t="s">
        <v>44</v>
      </c>
      <c r="T261" s="98" t="s">
        <v>44</v>
      </c>
      <c r="U261" s="98" t="s">
        <v>44</v>
      </c>
      <c r="V261" s="92" t="str">
        <f t="shared" si="16"/>
        <v>(Bitte pflegen)</v>
      </c>
      <c r="W261" s="92"/>
      <c r="X261" s="92" t="str">
        <f t="shared" si="14"/>
        <v>(Bitte pflegen)</v>
      </c>
      <c r="Y261" s="92"/>
      <c r="Z261" s="92" t="str">
        <f t="shared" si="15"/>
        <v>Nein</v>
      </c>
    </row>
    <row r="262" spans="2:26" x14ac:dyDescent="0.3">
      <c r="B262" s="89" t="str">
        <f>IF(DB!B252="","",DB!B252)</f>
        <v/>
      </c>
      <c r="C262" s="170" t="str">
        <f>IF(DB!C252="","",DB!C252)</f>
        <v/>
      </c>
      <c r="D262" s="170"/>
      <c r="E262" s="119" t="str">
        <f>IF(DB!D252="","",DB!D252)</f>
        <v/>
      </c>
      <c r="F262" s="119" t="str">
        <f>IF(DB!E252="","",DB!E252)</f>
        <v/>
      </c>
      <c r="G262" s="119" t="str">
        <f>IF(DB!F252="","",DB!F252)</f>
        <v/>
      </c>
      <c r="H262" s="119" t="str">
        <f>IF(DB!G252="","",DB!G252)</f>
        <v/>
      </c>
      <c r="I262" s="119" t="str">
        <f>IF(DB!H252="","",DB!H252)</f>
        <v/>
      </c>
      <c r="J262" s="50" t="str">
        <f t="shared" si="13"/>
        <v/>
      </c>
      <c r="K262" s="4" t="s">
        <v>42</v>
      </c>
      <c r="L262" s="95" t="s">
        <v>44</v>
      </c>
      <c r="M262" s="96"/>
      <c r="N262" s="97" t="s">
        <v>44</v>
      </c>
      <c r="O262" s="97"/>
      <c r="P262" s="90" t="str">
        <f>IFERROR(IF(L262="Ja",IF(M262/VLOOKUP(N262,Bevölkerung!$C$9:$E$24,3,0)=0,"",IF(M262/VLOOKUP(N262,Bevölkerung!$C$9:$E$24,3,0)="","",M262/VLOOKUP(N262,Bevölkerung!$C$9:$E$24,3,0))),IF(L262="Nein",IF(O262=0,"",IF(O262="","",O262)),IF(L262="(Bitte Wählen)","MV","ERROR"))),"")</f>
        <v>MV</v>
      </c>
      <c r="Q262" s="91" t="str">
        <f>IF(P262="","(Bitte Fallzahlen pflegen)",IF('3a. Bewertung der Leistungen'!P262&gt;Größenordnung!$A$9,Größenordnung!$C$9,IF('3a. Bewertung der Leistungen'!P262&gt;Größenordnung!$A$8,Größenordnung!$C$8,IF('3a. Bewertung der Leistungen'!P262&gt;Größenordnung!$A$7,Größenordnung!$C$7,IF('3a. Bewertung der Leistungen'!P262&gt;Größenordnung!$A$6,Größenordnung!$C$6,IF('3a. Bewertung der Leistungen'!P262&gt;Größenordnung!$A$5,Größenordnung!$C$5,IF('3a. Bewertung der Leistungen'!P262&gt;Größenordnung!$A$4,Größenordnung!$C$4,IF('3a. Bewertung der Leistungen'!P262&gt;Größenordnung!$A$3,Größenordnung!$C$3,"ERROR"))))))))</f>
        <v>1000001-10000000</v>
      </c>
      <c r="R262" s="91" t="str">
        <f>IF(L262="(Bitte Wählen)","(Bitte pflegen)",IF(Q262="(Bitte Fallzahlen pflegen)","(Bitte pflegen)",VLOOKUP(Q262,Größenordnung!$C$3:$D$9,2,0)))</f>
        <v>(Bitte pflegen)</v>
      </c>
      <c r="S262" s="98" t="s">
        <v>44</v>
      </c>
      <c r="T262" s="98" t="s">
        <v>44</v>
      </c>
      <c r="U262" s="98" t="s">
        <v>44</v>
      </c>
      <c r="V262" s="92" t="str">
        <f t="shared" si="16"/>
        <v>(Bitte pflegen)</v>
      </c>
      <c r="W262" s="92"/>
      <c r="X262" s="92" t="str">
        <f t="shared" si="14"/>
        <v>(Bitte pflegen)</v>
      </c>
      <c r="Y262" s="92"/>
      <c r="Z262" s="92" t="str">
        <f t="shared" si="15"/>
        <v>Nein</v>
      </c>
    </row>
    <row r="263" spans="2:26" x14ac:dyDescent="0.3">
      <c r="B263" s="89" t="str">
        <f>IF(DB!B253="","",DB!B253)</f>
        <v/>
      </c>
      <c r="C263" s="170" t="str">
        <f>IF(DB!C253="","",DB!C253)</f>
        <v/>
      </c>
      <c r="D263" s="170"/>
      <c r="E263" s="119" t="str">
        <f>IF(DB!D253="","",DB!D253)</f>
        <v/>
      </c>
      <c r="F263" s="119" t="str">
        <f>IF(DB!E253="","",DB!E253)</f>
        <v/>
      </c>
      <c r="G263" s="119" t="str">
        <f>IF(DB!F253="","",DB!F253)</f>
        <v/>
      </c>
      <c r="H263" s="119" t="str">
        <f>IF(DB!G253="","",DB!G253)</f>
        <v/>
      </c>
      <c r="I263" s="119" t="str">
        <f>IF(DB!H253="","",DB!H253)</f>
        <v/>
      </c>
      <c r="J263" s="50" t="str">
        <f t="shared" si="13"/>
        <v/>
      </c>
      <c r="K263" s="4" t="s">
        <v>42</v>
      </c>
      <c r="L263" s="95" t="s">
        <v>44</v>
      </c>
      <c r="M263" s="96"/>
      <c r="N263" s="97" t="s">
        <v>44</v>
      </c>
      <c r="O263" s="97"/>
      <c r="P263" s="90" t="str">
        <f>IFERROR(IF(L263="Ja",IF(M263/VLOOKUP(N263,Bevölkerung!$C$9:$E$24,3,0)=0,"",IF(M263/VLOOKUP(N263,Bevölkerung!$C$9:$E$24,3,0)="","",M263/VLOOKUP(N263,Bevölkerung!$C$9:$E$24,3,0))),IF(L263="Nein",IF(O263=0,"",IF(O263="","",O263)),IF(L263="(Bitte Wählen)","MV","ERROR"))),"")</f>
        <v>MV</v>
      </c>
      <c r="Q263" s="91" t="str">
        <f>IF(P263="","(Bitte Fallzahlen pflegen)",IF('3a. Bewertung der Leistungen'!P263&gt;Größenordnung!$A$9,Größenordnung!$C$9,IF('3a. Bewertung der Leistungen'!P263&gt;Größenordnung!$A$8,Größenordnung!$C$8,IF('3a. Bewertung der Leistungen'!P263&gt;Größenordnung!$A$7,Größenordnung!$C$7,IF('3a. Bewertung der Leistungen'!P263&gt;Größenordnung!$A$6,Größenordnung!$C$6,IF('3a. Bewertung der Leistungen'!P263&gt;Größenordnung!$A$5,Größenordnung!$C$5,IF('3a. Bewertung der Leistungen'!P263&gt;Größenordnung!$A$4,Größenordnung!$C$4,IF('3a. Bewertung der Leistungen'!P263&gt;Größenordnung!$A$3,Größenordnung!$C$3,"ERROR"))))))))</f>
        <v>1000001-10000000</v>
      </c>
      <c r="R263" s="91" t="str">
        <f>IF(L263="(Bitte Wählen)","(Bitte pflegen)",IF(Q263="(Bitte Fallzahlen pflegen)","(Bitte pflegen)",VLOOKUP(Q263,Größenordnung!$C$3:$D$9,2,0)))</f>
        <v>(Bitte pflegen)</v>
      </c>
      <c r="S263" s="98" t="s">
        <v>44</v>
      </c>
      <c r="T263" s="98" t="s">
        <v>44</v>
      </c>
      <c r="U263" s="98" t="s">
        <v>44</v>
      </c>
      <c r="V263" s="92" t="str">
        <f t="shared" si="16"/>
        <v>(Bitte pflegen)</v>
      </c>
      <c r="W263" s="92"/>
      <c r="X263" s="92" t="str">
        <f t="shared" si="14"/>
        <v>(Bitte pflegen)</v>
      </c>
      <c r="Y263" s="92"/>
      <c r="Z263" s="92" t="str">
        <f t="shared" si="15"/>
        <v>Nein</v>
      </c>
    </row>
    <row r="264" spans="2:26" x14ac:dyDescent="0.3">
      <c r="B264" s="89" t="str">
        <f>IF(DB!B254="","",DB!B254)</f>
        <v/>
      </c>
      <c r="C264" s="170" t="str">
        <f>IF(DB!C254="","",DB!C254)</f>
        <v/>
      </c>
      <c r="D264" s="170"/>
      <c r="E264" s="119" t="str">
        <f>IF(DB!D254="","",DB!D254)</f>
        <v/>
      </c>
      <c r="F264" s="119" t="str">
        <f>IF(DB!E254="","",DB!E254)</f>
        <v/>
      </c>
      <c r="G264" s="119" t="str">
        <f>IF(DB!F254="","",DB!F254)</f>
        <v/>
      </c>
      <c r="H264" s="119" t="str">
        <f>IF(DB!G254="","",DB!G254)</f>
        <v/>
      </c>
      <c r="I264" s="119" t="str">
        <f>IF(DB!H254="","",DB!H254)</f>
        <v/>
      </c>
      <c r="J264" s="50" t="str">
        <f t="shared" si="13"/>
        <v/>
      </c>
      <c r="K264" s="4" t="s">
        <v>42</v>
      </c>
      <c r="L264" s="95" t="s">
        <v>44</v>
      </c>
      <c r="M264" s="96"/>
      <c r="N264" s="97" t="s">
        <v>44</v>
      </c>
      <c r="O264" s="97"/>
      <c r="P264" s="90" t="str">
        <f>IFERROR(IF(L264="Ja",IF(M264/VLOOKUP(N264,Bevölkerung!$C$9:$E$24,3,0)=0,"",IF(M264/VLOOKUP(N264,Bevölkerung!$C$9:$E$24,3,0)="","",M264/VLOOKUP(N264,Bevölkerung!$C$9:$E$24,3,0))),IF(L264="Nein",IF(O264=0,"",IF(O264="","",O264)),IF(L264="(Bitte Wählen)","MV","ERROR"))),"")</f>
        <v>MV</v>
      </c>
      <c r="Q264" s="91" t="str">
        <f>IF(P264="","(Bitte Fallzahlen pflegen)",IF('3a. Bewertung der Leistungen'!P264&gt;Größenordnung!$A$9,Größenordnung!$C$9,IF('3a. Bewertung der Leistungen'!P264&gt;Größenordnung!$A$8,Größenordnung!$C$8,IF('3a. Bewertung der Leistungen'!P264&gt;Größenordnung!$A$7,Größenordnung!$C$7,IF('3a. Bewertung der Leistungen'!P264&gt;Größenordnung!$A$6,Größenordnung!$C$6,IF('3a. Bewertung der Leistungen'!P264&gt;Größenordnung!$A$5,Größenordnung!$C$5,IF('3a. Bewertung der Leistungen'!P264&gt;Größenordnung!$A$4,Größenordnung!$C$4,IF('3a. Bewertung der Leistungen'!P264&gt;Größenordnung!$A$3,Größenordnung!$C$3,"ERROR"))))))))</f>
        <v>1000001-10000000</v>
      </c>
      <c r="R264" s="91" t="str">
        <f>IF(L264="(Bitte Wählen)","(Bitte pflegen)",IF(Q264="(Bitte Fallzahlen pflegen)","(Bitte pflegen)",VLOOKUP(Q264,Größenordnung!$C$3:$D$9,2,0)))</f>
        <v>(Bitte pflegen)</v>
      </c>
      <c r="S264" s="98" t="s">
        <v>44</v>
      </c>
      <c r="T264" s="98" t="s">
        <v>44</v>
      </c>
      <c r="U264" s="98" t="s">
        <v>44</v>
      </c>
      <c r="V264" s="92" t="str">
        <f t="shared" si="16"/>
        <v>(Bitte pflegen)</v>
      </c>
      <c r="W264" s="92"/>
      <c r="X264" s="92" t="str">
        <f t="shared" si="14"/>
        <v>(Bitte pflegen)</v>
      </c>
      <c r="Y264" s="92"/>
      <c r="Z264" s="92" t="str">
        <f t="shared" si="15"/>
        <v>Nein</v>
      </c>
    </row>
    <row r="265" spans="2:26" x14ac:dyDescent="0.3">
      <c r="B265" s="89" t="str">
        <f>IF(DB!B255="","",DB!B255)</f>
        <v/>
      </c>
      <c r="C265" s="170" t="str">
        <f>IF(DB!C255="","",DB!C255)</f>
        <v/>
      </c>
      <c r="D265" s="170"/>
      <c r="E265" s="119" t="str">
        <f>IF(DB!D255="","",DB!D255)</f>
        <v/>
      </c>
      <c r="F265" s="119" t="str">
        <f>IF(DB!E255="","",DB!E255)</f>
        <v/>
      </c>
      <c r="G265" s="119" t="str">
        <f>IF(DB!F255="","",DB!F255)</f>
        <v/>
      </c>
      <c r="H265" s="119" t="str">
        <f>IF(DB!G255="","",DB!G255)</f>
        <v/>
      </c>
      <c r="I265" s="119" t="str">
        <f>IF(DB!H255="","",DB!H255)</f>
        <v/>
      </c>
      <c r="J265" s="50" t="str">
        <f t="shared" si="13"/>
        <v/>
      </c>
      <c r="K265" s="4" t="s">
        <v>42</v>
      </c>
      <c r="L265" s="95" t="s">
        <v>44</v>
      </c>
      <c r="M265" s="96"/>
      <c r="N265" s="97" t="s">
        <v>44</v>
      </c>
      <c r="O265" s="97"/>
      <c r="P265" s="90" t="str">
        <f>IFERROR(IF(L265="Ja",IF(M265/VLOOKUP(N265,Bevölkerung!$C$9:$E$24,3,0)=0,"",IF(M265/VLOOKUP(N265,Bevölkerung!$C$9:$E$24,3,0)="","",M265/VLOOKUP(N265,Bevölkerung!$C$9:$E$24,3,0))),IF(L265="Nein",IF(O265=0,"",IF(O265="","",O265)),IF(L265="(Bitte Wählen)","MV","ERROR"))),"")</f>
        <v>MV</v>
      </c>
      <c r="Q265" s="91" t="str">
        <f>IF(P265="","(Bitte Fallzahlen pflegen)",IF('3a. Bewertung der Leistungen'!P265&gt;Größenordnung!$A$9,Größenordnung!$C$9,IF('3a. Bewertung der Leistungen'!P265&gt;Größenordnung!$A$8,Größenordnung!$C$8,IF('3a. Bewertung der Leistungen'!P265&gt;Größenordnung!$A$7,Größenordnung!$C$7,IF('3a. Bewertung der Leistungen'!P265&gt;Größenordnung!$A$6,Größenordnung!$C$6,IF('3a. Bewertung der Leistungen'!P265&gt;Größenordnung!$A$5,Größenordnung!$C$5,IF('3a. Bewertung der Leistungen'!P265&gt;Größenordnung!$A$4,Größenordnung!$C$4,IF('3a. Bewertung der Leistungen'!P265&gt;Größenordnung!$A$3,Größenordnung!$C$3,"ERROR"))))))))</f>
        <v>1000001-10000000</v>
      </c>
      <c r="R265" s="91" t="str">
        <f>IF(L265="(Bitte Wählen)","(Bitte pflegen)",IF(Q265="(Bitte Fallzahlen pflegen)","(Bitte pflegen)",VLOOKUP(Q265,Größenordnung!$C$3:$D$9,2,0)))</f>
        <v>(Bitte pflegen)</v>
      </c>
      <c r="S265" s="98" t="s">
        <v>44</v>
      </c>
      <c r="T265" s="98" t="s">
        <v>44</v>
      </c>
      <c r="U265" s="98" t="s">
        <v>44</v>
      </c>
      <c r="V265" s="92" t="str">
        <f t="shared" si="16"/>
        <v>(Bitte pflegen)</v>
      </c>
      <c r="W265" s="92"/>
      <c r="X265" s="92" t="str">
        <f t="shared" si="14"/>
        <v>(Bitte pflegen)</v>
      </c>
      <c r="Y265" s="92"/>
      <c r="Z265" s="92" t="str">
        <f t="shared" si="15"/>
        <v>Nein</v>
      </c>
    </row>
    <row r="266" spans="2:26" x14ac:dyDescent="0.3">
      <c r="B266" s="89" t="str">
        <f>IF(DB!B256="","",DB!B256)</f>
        <v/>
      </c>
      <c r="C266" s="170" t="str">
        <f>IF(DB!C256="","",DB!C256)</f>
        <v/>
      </c>
      <c r="D266" s="170"/>
      <c r="E266" s="119" t="str">
        <f>IF(DB!D256="","",DB!D256)</f>
        <v/>
      </c>
      <c r="F266" s="119" t="str">
        <f>IF(DB!E256="","",DB!E256)</f>
        <v/>
      </c>
      <c r="G266" s="119" t="str">
        <f>IF(DB!F256="","",DB!F256)</f>
        <v/>
      </c>
      <c r="H266" s="119" t="str">
        <f>IF(DB!G256="","",DB!G256)</f>
        <v/>
      </c>
      <c r="I266" s="119" t="str">
        <f>IF(DB!H256="","",DB!H256)</f>
        <v/>
      </c>
      <c r="J266" s="50" t="str">
        <f t="shared" si="13"/>
        <v/>
      </c>
      <c r="K266" s="4" t="s">
        <v>42</v>
      </c>
      <c r="L266" s="95" t="s">
        <v>44</v>
      </c>
      <c r="M266" s="96"/>
      <c r="N266" s="97" t="s">
        <v>44</v>
      </c>
      <c r="O266" s="97"/>
      <c r="P266" s="90" t="str">
        <f>IFERROR(IF(L266="Ja",IF(M266/VLOOKUP(N266,Bevölkerung!$C$9:$E$24,3,0)=0,"",IF(M266/VLOOKUP(N266,Bevölkerung!$C$9:$E$24,3,0)="","",M266/VLOOKUP(N266,Bevölkerung!$C$9:$E$24,3,0))),IF(L266="Nein",IF(O266=0,"",IF(O266="","",O266)),IF(L266="(Bitte Wählen)","MV","ERROR"))),"")</f>
        <v>MV</v>
      </c>
      <c r="Q266" s="91" t="str">
        <f>IF(P266="","(Bitte Fallzahlen pflegen)",IF('3a. Bewertung der Leistungen'!P266&gt;Größenordnung!$A$9,Größenordnung!$C$9,IF('3a. Bewertung der Leistungen'!P266&gt;Größenordnung!$A$8,Größenordnung!$C$8,IF('3a. Bewertung der Leistungen'!P266&gt;Größenordnung!$A$7,Größenordnung!$C$7,IF('3a. Bewertung der Leistungen'!P266&gt;Größenordnung!$A$6,Größenordnung!$C$6,IF('3a. Bewertung der Leistungen'!P266&gt;Größenordnung!$A$5,Größenordnung!$C$5,IF('3a. Bewertung der Leistungen'!P266&gt;Größenordnung!$A$4,Größenordnung!$C$4,IF('3a. Bewertung der Leistungen'!P266&gt;Größenordnung!$A$3,Größenordnung!$C$3,"ERROR"))))))))</f>
        <v>1000001-10000000</v>
      </c>
      <c r="R266" s="91" t="str">
        <f>IF(L266="(Bitte Wählen)","(Bitte pflegen)",IF(Q266="(Bitte Fallzahlen pflegen)","(Bitte pflegen)",VLOOKUP(Q266,Größenordnung!$C$3:$D$9,2,0)))</f>
        <v>(Bitte pflegen)</v>
      </c>
      <c r="S266" s="98" t="s">
        <v>44</v>
      </c>
      <c r="T266" s="98" t="s">
        <v>44</v>
      </c>
      <c r="U266" s="98" t="s">
        <v>44</v>
      </c>
      <c r="V266" s="92" t="str">
        <f t="shared" si="16"/>
        <v>(Bitte pflegen)</v>
      </c>
      <c r="W266" s="92"/>
      <c r="X266" s="92" t="str">
        <f t="shared" si="14"/>
        <v>(Bitte pflegen)</v>
      </c>
      <c r="Y266" s="92"/>
      <c r="Z266" s="92" t="str">
        <f t="shared" si="15"/>
        <v>Nein</v>
      </c>
    </row>
    <row r="267" spans="2:26" x14ac:dyDescent="0.3">
      <c r="B267" s="89" t="str">
        <f>IF(DB!B257="","",DB!B257)</f>
        <v/>
      </c>
      <c r="C267" s="170" t="str">
        <f>IF(DB!C257="","",DB!C257)</f>
        <v/>
      </c>
      <c r="D267" s="170"/>
      <c r="E267" s="119" t="str">
        <f>IF(DB!D257="","",DB!D257)</f>
        <v/>
      </c>
      <c r="F267" s="119" t="str">
        <f>IF(DB!E257="","",DB!E257)</f>
        <v/>
      </c>
      <c r="G267" s="119" t="str">
        <f>IF(DB!F257="","",DB!F257)</f>
        <v/>
      </c>
      <c r="H267" s="119" t="str">
        <f>IF(DB!G257="","",DB!G257)</f>
        <v/>
      </c>
      <c r="I267" s="119" t="str">
        <f>IF(DB!H257="","",DB!H257)</f>
        <v/>
      </c>
      <c r="J267" s="50" t="str">
        <f t="shared" si="13"/>
        <v/>
      </c>
      <c r="K267" s="4" t="s">
        <v>42</v>
      </c>
      <c r="L267" s="95" t="s">
        <v>44</v>
      </c>
      <c r="M267" s="96"/>
      <c r="N267" s="97" t="s">
        <v>44</v>
      </c>
      <c r="O267" s="97"/>
      <c r="P267" s="90" t="str">
        <f>IFERROR(IF(L267="Ja",IF(M267/VLOOKUP(N267,Bevölkerung!$C$9:$E$24,3,0)=0,"",IF(M267/VLOOKUP(N267,Bevölkerung!$C$9:$E$24,3,0)="","",M267/VLOOKUP(N267,Bevölkerung!$C$9:$E$24,3,0))),IF(L267="Nein",IF(O267=0,"",IF(O267="","",O267)),IF(L267="(Bitte Wählen)","MV","ERROR"))),"")</f>
        <v>MV</v>
      </c>
      <c r="Q267" s="91" t="str">
        <f>IF(P267="","(Bitte Fallzahlen pflegen)",IF('3a. Bewertung der Leistungen'!P267&gt;Größenordnung!$A$9,Größenordnung!$C$9,IF('3a. Bewertung der Leistungen'!P267&gt;Größenordnung!$A$8,Größenordnung!$C$8,IF('3a. Bewertung der Leistungen'!P267&gt;Größenordnung!$A$7,Größenordnung!$C$7,IF('3a. Bewertung der Leistungen'!P267&gt;Größenordnung!$A$6,Größenordnung!$C$6,IF('3a. Bewertung der Leistungen'!P267&gt;Größenordnung!$A$5,Größenordnung!$C$5,IF('3a. Bewertung der Leistungen'!P267&gt;Größenordnung!$A$4,Größenordnung!$C$4,IF('3a. Bewertung der Leistungen'!P267&gt;Größenordnung!$A$3,Größenordnung!$C$3,"ERROR"))))))))</f>
        <v>1000001-10000000</v>
      </c>
      <c r="R267" s="91" t="str">
        <f>IF(L267="(Bitte Wählen)","(Bitte pflegen)",IF(Q267="(Bitte Fallzahlen pflegen)","(Bitte pflegen)",VLOOKUP(Q267,Größenordnung!$C$3:$D$9,2,0)))</f>
        <v>(Bitte pflegen)</v>
      </c>
      <c r="S267" s="98" t="s">
        <v>44</v>
      </c>
      <c r="T267" s="98" t="s">
        <v>44</v>
      </c>
      <c r="U267" s="98" t="s">
        <v>44</v>
      </c>
      <c r="V267" s="92" t="str">
        <f t="shared" si="16"/>
        <v>(Bitte pflegen)</v>
      </c>
      <c r="W267" s="92"/>
      <c r="X267" s="92" t="str">
        <f t="shared" si="14"/>
        <v>(Bitte pflegen)</v>
      </c>
      <c r="Y267" s="92"/>
      <c r="Z267" s="92" t="str">
        <f t="shared" si="15"/>
        <v>Nein</v>
      </c>
    </row>
    <row r="268" spans="2:26" x14ac:dyDescent="0.3">
      <c r="B268" s="89" t="str">
        <f>IF(DB!B258="","",DB!B258)</f>
        <v/>
      </c>
      <c r="C268" s="170" t="str">
        <f>IF(DB!C258="","",DB!C258)</f>
        <v/>
      </c>
      <c r="D268" s="170"/>
      <c r="E268" s="119" t="str">
        <f>IF(DB!D258="","",DB!D258)</f>
        <v/>
      </c>
      <c r="F268" s="119" t="str">
        <f>IF(DB!E258="","",DB!E258)</f>
        <v/>
      </c>
      <c r="G268" s="119" t="str">
        <f>IF(DB!F258="","",DB!F258)</f>
        <v/>
      </c>
      <c r="H268" s="119" t="str">
        <f>IF(DB!G258="","",DB!G258)</f>
        <v/>
      </c>
      <c r="I268" s="119" t="str">
        <f>IF(DB!H258="","",DB!H258)</f>
        <v/>
      </c>
      <c r="J268" s="50" t="str">
        <f t="shared" si="13"/>
        <v/>
      </c>
      <c r="K268" s="4" t="s">
        <v>42</v>
      </c>
      <c r="L268" s="95" t="s">
        <v>44</v>
      </c>
      <c r="M268" s="96"/>
      <c r="N268" s="97" t="s">
        <v>44</v>
      </c>
      <c r="O268" s="97"/>
      <c r="P268" s="90" t="str">
        <f>IFERROR(IF(L268="Ja",IF(M268/VLOOKUP(N268,Bevölkerung!$C$9:$E$24,3,0)=0,"",IF(M268/VLOOKUP(N268,Bevölkerung!$C$9:$E$24,3,0)="","",M268/VLOOKUP(N268,Bevölkerung!$C$9:$E$24,3,0))),IF(L268="Nein",IF(O268=0,"",IF(O268="","",O268)),IF(L268="(Bitte Wählen)","MV","ERROR"))),"")</f>
        <v>MV</v>
      </c>
      <c r="Q268" s="91" t="str">
        <f>IF(P268="","(Bitte Fallzahlen pflegen)",IF('3a. Bewertung der Leistungen'!P268&gt;Größenordnung!$A$9,Größenordnung!$C$9,IF('3a. Bewertung der Leistungen'!P268&gt;Größenordnung!$A$8,Größenordnung!$C$8,IF('3a. Bewertung der Leistungen'!P268&gt;Größenordnung!$A$7,Größenordnung!$C$7,IF('3a. Bewertung der Leistungen'!P268&gt;Größenordnung!$A$6,Größenordnung!$C$6,IF('3a. Bewertung der Leistungen'!P268&gt;Größenordnung!$A$5,Größenordnung!$C$5,IF('3a. Bewertung der Leistungen'!P268&gt;Größenordnung!$A$4,Größenordnung!$C$4,IF('3a. Bewertung der Leistungen'!P268&gt;Größenordnung!$A$3,Größenordnung!$C$3,"ERROR"))))))))</f>
        <v>1000001-10000000</v>
      </c>
      <c r="R268" s="91" t="str">
        <f>IF(L268="(Bitte Wählen)","(Bitte pflegen)",IF(Q268="(Bitte Fallzahlen pflegen)","(Bitte pflegen)",VLOOKUP(Q268,Größenordnung!$C$3:$D$9,2,0)))</f>
        <v>(Bitte pflegen)</v>
      </c>
      <c r="S268" s="98" t="s">
        <v>44</v>
      </c>
      <c r="T268" s="98" t="s">
        <v>44</v>
      </c>
      <c r="U268" s="98" t="s">
        <v>44</v>
      </c>
      <c r="V268" s="92" t="str">
        <f t="shared" si="16"/>
        <v>(Bitte pflegen)</v>
      </c>
      <c r="W268" s="92"/>
      <c r="X268" s="92" t="str">
        <f t="shared" si="14"/>
        <v>(Bitte pflegen)</v>
      </c>
      <c r="Y268" s="92"/>
      <c r="Z268" s="92" t="str">
        <f t="shared" si="15"/>
        <v>Nein</v>
      </c>
    </row>
    <row r="269" spans="2:26" x14ac:dyDescent="0.3">
      <c r="B269" s="89" t="str">
        <f>IF(DB!B259="","",DB!B259)</f>
        <v/>
      </c>
      <c r="C269" s="170" t="str">
        <f>IF(DB!C259="","",DB!C259)</f>
        <v/>
      </c>
      <c r="D269" s="170"/>
      <c r="E269" s="119" t="str">
        <f>IF(DB!D259="","",DB!D259)</f>
        <v/>
      </c>
      <c r="F269" s="119" t="str">
        <f>IF(DB!E259="","",DB!E259)</f>
        <v/>
      </c>
      <c r="G269" s="119" t="str">
        <f>IF(DB!F259="","",DB!F259)</f>
        <v/>
      </c>
      <c r="H269" s="119" t="str">
        <f>IF(DB!G259="","",DB!G259)</f>
        <v/>
      </c>
      <c r="I269" s="119" t="str">
        <f>IF(DB!H259="","",DB!H259)</f>
        <v/>
      </c>
      <c r="J269" s="50" t="str">
        <f t="shared" si="13"/>
        <v/>
      </c>
      <c r="K269" s="4" t="s">
        <v>42</v>
      </c>
      <c r="L269" s="95" t="s">
        <v>44</v>
      </c>
      <c r="M269" s="96"/>
      <c r="N269" s="97" t="s">
        <v>44</v>
      </c>
      <c r="O269" s="97"/>
      <c r="P269" s="90" t="str">
        <f>IFERROR(IF(L269="Ja",IF(M269/VLOOKUP(N269,Bevölkerung!$C$9:$E$24,3,0)=0,"",IF(M269/VLOOKUP(N269,Bevölkerung!$C$9:$E$24,3,0)="","",M269/VLOOKUP(N269,Bevölkerung!$C$9:$E$24,3,0))),IF(L269="Nein",IF(O269=0,"",IF(O269="","",O269)),IF(L269="(Bitte Wählen)","MV","ERROR"))),"")</f>
        <v>MV</v>
      </c>
      <c r="Q269" s="91" t="str">
        <f>IF(P269="","(Bitte Fallzahlen pflegen)",IF('3a. Bewertung der Leistungen'!P269&gt;Größenordnung!$A$9,Größenordnung!$C$9,IF('3a. Bewertung der Leistungen'!P269&gt;Größenordnung!$A$8,Größenordnung!$C$8,IF('3a. Bewertung der Leistungen'!P269&gt;Größenordnung!$A$7,Größenordnung!$C$7,IF('3a. Bewertung der Leistungen'!P269&gt;Größenordnung!$A$6,Größenordnung!$C$6,IF('3a. Bewertung der Leistungen'!P269&gt;Größenordnung!$A$5,Größenordnung!$C$5,IF('3a. Bewertung der Leistungen'!P269&gt;Größenordnung!$A$4,Größenordnung!$C$4,IF('3a. Bewertung der Leistungen'!P269&gt;Größenordnung!$A$3,Größenordnung!$C$3,"ERROR"))))))))</f>
        <v>1000001-10000000</v>
      </c>
      <c r="R269" s="91" t="str">
        <f>IF(L269="(Bitte Wählen)","(Bitte pflegen)",IF(Q269="(Bitte Fallzahlen pflegen)","(Bitte pflegen)",VLOOKUP(Q269,Größenordnung!$C$3:$D$9,2,0)))</f>
        <v>(Bitte pflegen)</v>
      </c>
      <c r="S269" s="98" t="s">
        <v>44</v>
      </c>
      <c r="T269" s="98" t="s">
        <v>44</v>
      </c>
      <c r="U269" s="98" t="s">
        <v>44</v>
      </c>
      <c r="V269" s="92" t="str">
        <f t="shared" si="16"/>
        <v>(Bitte pflegen)</v>
      </c>
      <c r="W269" s="92"/>
      <c r="X269" s="92" t="str">
        <f t="shared" si="14"/>
        <v>(Bitte pflegen)</v>
      </c>
      <c r="Y269" s="92"/>
      <c r="Z269" s="92" t="str">
        <f t="shared" si="15"/>
        <v>Nein</v>
      </c>
    </row>
    <row r="270" spans="2:26" x14ac:dyDescent="0.3">
      <c r="B270" s="89" t="str">
        <f>IF(DB!B260="","",DB!B260)</f>
        <v/>
      </c>
      <c r="C270" s="170" t="str">
        <f>IF(DB!C260="","",DB!C260)</f>
        <v/>
      </c>
      <c r="D270" s="170"/>
      <c r="E270" s="119" t="str">
        <f>IF(DB!D260="","",DB!D260)</f>
        <v/>
      </c>
      <c r="F270" s="119" t="str">
        <f>IF(DB!E260="","",DB!E260)</f>
        <v/>
      </c>
      <c r="G270" s="119" t="str">
        <f>IF(DB!F260="","",DB!F260)</f>
        <v/>
      </c>
      <c r="H270" s="119" t="str">
        <f>IF(DB!G260="","",DB!G260)</f>
        <v/>
      </c>
      <c r="I270" s="119" t="str">
        <f>IF(DB!H260="","",DB!H260)</f>
        <v/>
      </c>
      <c r="J270" s="50" t="str">
        <f t="shared" si="13"/>
        <v/>
      </c>
      <c r="K270" s="4" t="s">
        <v>42</v>
      </c>
      <c r="L270" s="95" t="s">
        <v>44</v>
      </c>
      <c r="M270" s="96"/>
      <c r="N270" s="97" t="s">
        <v>44</v>
      </c>
      <c r="O270" s="97"/>
      <c r="P270" s="90" t="str">
        <f>IFERROR(IF(L270="Ja",IF(M270/VLOOKUP(N270,Bevölkerung!$C$9:$E$24,3,0)=0,"",IF(M270/VLOOKUP(N270,Bevölkerung!$C$9:$E$24,3,0)="","",M270/VLOOKUP(N270,Bevölkerung!$C$9:$E$24,3,0))),IF(L270="Nein",IF(O270=0,"",IF(O270="","",O270)),IF(L270="(Bitte Wählen)","MV","ERROR"))),"")</f>
        <v>MV</v>
      </c>
      <c r="Q270" s="91" t="str">
        <f>IF(P270="","(Bitte Fallzahlen pflegen)",IF('3a. Bewertung der Leistungen'!P270&gt;Größenordnung!$A$9,Größenordnung!$C$9,IF('3a. Bewertung der Leistungen'!P270&gt;Größenordnung!$A$8,Größenordnung!$C$8,IF('3a. Bewertung der Leistungen'!P270&gt;Größenordnung!$A$7,Größenordnung!$C$7,IF('3a. Bewertung der Leistungen'!P270&gt;Größenordnung!$A$6,Größenordnung!$C$6,IF('3a. Bewertung der Leistungen'!P270&gt;Größenordnung!$A$5,Größenordnung!$C$5,IF('3a. Bewertung der Leistungen'!P270&gt;Größenordnung!$A$4,Größenordnung!$C$4,IF('3a. Bewertung der Leistungen'!P270&gt;Größenordnung!$A$3,Größenordnung!$C$3,"ERROR"))))))))</f>
        <v>1000001-10000000</v>
      </c>
      <c r="R270" s="91" t="str">
        <f>IF(L270="(Bitte Wählen)","(Bitte pflegen)",IF(Q270="(Bitte Fallzahlen pflegen)","(Bitte pflegen)",VLOOKUP(Q270,Größenordnung!$C$3:$D$9,2,0)))</f>
        <v>(Bitte pflegen)</v>
      </c>
      <c r="S270" s="98" t="s">
        <v>44</v>
      </c>
      <c r="T270" s="98" t="s">
        <v>44</v>
      </c>
      <c r="U270" s="98" t="s">
        <v>44</v>
      </c>
      <c r="V270" s="92" t="str">
        <f t="shared" si="16"/>
        <v>(Bitte pflegen)</v>
      </c>
      <c r="W270" s="92"/>
      <c r="X270" s="92" t="str">
        <f t="shared" si="14"/>
        <v>(Bitte pflegen)</v>
      </c>
      <c r="Y270" s="92"/>
      <c r="Z270" s="92" t="str">
        <f t="shared" si="15"/>
        <v>Nein</v>
      </c>
    </row>
    <row r="271" spans="2:26" x14ac:dyDescent="0.3">
      <c r="B271" s="89" t="str">
        <f>IF(DB!B261="","",DB!B261)</f>
        <v/>
      </c>
      <c r="C271" s="170" t="str">
        <f>IF(DB!C261="","",DB!C261)</f>
        <v/>
      </c>
      <c r="D271" s="170"/>
      <c r="E271" s="119" t="str">
        <f>IF(DB!D261="","",DB!D261)</f>
        <v/>
      </c>
      <c r="F271" s="119" t="str">
        <f>IF(DB!E261="","",DB!E261)</f>
        <v/>
      </c>
      <c r="G271" s="119" t="str">
        <f>IF(DB!F261="","",DB!F261)</f>
        <v/>
      </c>
      <c r="H271" s="119" t="str">
        <f>IF(DB!G261="","",DB!G261)</f>
        <v/>
      </c>
      <c r="I271" s="119" t="str">
        <f>IF(DB!H261="","",DB!H261)</f>
        <v/>
      </c>
      <c r="J271" s="50" t="str">
        <f t="shared" si="13"/>
        <v/>
      </c>
      <c r="K271" s="4" t="s">
        <v>42</v>
      </c>
      <c r="L271" s="95" t="s">
        <v>44</v>
      </c>
      <c r="M271" s="96"/>
      <c r="N271" s="97" t="s">
        <v>44</v>
      </c>
      <c r="O271" s="97"/>
      <c r="P271" s="90" t="str">
        <f>IFERROR(IF(L271="Ja",IF(M271/VLOOKUP(N271,Bevölkerung!$C$9:$E$24,3,0)=0,"",IF(M271/VLOOKUP(N271,Bevölkerung!$C$9:$E$24,3,0)="","",M271/VLOOKUP(N271,Bevölkerung!$C$9:$E$24,3,0))),IF(L271="Nein",IF(O271=0,"",IF(O271="","",O271)),IF(L271="(Bitte Wählen)","MV","ERROR"))),"")</f>
        <v>MV</v>
      </c>
      <c r="Q271" s="91" t="str">
        <f>IF(P271="","(Bitte Fallzahlen pflegen)",IF('3a. Bewertung der Leistungen'!P271&gt;Größenordnung!$A$9,Größenordnung!$C$9,IF('3a. Bewertung der Leistungen'!P271&gt;Größenordnung!$A$8,Größenordnung!$C$8,IF('3a. Bewertung der Leistungen'!P271&gt;Größenordnung!$A$7,Größenordnung!$C$7,IF('3a. Bewertung der Leistungen'!P271&gt;Größenordnung!$A$6,Größenordnung!$C$6,IF('3a. Bewertung der Leistungen'!P271&gt;Größenordnung!$A$5,Größenordnung!$C$5,IF('3a. Bewertung der Leistungen'!P271&gt;Größenordnung!$A$4,Größenordnung!$C$4,IF('3a. Bewertung der Leistungen'!P271&gt;Größenordnung!$A$3,Größenordnung!$C$3,"ERROR"))))))))</f>
        <v>1000001-10000000</v>
      </c>
      <c r="R271" s="91" t="str">
        <f>IF(L271="(Bitte Wählen)","(Bitte pflegen)",IF(Q271="(Bitte Fallzahlen pflegen)","(Bitte pflegen)",VLOOKUP(Q271,Größenordnung!$C$3:$D$9,2,0)))</f>
        <v>(Bitte pflegen)</v>
      </c>
      <c r="S271" s="98" t="s">
        <v>44</v>
      </c>
      <c r="T271" s="98" t="s">
        <v>44</v>
      </c>
      <c r="U271" s="98" t="s">
        <v>44</v>
      </c>
      <c r="V271" s="92" t="str">
        <f t="shared" si="16"/>
        <v>(Bitte pflegen)</v>
      </c>
      <c r="W271" s="92"/>
      <c r="X271" s="92" t="str">
        <f t="shared" si="14"/>
        <v>(Bitte pflegen)</v>
      </c>
      <c r="Y271" s="92"/>
      <c r="Z271" s="92" t="str">
        <f t="shared" si="15"/>
        <v>Nein</v>
      </c>
    </row>
    <row r="272" spans="2:26" x14ac:dyDescent="0.3">
      <c r="B272" s="89" t="str">
        <f>IF(DB!B262="","",DB!B262)</f>
        <v/>
      </c>
      <c r="C272" s="170" t="str">
        <f>IF(DB!C262="","",DB!C262)</f>
        <v/>
      </c>
      <c r="D272" s="170"/>
      <c r="E272" s="119" t="str">
        <f>IF(DB!D262="","",DB!D262)</f>
        <v/>
      </c>
      <c r="F272" s="119" t="str">
        <f>IF(DB!E262="","",DB!E262)</f>
        <v/>
      </c>
      <c r="G272" s="119" t="str">
        <f>IF(DB!F262="","",DB!F262)</f>
        <v/>
      </c>
      <c r="H272" s="119" t="str">
        <f>IF(DB!G262="","",DB!G262)</f>
        <v/>
      </c>
      <c r="I272" s="119" t="str">
        <f>IF(DB!H262="","",DB!H262)</f>
        <v/>
      </c>
      <c r="J272" s="50" t="str">
        <f t="shared" si="13"/>
        <v/>
      </c>
      <c r="K272" s="4" t="s">
        <v>42</v>
      </c>
      <c r="L272" s="95" t="s">
        <v>44</v>
      </c>
      <c r="M272" s="96"/>
      <c r="N272" s="97" t="s">
        <v>44</v>
      </c>
      <c r="O272" s="97"/>
      <c r="P272" s="90" t="str">
        <f>IFERROR(IF(L272="Ja",IF(M272/VLOOKUP(N272,Bevölkerung!$C$9:$E$24,3,0)=0,"",IF(M272/VLOOKUP(N272,Bevölkerung!$C$9:$E$24,3,0)="","",M272/VLOOKUP(N272,Bevölkerung!$C$9:$E$24,3,0))),IF(L272="Nein",IF(O272=0,"",IF(O272="","",O272)),IF(L272="(Bitte Wählen)","MV","ERROR"))),"")</f>
        <v>MV</v>
      </c>
      <c r="Q272" s="91" t="str">
        <f>IF(P272="","(Bitte Fallzahlen pflegen)",IF('3a. Bewertung der Leistungen'!P272&gt;Größenordnung!$A$9,Größenordnung!$C$9,IF('3a. Bewertung der Leistungen'!P272&gt;Größenordnung!$A$8,Größenordnung!$C$8,IF('3a. Bewertung der Leistungen'!P272&gt;Größenordnung!$A$7,Größenordnung!$C$7,IF('3a. Bewertung der Leistungen'!P272&gt;Größenordnung!$A$6,Größenordnung!$C$6,IF('3a. Bewertung der Leistungen'!P272&gt;Größenordnung!$A$5,Größenordnung!$C$5,IF('3a. Bewertung der Leistungen'!P272&gt;Größenordnung!$A$4,Größenordnung!$C$4,IF('3a. Bewertung der Leistungen'!P272&gt;Größenordnung!$A$3,Größenordnung!$C$3,"ERROR"))))))))</f>
        <v>1000001-10000000</v>
      </c>
      <c r="R272" s="91" t="str">
        <f>IF(L272="(Bitte Wählen)","(Bitte pflegen)",IF(Q272="(Bitte Fallzahlen pflegen)","(Bitte pflegen)",VLOOKUP(Q272,Größenordnung!$C$3:$D$9,2,0)))</f>
        <v>(Bitte pflegen)</v>
      </c>
      <c r="S272" s="98" t="s">
        <v>44</v>
      </c>
      <c r="T272" s="98" t="s">
        <v>44</v>
      </c>
      <c r="U272" s="98" t="s">
        <v>44</v>
      </c>
      <c r="V272" s="92" t="str">
        <f t="shared" si="16"/>
        <v>(Bitte pflegen)</v>
      </c>
      <c r="W272" s="92"/>
      <c r="X272" s="92" t="str">
        <f t="shared" si="14"/>
        <v>(Bitte pflegen)</v>
      </c>
      <c r="Y272" s="92"/>
      <c r="Z272" s="92" t="str">
        <f t="shared" si="15"/>
        <v>Nein</v>
      </c>
    </row>
    <row r="273" spans="2:26" x14ac:dyDescent="0.3">
      <c r="B273" s="89" t="str">
        <f>IF(DB!B263="","",DB!B263)</f>
        <v/>
      </c>
      <c r="C273" s="170" t="str">
        <f>IF(DB!C263="","",DB!C263)</f>
        <v/>
      </c>
      <c r="D273" s="170"/>
      <c r="E273" s="119" t="str">
        <f>IF(DB!D263="","",DB!D263)</f>
        <v/>
      </c>
      <c r="F273" s="119" t="str">
        <f>IF(DB!E263="","",DB!E263)</f>
        <v/>
      </c>
      <c r="G273" s="119" t="str">
        <f>IF(DB!F263="","",DB!F263)</f>
        <v/>
      </c>
      <c r="H273" s="119" t="str">
        <f>IF(DB!G263="","",DB!G263)</f>
        <v/>
      </c>
      <c r="I273" s="119" t="str">
        <f>IF(DB!H263="","",DB!H263)</f>
        <v/>
      </c>
      <c r="J273" s="50" t="str">
        <f t="shared" si="13"/>
        <v/>
      </c>
      <c r="K273" s="4" t="s">
        <v>42</v>
      </c>
      <c r="L273" s="95" t="s">
        <v>44</v>
      </c>
      <c r="M273" s="96"/>
      <c r="N273" s="97" t="s">
        <v>44</v>
      </c>
      <c r="O273" s="97"/>
      <c r="P273" s="90" t="str">
        <f>IFERROR(IF(L273="Ja",IF(M273/VLOOKUP(N273,Bevölkerung!$C$9:$E$24,3,0)=0,"",IF(M273/VLOOKUP(N273,Bevölkerung!$C$9:$E$24,3,0)="","",M273/VLOOKUP(N273,Bevölkerung!$C$9:$E$24,3,0))),IF(L273="Nein",IF(O273=0,"",IF(O273="","",O273)),IF(L273="(Bitte Wählen)","MV","ERROR"))),"")</f>
        <v>MV</v>
      </c>
      <c r="Q273" s="91" t="str">
        <f>IF(P273="","(Bitte Fallzahlen pflegen)",IF('3a. Bewertung der Leistungen'!P273&gt;Größenordnung!$A$9,Größenordnung!$C$9,IF('3a. Bewertung der Leistungen'!P273&gt;Größenordnung!$A$8,Größenordnung!$C$8,IF('3a. Bewertung der Leistungen'!P273&gt;Größenordnung!$A$7,Größenordnung!$C$7,IF('3a. Bewertung der Leistungen'!P273&gt;Größenordnung!$A$6,Größenordnung!$C$6,IF('3a. Bewertung der Leistungen'!P273&gt;Größenordnung!$A$5,Größenordnung!$C$5,IF('3a. Bewertung der Leistungen'!P273&gt;Größenordnung!$A$4,Größenordnung!$C$4,IF('3a. Bewertung der Leistungen'!P273&gt;Größenordnung!$A$3,Größenordnung!$C$3,"ERROR"))))))))</f>
        <v>1000001-10000000</v>
      </c>
      <c r="R273" s="91" t="str">
        <f>IF(L273="(Bitte Wählen)","(Bitte pflegen)",IF(Q273="(Bitte Fallzahlen pflegen)","(Bitte pflegen)",VLOOKUP(Q273,Größenordnung!$C$3:$D$9,2,0)))</f>
        <v>(Bitte pflegen)</v>
      </c>
      <c r="S273" s="98" t="s">
        <v>44</v>
      </c>
      <c r="T273" s="98" t="s">
        <v>44</v>
      </c>
      <c r="U273" s="98" t="s">
        <v>44</v>
      </c>
      <c r="V273" s="92" t="str">
        <f t="shared" si="16"/>
        <v>(Bitte pflegen)</v>
      </c>
      <c r="W273" s="92"/>
      <c r="X273" s="92" t="str">
        <f t="shared" si="14"/>
        <v>(Bitte pflegen)</v>
      </c>
      <c r="Y273" s="92"/>
      <c r="Z273" s="92" t="str">
        <f t="shared" si="15"/>
        <v>Nein</v>
      </c>
    </row>
    <row r="274" spans="2:26" x14ac:dyDescent="0.3">
      <c r="B274" s="89" t="str">
        <f>IF(DB!B264="","",DB!B264)</f>
        <v/>
      </c>
      <c r="C274" s="170" t="str">
        <f>IF(DB!C264="","",DB!C264)</f>
        <v/>
      </c>
      <c r="D274" s="170"/>
      <c r="E274" s="119" t="str">
        <f>IF(DB!D264="","",DB!D264)</f>
        <v/>
      </c>
      <c r="F274" s="119" t="str">
        <f>IF(DB!E264="","",DB!E264)</f>
        <v/>
      </c>
      <c r="G274" s="119" t="str">
        <f>IF(DB!F264="","",DB!F264)</f>
        <v/>
      </c>
      <c r="H274" s="119" t="str">
        <f>IF(DB!G264="","",DB!G264)</f>
        <v/>
      </c>
      <c r="I274" s="119" t="str">
        <f>IF(DB!H264="","",DB!H264)</f>
        <v/>
      </c>
      <c r="J274" s="50" t="str">
        <f t="shared" si="13"/>
        <v/>
      </c>
      <c r="K274" s="4" t="s">
        <v>42</v>
      </c>
      <c r="L274" s="95" t="s">
        <v>44</v>
      </c>
      <c r="M274" s="96"/>
      <c r="N274" s="97" t="s">
        <v>44</v>
      </c>
      <c r="O274" s="97"/>
      <c r="P274" s="90" t="str">
        <f>IFERROR(IF(L274="Ja",IF(M274/VLOOKUP(N274,Bevölkerung!$C$9:$E$24,3,0)=0,"",IF(M274/VLOOKUP(N274,Bevölkerung!$C$9:$E$24,3,0)="","",M274/VLOOKUP(N274,Bevölkerung!$C$9:$E$24,3,0))),IF(L274="Nein",IF(O274=0,"",IF(O274="","",O274)),IF(L274="(Bitte Wählen)","MV","ERROR"))),"")</f>
        <v>MV</v>
      </c>
      <c r="Q274" s="91" t="str">
        <f>IF(P274="","(Bitte Fallzahlen pflegen)",IF('3a. Bewertung der Leistungen'!P274&gt;Größenordnung!$A$9,Größenordnung!$C$9,IF('3a. Bewertung der Leistungen'!P274&gt;Größenordnung!$A$8,Größenordnung!$C$8,IF('3a. Bewertung der Leistungen'!P274&gt;Größenordnung!$A$7,Größenordnung!$C$7,IF('3a. Bewertung der Leistungen'!P274&gt;Größenordnung!$A$6,Größenordnung!$C$6,IF('3a. Bewertung der Leistungen'!P274&gt;Größenordnung!$A$5,Größenordnung!$C$5,IF('3a. Bewertung der Leistungen'!P274&gt;Größenordnung!$A$4,Größenordnung!$C$4,IF('3a. Bewertung der Leistungen'!P274&gt;Größenordnung!$A$3,Größenordnung!$C$3,"ERROR"))))))))</f>
        <v>1000001-10000000</v>
      </c>
      <c r="R274" s="91" t="str">
        <f>IF(L274="(Bitte Wählen)","(Bitte pflegen)",IF(Q274="(Bitte Fallzahlen pflegen)","(Bitte pflegen)",VLOOKUP(Q274,Größenordnung!$C$3:$D$9,2,0)))</f>
        <v>(Bitte pflegen)</v>
      </c>
      <c r="S274" s="98" t="s">
        <v>44</v>
      </c>
      <c r="T274" s="98" t="s">
        <v>44</v>
      </c>
      <c r="U274" s="98" t="s">
        <v>44</v>
      </c>
      <c r="V274" s="92" t="str">
        <f t="shared" si="16"/>
        <v>(Bitte pflegen)</v>
      </c>
      <c r="W274" s="92"/>
      <c r="X274" s="92" t="str">
        <f t="shared" si="14"/>
        <v>(Bitte pflegen)</v>
      </c>
      <c r="Y274" s="92"/>
      <c r="Z274" s="92" t="str">
        <f t="shared" si="15"/>
        <v>Nein</v>
      </c>
    </row>
    <row r="275" spans="2:26" x14ac:dyDescent="0.3">
      <c r="B275" s="89" t="str">
        <f>IF(DB!B265="","",DB!B265)</f>
        <v/>
      </c>
      <c r="C275" s="170" t="str">
        <f>IF(DB!C265="","",DB!C265)</f>
        <v/>
      </c>
      <c r="D275" s="170"/>
      <c r="E275" s="119" t="str">
        <f>IF(DB!D265="","",DB!D265)</f>
        <v/>
      </c>
      <c r="F275" s="119" t="str">
        <f>IF(DB!E265="","",DB!E265)</f>
        <v/>
      </c>
      <c r="G275" s="119" t="str">
        <f>IF(DB!F265="","",DB!F265)</f>
        <v/>
      </c>
      <c r="H275" s="119" t="str">
        <f>IF(DB!G265="","",DB!G265)</f>
        <v/>
      </c>
      <c r="I275" s="119" t="str">
        <f>IF(DB!H265="","",DB!H265)</f>
        <v/>
      </c>
      <c r="J275" s="50" t="str">
        <f t="shared" ref="J275:J317" si="17">IF(I275="","",IF($E$9="Nein","Nein",IF($E$9="Ja",IF($E$10="Nein","Ja",IF($E$10="Ja",K275,"Wählen")),"Wählen")))</f>
        <v/>
      </c>
      <c r="K275" s="4" t="s">
        <v>42</v>
      </c>
      <c r="L275" s="95" t="s">
        <v>44</v>
      </c>
      <c r="M275" s="96"/>
      <c r="N275" s="97" t="s">
        <v>44</v>
      </c>
      <c r="O275" s="97"/>
      <c r="P275" s="90" t="str">
        <f>IFERROR(IF(L275="Ja",IF(M275/VLOOKUP(N275,Bevölkerung!$C$9:$E$24,3,0)=0,"",IF(M275/VLOOKUP(N275,Bevölkerung!$C$9:$E$24,3,0)="","",M275/VLOOKUP(N275,Bevölkerung!$C$9:$E$24,3,0))),IF(L275="Nein",IF(O275=0,"",IF(O275="","",O275)),IF(L275="(Bitte Wählen)","MV","ERROR"))),"")</f>
        <v>MV</v>
      </c>
      <c r="Q275" s="91" t="str">
        <f>IF(P275="","(Bitte Fallzahlen pflegen)",IF('3a. Bewertung der Leistungen'!P275&gt;Größenordnung!$A$9,Größenordnung!$C$9,IF('3a. Bewertung der Leistungen'!P275&gt;Größenordnung!$A$8,Größenordnung!$C$8,IF('3a. Bewertung der Leistungen'!P275&gt;Größenordnung!$A$7,Größenordnung!$C$7,IF('3a. Bewertung der Leistungen'!P275&gt;Größenordnung!$A$6,Größenordnung!$C$6,IF('3a. Bewertung der Leistungen'!P275&gt;Größenordnung!$A$5,Größenordnung!$C$5,IF('3a. Bewertung der Leistungen'!P275&gt;Größenordnung!$A$4,Größenordnung!$C$4,IF('3a. Bewertung der Leistungen'!P275&gt;Größenordnung!$A$3,Größenordnung!$C$3,"ERROR"))))))))</f>
        <v>1000001-10000000</v>
      </c>
      <c r="R275" s="91" t="str">
        <f>IF(L275="(Bitte Wählen)","(Bitte pflegen)",IF(Q275="(Bitte Fallzahlen pflegen)","(Bitte pflegen)",VLOOKUP(Q275,Größenordnung!$C$3:$D$9,2,0)))</f>
        <v>(Bitte pflegen)</v>
      </c>
      <c r="S275" s="98" t="s">
        <v>44</v>
      </c>
      <c r="T275" s="98" t="s">
        <v>44</v>
      </c>
      <c r="U275" s="98" t="s">
        <v>44</v>
      </c>
      <c r="V275" s="92" t="str">
        <f t="shared" si="16"/>
        <v>(Bitte pflegen)</v>
      </c>
      <c r="W275" s="92"/>
      <c r="X275" s="92" t="str">
        <f t="shared" ref="X275:X317" si="18">IF(V275="(Bitte pflegen)","(Bitte pflegen)",IF(R275="(Bitte pflegen)","(Bitte pflegen)",R275*$D$13+V275*$E$13))</f>
        <v>(Bitte pflegen)</v>
      </c>
      <c r="Y275" s="92"/>
      <c r="Z275" s="92" t="str">
        <f t="shared" ref="Z275:Z317" si="19">IF(J275="Nein","Ja",IF(X275="(Bitte pflegen)","Nein",IF(X275&gt;=1,IF(B275&gt;=1,"Ja","Error"),"ERROR")))</f>
        <v>Nein</v>
      </c>
    </row>
    <row r="276" spans="2:26" x14ac:dyDescent="0.3">
      <c r="B276" s="89" t="str">
        <f>IF(DB!B266="","",DB!B266)</f>
        <v/>
      </c>
      <c r="C276" s="170" t="str">
        <f>IF(DB!C266="","",DB!C266)</f>
        <v/>
      </c>
      <c r="D276" s="170"/>
      <c r="E276" s="119" t="str">
        <f>IF(DB!D266="","",DB!D266)</f>
        <v/>
      </c>
      <c r="F276" s="119" t="str">
        <f>IF(DB!E266="","",DB!E266)</f>
        <v/>
      </c>
      <c r="G276" s="119" t="str">
        <f>IF(DB!F266="","",DB!F266)</f>
        <v/>
      </c>
      <c r="H276" s="119" t="str">
        <f>IF(DB!G266="","",DB!G266)</f>
        <v/>
      </c>
      <c r="I276" s="119" t="str">
        <f>IF(DB!H266="","",DB!H266)</f>
        <v/>
      </c>
      <c r="J276" s="50" t="str">
        <f t="shared" si="17"/>
        <v/>
      </c>
      <c r="K276" s="4" t="s">
        <v>42</v>
      </c>
      <c r="L276" s="95" t="s">
        <v>44</v>
      </c>
      <c r="M276" s="96"/>
      <c r="N276" s="97" t="s">
        <v>44</v>
      </c>
      <c r="O276" s="97"/>
      <c r="P276" s="90" t="str">
        <f>IFERROR(IF(L276="Ja",IF(M276/VLOOKUP(N276,Bevölkerung!$C$9:$E$24,3,0)=0,"",IF(M276/VLOOKUP(N276,Bevölkerung!$C$9:$E$24,3,0)="","",M276/VLOOKUP(N276,Bevölkerung!$C$9:$E$24,3,0))),IF(L276="Nein",IF(O276=0,"",IF(O276="","",O276)),IF(L276="(Bitte Wählen)","MV","ERROR"))),"")</f>
        <v>MV</v>
      </c>
      <c r="Q276" s="91" t="str">
        <f>IF(P276="","(Bitte Fallzahlen pflegen)",IF('3a. Bewertung der Leistungen'!P276&gt;Größenordnung!$A$9,Größenordnung!$C$9,IF('3a. Bewertung der Leistungen'!P276&gt;Größenordnung!$A$8,Größenordnung!$C$8,IF('3a. Bewertung der Leistungen'!P276&gt;Größenordnung!$A$7,Größenordnung!$C$7,IF('3a. Bewertung der Leistungen'!P276&gt;Größenordnung!$A$6,Größenordnung!$C$6,IF('3a. Bewertung der Leistungen'!P276&gt;Größenordnung!$A$5,Größenordnung!$C$5,IF('3a. Bewertung der Leistungen'!P276&gt;Größenordnung!$A$4,Größenordnung!$C$4,IF('3a. Bewertung der Leistungen'!P276&gt;Größenordnung!$A$3,Größenordnung!$C$3,"ERROR"))))))))</f>
        <v>1000001-10000000</v>
      </c>
      <c r="R276" s="91" t="str">
        <f>IF(L276="(Bitte Wählen)","(Bitte pflegen)",IF(Q276="(Bitte Fallzahlen pflegen)","(Bitte pflegen)",VLOOKUP(Q276,Größenordnung!$C$3:$D$9,2,0)))</f>
        <v>(Bitte pflegen)</v>
      </c>
      <c r="S276" s="98" t="s">
        <v>44</v>
      </c>
      <c r="T276" s="98" t="s">
        <v>44</v>
      </c>
      <c r="U276" s="98" t="s">
        <v>44</v>
      </c>
      <c r="V276" s="92" t="str">
        <f t="shared" si="16"/>
        <v>(Bitte pflegen)</v>
      </c>
      <c r="W276" s="92"/>
      <c r="X276" s="92" t="str">
        <f t="shared" si="18"/>
        <v>(Bitte pflegen)</v>
      </c>
      <c r="Y276" s="92"/>
      <c r="Z276" s="92" t="str">
        <f t="shared" si="19"/>
        <v>Nein</v>
      </c>
    </row>
    <row r="277" spans="2:26" x14ac:dyDescent="0.3">
      <c r="B277" s="89" t="str">
        <f>IF(DB!B267="","",DB!B267)</f>
        <v/>
      </c>
      <c r="C277" s="170" t="str">
        <f>IF(DB!C267="","",DB!C267)</f>
        <v/>
      </c>
      <c r="D277" s="170"/>
      <c r="E277" s="119" t="str">
        <f>IF(DB!D267="","",DB!D267)</f>
        <v/>
      </c>
      <c r="F277" s="119" t="str">
        <f>IF(DB!E267="","",DB!E267)</f>
        <v/>
      </c>
      <c r="G277" s="119" t="str">
        <f>IF(DB!F267="","",DB!F267)</f>
        <v/>
      </c>
      <c r="H277" s="119" t="str">
        <f>IF(DB!G267="","",DB!G267)</f>
        <v/>
      </c>
      <c r="I277" s="119" t="str">
        <f>IF(DB!H267="","",DB!H267)</f>
        <v/>
      </c>
      <c r="J277" s="50" t="str">
        <f t="shared" si="17"/>
        <v/>
      </c>
      <c r="K277" s="4" t="s">
        <v>42</v>
      </c>
      <c r="L277" s="95" t="s">
        <v>44</v>
      </c>
      <c r="M277" s="96"/>
      <c r="N277" s="97" t="s">
        <v>44</v>
      </c>
      <c r="O277" s="97"/>
      <c r="P277" s="90" t="str">
        <f>IFERROR(IF(L277="Ja",IF(M277/VLOOKUP(N277,Bevölkerung!$C$9:$E$24,3,0)=0,"",IF(M277/VLOOKUP(N277,Bevölkerung!$C$9:$E$24,3,0)="","",M277/VLOOKUP(N277,Bevölkerung!$C$9:$E$24,3,0))),IF(L277="Nein",IF(O277=0,"",IF(O277="","",O277)),IF(L277="(Bitte Wählen)","MV","ERROR"))),"")</f>
        <v>MV</v>
      </c>
      <c r="Q277" s="91" t="str">
        <f>IF(P277="","(Bitte Fallzahlen pflegen)",IF('3a. Bewertung der Leistungen'!P277&gt;Größenordnung!$A$9,Größenordnung!$C$9,IF('3a. Bewertung der Leistungen'!P277&gt;Größenordnung!$A$8,Größenordnung!$C$8,IF('3a. Bewertung der Leistungen'!P277&gt;Größenordnung!$A$7,Größenordnung!$C$7,IF('3a. Bewertung der Leistungen'!P277&gt;Größenordnung!$A$6,Größenordnung!$C$6,IF('3a. Bewertung der Leistungen'!P277&gt;Größenordnung!$A$5,Größenordnung!$C$5,IF('3a. Bewertung der Leistungen'!P277&gt;Größenordnung!$A$4,Größenordnung!$C$4,IF('3a. Bewertung der Leistungen'!P277&gt;Größenordnung!$A$3,Größenordnung!$C$3,"ERROR"))))))))</f>
        <v>1000001-10000000</v>
      </c>
      <c r="R277" s="91" t="str">
        <f>IF(L277="(Bitte Wählen)","(Bitte pflegen)",IF(Q277="(Bitte Fallzahlen pflegen)","(Bitte pflegen)",VLOOKUP(Q277,Größenordnung!$C$3:$D$9,2,0)))</f>
        <v>(Bitte pflegen)</v>
      </c>
      <c r="S277" s="98" t="s">
        <v>44</v>
      </c>
      <c r="T277" s="98" t="s">
        <v>44</v>
      </c>
      <c r="U277" s="98" t="s">
        <v>44</v>
      </c>
      <c r="V277" s="92" t="str">
        <f t="shared" si="16"/>
        <v>(Bitte pflegen)</v>
      </c>
      <c r="W277" s="92"/>
      <c r="X277" s="92" t="str">
        <f t="shared" si="18"/>
        <v>(Bitte pflegen)</v>
      </c>
      <c r="Y277" s="92"/>
      <c r="Z277" s="92" t="str">
        <f t="shared" si="19"/>
        <v>Nein</v>
      </c>
    </row>
    <row r="278" spans="2:26" x14ac:dyDescent="0.3">
      <c r="B278" s="89" t="str">
        <f>IF(DB!B268="","",DB!B268)</f>
        <v/>
      </c>
      <c r="C278" s="170" t="str">
        <f>IF(DB!C268="","",DB!C268)</f>
        <v/>
      </c>
      <c r="D278" s="170"/>
      <c r="E278" s="119" t="str">
        <f>IF(DB!D268="","",DB!D268)</f>
        <v/>
      </c>
      <c r="F278" s="119" t="str">
        <f>IF(DB!E268="","",DB!E268)</f>
        <v/>
      </c>
      <c r="G278" s="119" t="str">
        <f>IF(DB!F268="","",DB!F268)</f>
        <v/>
      </c>
      <c r="H278" s="119" t="str">
        <f>IF(DB!G268="","",DB!G268)</f>
        <v/>
      </c>
      <c r="I278" s="119" t="str">
        <f>IF(DB!H268="","",DB!H268)</f>
        <v/>
      </c>
      <c r="J278" s="50" t="str">
        <f t="shared" si="17"/>
        <v/>
      </c>
      <c r="K278" s="4" t="s">
        <v>42</v>
      </c>
      <c r="L278" s="95" t="s">
        <v>44</v>
      </c>
      <c r="M278" s="96"/>
      <c r="N278" s="97" t="s">
        <v>44</v>
      </c>
      <c r="O278" s="97"/>
      <c r="P278" s="90" t="str">
        <f>IFERROR(IF(L278="Ja",IF(M278/VLOOKUP(N278,Bevölkerung!$C$9:$E$24,3,0)=0,"",IF(M278/VLOOKUP(N278,Bevölkerung!$C$9:$E$24,3,0)="","",M278/VLOOKUP(N278,Bevölkerung!$C$9:$E$24,3,0))),IF(L278="Nein",IF(O278=0,"",IF(O278="","",O278)),IF(L278="(Bitte Wählen)","MV","ERROR"))),"")</f>
        <v>MV</v>
      </c>
      <c r="Q278" s="91" t="str">
        <f>IF(P278="","(Bitte Fallzahlen pflegen)",IF('3a. Bewertung der Leistungen'!P278&gt;Größenordnung!$A$9,Größenordnung!$C$9,IF('3a. Bewertung der Leistungen'!P278&gt;Größenordnung!$A$8,Größenordnung!$C$8,IF('3a. Bewertung der Leistungen'!P278&gt;Größenordnung!$A$7,Größenordnung!$C$7,IF('3a. Bewertung der Leistungen'!P278&gt;Größenordnung!$A$6,Größenordnung!$C$6,IF('3a. Bewertung der Leistungen'!P278&gt;Größenordnung!$A$5,Größenordnung!$C$5,IF('3a. Bewertung der Leistungen'!P278&gt;Größenordnung!$A$4,Größenordnung!$C$4,IF('3a. Bewertung der Leistungen'!P278&gt;Größenordnung!$A$3,Größenordnung!$C$3,"ERROR"))))))))</f>
        <v>1000001-10000000</v>
      </c>
      <c r="R278" s="91" t="str">
        <f>IF(L278="(Bitte Wählen)","(Bitte pflegen)",IF(Q278="(Bitte Fallzahlen pflegen)","(Bitte pflegen)",VLOOKUP(Q278,Größenordnung!$C$3:$D$9,2,0)))</f>
        <v>(Bitte pflegen)</v>
      </c>
      <c r="S278" s="98" t="s">
        <v>44</v>
      </c>
      <c r="T278" s="98" t="s">
        <v>44</v>
      </c>
      <c r="U278" s="98" t="s">
        <v>44</v>
      </c>
      <c r="V278" s="92" t="str">
        <f t="shared" si="16"/>
        <v>(Bitte pflegen)</v>
      </c>
      <c r="W278" s="92"/>
      <c r="X278" s="92" t="str">
        <f t="shared" si="18"/>
        <v>(Bitte pflegen)</v>
      </c>
      <c r="Y278" s="92"/>
      <c r="Z278" s="92" t="str">
        <f t="shared" si="19"/>
        <v>Nein</v>
      </c>
    </row>
    <row r="279" spans="2:26" x14ac:dyDescent="0.3">
      <c r="B279" s="89" t="str">
        <f>IF(DB!B269="","",DB!B269)</f>
        <v/>
      </c>
      <c r="C279" s="170" t="str">
        <f>IF(DB!C269="","",DB!C269)</f>
        <v/>
      </c>
      <c r="D279" s="170"/>
      <c r="E279" s="119" t="str">
        <f>IF(DB!D269="","",DB!D269)</f>
        <v/>
      </c>
      <c r="F279" s="119" t="str">
        <f>IF(DB!E269="","",DB!E269)</f>
        <v/>
      </c>
      <c r="G279" s="119" t="str">
        <f>IF(DB!F269="","",DB!F269)</f>
        <v/>
      </c>
      <c r="H279" s="119" t="str">
        <f>IF(DB!G269="","",DB!G269)</f>
        <v/>
      </c>
      <c r="I279" s="119" t="str">
        <f>IF(DB!H269="","",DB!H269)</f>
        <v/>
      </c>
      <c r="J279" s="50" t="str">
        <f t="shared" si="17"/>
        <v/>
      </c>
      <c r="K279" s="4" t="s">
        <v>42</v>
      </c>
      <c r="L279" s="95" t="s">
        <v>44</v>
      </c>
      <c r="M279" s="96"/>
      <c r="N279" s="97" t="s">
        <v>44</v>
      </c>
      <c r="O279" s="97"/>
      <c r="P279" s="90" t="str">
        <f>IFERROR(IF(L279="Ja",IF(M279/VLOOKUP(N279,Bevölkerung!$C$9:$E$24,3,0)=0,"",IF(M279/VLOOKUP(N279,Bevölkerung!$C$9:$E$24,3,0)="","",M279/VLOOKUP(N279,Bevölkerung!$C$9:$E$24,3,0))),IF(L279="Nein",IF(O279=0,"",IF(O279="","",O279)),IF(L279="(Bitte Wählen)","MV","ERROR"))),"")</f>
        <v>MV</v>
      </c>
      <c r="Q279" s="91" t="str">
        <f>IF(P279="","(Bitte Fallzahlen pflegen)",IF('3a. Bewertung der Leistungen'!P279&gt;Größenordnung!$A$9,Größenordnung!$C$9,IF('3a. Bewertung der Leistungen'!P279&gt;Größenordnung!$A$8,Größenordnung!$C$8,IF('3a. Bewertung der Leistungen'!P279&gt;Größenordnung!$A$7,Größenordnung!$C$7,IF('3a. Bewertung der Leistungen'!P279&gt;Größenordnung!$A$6,Größenordnung!$C$6,IF('3a. Bewertung der Leistungen'!P279&gt;Größenordnung!$A$5,Größenordnung!$C$5,IF('3a. Bewertung der Leistungen'!P279&gt;Größenordnung!$A$4,Größenordnung!$C$4,IF('3a. Bewertung der Leistungen'!P279&gt;Größenordnung!$A$3,Größenordnung!$C$3,"ERROR"))))))))</f>
        <v>1000001-10000000</v>
      </c>
      <c r="R279" s="91" t="str">
        <f>IF(L279="(Bitte Wählen)","(Bitte pflegen)",IF(Q279="(Bitte Fallzahlen pflegen)","(Bitte pflegen)",VLOOKUP(Q279,Größenordnung!$C$3:$D$9,2,0)))</f>
        <v>(Bitte pflegen)</v>
      </c>
      <c r="S279" s="98" t="s">
        <v>44</v>
      </c>
      <c r="T279" s="98" t="s">
        <v>44</v>
      </c>
      <c r="U279" s="98" t="s">
        <v>44</v>
      </c>
      <c r="V279" s="92" t="str">
        <f t="shared" si="16"/>
        <v>(Bitte pflegen)</v>
      </c>
      <c r="W279" s="92"/>
      <c r="X279" s="92" t="str">
        <f t="shared" si="18"/>
        <v>(Bitte pflegen)</v>
      </c>
      <c r="Y279" s="92"/>
      <c r="Z279" s="92" t="str">
        <f t="shared" si="19"/>
        <v>Nein</v>
      </c>
    </row>
    <row r="280" spans="2:26" x14ac:dyDescent="0.3">
      <c r="B280" s="89" t="str">
        <f>IF(DB!B270="","",DB!B270)</f>
        <v/>
      </c>
      <c r="C280" s="170" t="str">
        <f>IF(DB!C270="","",DB!C270)</f>
        <v/>
      </c>
      <c r="D280" s="170"/>
      <c r="E280" s="119" t="str">
        <f>IF(DB!D270="","",DB!D270)</f>
        <v/>
      </c>
      <c r="F280" s="119" t="str">
        <f>IF(DB!E270="","",DB!E270)</f>
        <v/>
      </c>
      <c r="G280" s="119" t="str">
        <f>IF(DB!F270="","",DB!F270)</f>
        <v/>
      </c>
      <c r="H280" s="119" t="str">
        <f>IF(DB!G270="","",DB!G270)</f>
        <v/>
      </c>
      <c r="I280" s="119" t="str">
        <f>IF(DB!H270="","",DB!H270)</f>
        <v/>
      </c>
      <c r="J280" s="50" t="str">
        <f t="shared" si="17"/>
        <v/>
      </c>
      <c r="K280" s="4" t="s">
        <v>42</v>
      </c>
      <c r="L280" s="95" t="s">
        <v>44</v>
      </c>
      <c r="M280" s="96"/>
      <c r="N280" s="97" t="s">
        <v>44</v>
      </c>
      <c r="O280" s="97"/>
      <c r="P280" s="90" t="str">
        <f>IFERROR(IF(L280="Ja",IF(M280/VLOOKUP(N280,Bevölkerung!$C$9:$E$24,3,0)=0,"",IF(M280/VLOOKUP(N280,Bevölkerung!$C$9:$E$24,3,0)="","",M280/VLOOKUP(N280,Bevölkerung!$C$9:$E$24,3,0))),IF(L280="Nein",IF(O280=0,"",IF(O280="","",O280)),IF(L280="(Bitte Wählen)","MV","ERROR"))),"")</f>
        <v>MV</v>
      </c>
      <c r="Q280" s="91" t="str">
        <f>IF(P280="","(Bitte Fallzahlen pflegen)",IF('3a. Bewertung der Leistungen'!P280&gt;Größenordnung!$A$9,Größenordnung!$C$9,IF('3a. Bewertung der Leistungen'!P280&gt;Größenordnung!$A$8,Größenordnung!$C$8,IF('3a. Bewertung der Leistungen'!P280&gt;Größenordnung!$A$7,Größenordnung!$C$7,IF('3a. Bewertung der Leistungen'!P280&gt;Größenordnung!$A$6,Größenordnung!$C$6,IF('3a. Bewertung der Leistungen'!P280&gt;Größenordnung!$A$5,Größenordnung!$C$5,IF('3a. Bewertung der Leistungen'!P280&gt;Größenordnung!$A$4,Größenordnung!$C$4,IF('3a. Bewertung der Leistungen'!P280&gt;Größenordnung!$A$3,Größenordnung!$C$3,"ERROR"))))))))</f>
        <v>1000001-10000000</v>
      </c>
      <c r="R280" s="91" t="str">
        <f>IF(L280="(Bitte Wählen)","(Bitte pflegen)",IF(Q280="(Bitte Fallzahlen pflegen)","(Bitte pflegen)",VLOOKUP(Q280,Größenordnung!$C$3:$D$9,2,0)))</f>
        <v>(Bitte pflegen)</v>
      </c>
      <c r="S280" s="98" t="s">
        <v>44</v>
      </c>
      <c r="T280" s="98" t="s">
        <v>44</v>
      </c>
      <c r="U280" s="98" t="s">
        <v>44</v>
      </c>
      <c r="V280" s="92" t="str">
        <f t="shared" si="16"/>
        <v>(Bitte pflegen)</v>
      </c>
      <c r="W280" s="92"/>
      <c r="X280" s="92" t="str">
        <f t="shared" si="18"/>
        <v>(Bitte pflegen)</v>
      </c>
      <c r="Y280" s="92"/>
      <c r="Z280" s="92" t="str">
        <f t="shared" si="19"/>
        <v>Nein</v>
      </c>
    </row>
    <row r="281" spans="2:26" x14ac:dyDescent="0.3">
      <c r="B281" s="89" t="str">
        <f>IF(DB!B271="","",DB!B271)</f>
        <v/>
      </c>
      <c r="C281" s="170" t="str">
        <f>IF(DB!C271="","",DB!C271)</f>
        <v/>
      </c>
      <c r="D281" s="170"/>
      <c r="E281" s="119" t="str">
        <f>IF(DB!D271="","",DB!D271)</f>
        <v/>
      </c>
      <c r="F281" s="119" t="str">
        <f>IF(DB!E271="","",DB!E271)</f>
        <v/>
      </c>
      <c r="G281" s="119" t="str">
        <f>IF(DB!F271="","",DB!F271)</f>
        <v/>
      </c>
      <c r="H281" s="119" t="str">
        <f>IF(DB!G271="","",DB!G271)</f>
        <v/>
      </c>
      <c r="I281" s="119" t="str">
        <f>IF(DB!H271="","",DB!H271)</f>
        <v/>
      </c>
      <c r="J281" s="50" t="str">
        <f t="shared" si="17"/>
        <v/>
      </c>
      <c r="K281" s="4" t="s">
        <v>42</v>
      </c>
      <c r="L281" s="95" t="s">
        <v>44</v>
      </c>
      <c r="M281" s="96"/>
      <c r="N281" s="97" t="s">
        <v>44</v>
      </c>
      <c r="O281" s="97"/>
      <c r="P281" s="90" t="str">
        <f>IFERROR(IF(L281="Ja",IF(M281/VLOOKUP(N281,Bevölkerung!$C$9:$E$24,3,0)=0,"",IF(M281/VLOOKUP(N281,Bevölkerung!$C$9:$E$24,3,0)="","",M281/VLOOKUP(N281,Bevölkerung!$C$9:$E$24,3,0))),IF(L281="Nein",IF(O281=0,"",IF(O281="","",O281)),IF(L281="(Bitte Wählen)","MV","ERROR"))),"")</f>
        <v>MV</v>
      </c>
      <c r="Q281" s="91" t="str">
        <f>IF(P281="","(Bitte Fallzahlen pflegen)",IF('3a. Bewertung der Leistungen'!P281&gt;Größenordnung!$A$9,Größenordnung!$C$9,IF('3a. Bewertung der Leistungen'!P281&gt;Größenordnung!$A$8,Größenordnung!$C$8,IF('3a. Bewertung der Leistungen'!P281&gt;Größenordnung!$A$7,Größenordnung!$C$7,IF('3a. Bewertung der Leistungen'!P281&gt;Größenordnung!$A$6,Größenordnung!$C$6,IF('3a. Bewertung der Leistungen'!P281&gt;Größenordnung!$A$5,Größenordnung!$C$5,IF('3a. Bewertung der Leistungen'!P281&gt;Größenordnung!$A$4,Größenordnung!$C$4,IF('3a. Bewertung der Leistungen'!P281&gt;Größenordnung!$A$3,Größenordnung!$C$3,"ERROR"))))))))</f>
        <v>1000001-10000000</v>
      </c>
      <c r="R281" s="91" t="str">
        <f>IF(L281="(Bitte Wählen)","(Bitte pflegen)",IF(Q281="(Bitte Fallzahlen pflegen)","(Bitte pflegen)",VLOOKUP(Q281,Größenordnung!$C$3:$D$9,2,0)))</f>
        <v>(Bitte pflegen)</v>
      </c>
      <c r="S281" s="98" t="s">
        <v>44</v>
      </c>
      <c r="T281" s="98" t="s">
        <v>44</v>
      </c>
      <c r="U281" s="98" t="s">
        <v>44</v>
      </c>
      <c r="V281" s="92" t="str">
        <f t="shared" si="16"/>
        <v>(Bitte pflegen)</v>
      </c>
      <c r="W281" s="92"/>
      <c r="X281" s="92" t="str">
        <f t="shared" si="18"/>
        <v>(Bitte pflegen)</v>
      </c>
      <c r="Y281" s="92"/>
      <c r="Z281" s="92" t="str">
        <f t="shared" si="19"/>
        <v>Nein</v>
      </c>
    </row>
    <row r="282" spans="2:26" x14ac:dyDescent="0.3">
      <c r="B282" s="89" t="str">
        <f>IF(DB!B272="","",DB!B272)</f>
        <v/>
      </c>
      <c r="C282" s="170" t="str">
        <f>IF(DB!C272="","",DB!C272)</f>
        <v/>
      </c>
      <c r="D282" s="170"/>
      <c r="E282" s="119" t="str">
        <f>IF(DB!D272="","",DB!D272)</f>
        <v/>
      </c>
      <c r="F282" s="119" t="str">
        <f>IF(DB!E272="","",DB!E272)</f>
        <v/>
      </c>
      <c r="G282" s="119" t="str">
        <f>IF(DB!F272="","",DB!F272)</f>
        <v/>
      </c>
      <c r="H282" s="119" t="str">
        <f>IF(DB!G272="","",DB!G272)</f>
        <v/>
      </c>
      <c r="I282" s="119" t="str">
        <f>IF(DB!H272="","",DB!H272)</f>
        <v/>
      </c>
      <c r="J282" s="50" t="str">
        <f t="shared" si="17"/>
        <v/>
      </c>
      <c r="K282" s="4" t="s">
        <v>42</v>
      </c>
      <c r="L282" s="95" t="s">
        <v>44</v>
      </c>
      <c r="M282" s="96"/>
      <c r="N282" s="97" t="s">
        <v>44</v>
      </c>
      <c r="O282" s="97"/>
      <c r="P282" s="90" t="str">
        <f>IFERROR(IF(L282="Ja",IF(M282/VLOOKUP(N282,Bevölkerung!$C$9:$E$24,3,0)=0,"",IF(M282/VLOOKUP(N282,Bevölkerung!$C$9:$E$24,3,0)="","",M282/VLOOKUP(N282,Bevölkerung!$C$9:$E$24,3,0))),IF(L282="Nein",IF(O282=0,"",IF(O282="","",O282)),IF(L282="(Bitte Wählen)","MV","ERROR"))),"")</f>
        <v>MV</v>
      </c>
      <c r="Q282" s="91" t="str">
        <f>IF(P282="","(Bitte Fallzahlen pflegen)",IF('3a. Bewertung der Leistungen'!P282&gt;Größenordnung!$A$9,Größenordnung!$C$9,IF('3a. Bewertung der Leistungen'!P282&gt;Größenordnung!$A$8,Größenordnung!$C$8,IF('3a. Bewertung der Leistungen'!P282&gt;Größenordnung!$A$7,Größenordnung!$C$7,IF('3a. Bewertung der Leistungen'!P282&gt;Größenordnung!$A$6,Größenordnung!$C$6,IF('3a. Bewertung der Leistungen'!P282&gt;Größenordnung!$A$5,Größenordnung!$C$5,IF('3a. Bewertung der Leistungen'!P282&gt;Größenordnung!$A$4,Größenordnung!$C$4,IF('3a. Bewertung der Leistungen'!P282&gt;Größenordnung!$A$3,Größenordnung!$C$3,"ERROR"))))))))</f>
        <v>1000001-10000000</v>
      </c>
      <c r="R282" s="91" t="str">
        <f>IF(L282="(Bitte Wählen)","(Bitte pflegen)",IF(Q282="(Bitte Fallzahlen pflegen)","(Bitte pflegen)",VLOOKUP(Q282,Größenordnung!$C$3:$D$9,2,0)))</f>
        <v>(Bitte pflegen)</v>
      </c>
      <c r="S282" s="98" t="s">
        <v>44</v>
      </c>
      <c r="T282" s="98" t="s">
        <v>44</v>
      </c>
      <c r="U282" s="98" t="s">
        <v>44</v>
      </c>
      <c r="V282" s="92" t="str">
        <f t="shared" ref="V282:V315" si="20">IF(U282="(Bitte Wählen)","(Bitte pflegen)",IF(T282="(Bitte Wählen)","(Bitte pflegen)",IF(S282="(Bitte Wählen)","(Bitte pflegen)",SUM(S282:U282)/3)))</f>
        <v>(Bitte pflegen)</v>
      </c>
      <c r="W282" s="92"/>
      <c r="X282" s="92" t="str">
        <f t="shared" si="18"/>
        <v>(Bitte pflegen)</v>
      </c>
      <c r="Y282" s="92"/>
      <c r="Z282" s="92" t="str">
        <f t="shared" si="19"/>
        <v>Nein</v>
      </c>
    </row>
    <row r="283" spans="2:26" x14ac:dyDescent="0.3">
      <c r="B283" s="89" t="str">
        <f>IF(DB!B273="","",DB!B273)</f>
        <v/>
      </c>
      <c r="C283" s="170" t="str">
        <f>IF(DB!C273="","",DB!C273)</f>
        <v/>
      </c>
      <c r="D283" s="170"/>
      <c r="E283" s="119" t="str">
        <f>IF(DB!D273="","",DB!D273)</f>
        <v/>
      </c>
      <c r="F283" s="119" t="str">
        <f>IF(DB!E273="","",DB!E273)</f>
        <v/>
      </c>
      <c r="G283" s="119" t="str">
        <f>IF(DB!F273="","",DB!F273)</f>
        <v/>
      </c>
      <c r="H283" s="119" t="str">
        <f>IF(DB!G273="","",DB!G273)</f>
        <v/>
      </c>
      <c r="I283" s="119" t="str">
        <f>IF(DB!H273="","",DB!H273)</f>
        <v/>
      </c>
      <c r="J283" s="50" t="str">
        <f t="shared" si="17"/>
        <v/>
      </c>
      <c r="K283" s="4" t="s">
        <v>42</v>
      </c>
      <c r="L283" s="95" t="s">
        <v>44</v>
      </c>
      <c r="M283" s="96"/>
      <c r="N283" s="97" t="s">
        <v>44</v>
      </c>
      <c r="O283" s="97"/>
      <c r="P283" s="90" t="str">
        <f>IFERROR(IF(L283="Ja",IF(M283/VLOOKUP(N283,Bevölkerung!$C$9:$E$24,3,0)=0,"",IF(M283/VLOOKUP(N283,Bevölkerung!$C$9:$E$24,3,0)="","",M283/VLOOKUP(N283,Bevölkerung!$C$9:$E$24,3,0))),IF(L283="Nein",IF(O283=0,"",IF(O283="","",O283)),IF(L283="(Bitte Wählen)","MV","ERROR"))),"")</f>
        <v>MV</v>
      </c>
      <c r="Q283" s="91" t="str">
        <f>IF(P283="","(Bitte Fallzahlen pflegen)",IF('3a. Bewertung der Leistungen'!P283&gt;Größenordnung!$A$9,Größenordnung!$C$9,IF('3a. Bewertung der Leistungen'!P283&gt;Größenordnung!$A$8,Größenordnung!$C$8,IF('3a. Bewertung der Leistungen'!P283&gt;Größenordnung!$A$7,Größenordnung!$C$7,IF('3a. Bewertung der Leistungen'!P283&gt;Größenordnung!$A$6,Größenordnung!$C$6,IF('3a. Bewertung der Leistungen'!P283&gt;Größenordnung!$A$5,Größenordnung!$C$5,IF('3a. Bewertung der Leistungen'!P283&gt;Größenordnung!$A$4,Größenordnung!$C$4,IF('3a. Bewertung der Leistungen'!P283&gt;Größenordnung!$A$3,Größenordnung!$C$3,"ERROR"))))))))</f>
        <v>1000001-10000000</v>
      </c>
      <c r="R283" s="91" t="str">
        <f>IF(L283="(Bitte Wählen)","(Bitte pflegen)",IF(Q283="(Bitte Fallzahlen pflegen)","(Bitte pflegen)",VLOOKUP(Q283,Größenordnung!$C$3:$D$9,2,0)))</f>
        <v>(Bitte pflegen)</v>
      </c>
      <c r="S283" s="98" t="s">
        <v>44</v>
      </c>
      <c r="T283" s="98" t="s">
        <v>44</v>
      </c>
      <c r="U283" s="98" t="s">
        <v>44</v>
      </c>
      <c r="V283" s="92" t="str">
        <f t="shared" si="20"/>
        <v>(Bitte pflegen)</v>
      </c>
      <c r="W283" s="92"/>
      <c r="X283" s="92" t="str">
        <f t="shared" si="18"/>
        <v>(Bitte pflegen)</v>
      </c>
      <c r="Y283" s="92"/>
      <c r="Z283" s="92" t="str">
        <f t="shared" si="19"/>
        <v>Nein</v>
      </c>
    </row>
    <row r="284" spans="2:26" x14ac:dyDescent="0.3">
      <c r="B284" s="89" t="str">
        <f>IF(DB!B274="","",DB!B274)</f>
        <v/>
      </c>
      <c r="C284" s="170" t="str">
        <f>IF(DB!C274="","",DB!C274)</f>
        <v/>
      </c>
      <c r="D284" s="170"/>
      <c r="E284" s="119" t="str">
        <f>IF(DB!D274="","",DB!D274)</f>
        <v/>
      </c>
      <c r="F284" s="119" t="str">
        <f>IF(DB!E274="","",DB!E274)</f>
        <v/>
      </c>
      <c r="G284" s="119" t="str">
        <f>IF(DB!F274="","",DB!F274)</f>
        <v/>
      </c>
      <c r="H284" s="119" t="str">
        <f>IF(DB!G274="","",DB!G274)</f>
        <v/>
      </c>
      <c r="I284" s="119" t="str">
        <f>IF(DB!H274="","",DB!H274)</f>
        <v/>
      </c>
      <c r="J284" s="50" t="str">
        <f t="shared" si="17"/>
        <v/>
      </c>
      <c r="K284" s="4" t="s">
        <v>42</v>
      </c>
      <c r="L284" s="95" t="s">
        <v>44</v>
      </c>
      <c r="M284" s="96"/>
      <c r="N284" s="97" t="s">
        <v>44</v>
      </c>
      <c r="O284" s="97"/>
      <c r="P284" s="90" t="str">
        <f>IFERROR(IF(L284="Ja",IF(M284/VLOOKUP(N284,Bevölkerung!$C$9:$E$24,3,0)=0,"",IF(M284/VLOOKUP(N284,Bevölkerung!$C$9:$E$24,3,0)="","",M284/VLOOKUP(N284,Bevölkerung!$C$9:$E$24,3,0))),IF(L284="Nein",IF(O284=0,"",IF(O284="","",O284)),IF(L284="(Bitte Wählen)","MV","ERROR"))),"")</f>
        <v>MV</v>
      </c>
      <c r="Q284" s="91" t="str">
        <f>IF(P284="","(Bitte Fallzahlen pflegen)",IF('3a. Bewertung der Leistungen'!P284&gt;Größenordnung!$A$9,Größenordnung!$C$9,IF('3a. Bewertung der Leistungen'!P284&gt;Größenordnung!$A$8,Größenordnung!$C$8,IF('3a. Bewertung der Leistungen'!P284&gt;Größenordnung!$A$7,Größenordnung!$C$7,IF('3a. Bewertung der Leistungen'!P284&gt;Größenordnung!$A$6,Größenordnung!$C$6,IF('3a. Bewertung der Leistungen'!P284&gt;Größenordnung!$A$5,Größenordnung!$C$5,IF('3a. Bewertung der Leistungen'!P284&gt;Größenordnung!$A$4,Größenordnung!$C$4,IF('3a. Bewertung der Leistungen'!P284&gt;Größenordnung!$A$3,Größenordnung!$C$3,"ERROR"))))))))</f>
        <v>1000001-10000000</v>
      </c>
      <c r="R284" s="91" t="str">
        <f>IF(L284="(Bitte Wählen)","(Bitte pflegen)",IF(Q284="(Bitte Fallzahlen pflegen)","(Bitte pflegen)",VLOOKUP(Q284,Größenordnung!$C$3:$D$9,2,0)))</f>
        <v>(Bitte pflegen)</v>
      </c>
      <c r="S284" s="98" t="s">
        <v>44</v>
      </c>
      <c r="T284" s="98" t="s">
        <v>44</v>
      </c>
      <c r="U284" s="98" t="s">
        <v>44</v>
      </c>
      <c r="V284" s="92" t="str">
        <f t="shared" si="20"/>
        <v>(Bitte pflegen)</v>
      </c>
      <c r="W284" s="92"/>
      <c r="X284" s="92" t="str">
        <f t="shared" si="18"/>
        <v>(Bitte pflegen)</v>
      </c>
      <c r="Y284" s="92"/>
      <c r="Z284" s="92" t="str">
        <f t="shared" si="19"/>
        <v>Nein</v>
      </c>
    </row>
    <row r="285" spans="2:26" x14ac:dyDescent="0.3">
      <c r="B285" s="89" t="str">
        <f>IF(DB!B275="","",DB!B275)</f>
        <v/>
      </c>
      <c r="C285" s="170" t="str">
        <f>IF(DB!C275="","",DB!C275)</f>
        <v/>
      </c>
      <c r="D285" s="170"/>
      <c r="E285" s="119" t="str">
        <f>IF(DB!D275="","",DB!D275)</f>
        <v/>
      </c>
      <c r="F285" s="119" t="str">
        <f>IF(DB!E275="","",DB!E275)</f>
        <v/>
      </c>
      <c r="G285" s="119" t="str">
        <f>IF(DB!F275="","",DB!F275)</f>
        <v/>
      </c>
      <c r="H285" s="119" t="str">
        <f>IF(DB!G275="","",DB!G275)</f>
        <v/>
      </c>
      <c r="I285" s="119" t="str">
        <f>IF(DB!H275="","",DB!H275)</f>
        <v/>
      </c>
      <c r="J285" s="50" t="str">
        <f t="shared" si="17"/>
        <v/>
      </c>
      <c r="K285" s="4" t="s">
        <v>42</v>
      </c>
      <c r="L285" s="95" t="s">
        <v>44</v>
      </c>
      <c r="M285" s="96"/>
      <c r="N285" s="97" t="s">
        <v>44</v>
      </c>
      <c r="O285" s="97"/>
      <c r="P285" s="90" t="str">
        <f>IFERROR(IF(L285="Ja",IF(M285/VLOOKUP(N285,Bevölkerung!$C$9:$E$24,3,0)=0,"",IF(M285/VLOOKUP(N285,Bevölkerung!$C$9:$E$24,3,0)="","",M285/VLOOKUP(N285,Bevölkerung!$C$9:$E$24,3,0))),IF(L285="Nein",IF(O285=0,"",IF(O285="","",O285)),IF(L285="(Bitte Wählen)","MV","ERROR"))),"")</f>
        <v>MV</v>
      </c>
      <c r="Q285" s="91" t="str">
        <f>IF(P285="","(Bitte Fallzahlen pflegen)",IF('3a. Bewertung der Leistungen'!P285&gt;Größenordnung!$A$9,Größenordnung!$C$9,IF('3a. Bewertung der Leistungen'!P285&gt;Größenordnung!$A$8,Größenordnung!$C$8,IF('3a. Bewertung der Leistungen'!P285&gt;Größenordnung!$A$7,Größenordnung!$C$7,IF('3a. Bewertung der Leistungen'!P285&gt;Größenordnung!$A$6,Größenordnung!$C$6,IF('3a. Bewertung der Leistungen'!P285&gt;Größenordnung!$A$5,Größenordnung!$C$5,IF('3a. Bewertung der Leistungen'!P285&gt;Größenordnung!$A$4,Größenordnung!$C$4,IF('3a. Bewertung der Leistungen'!P285&gt;Größenordnung!$A$3,Größenordnung!$C$3,"ERROR"))))))))</f>
        <v>1000001-10000000</v>
      </c>
      <c r="R285" s="91" t="str">
        <f>IF(L285="(Bitte Wählen)","(Bitte pflegen)",IF(Q285="(Bitte Fallzahlen pflegen)","(Bitte pflegen)",VLOOKUP(Q285,Größenordnung!$C$3:$D$9,2,0)))</f>
        <v>(Bitte pflegen)</v>
      </c>
      <c r="S285" s="98" t="s">
        <v>44</v>
      </c>
      <c r="T285" s="98" t="s">
        <v>44</v>
      </c>
      <c r="U285" s="98" t="s">
        <v>44</v>
      </c>
      <c r="V285" s="92" t="str">
        <f t="shared" si="20"/>
        <v>(Bitte pflegen)</v>
      </c>
      <c r="W285" s="92"/>
      <c r="X285" s="92" t="str">
        <f t="shared" si="18"/>
        <v>(Bitte pflegen)</v>
      </c>
      <c r="Y285" s="92"/>
      <c r="Z285" s="92" t="str">
        <f t="shared" si="19"/>
        <v>Nein</v>
      </c>
    </row>
    <row r="286" spans="2:26" x14ac:dyDescent="0.3">
      <c r="B286" s="89" t="str">
        <f>IF(DB!B276="","",DB!B276)</f>
        <v/>
      </c>
      <c r="C286" s="170" t="str">
        <f>IF(DB!C276="","",DB!C276)</f>
        <v/>
      </c>
      <c r="D286" s="170"/>
      <c r="E286" s="119" t="str">
        <f>IF(DB!D276="","",DB!D276)</f>
        <v/>
      </c>
      <c r="F286" s="119" t="str">
        <f>IF(DB!E276="","",DB!E276)</f>
        <v/>
      </c>
      <c r="G286" s="119" t="str">
        <f>IF(DB!F276="","",DB!F276)</f>
        <v/>
      </c>
      <c r="H286" s="119" t="str">
        <f>IF(DB!G276="","",DB!G276)</f>
        <v/>
      </c>
      <c r="I286" s="119" t="str">
        <f>IF(DB!H276="","",DB!H276)</f>
        <v/>
      </c>
      <c r="J286" s="50" t="str">
        <f t="shared" si="17"/>
        <v/>
      </c>
      <c r="K286" s="4" t="s">
        <v>42</v>
      </c>
      <c r="L286" s="95" t="s">
        <v>44</v>
      </c>
      <c r="M286" s="96"/>
      <c r="N286" s="97" t="s">
        <v>44</v>
      </c>
      <c r="O286" s="97"/>
      <c r="P286" s="90" t="str">
        <f>IFERROR(IF(L286="Ja",IF(M286/VLOOKUP(N286,Bevölkerung!$C$9:$E$24,3,0)=0,"",IF(M286/VLOOKUP(N286,Bevölkerung!$C$9:$E$24,3,0)="","",M286/VLOOKUP(N286,Bevölkerung!$C$9:$E$24,3,0))),IF(L286="Nein",IF(O286=0,"",IF(O286="","",O286)),IF(L286="(Bitte Wählen)","MV","ERROR"))),"")</f>
        <v>MV</v>
      </c>
      <c r="Q286" s="91" t="str">
        <f>IF(P286="","(Bitte Fallzahlen pflegen)",IF('3a. Bewertung der Leistungen'!P286&gt;Größenordnung!$A$9,Größenordnung!$C$9,IF('3a. Bewertung der Leistungen'!P286&gt;Größenordnung!$A$8,Größenordnung!$C$8,IF('3a. Bewertung der Leistungen'!P286&gt;Größenordnung!$A$7,Größenordnung!$C$7,IF('3a. Bewertung der Leistungen'!P286&gt;Größenordnung!$A$6,Größenordnung!$C$6,IF('3a. Bewertung der Leistungen'!P286&gt;Größenordnung!$A$5,Größenordnung!$C$5,IF('3a. Bewertung der Leistungen'!P286&gt;Größenordnung!$A$4,Größenordnung!$C$4,IF('3a. Bewertung der Leistungen'!P286&gt;Größenordnung!$A$3,Größenordnung!$C$3,"ERROR"))))))))</f>
        <v>1000001-10000000</v>
      </c>
      <c r="R286" s="91" t="str">
        <f>IF(L286="(Bitte Wählen)","(Bitte pflegen)",IF(Q286="(Bitte Fallzahlen pflegen)","(Bitte pflegen)",VLOOKUP(Q286,Größenordnung!$C$3:$D$9,2,0)))</f>
        <v>(Bitte pflegen)</v>
      </c>
      <c r="S286" s="98" t="s">
        <v>44</v>
      </c>
      <c r="T286" s="98" t="s">
        <v>44</v>
      </c>
      <c r="U286" s="98" t="s">
        <v>44</v>
      </c>
      <c r="V286" s="92" t="str">
        <f t="shared" si="20"/>
        <v>(Bitte pflegen)</v>
      </c>
      <c r="W286" s="92"/>
      <c r="X286" s="92" t="str">
        <f t="shared" si="18"/>
        <v>(Bitte pflegen)</v>
      </c>
      <c r="Y286" s="92"/>
      <c r="Z286" s="92" t="str">
        <f t="shared" si="19"/>
        <v>Nein</v>
      </c>
    </row>
    <row r="287" spans="2:26" x14ac:dyDescent="0.3">
      <c r="B287" s="89" t="str">
        <f>IF(DB!B277="","",DB!B277)</f>
        <v/>
      </c>
      <c r="C287" s="170" t="str">
        <f>IF(DB!C277="","",DB!C277)</f>
        <v/>
      </c>
      <c r="D287" s="170"/>
      <c r="E287" s="119" t="str">
        <f>IF(DB!D277="","",DB!D277)</f>
        <v/>
      </c>
      <c r="F287" s="119" t="str">
        <f>IF(DB!E277="","",DB!E277)</f>
        <v/>
      </c>
      <c r="G287" s="119" t="str">
        <f>IF(DB!F277="","",DB!F277)</f>
        <v/>
      </c>
      <c r="H287" s="119" t="str">
        <f>IF(DB!G277="","",DB!G277)</f>
        <v/>
      </c>
      <c r="I287" s="119" t="str">
        <f>IF(DB!H277="","",DB!H277)</f>
        <v/>
      </c>
      <c r="J287" s="50" t="str">
        <f t="shared" si="17"/>
        <v/>
      </c>
      <c r="K287" s="4" t="s">
        <v>42</v>
      </c>
      <c r="L287" s="95" t="s">
        <v>44</v>
      </c>
      <c r="M287" s="96"/>
      <c r="N287" s="97" t="s">
        <v>44</v>
      </c>
      <c r="O287" s="97"/>
      <c r="P287" s="90" t="str">
        <f>IFERROR(IF(L287="Ja",IF(M287/VLOOKUP(N287,Bevölkerung!$C$9:$E$24,3,0)=0,"",IF(M287/VLOOKUP(N287,Bevölkerung!$C$9:$E$24,3,0)="","",M287/VLOOKUP(N287,Bevölkerung!$C$9:$E$24,3,0))),IF(L287="Nein",IF(O287=0,"",IF(O287="","",O287)),IF(L287="(Bitte Wählen)","MV","ERROR"))),"")</f>
        <v>MV</v>
      </c>
      <c r="Q287" s="91" t="str">
        <f>IF(P287="","(Bitte Fallzahlen pflegen)",IF('3a. Bewertung der Leistungen'!P287&gt;Größenordnung!$A$9,Größenordnung!$C$9,IF('3a. Bewertung der Leistungen'!P287&gt;Größenordnung!$A$8,Größenordnung!$C$8,IF('3a. Bewertung der Leistungen'!P287&gt;Größenordnung!$A$7,Größenordnung!$C$7,IF('3a. Bewertung der Leistungen'!P287&gt;Größenordnung!$A$6,Größenordnung!$C$6,IF('3a. Bewertung der Leistungen'!P287&gt;Größenordnung!$A$5,Größenordnung!$C$5,IF('3a. Bewertung der Leistungen'!P287&gt;Größenordnung!$A$4,Größenordnung!$C$4,IF('3a. Bewertung der Leistungen'!P287&gt;Größenordnung!$A$3,Größenordnung!$C$3,"ERROR"))))))))</f>
        <v>1000001-10000000</v>
      </c>
      <c r="R287" s="91" t="str">
        <f>IF(L287="(Bitte Wählen)","(Bitte pflegen)",IF(Q287="(Bitte Fallzahlen pflegen)","(Bitte pflegen)",VLOOKUP(Q287,Größenordnung!$C$3:$D$9,2,0)))</f>
        <v>(Bitte pflegen)</v>
      </c>
      <c r="S287" s="98" t="s">
        <v>44</v>
      </c>
      <c r="T287" s="98" t="s">
        <v>44</v>
      </c>
      <c r="U287" s="98" t="s">
        <v>44</v>
      </c>
      <c r="V287" s="92" t="str">
        <f t="shared" si="20"/>
        <v>(Bitte pflegen)</v>
      </c>
      <c r="W287" s="92"/>
      <c r="X287" s="92" t="str">
        <f t="shared" si="18"/>
        <v>(Bitte pflegen)</v>
      </c>
      <c r="Y287" s="92"/>
      <c r="Z287" s="92" t="str">
        <f t="shared" si="19"/>
        <v>Nein</v>
      </c>
    </row>
    <row r="288" spans="2:26" x14ac:dyDescent="0.3">
      <c r="B288" s="89" t="str">
        <f>IF(DB!B278="","",DB!B278)</f>
        <v/>
      </c>
      <c r="C288" s="170" t="str">
        <f>IF(DB!C278="","",DB!C278)</f>
        <v/>
      </c>
      <c r="D288" s="170"/>
      <c r="E288" s="119" t="str">
        <f>IF(DB!D278="","",DB!D278)</f>
        <v/>
      </c>
      <c r="F288" s="119" t="str">
        <f>IF(DB!E278="","",DB!E278)</f>
        <v/>
      </c>
      <c r="G288" s="119" t="str">
        <f>IF(DB!F278="","",DB!F278)</f>
        <v/>
      </c>
      <c r="H288" s="119" t="str">
        <f>IF(DB!G278="","",DB!G278)</f>
        <v/>
      </c>
      <c r="I288" s="119" t="str">
        <f>IF(DB!H278="","",DB!H278)</f>
        <v/>
      </c>
      <c r="J288" s="50" t="str">
        <f t="shared" si="17"/>
        <v/>
      </c>
      <c r="K288" s="4" t="s">
        <v>42</v>
      </c>
      <c r="L288" s="95" t="s">
        <v>44</v>
      </c>
      <c r="M288" s="96"/>
      <c r="N288" s="97" t="s">
        <v>44</v>
      </c>
      <c r="O288" s="97"/>
      <c r="P288" s="90" t="str">
        <f>IFERROR(IF(L288="Ja",IF(M288/VLOOKUP(N288,Bevölkerung!$C$9:$E$24,3,0)=0,"",IF(M288/VLOOKUP(N288,Bevölkerung!$C$9:$E$24,3,0)="","",M288/VLOOKUP(N288,Bevölkerung!$C$9:$E$24,3,0))),IF(L288="Nein",IF(O288=0,"",IF(O288="","",O288)),IF(L288="(Bitte Wählen)","MV","ERROR"))),"")</f>
        <v>MV</v>
      </c>
      <c r="Q288" s="91" t="str">
        <f>IF(P288="","(Bitte Fallzahlen pflegen)",IF('3a. Bewertung der Leistungen'!P288&gt;Größenordnung!$A$9,Größenordnung!$C$9,IF('3a. Bewertung der Leistungen'!P288&gt;Größenordnung!$A$8,Größenordnung!$C$8,IF('3a. Bewertung der Leistungen'!P288&gt;Größenordnung!$A$7,Größenordnung!$C$7,IF('3a. Bewertung der Leistungen'!P288&gt;Größenordnung!$A$6,Größenordnung!$C$6,IF('3a. Bewertung der Leistungen'!P288&gt;Größenordnung!$A$5,Größenordnung!$C$5,IF('3a. Bewertung der Leistungen'!P288&gt;Größenordnung!$A$4,Größenordnung!$C$4,IF('3a. Bewertung der Leistungen'!P288&gt;Größenordnung!$A$3,Größenordnung!$C$3,"ERROR"))))))))</f>
        <v>1000001-10000000</v>
      </c>
      <c r="R288" s="91" t="str">
        <f>IF(L288="(Bitte Wählen)","(Bitte pflegen)",IF(Q288="(Bitte Fallzahlen pflegen)","(Bitte pflegen)",VLOOKUP(Q288,Größenordnung!$C$3:$D$9,2,0)))</f>
        <v>(Bitte pflegen)</v>
      </c>
      <c r="S288" s="98" t="s">
        <v>44</v>
      </c>
      <c r="T288" s="98" t="s">
        <v>44</v>
      </c>
      <c r="U288" s="98" t="s">
        <v>44</v>
      </c>
      <c r="V288" s="92" t="str">
        <f t="shared" si="20"/>
        <v>(Bitte pflegen)</v>
      </c>
      <c r="W288" s="92"/>
      <c r="X288" s="92" t="str">
        <f t="shared" si="18"/>
        <v>(Bitte pflegen)</v>
      </c>
      <c r="Y288" s="92"/>
      <c r="Z288" s="92" t="str">
        <f t="shared" si="19"/>
        <v>Nein</v>
      </c>
    </row>
    <row r="289" spans="2:26" x14ac:dyDescent="0.3">
      <c r="B289" s="89" t="str">
        <f>IF(DB!B279="","",DB!B279)</f>
        <v/>
      </c>
      <c r="C289" s="170" t="str">
        <f>IF(DB!C279="","",DB!C279)</f>
        <v/>
      </c>
      <c r="D289" s="170"/>
      <c r="E289" s="119" t="str">
        <f>IF(DB!D279="","",DB!D279)</f>
        <v/>
      </c>
      <c r="F289" s="119" t="str">
        <f>IF(DB!E279="","",DB!E279)</f>
        <v/>
      </c>
      <c r="G289" s="119" t="str">
        <f>IF(DB!F279="","",DB!F279)</f>
        <v/>
      </c>
      <c r="H289" s="119" t="str">
        <f>IF(DB!G279="","",DB!G279)</f>
        <v/>
      </c>
      <c r="I289" s="119" t="str">
        <f>IF(DB!H279="","",DB!H279)</f>
        <v/>
      </c>
      <c r="J289" s="50" t="str">
        <f t="shared" si="17"/>
        <v/>
      </c>
      <c r="K289" s="4" t="s">
        <v>42</v>
      </c>
      <c r="L289" s="95" t="s">
        <v>44</v>
      </c>
      <c r="M289" s="96"/>
      <c r="N289" s="97" t="s">
        <v>44</v>
      </c>
      <c r="O289" s="97"/>
      <c r="P289" s="90" t="str">
        <f>IFERROR(IF(L289="Ja",IF(M289/VLOOKUP(N289,Bevölkerung!$C$9:$E$24,3,0)=0,"",IF(M289/VLOOKUP(N289,Bevölkerung!$C$9:$E$24,3,0)="","",M289/VLOOKUP(N289,Bevölkerung!$C$9:$E$24,3,0))),IF(L289="Nein",IF(O289=0,"",IF(O289="","",O289)),IF(L289="(Bitte Wählen)","MV","ERROR"))),"")</f>
        <v>MV</v>
      </c>
      <c r="Q289" s="91" t="str">
        <f>IF(P289="","(Bitte Fallzahlen pflegen)",IF('3a. Bewertung der Leistungen'!P289&gt;Größenordnung!$A$9,Größenordnung!$C$9,IF('3a. Bewertung der Leistungen'!P289&gt;Größenordnung!$A$8,Größenordnung!$C$8,IF('3a. Bewertung der Leistungen'!P289&gt;Größenordnung!$A$7,Größenordnung!$C$7,IF('3a. Bewertung der Leistungen'!P289&gt;Größenordnung!$A$6,Größenordnung!$C$6,IF('3a. Bewertung der Leistungen'!P289&gt;Größenordnung!$A$5,Größenordnung!$C$5,IF('3a. Bewertung der Leistungen'!P289&gt;Größenordnung!$A$4,Größenordnung!$C$4,IF('3a. Bewertung der Leistungen'!P289&gt;Größenordnung!$A$3,Größenordnung!$C$3,"ERROR"))))))))</f>
        <v>1000001-10000000</v>
      </c>
      <c r="R289" s="91" t="str">
        <f>IF(L289="(Bitte Wählen)","(Bitte pflegen)",IF(Q289="(Bitte Fallzahlen pflegen)","(Bitte pflegen)",VLOOKUP(Q289,Größenordnung!$C$3:$D$9,2,0)))</f>
        <v>(Bitte pflegen)</v>
      </c>
      <c r="S289" s="98" t="s">
        <v>44</v>
      </c>
      <c r="T289" s="98" t="s">
        <v>44</v>
      </c>
      <c r="U289" s="98" t="s">
        <v>44</v>
      </c>
      <c r="V289" s="92" t="str">
        <f t="shared" si="20"/>
        <v>(Bitte pflegen)</v>
      </c>
      <c r="W289" s="92"/>
      <c r="X289" s="92" t="str">
        <f t="shared" si="18"/>
        <v>(Bitte pflegen)</v>
      </c>
      <c r="Y289" s="92"/>
      <c r="Z289" s="92" t="str">
        <f t="shared" si="19"/>
        <v>Nein</v>
      </c>
    </row>
    <row r="290" spans="2:26" x14ac:dyDescent="0.3">
      <c r="B290" s="89" t="str">
        <f>IF(DB!B280="","",DB!B280)</f>
        <v/>
      </c>
      <c r="C290" s="170" t="str">
        <f>IF(DB!C280="","",DB!C280)</f>
        <v/>
      </c>
      <c r="D290" s="170"/>
      <c r="E290" s="119" t="str">
        <f>IF(DB!D280="","",DB!D280)</f>
        <v/>
      </c>
      <c r="F290" s="119" t="str">
        <f>IF(DB!E280="","",DB!E280)</f>
        <v/>
      </c>
      <c r="G290" s="119" t="str">
        <f>IF(DB!F280="","",DB!F280)</f>
        <v/>
      </c>
      <c r="H290" s="119" t="str">
        <f>IF(DB!G280="","",DB!G280)</f>
        <v/>
      </c>
      <c r="I290" s="119" t="str">
        <f>IF(DB!H280="","",DB!H280)</f>
        <v/>
      </c>
      <c r="J290" s="50" t="str">
        <f t="shared" si="17"/>
        <v/>
      </c>
      <c r="K290" s="4" t="s">
        <v>42</v>
      </c>
      <c r="L290" s="95" t="s">
        <v>44</v>
      </c>
      <c r="M290" s="96"/>
      <c r="N290" s="97" t="s">
        <v>44</v>
      </c>
      <c r="O290" s="97"/>
      <c r="P290" s="90" t="str">
        <f>IFERROR(IF(L290="Ja",IF(M290/VLOOKUP(N290,Bevölkerung!$C$9:$E$24,3,0)=0,"",IF(M290/VLOOKUP(N290,Bevölkerung!$C$9:$E$24,3,0)="","",M290/VLOOKUP(N290,Bevölkerung!$C$9:$E$24,3,0))),IF(L290="Nein",IF(O290=0,"",IF(O290="","",O290)),IF(L290="(Bitte Wählen)","MV","ERROR"))),"")</f>
        <v>MV</v>
      </c>
      <c r="Q290" s="91" t="str">
        <f>IF(P290="","(Bitte Fallzahlen pflegen)",IF('3a. Bewertung der Leistungen'!P290&gt;Größenordnung!$A$9,Größenordnung!$C$9,IF('3a. Bewertung der Leistungen'!P290&gt;Größenordnung!$A$8,Größenordnung!$C$8,IF('3a. Bewertung der Leistungen'!P290&gt;Größenordnung!$A$7,Größenordnung!$C$7,IF('3a. Bewertung der Leistungen'!P290&gt;Größenordnung!$A$6,Größenordnung!$C$6,IF('3a. Bewertung der Leistungen'!P290&gt;Größenordnung!$A$5,Größenordnung!$C$5,IF('3a. Bewertung der Leistungen'!P290&gt;Größenordnung!$A$4,Größenordnung!$C$4,IF('3a. Bewertung der Leistungen'!P290&gt;Größenordnung!$A$3,Größenordnung!$C$3,"ERROR"))))))))</f>
        <v>1000001-10000000</v>
      </c>
      <c r="R290" s="91" t="str">
        <f>IF(L290="(Bitte Wählen)","(Bitte pflegen)",IF(Q290="(Bitte Fallzahlen pflegen)","(Bitte pflegen)",VLOOKUP(Q290,Größenordnung!$C$3:$D$9,2,0)))</f>
        <v>(Bitte pflegen)</v>
      </c>
      <c r="S290" s="98" t="s">
        <v>44</v>
      </c>
      <c r="T290" s="98" t="s">
        <v>44</v>
      </c>
      <c r="U290" s="98" t="s">
        <v>44</v>
      </c>
      <c r="V290" s="92" t="str">
        <f t="shared" si="20"/>
        <v>(Bitte pflegen)</v>
      </c>
      <c r="W290" s="92"/>
      <c r="X290" s="92" t="str">
        <f t="shared" si="18"/>
        <v>(Bitte pflegen)</v>
      </c>
      <c r="Y290" s="92"/>
      <c r="Z290" s="92" t="str">
        <f t="shared" si="19"/>
        <v>Nein</v>
      </c>
    </row>
    <row r="291" spans="2:26" x14ac:dyDescent="0.3">
      <c r="B291" s="89" t="str">
        <f>IF(DB!B281="","",DB!B281)</f>
        <v/>
      </c>
      <c r="C291" s="170" t="str">
        <f>IF(DB!C281="","",DB!C281)</f>
        <v/>
      </c>
      <c r="D291" s="170"/>
      <c r="E291" s="119" t="str">
        <f>IF(DB!D281="","",DB!D281)</f>
        <v/>
      </c>
      <c r="F291" s="119" t="str">
        <f>IF(DB!E281="","",DB!E281)</f>
        <v/>
      </c>
      <c r="G291" s="119" t="str">
        <f>IF(DB!F281="","",DB!F281)</f>
        <v/>
      </c>
      <c r="H291" s="119" t="str">
        <f>IF(DB!G281="","",DB!G281)</f>
        <v/>
      </c>
      <c r="I291" s="119" t="str">
        <f>IF(DB!H281="","",DB!H281)</f>
        <v/>
      </c>
      <c r="J291" s="50" t="str">
        <f t="shared" si="17"/>
        <v/>
      </c>
      <c r="K291" s="4" t="s">
        <v>42</v>
      </c>
      <c r="L291" s="95" t="s">
        <v>44</v>
      </c>
      <c r="M291" s="96"/>
      <c r="N291" s="97" t="s">
        <v>44</v>
      </c>
      <c r="O291" s="97"/>
      <c r="P291" s="90" t="str">
        <f>IFERROR(IF(L291="Ja",IF(M291/VLOOKUP(N291,Bevölkerung!$C$9:$E$24,3,0)=0,"",IF(M291/VLOOKUP(N291,Bevölkerung!$C$9:$E$24,3,0)="","",M291/VLOOKUP(N291,Bevölkerung!$C$9:$E$24,3,0))),IF(L291="Nein",IF(O291=0,"",IF(O291="","",O291)),IF(L291="(Bitte Wählen)","MV","ERROR"))),"")</f>
        <v>MV</v>
      </c>
      <c r="Q291" s="91" t="str">
        <f>IF(P291="","(Bitte Fallzahlen pflegen)",IF('3a. Bewertung der Leistungen'!P291&gt;Größenordnung!$A$9,Größenordnung!$C$9,IF('3a. Bewertung der Leistungen'!P291&gt;Größenordnung!$A$8,Größenordnung!$C$8,IF('3a. Bewertung der Leistungen'!P291&gt;Größenordnung!$A$7,Größenordnung!$C$7,IF('3a. Bewertung der Leistungen'!P291&gt;Größenordnung!$A$6,Größenordnung!$C$6,IF('3a. Bewertung der Leistungen'!P291&gt;Größenordnung!$A$5,Größenordnung!$C$5,IF('3a. Bewertung der Leistungen'!P291&gt;Größenordnung!$A$4,Größenordnung!$C$4,IF('3a. Bewertung der Leistungen'!P291&gt;Größenordnung!$A$3,Größenordnung!$C$3,"ERROR"))))))))</f>
        <v>1000001-10000000</v>
      </c>
      <c r="R291" s="91" t="str">
        <f>IF(L291="(Bitte Wählen)","(Bitte pflegen)",IF(Q291="(Bitte Fallzahlen pflegen)","(Bitte pflegen)",VLOOKUP(Q291,Größenordnung!$C$3:$D$9,2,0)))</f>
        <v>(Bitte pflegen)</v>
      </c>
      <c r="S291" s="98" t="s">
        <v>44</v>
      </c>
      <c r="T291" s="98" t="s">
        <v>44</v>
      </c>
      <c r="U291" s="98" t="s">
        <v>44</v>
      </c>
      <c r="V291" s="92" t="str">
        <f t="shared" si="20"/>
        <v>(Bitte pflegen)</v>
      </c>
      <c r="W291" s="92"/>
      <c r="X291" s="92" t="str">
        <f t="shared" si="18"/>
        <v>(Bitte pflegen)</v>
      </c>
      <c r="Y291" s="92"/>
      <c r="Z291" s="92" t="str">
        <f t="shared" si="19"/>
        <v>Nein</v>
      </c>
    </row>
    <row r="292" spans="2:26" x14ac:dyDescent="0.3">
      <c r="B292" s="89" t="str">
        <f>IF(DB!B282="","",DB!B282)</f>
        <v/>
      </c>
      <c r="C292" s="170" t="str">
        <f>IF(DB!C282="","",DB!C282)</f>
        <v/>
      </c>
      <c r="D292" s="170"/>
      <c r="E292" s="119" t="str">
        <f>IF(DB!D282="","",DB!D282)</f>
        <v/>
      </c>
      <c r="F292" s="119" t="str">
        <f>IF(DB!E282="","",DB!E282)</f>
        <v/>
      </c>
      <c r="G292" s="119" t="str">
        <f>IF(DB!F282="","",DB!F282)</f>
        <v/>
      </c>
      <c r="H292" s="119" t="str">
        <f>IF(DB!G282="","",DB!G282)</f>
        <v/>
      </c>
      <c r="I292" s="119" t="str">
        <f>IF(DB!H282="","",DB!H282)</f>
        <v/>
      </c>
      <c r="J292" s="50" t="str">
        <f t="shared" si="17"/>
        <v/>
      </c>
      <c r="K292" s="4" t="s">
        <v>42</v>
      </c>
      <c r="L292" s="95" t="s">
        <v>44</v>
      </c>
      <c r="M292" s="96"/>
      <c r="N292" s="97" t="s">
        <v>44</v>
      </c>
      <c r="O292" s="97"/>
      <c r="P292" s="90" t="str">
        <f>IFERROR(IF(L292="Ja",IF(M292/VLOOKUP(N292,Bevölkerung!$C$9:$E$24,3,0)=0,"",IF(M292/VLOOKUP(N292,Bevölkerung!$C$9:$E$24,3,0)="","",M292/VLOOKUP(N292,Bevölkerung!$C$9:$E$24,3,0))),IF(L292="Nein",IF(O292=0,"",IF(O292="","",O292)),IF(L292="(Bitte Wählen)","MV","ERROR"))),"")</f>
        <v>MV</v>
      </c>
      <c r="Q292" s="91" t="str">
        <f>IF(P292="","(Bitte Fallzahlen pflegen)",IF('3a. Bewertung der Leistungen'!P292&gt;Größenordnung!$A$9,Größenordnung!$C$9,IF('3a. Bewertung der Leistungen'!P292&gt;Größenordnung!$A$8,Größenordnung!$C$8,IF('3a. Bewertung der Leistungen'!P292&gt;Größenordnung!$A$7,Größenordnung!$C$7,IF('3a. Bewertung der Leistungen'!P292&gt;Größenordnung!$A$6,Größenordnung!$C$6,IF('3a. Bewertung der Leistungen'!P292&gt;Größenordnung!$A$5,Größenordnung!$C$5,IF('3a. Bewertung der Leistungen'!P292&gt;Größenordnung!$A$4,Größenordnung!$C$4,IF('3a. Bewertung der Leistungen'!P292&gt;Größenordnung!$A$3,Größenordnung!$C$3,"ERROR"))))))))</f>
        <v>1000001-10000000</v>
      </c>
      <c r="R292" s="91" t="str">
        <f>IF(L292="(Bitte Wählen)","(Bitte pflegen)",IF(Q292="(Bitte Fallzahlen pflegen)","(Bitte pflegen)",VLOOKUP(Q292,Größenordnung!$C$3:$D$9,2,0)))</f>
        <v>(Bitte pflegen)</v>
      </c>
      <c r="S292" s="98" t="s">
        <v>44</v>
      </c>
      <c r="T292" s="98" t="s">
        <v>44</v>
      </c>
      <c r="U292" s="98" t="s">
        <v>44</v>
      </c>
      <c r="V292" s="92" t="str">
        <f t="shared" si="20"/>
        <v>(Bitte pflegen)</v>
      </c>
      <c r="W292" s="92"/>
      <c r="X292" s="92" t="str">
        <f t="shared" si="18"/>
        <v>(Bitte pflegen)</v>
      </c>
      <c r="Y292" s="92"/>
      <c r="Z292" s="92" t="str">
        <f t="shared" si="19"/>
        <v>Nein</v>
      </c>
    </row>
    <row r="293" spans="2:26" x14ac:dyDescent="0.3">
      <c r="B293" s="89" t="str">
        <f>IF(DB!B283="","",DB!B283)</f>
        <v/>
      </c>
      <c r="C293" s="170" t="str">
        <f>IF(DB!C283="","",DB!C283)</f>
        <v/>
      </c>
      <c r="D293" s="170"/>
      <c r="E293" s="119" t="str">
        <f>IF(DB!D283="","",DB!D283)</f>
        <v/>
      </c>
      <c r="F293" s="119" t="str">
        <f>IF(DB!E283="","",DB!E283)</f>
        <v/>
      </c>
      <c r="G293" s="119" t="str">
        <f>IF(DB!F283="","",DB!F283)</f>
        <v/>
      </c>
      <c r="H293" s="119" t="str">
        <f>IF(DB!G283="","",DB!G283)</f>
        <v/>
      </c>
      <c r="I293" s="119" t="str">
        <f>IF(DB!H283="","",DB!H283)</f>
        <v/>
      </c>
      <c r="J293" s="50" t="str">
        <f t="shared" si="17"/>
        <v/>
      </c>
      <c r="K293" s="4" t="s">
        <v>42</v>
      </c>
      <c r="L293" s="95" t="s">
        <v>44</v>
      </c>
      <c r="M293" s="96"/>
      <c r="N293" s="97" t="s">
        <v>44</v>
      </c>
      <c r="O293" s="97"/>
      <c r="P293" s="90" t="str">
        <f>IFERROR(IF(L293="Ja",IF(M293/VLOOKUP(N293,Bevölkerung!$C$9:$E$24,3,0)=0,"",IF(M293/VLOOKUP(N293,Bevölkerung!$C$9:$E$24,3,0)="","",M293/VLOOKUP(N293,Bevölkerung!$C$9:$E$24,3,0))),IF(L293="Nein",IF(O293=0,"",IF(O293="","",O293)),IF(L293="(Bitte Wählen)","MV","ERROR"))),"")</f>
        <v>MV</v>
      </c>
      <c r="Q293" s="91" t="str">
        <f>IF(P293="","(Bitte Fallzahlen pflegen)",IF('3a. Bewertung der Leistungen'!P293&gt;Größenordnung!$A$9,Größenordnung!$C$9,IF('3a. Bewertung der Leistungen'!P293&gt;Größenordnung!$A$8,Größenordnung!$C$8,IF('3a. Bewertung der Leistungen'!P293&gt;Größenordnung!$A$7,Größenordnung!$C$7,IF('3a. Bewertung der Leistungen'!P293&gt;Größenordnung!$A$6,Größenordnung!$C$6,IF('3a. Bewertung der Leistungen'!P293&gt;Größenordnung!$A$5,Größenordnung!$C$5,IF('3a. Bewertung der Leistungen'!P293&gt;Größenordnung!$A$4,Größenordnung!$C$4,IF('3a. Bewertung der Leistungen'!P293&gt;Größenordnung!$A$3,Größenordnung!$C$3,"ERROR"))))))))</f>
        <v>1000001-10000000</v>
      </c>
      <c r="R293" s="91" t="str">
        <f>IF(L293="(Bitte Wählen)","(Bitte pflegen)",IF(Q293="(Bitte Fallzahlen pflegen)","(Bitte pflegen)",VLOOKUP(Q293,Größenordnung!$C$3:$D$9,2,0)))</f>
        <v>(Bitte pflegen)</v>
      </c>
      <c r="S293" s="98" t="s">
        <v>44</v>
      </c>
      <c r="T293" s="98" t="s">
        <v>44</v>
      </c>
      <c r="U293" s="98" t="s">
        <v>44</v>
      </c>
      <c r="V293" s="92" t="str">
        <f t="shared" si="20"/>
        <v>(Bitte pflegen)</v>
      </c>
      <c r="W293" s="92"/>
      <c r="X293" s="92" t="str">
        <f t="shared" si="18"/>
        <v>(Bitte pflegen)</v>
      </c>
      <c r="Y293" s="92"/>
      <c r="Z293" s="92" t="str">
        <f t="shared" si="19"/>
        <v>Nein</v>
      </c>
    </row>
    <row r="294" spans="2:26" x14ac:dyDescent="0.3">
      <c r="B294" s="89" t="str">
        <f>IF(DB!B284="","",DB!B284)</f>
        <v/>
      </c>
      <c r="C294" s="170" t="str">
        <f>IF(DB!C284="","",DB!C284)</f>
        <v/>
      </c>
      <c r="D294" s="170"/>
      <c r="E294" s="119" t="str">
        <f>IF(DB!D284="","",DB!D284)</f>
        <v/>
      </c>
      <c r="F294" s="119" t="str">
        <f>IF(DB!E284="","",DB!E284)</f>
        <v/>
      </c>
      <c r="G294" s="119" t="str">
        <f>IF(DB!F284="","",DB!F284)</f>
        <v/>
      </c>
      <c r="H294" s="119" t="str">
        <f>IF(DB!G284="","",DB!G284)</f>
        <v/>
      </c>
      <c r="I294" s="119" t="str">
        <f>IF(DB!H284="","",DB!H284)</f>
        <v/>
      </c>
      <c r="J294" s="50" t="str">
        <f t="shared" si="17"/>
        <v/>
      </c>
      <c r="K294" s="4" t="s">
        <v>42</v>
      </c>
      <c r="L294" s="95" t="s">
        <v>44</v>
      </c>
      <c r="M294" s="96"/>
      <c r="N294" s="97" t="s">
        <v>44</v>
      </c>
      <c r="O294" s="97"/>
      <c r="P294" s="90" t="str">
        <f>IFERROR(IF(L294="Ja",IF(M294/VLOOKUP(N294,Bevölkerung!$C$9:$E$24,3,0)=0,"",IF(M294/VLOOKUP(N294,Bevölkerung!$C$9:$E$24,3,0)="","",M294/VLOOKUP(N294,Bevölkerung!$C$9:$E$24,3,0))),IF(L294="Nein",IF(O294=0,"",IF(O294="","",O294)),IF(L294="(Bitte Wählen)","MV","ERROR"))),"")</f>
        <v>MV</v>
      </c>
      <c r="Q294" s="91" t="str">
        <f>IF(P294="","(Bitte Fallzahlen pflegen)",IF('3a. Bewertung der Leistungen'!P294&gt;Größenordnung!$A$9,Größenordnung!$C$9,IF('3a. Bewertung der Leistungen'!P294&gt;Größenordnung!$A$8,Größenordnung!$C$8,IF('3a. Bewertung der Leistungen'!P294&gt;Größenordnung!$A$7,Größenordnung!$C$7,IF('3a. Bewertung der Leistungen'!P294&gt;Größenordnung!$A$6,Größenordnung!$C$6,IF('3a. Bewertung der Leistungen'!P294&gt;Größenordnung!$A$5,Größenordnung!$C$5,IF('3a. Bewertung der Leistungen'!P294&gt;Größenordnung!$A$4,Größenordnung!$C$4,IF('3a. Bewertung der Leistungen'!P294&gt;Größenordnung!$A$3,Größenordnung!$C$3,"ERROR"))))))))</f>
        <v>1000001-10000000</v>
      </c>
      <c r="R294" s="91" t="str">
        <f>IF(L294="(Bitte Wählen)","(Bitte pflegen)",IF(Q294="(Bitte Fallzahlen pflegen)","(Bitte pflegen)",VLOOKUP(Q294,Größenordnung!$C$3:$D$9,2,0)))</f>
        <v>(Bitte pflegen)</v>
      </c>
      <c r="S294" s="98" t="s">
        <v>44</v>
      </c>
      <c r="T294" s="98" t="s">
        <v>44</v>
      </c>
      <c r="U294" s="98" t="s">
        <v>44</v>
      </c>
      <c r="V294" s="92" t="str">
        <f t="shared" si="20"/>
        <v>(Bitte pflegen)</v>
      </c>
      <c r="W294" s="92"/>
      <c r="X294" s="92" t="str">
        <f t="shared" si="18"/>
        <v>(Bitte pflegen)</v>
      </c>
      <c r="Y294" s="92"/>
      <c r="Z294" s="92" t="str">
        <f t="shared" si="19"/>
        <v>Nein</v>
      </c>
    </row>
    <row r="295" spans="2:26" x14ac:dyDescent="0.3">
      <c r="B295" s="89" t="str">
        <f>IF(DB!B285="","",DB!B285)</f>
        <v/>
      </c>
      <c r="C295" s="170" t="str">
        <f>IF(DB!C285="","",DB!C285)</f>
        <v/>
      </c>
      <c r="D295" s="170"/>
      <c r="E295" s="119" t="str">
        <f>IF(DB!D285="","",DB!D285)</f>
        <v/>
      </c>
      <c r="F295" s="119" t="str">
        <f>IF(DB!E285="","",DB!E285)</f>
        <v/>
      </c>
      <c r="G295" s="119" t="str">
        <f>IF(DB!F285="","",DB!F285)</f>
        <v/>
      </c>
      <c r="H295" s="119" t="str">
        <f>IF(DB!G285="","",DB!G285)</f>
        <v/>
      </c>
      <c r="I295" s="119" t="str">
        <f>IF(DB!H285="","",DB!H285)</f>
        <v/>
      </c>
      <c r="J295" s="50" t="str">
        <f t="shared" si="17"/>
        <v/>
      </c>
      <c r="K295" s="4" t="s">
        <v>42</v>
      </c>
      <c r="L295" s="95" t="s">
        <v>44</v>
      </c>
      <c r="M295" s="96"/>
      <c r="N295" s="97" t="s">
        <v>44</v>
      </c>
      <c r="O295" s="97"/>
      <c r="P295" s="90" t="str">
        <f>IFERROR(IF(L295="Ja",IF(M295/VLOOKUP(N295,Bevölkerung!$C$9:$E$24,3,0)=0,"",IF(M295/VLOOKUP(N295,Bevölkerung!$C$9:$E$24,3,0)="","",M295/VLOOKUP(N295,Bevölkerung!$C$9:$E$24,3,0))),IF(L295="Nein",IF(O295=0,"",IF(O295="","",O295)),IF(L295="(Bitte Wählen)","MV","ERROR"))),"")</f>
        <v>MV</v>
      </c>
      <c r="Q295" s="91" t="str">
        <f>IF(P295="","(Bitte Fallzahlen pflegen)",IF('3a. Bewertung der Leistungen'!P295&gt;Größenordnung!$A$9,Größenordnung!$C$9,IF('3a. Bewertung der Leistungen'!P295&gt;Größenordnung!$A$8,Größenordnung!$C$8,IF('3a. Bewertung der Leistungen'!P295&gt;Größenordnung!$A$7,Größenordnung!$C$7,IF('3a. Bewertung der Leistungen'!P295&gt;Größenordnung!$A$6,Größenordnung!$C$6,IF('3a. Bewertung der Leistungen'!P295&gt;Größenordnung!$A$5,Größenordnung!$C$5,IF('3a. Bewertung der Leistungen'!P295&gt;Größenordnung!$A$4,Größenordnung!$C$4,IF('3a. Bewertung der Leistungen'!P295&gt;Größenordnung!$A$3,Größenordnung!$C$3,"ERROR"))))))))</f>
        <v>1000001-10000000</v>
      </c>
      <c r="R295" s="91" t="str">
        <f>IF(L295="(Bitte Wählen)","(Bitte pflegen)",IF(Q295="(Bitte Fallzahlen pflegen)","(Bitte pflegen)",VLOOKUP(Q295,Größenordnung!$C$3:$D$9,2,0)))</f>
        <v>(Bitte pflegen)</v>
      </c>
      <c r="S295" s="98" t="s">
        <v>44</v>
      </c>
      <c r="T295" s="98" t="s">
        <v>44</v>
      </c>
      <c r="U295" s="98" t="s">
        <v>44</v>
      </c>
      <c r="V295" s="92" t="str">
        <f t="shared" si="20"/>
        <v>(Bitte pflegen)</v>
      </c>
      <c r="W295" s="92"/>
      <c r="X295" s="92" t="str">
        <f t="shared" si="18"/>
        <v>(Bitte pflegen)</v>
      </c>
      <c r="Y295" s="92"/>
      <c r="Z295" s="92" t="str">
        <f t="shared" si="19"/>
        <v>Nein</v>
      </c>
    </row>
    <row r="296" spans="2:26" x14ac:dyDescent="0.3">
      <c r="B296" s="89" t="str">
        <f>IF(DB!B286="","",DB!B286)</f>
        <v/>
      </c>
      <c r="C296" s="170" t="str">
        <f>IF(DB!C286="","",DB!C286)</f>
        <v/>
      </c>
      <c r="D296" s="170"/>
      <c r="E296" s="119" t="str">
        <f>IF(DB!D286="","",DB!D286)</f>
        <v/>
      </c>
      <c r="F296" s="119" t="str">
        <f>IF(DB!E286="","",DB!E286)</f>
        <v/>
      </c>
      <c r="G296" s="119" t="str">
        <f>IF(DB!F286="","",DB!F286)</f>
        <v/>
      </c>
      <c r="H296" s="119" t="str">
        <f>IF(DB!G286="","",DB!G286)</f>
        <v/>
      </c>
      <c r="I296" s="119" t="str">
        <f>IF(DB!H286="","",DB!H286)</f>
        <v/>
      </c>
      <c r="J296" s="50" t="str">
        <f t="shared" si="17"/>
        <v/>
      </c>
      <c r="K296" s="4" t="s">
        <v>42</v>
      </c>
      <c r="L296" s="95" t="s">
        <v>44</v>
      </c>
      <c r="M296" s="96"/>
      <c r="N296" s="97" t="s">
        <v>44</v>
      </c>
      <c r="O296" s="97"/>
      <c r="P296" s="90" t="str">
        <f>IFERROR(IF(L296="Ja",IF(M296/VLOOKUP(N296,Bevölkerung!$C$9:$E$24,3,0)=0,"",IF(M296/VLOOKUP(N296,Bevölkerung!$C$9:$E$24,3,0)="","",M296/VLOOKUP(N296,Bevölkerung!$C$9:$E$24,3,0))),IF(L296="Nein",IF(O296=0,"",IF(O296="","",O296)),IF(L296="(Bitte Wählen)","MV","ERROR"))),"")</f>
        <v>MV</v>
      </c>
      <c r="Q296" s="91" t="str">
        <f>IF(P296="","(Bitte Fallzahlen pflegen)",IF('3a. Bewertung der Leistungen'!P296&gt;Größenordnung!$A$9,Größenordnung!$C$9,IF('3a. Bewertung der Leistungen'!P296&gt;Größenordnung!$A$8,Größenordnung!$C$8,IF('3a. Bewertung der Leistungen'!P296&gt;Größenordnung!$A$7,Größenordnung!$C$7,IF('3a. Bewertung der Leistungen'!P296&gt;Größenordnung!$A$6,Größenordnung!$C$6,IF('3a. Bewertung der Leistungen'!P296&gt;Größenordnung!$A$5,Größenordnung!$C$5,IF('3a. Bewertung der Leistungen'!P296&gt;Größenordnung!$A$4,Größenordnung!$C$4,IF('3a. Bewertung der Leistungen'!P296&gt;Größenordnung!$A$3,Größenordnung!$C$3,"ERROR"))))))))</f>
        <v>1000001-10000000</v>
      </c>
      <c r="R296" s="91" t="str">
        <f>IF(L296="(Bitte Wählen)","(Bitte pflegen)",IF(Q296="(Bitte Fallzahlen pflegen)","(Bitte pflegen)",VLOOKUP(Q296,Größenordnung!$C$3:$D$9,2,0)))</f>
        <v>(Bitte pflegen)</v>
      </c>
      <c r="S296" s="98" t="s">
        <v>44</v>
      </c>
      <c r="T296" s="98" t="s">
        <v>44</v>
      </c>
      <c r="U296" s="98" t="s">
        <v>44</v>
      </c>
      <c r="V296" s="92" t="str">
        <f t="shared" si="20"/>
        <v>(Bitte pflegen)</v>
      </c>
      <c r="W296" s="92"/>
      <c r="X296" s="92" t="str">
        <f t="shared" si="18"/>
        <v>(Bitte pflegen)</v>
      </c>
      <c r="Y296" s="92"/>
      <c r="Z296" s="92" t="str">
        <f t="shared" si="19"/>
        <v>Nein</v>
      </c>
    </row>
    <row r="297" spans="2:26" x14ac:dyDescent="0.3">
      <c r="B297" s="89" t="str">
        <f>IF(DB!B287="","",DB!B287)</f>
        <v/>
      </c>
      <c r="C297" s="170" t="str">
        <f>IF(DB!C287="","",DB!C287)</f>
        <v/>
      </c>
      <c r="D297" s="170"/>
      <c r="E297" s="119" t="str">
        <f>IF(DB!D287="","",DB!D287)</f>
        <v/>
      </c>
      <c r="F297" s="119" t="str">
        <f>IF(DB!E287="","",DB!E287)</f>
        <v/>
      </c>
      <c r="G297" s="119" t="str">
        <f>IF(DB!F287="","",DB!F287)</f>
        <v/>
      </c>
      <c r="H297" s="119" t="str">
        <f>IF(DB!G287="","",DB!G287)</f>
        <v/>
      </c>
      <c r="I297" s="119" t="str">
        <f>IF(DB!H287="","",DB!H287)</f>
        <v/>
      </c>
      <c r="J297" s="50" t="str">
        <f t="shared" si="17"/>
        <v/>
      </c>
      <c r="K297" s="4" t="s">
        <v>42</v>
      </c>
      <c r="L297" s="95" t="s">
        <v>44</v>
      </c>
      <c r="M297" s="96"/>
      <c r="N297" s="97" t="s">
        <v>44</v>
      </c>
      <c r="O297" s="97"/>
      <c r="P297" s="90" t="str">
        <f>IFERROR(IF(L297="Ja",IF(M297/VLOOKUP(N297,Bevölkerung!$C$9:$E$24,3,0)=0,"",IF(M297/VLOOKUP(N297,Bevölkerung!$C$9:$E$24,3,0)="","",M297/VLOOKUP(N297,Bevölkerung!$C$9:$E$24,3,0))),IF(L297="Nein",IF(O297=0,"",IF(O297="","",O297)),IF(L297="(Bitte Wählen)","MV","ERROR"))),"")</f>
        <v>MV</v>
      </c>
      <c r="Q297" s="91" t="str">
        <f>IF(P297="","(Bitte Fallzahlen pflegen)",IF('3a. Bewertung der Leistungen'!P297&gt;Größenordnung!$A$9,Größenordnung!$C$9,IF('3a. Bewertung der Leistungen'!P297&gt;Größenordnung!$A$8,Größenordnung!$C$8,IF('3a. Bewertung der Leistungen'!P297&gt;Größenordnung!$A$7,Größenordnung!$C$7,IF('3a. Bewertung der Leistungen'!P297&gt;Größenordnung!$A$6,Größenordnung!$C$6,IF('3a. Bewertung der Leistungen'!P297&gt;Größenordnung!$A$5,Größenordnung!$C$5,IF('3a. Bewertung der Leistungen'!P297&gt;Größenordnung!$A$4,Größenordnung!$C$4,IF('3a. Bewertung der Leistungen'!P297&gt;Größenordnung!$A$3,Größenordnung!$C$3,"ERROR"))))))))</f>
        <v>1000001-10000000</v>
      </c>
      <c r="R297" s="91" t="str">
        <f>IF(L297="(Bitte Wählen)","(Bitte pflegen)",IF(Q297="(Bitte Fallzahlen pflegen)","(Bitte pflegen)",VLOOKUP(Q297,Größenordnung!$C$3:$D$9,2,0)))</f>
        <v>(Bitte pflegen)</v>
      </c>
      <c r="S297" s="98" t="s">
        <v>44</v>
      </c>
      <c r="T297" s="98" t="s">
        <v>44</v>
      </c>
      <c r="U297" s="98" t="s">
        <v>44</v>
      </c>
      <c r="V297" s="92" t="str">
        <f t="shared" si="20"/>
        <v>(Bitte pflegen)</v>
      </c>
      <c r="W297" s="92"/>
      <c r="X297" s="92" t="str">
        <f t="shared" si="18"/>
        <v>(Bitte pflegen)</v>
      </c>
      <c r="Y297" s="92"/>
      <c r="Z297" s="92" t="str">
        <f t="shared" si="19"/>
        <v>Nein</v>
      </c>
    </row>
    <row r="298" spans="2:26" x14ac:dyDescent="0.3">
      <c r="B298" s="89" t="str">
        <f>IF(DB!B288="","",DB!B288)</f>
        <v/>
      </c>
      <c r="C298" s="170" t="str">
        <f>IF(DB!C288="","",DB!C288)</f>
        <v/>
      </c>
      <c r="D298" s="170"/>
      <c r="E298" s="119" t="str">
        <f>IF(DB!D288="","",DB!D288)</f>
        <v/>
      </c>
      <c r="F298" s="119" t="str">
        <f>IF(DB!E288="","",DB!E288)</f>
        <v/>
      </c>
      <c r="G298" s="119" t="str">
        <f>IF(DB!F288="","",DB!F288)</f>
        <v/>
      </c>
      <c r="H298" s="119" t="str">
        <f>IF(DB!G288="","",DB!G288)</f>
        <v/>
      </c>
      <c r="I298" s="119" t="str">
        <f>IF(DB!H288="","",DB!H288)</f>
        <v/>
      </c>
      <c r="J298" s="50" t="str">
        <f t="shared" si="17"/>
        <v/>
      </c>
      <c r="K298" s="4" t="s">
        <v>42</v>
      </c>
      <c r="L298" s="95" t="s">
        <v>44</v>
      </c>
      <c r="M298" s="96"/>
      <c r="N298" s="97" t="s">
        <v>44</v>
      </c>
      <c r="O298" s="97"/>
      <c r="P298" s="90" t="str">
        <f>IFERROR(IF(L298="Ja",IF(M298/VLOOKUP(N298,Bevölkerung!$C$9:$E$24,3,0)=0,"",IF(M298/VLOOKUP(N298,Bevölkerung!$C$9:$E$24,3,0)="","",M298/VLOOKUP(N298,Bevölkerung!$C$9:$E$24,3,0))),IF(L298="Nein",IF(O298=0,"",IF(O298="","",O298)),IF(L298="(Bitte Wählen)","MV","ERROR"))),"")</f>
        <v>MV</v>
      </c>
      <c r="Q298" s="91" t="str">
        <f>IF(P298="","(Bitte Fallzahlen pflegen)",IF('3a. Bewertung der Leistungen'!P298&gt;Größenordnung!$A$9,Größenordnung!$C$9,IF('3a. Bewertung der Leistungen'!P298&gt;Größenordnung!$A$8,Größenordnung!$C$8,IF('3a. Bewertung der Leistungen'!P298&gt;Größenordnung!$A$7,Größenordnung!$C$7,IF('3a. Bewertung der Leistungen'!P298&gt;Größenordnung!$A$6,Größenordnung!$C$6,IF('3a. Bewertung der Leistungen'!P298&gt;Größenordnung!$A$5,Größenordnung!$C$5,IF('3a. Bewertung der Leistungen'!P298&gt;Größenordnung!$A$4,Größenordnung!$C$4,IF('3a. Bewertung der Leistungen'!P298&gt;Größenordnung!$A$3,Größenordnung!$C$3,"ERROR"))))))))</f>
        <v>1000001-10000000</v>
      </c>
      <c r="R298" s="91" t="str">
        <f>IF(L298="(Bitte Wählen)","(Bitte pflegen)",IF(Q298="(Bitte Fallzahlen pflegen)","(Bitte pflegen)",VLOOKUP(Q298,Größenordnung!$C$3:$D$9,2,0)))</f>
        <v>(Bitte pflegen)</v>
      </c>
      <c r="S298" s="98" t="s">
        <v>44</v>
      </c>
      <c r="T298" s="98" t="s">
        <v>44</v>
      </c>
      <c r="U298" s="98" t="s">
        <v>44</v>
      </c>
      <c r="V298" s="92" t="str">
        <f t="shared" si="20"/>
        <v>(Bitte pflegen)</v>
      </c>
      <c r="W298" s="92"/>
      <c r="X298" s="92" t="str">
        <f t="shared" si="18"/>
        <v>(Bitte pflegen)</v>
      </c>
      <c r="Y298" s="92"/>
      <c r="Z298" s="92" t="str">
        <f t="shared" si="19"/>
        <v>Nein</v>
      </c>
    </row>
    <row r="299" spans="2:26" x14ac:dyDescent="0.3">
      <c r="B299" s="89" t="str">
        <f>IF(DB!B289="","",DB!B289)</f>
        <v/>
      </c>
      <c r="C299" s="170" t="str">
        <f>IF(DB!C289="","",DB!C289)</f>
        <v/>
      </c>
      <c r="D299" s="170"/>
      <c r="E299" s="119" t="str">
        <f>IF(DB!D289="","",DB!D289)</f>
        <v/>
      </c>
      <c r="F299" s="119" t="str">
        <f>IF(DB!E289="","",DB!E289)</f>
        <v/>
      </c>
      <c r="G299" s="119" t="str">
        <f>IF(DB!F289="","",DB!F289)</f>
        <v/>
      </c>
      <c r="H299" s="119" t="str">
        <f>IF(DB!G289="","",DB!G289)</f>
        <v/>
      </c>
      <c r="I299" s="119" t="str">
        <f>IF(DB!H289="","",DB!H289)</f>
        <v/>
      </c>
      <c r="J299" s="50" t="str">
        <f t="shared" si="17"/>
        <v/>
      </c>
      <c r="K299" s="4" t="s">
        <v>42</v>
      </c>
      <c r="L299" s="95" t="s">
        <v>44</v>
      </c>
      <c r="M299" s="96"/>
      <c r="N299" s="97" t="s">
        <v>44</v>
      </c>
      <c r="O299" s="97"/>
      <c r="P299" s="90" t="str">
        <f>IFERROR(IF(L299="Ja",IF(M299/VLOOKUP(N299,Bevölkerung!$C$9:$E$24,3,0)=0,"",IF(M299/VLOOKUP(N299,Bevölkerung!$C$9:$E$24,3,0)="","",M299/VLOOKUP(N299,Bevölkerung!$C$9:$E$24,3,0))),IF(L299="Nein",IF(O299=0,"",IF(O299="","",O299)),IF(L299="(Bitte Wählen)","MV","ERROR"))),"")</f>
        <v>MV</v>
      </c>
      <c r="Q299" s="91" t="str">
        <f>IF(P299="","(Bitte Fallzahlen pflegen)",IF('3a. Bewertung der Leistungen'!P299&gt;Größenordnung!$A$9,Größenordnung!$C$9,IF('3a. Bewertung der Leistungen'!P299&gt;Größenordnung!$A$8,Größenordnung!$C$8,IF('3a. Bewertung der Leistungen'!P299&gt;Größenordnung!$A$7,Größenordnung!$C$7,IF('3a. Bewertung der Leistungen'!P299&gt;Größenordnung!$A$6,Größenordnung!$C$6,IF('3a. Bewertung der Leistungen'!P299&gt;Größenordnung!$A$5,Größenordnung!$C$5,IF('3a. Bewertung der Leistungen'!P299&gt;Größenordnung!$A$4,Größenordnung!$C$4,IF('3a. Bewertung der Leistungen'!P299&gt;Größenordnung!$A$3,Größenordnung!$C$3,"ERROR"))))))))</f>
        <v>1000001-10000000</v>
      </c>
      <c r="R299" s="91" t="str">
        <f>IF(L299="(Bitte Wählen)","(Bitte pflegen)",IF(Q299="(Bitte Fallzahlen pflegen)","(Bitte pflegen)",VLOOKUP(Q299,Größenordnung!$C$3:$D$9,2,0)))</f>
        <v>(Bitte pflegen)</v>
      </c>
      <c r="S299" s="98" t="s">
        <v>44</v>
      </c>
      <c r="T299" s="98" t="s">
        <v>44</v>
      </c>
      <c r="U299" s="98" t="s">
        <v>44</v>
      </c>
      <c r="V299" s="92" t="str">
        <f t="shared" si="20"/>
        <v>(Bitte pflegen)</v>
      </c>
      <c r="W299" s="92"/>
      <c r="X299" s="92" t="str">
        <f t="shared" si="18"/>
        <v>(Bitte pflegen)</v>
      </c>
      <c r="Y299" s="92"/>
      <c r="Z299" s="92" t="str">
        <f t="shared" si="19"/>
        <v>Nein</v>
      </c>
    </row>
    <row r="300" spans="2:26" x14ac:dyDescent="0.3">
      <c r="B300" s="89" t="str">
        <f>IF(DB!B290="","",DB!B290)</f>
        <v/>
      </c>
      <c r="C300" s="170" t="str">
        <f>IF(DB!C290="","",DB!C290)</f>
        <v/>
      </c>
      <c r="D300" s="170"/>
      <c r="E300" s="119" t="str">
        <f>IF(DB!D290="","",DB!D290)</f>
        <v/>
      </c>
      <c r="F300" s="119" t="str">
        <f>IF(DB!E290="","",DB!E290)</f>
        <v/>
      </c>
      <c r="G300" s="119" t="str">
        <f>IF(DB!F290="","",DB!F290)</f>
        <v/>
      </c>
      <c r="H300" s="119" t="str">
        <f>IF(DB!G290="","",DB!G290)</f>
        <v/>
      </c>
      <c r="I300" s="119" t="str">
        <f>IF(DB!H290="","",DB!H290)</f>
        <v/>
      </c>
      <c r="J300" s="50" t="str">
        <f t="shared" si="17"/>
        <v/>
      </c>
      <c r="K300" s="4" t="s">
        <v>42</v>
      </c>
      <c r="L300" s="95" t="s">
        <v>44</v>
      </c>
      <c r="M300" s="96"/>
      <c r="N300" s="97" t="s">
        <v>44</v>
      </c>
      <c r="O300" s="97"/>
      <c r="P300" s="90" t="str">
        <f>IFERROR(IF(L300="Ja",IF(M300/VLOOKUP(N300,Bevölkerung!$C$9:$E$24,3,0)=0,"",IF(M300/VLOOKUP(N300,Bevölkerung!$C$9:$E$24,3,0)="","",M300/VLOOKUP(N300,Bevölkerung!$C$9:$E$24,3,0))),IF(L300="Nein",IF(O300=0,"",IF(O300="","",O300)),IF(L300="(Bitte Wählen)","MV","ERROR"))),"")</f>
        <v>MV</v>
      </c>
      <c r="Q300" s="91" t="str">
        <f>IF(P300="","(Bitte Fallzahlen pflegen)",IF('3a. Bewertung der Leistungen'!P300&gt;Größenordnung!$A$9,Größenordnung!$C$9,IF('3a. Bewertung der Leistungen'!P300&gt;Größenordnung!$A$8,Größenordnung!$C$8,IF('3a. Bewertung der Leistungen'!P300&gt;Größenordnung!$A$7,Größenordnung!$C$7,IF('3a. Bewertung der Leistungen'!P300&gt;Größenordnung!$A$6,Größenordnung!$C$6,IF('3a. Bewertung der Leistungen'!P300&gt;Größenordnung!$A$5,Größenordnung!$C$5,IF('3a. Bewertung der Leistungen'!P300&gt;Größenordnung!$A$4,Größenordnung!$C$4,IF('3a. Bewertung der Leistungen'!P300&gt;Größenordnung!$A$3,Größenordnung!$C$3,"ERROR"))))))))</f>
        <v>1000001-10000000</v>
      </c>
      <c r="R300" s="91" t="str">
        <f>IF(L300="(Bitte Wählen)","(Bitte pflegen)",IF(Q300="(Bitte Fallzahlen pflegen)","(Bitte pflegen)",VLOOKUP(Q300,Größenordnung!$C$3:$D$9,2,0)))</f>
        <v>(Bitte pflegen)</v>
      </c>
      <c r="S300" s="98" t="s">
        <v>44</v>
      </c>
      <c r="T300" s="98" t="s">
        <v>44</v>
      </c>
      <c r="U300" s="98" t="s">
        <v>44</v>
      </c>
      <c r="V300" s="92" t="str">
        <f t="shared" si="20"/>
        <v>(Bitte pflegen)</v>
      </c>
      <c r="W300" s="92"/>
      <c r="X300" s="92" t="str">
        <f t="shared" si="18"/>
        <v>(Bitte pflegen)</v>
      </c>
      <c r="Y300" s="92"/>
      <c r="Z300" s="92" t="str">
        <f t="shared" si="19"/>
        <v>Nein</v>
      </c>
    </row>
    <row r="301" spans="2:26" x14ac:dyDescent="0.3">
      <c r="B301" s="89" t="str">
        <f>IF(DB!B291="","",DB!B291)</f>
        <v/>
      </c>
      <c r="C301" s="170" t="str">
        <f>IF(DB!C291="","",DB!C291)</f>
        <v/>
      </c>
      <c r="D301" s="170"/>
      <c r="E301" s="119" t="str">
        <f>IF(DB!D291="","",DB!D291)</f>
        <v/>
      </c>
      <c r="F301" s="119" t="str">
        <f>IF(DB!E291="","",DB!E291)</f>
        <v/>
      </c>
      <c r="G301" s="119" t="str">
        <f>IF(DB!F291="","",DB!F291)</f>
        <v/>
      </c>
      <c r="H301" s="119" t="str">
        <f>IF(DB!G291="","",DB!G291)</f>
        <v/>
      </c>
      <c r="I301" s="119" t="str">
        <f>IF(DB!H291="","",DB!H291)</f>
        <v/>
      </c>
      <c r="J301" s="50" t="str">
        <f t="shared" si="17"/>
        <v/>
      </c>
      <c r="K301" s="4" t="s">
        <v>42</v>
      </c>
      <c r="L301" s="95" t="s">
        <v>44</v>
      </c>
      <c r="M301" s="96"/>
      <c r="N301" s="97" t="s">
        <v>44</v>
      </c>
      <c r="O301" s="97"/>
      <c r="P301" s="90" t="str">
        <f>IFERROR(IF(L301="Ja",IF(M301/VLOOKUP(N301,Bevölkerung!$C$9:$E$24,3,0)=0,"",IF(M301/VLOOKUP(N301,Bevölkerung!$C$9:$E$24,3,0)="","",M301/VLOOKUP(N301,Bevölkerung!$C$9:$E$24,3,0))),IF(L301="Nein",IF(O301=0,"",IF(O301="","",O301)),IF(L301="(Bitte Wählen)","MV","ERROR"))),"")</f>
        <v>MV</v>
      </c>
      <c r="Q301" s="91" t="str">
        <f>IF(P301="","(Bitte Fallzahlen pflegen)",IF('3a. Bewertung der Leistungen'!P301&gt;Größenordnung!$A$9,Größenordnung!$C$9,IF('3a. Bewertung der Leistungen'!P301&gt;Größenordnung!$A$8,Größenordnung!$C$8,IF('3a. Bewertung der Leistungen'!P301&gt;Größenordnung!$A$7,Größenordnung!$C$7,IF('3a. Bewertung der Leistungen'!P301&gt;Größenordnung!$A$6,Größenordnung!$C$6,IF('3a. Bewertung der Leistungen'!P301&gt;Größenordnung!$A$5,Größenordnung!$C$5,IF('3a. Bewertung der Leistungen'!P301&gt;Größenordnung!$A$4,Größenordnung!$C$4,IF('3a. Bewertung der Leistungen'!P301&gt;Größenordnung!$A$3,Größenordnung!$C$3,"ERROR"))))))))</f>
        <v>1000001-10000000</v>
      </c>
      <c r="R301" s="91" t="str">
        <f>IF(L301="(Bitte Wählen)","(Bitte pflegen)",IF(Q301="(Bitte Fallzahlen pflegen)","(Bitte pflegen)",VLOOKUP(Q301,Größenordnung!$C$3:$D$9,2,0)))</f>
        <v>(Bitte pflegen)</v>
      </c>
      <c r="S301" s="98" t="s">
        <v>44</v>
      </c>
      <c r="T301" s="98" t="s">
        <v>44</v>
      </c>
      <c r="U301" s="98" t="s">
        <v>44</v>
      </c>
      <c r="V301" s="92" t="str">
        <f t="shared" si="20"/>
        <v>(Bitte pflegen)</v>
      </c>
      <c r="W301" s="92"/>
      <c r="X301" s="92" t="str">
        <f t="shared" si="18"/>
        <v>(Bitte pflegen)</v>
      </c>
      <c r="Y301" s="92"/>
      <c r="Z301" s="92" t="str">
        <f t="shared" si="19"/>
        <v>Nein</v>
      </c>
    </row>
    <row r="302" spans="2:26" x14ac:dyDescent="0.3">
      <c r="B302" s="89" t="str">
        <f>IF(DB!B292="","",DB!B292)</f>
        <v/>
      </c>
      <c r="C302" s="170" t="str">
        <f>IF(DB!C292="","",DB!C292)</f>
        <v/>
      </c>
      <c r="D302" s="170"/>
      <c r="E302" s="119" t="str">
        <f>IF(DB!D292="","",DB!D292)</f>
        <v/>
      </c>
      <c r="F302" s="119" t="str">
        <f>IF(DB!E292="","",DB!E292)</f>
        <v/>
      </c>
      <c r="G302" s="119" t="str">
        <f>IF(DB!F292="","",DB!F292)</f>
        <v/>
      </c>
      <c r="H302" s="119" t="str">
        <f>IF(DB!G292="","",DB!G292)</f>
        <v/>
      </c>
      <c r="I302" s="119" t="str">
        <f>IF(DB!H292="","",DB!H292)</f>
        <v/>
      </c>
      <c r="J302" s="50" t="str">
        <f t="shared" si="17"/>
        <v/>
      </c>
      <c r="K302" s="4" t="s">
        <v>42</v>
      </c>
      <c r="L302" s="95" t="s">
        <v>44</v>
      </c>
      <c r="M302" s="96"/>
      <c r="N302" s="97" t="s">
        <v>44</v>
      </c>
      <c r="O302" s="97"/>
      <c r="P302" s="90" t="str">
        <f>IFERROR(IF(L302="Ja",IF(M302/VLOOKUP(N302,Bevölkerung!$C$9:$E$24,3,0)=0,"",IF(M302/VLOOKUP(N302,Bevölkerung!$C$9:$E$24,3,0)="","",M302/VLOOKUP(N302,Bevölkerung!$C$9:$E$24,3,0))),IF(L302="Nein",IF(O302=0,"",IF(O302="","",O302)),IF(L302="(Bitte Wählen)","MV","ERROR"))),"")</f>
        <v>MV</v>
      </c>
      <c r="Q302" s="91" t="str">
        <f>IF(P302="","(Bitte Fallzahlen pflegen)",IF('3a. Bewertung der Leistungen'!P302&gt;Größenordnung!$A$9,Größenordnung!$C$9,IF('3a. Bewertung der Leistungen'!P302&gt;Größenordnung!$A$8,Größenordnung!$C$8,IF('3a. Bewertung der Leistungen'!P302&gt;Größenordnung!$A$7,Größenordnung!$C$7,IF('3a. Bewertung der Leistungen'!P302&gt;Größenordnung!$A$6,Größenordnung!$C$6,IF('3a. Bewertung der Leistungen'!P302&gt;Größenordnung!$A$5,Größenordnung!$C$5,IF('3a. Bewertung der Leistungen'!P302&gt;Größenordnung!$A$4,Größenordnung!$C$4,IF('3a. Bewertung der Leistungen'!P302&gt;Größenordnung!$A$3,Größenordnung!$C$3,"ERROR"))))))))</f>
        <v>1000001-10000000</v>
      </c>
      <c r="R302" s="91" t="str">
        <f>IF(L302="(Bitte Wählen)","(Bitte pflegen)",IF(Q302="(Bitte Fallzahlen pflegen)","(Bitte pflegen)",VLOOKUP(Q302,Größenordnung!$C$3:$D$9,2,0)))</f>
        <v>(Bitte pflegen)</v>
      </c>
      <c r="S302" s="98" t="s">
        <v>44</v>
      </c>
      <c r="T302" s="98" t="s">
        <v>44</v>
      </c>
      <c r="U302" s="98" t="s">
        <v>44</v>
      </c>
      <c r="V302" s="92" t="str">
        <f t="shared" si="20"/>
        <v>(Bitte pflegen)</v>
      </c>
      <c r="W302" s="92"/>
      <c r="X302" s="92" t="str">
        <f t="shared" si="18"/>
        <v>(Bitte pflegen)</v>
      </c>
      <c r="Y302" s="92"/>
      <c r="Z302" s="92" t="str">
        <f t="shared" si="19"/>
        <v>Nein</v>
      </c>
    </row>
    <row r="303" spans="2:26" x14ac:dyDescent="0.3">
      <c r="B303" s="89" t="str">
        <f>IF(DB!B293="","",DB!B293)</f>
        <v/>
      </c>
      <c r="C303" s="170" t="str">
        <f>IF(DB!C293="","",DB!C293)</f>
        <v/>
      </c>
      <c r="D303" s="170"/>
      <c r="E303" s="119" t="str">
        <f>IF(DB!D293="","",DB!D293)</f>
        <v/>
      </c>
      <c r="F303" s="119" t="str">
        <f>IF(DB!E293="","",DB!E293)</f>
        <v/>
      </c>
      <c r="G303" s="119" t="str">
        <f>IF(DB!F293="","",DB!F293)</f>
        <v/>
      </c>
      <c r="H303" s="119" t="str">
        <f>IF(DB!G293="","",DB!G293)</f>
        <v/>
      </c>
      <c r="I303" s="119" t="str">
        <f>IF(DB!H293="","",DB!H293)</f>
        <v/>
      </c>
      <c r="J303" s="50" t="str">
        <f t="shared" si="17"/>
        <v/>
      </c>
      <c r="K303" s="4" t="s">
        <v>42</v>
      </c>
      <c r="L303" s="95" t="s">
        <v>44</v>
      </c>
      <c r="M303" s="96"/>
      <c r="N303" s="97" t="s">
        <v>44</v>
      </c>
      <c r="O303" s="97"/>
      <c r="P303" s="90" t="str">
        <f>IFERROR(IF(L303="Ja",IF(M303/VLOOKUP(N303,Bevölkerung!$C$9:$E$24,3,0)=0,"",IF(M303/VLOOKUP(N303,Bevölkerung!$C$9:$E$24,3,0)="","",M303/VLOOKUP(N303,Bevölkerung!$C$9:$E$24,3,0))),IF(L303="Nein",IF(O303=0,"",IF(O303="","",O303)),IF(L303="(Bitte Wählen)","MV","ERROR"))),"")</f>
        <v>MV</v>
      </c>
      <c r="Q303" s="91" t="str">
        <f>IF(P303="","(Bitte Fallzahlen pflegen)",IF('3a. Bewertung der Leistungen'!P303&gt;Größenordnung!$A$9,Größenordnung!$C$9,IF('3a. Bewertung der Leistungen'!P303&gt;Größenordnung!$A$8,Größenordnung!$C$8,IF('3a. Bewertung der Leistungen'!P303&gt;Größenordnung!$A$7,Größenordnung!$C$7,IF('3a. Bewertung der Leistungen'!P303&gt;Größenordnung!$A$6,Größenordnung!$C$6,IF('3a. Bewertung der Leistungen'!P303&gt;Größenordnung!$A$5,Größenordnung!$C$5,IF('3a. Bewertung der Leistungen'!P303&gt;Größenordnung!$A$4,Größenordnung!$C$4,IF('3a. Bewertung der Leistungen'!P303&gt;Größenordnung!$A$3,Größenordnung!$C$3,"ERROR"))))))))</f>
        <v>1000001-10000000</v>
      </c>
      <c r="R303" s="91" t="str">
        <f>IF(L303="(Bitte Wählen)","(Bitte pflegen)",IF(Q303="(Bitte Fallzahlen pflegen)","(Bitte pflegen)",VLOOKUP(Q303,Größenordnung!$C$3:$D$9,2,0)))</f>
        <v>(Bitte pflegen)</v>
      </c>
      <c r="S303" s="98" t="s">
        <v>44</v>
      </c>
      <c r="T303" s="98" t="s">
        <v>44</v>
      </c>
      <c r="U303" s="98" t="s">
        <v>44</v>
      </c>
      <c r="V303" s="92" t="str">
        <f t="shared" si="20"/>
        <v>(Bitte pflegen)</v>
      </c>
      <c r="W303" s="92"/>
      <c r="X303" s="92" t="str">
        <f t="shared" si="18"/>
        <v>(Bitte pflegen)</v>
      </c>
      <c r="Y303" s="92"/>
      <c r="Z303" s="92" t="str">
        <f t="shared" si="19"/>
        <v>Nein</v>
      </c>
    </row>
    <row r="304" spans="2:26" x14ac:dyDescent="0.3">
      <c r="B304" s="89" t="str">
        <f>IF(DB!B294="","",DB!B294)</f>
        <v/>
      </c>
      <c r="C304" s="170" t="str">
        <f>IF(DB!C294="","",DB!C294)</f>
        <v/>
      </c>
      <c r="D304" s="170"/>
      <c r="E304" s="119" t="str">
        <f>IF(DB!D294="","",DB!D294)</f>
        <v/>
      </c>
      <c r="F304" s="119" t="str">
        <f>IF(DB!E294="","",DB!E294)</f>
        <v/>
      </c>
      <c r="G304" s="119" t="str">
        <f>IF(DB!F294="","",DB!F294)</f>
        <v/>
      </c>
      <c r="H304" s="119" t="str">
        <f>IF(DB!G294="","",DB!G294)</f>
        <v/>
      </c>
      <c r="I304" s="119" t="str">
        <f>IF(DB!H294="","",DB!H294)</f>
        <v/>
      </c>
      <c r="J304" s="50" t="str">
        <f t="shared" si="17"/>
        <v/>
      </c>
      <c r="K304" s="4" t="s">
        <v>42</v>
      </c>
      <c r="L304" s="95" t="s">
        <v>44</v>
      </c>
      <c r="M304" s="96"/>
      <c r="N304" s="97" t="s">
        <v>44</v>
      </c>
      <c r="O304" s="97"/>
      <c r="P304" s="90" t="str">
        <f>IFERROR(IF(L304="Ja",IF(M304/VLOOKUP(N304,Bevölkerung!$C$9:$E$24,3,0)=0,"",IF(M304/VLOOKUP(N304,Bevölkerung!$C$9:$E$24,3,0)="","",M304/VLOOKUP(N304,Bevölkerung!$C$9:$E$24,3,0))),IF(L304="Nein",IF(O304=0,"",IF(O304="","",O304)),IF(L304="(Bitte Wählen)","MV","ERROR"))),"")</f>
        <v>MV</v>
      </c>
      <c r="Q304" s="91" t="str">
        <f>IF(P304="","(Bitte Fallzahlen pflegen)",IF('3a. Bewertung der Leistungen'!P304&gt;Größenordnung!$A$9,Größenordnung!$C$9,IF('3a. Bewertung der Leistungen'!P304&gt;Größenordnung!$A$8,Größenordnung!$C$8,IF('3a. Bewertung der Leistungen'!P304&gt;Größenordnung!$A$7,Größenordnung!$C$7,IF('3a. Bewertung der Leistungen'!P304&gt;Größenordnung!$A$6,Größenordnung!$C$6,IF('3a. Bewertung der Leistungen'!P304&gt;Größenordnung!$A$5,Größenordnung!$C$5,IF('3a. Bewertung der Leistungen'!P304&gt;Größenordnung!$A$4,Größenordnung!$C$4,IF('3a. Bewertung der Leistungen'!P304&gt;Größenordnung!$A$3,Größenordnung!$C$3,"ERROR"))))))))</f>
        <v>1000001-10000000</v>
      </c>
      <c r="R304" s="91" t="str">
        <f>IF(L304="(Bitte Wählen)","(Bitte pflegen)",IF(Q304="(Bitte Fallzahlen pflegen)","(Bitte pflegen)",VLOOKUP(Q304,Größenordnung!$C$3:$D$9,2,0)))</f>
        <v>(Bitte pflegen)</v>
      </c>
      <c r="S304" s="98" t="s">
        <v>44</v>
      </c>
      <c r="T304" s="98" t="s">
        <v>44</v>
      </c>
      <c r="U304" s="98" t="s">
        <v>44</v>
      </c>
      <c r="V304" s="92" t="str">
        <f t="shared" si="20"/>
        <v>(Bitte pflegen)</v>
      </c>
      <c r="W304" s="92"/>
      <c r="X304" s="92" t="str">
        <f t="shared" si="18"/>
        <v>(Bitte pflegen)</v>
      </c>
      <c r="Y304" s="92"/>
      <c r="Z304" s="92" t="str">
        <f t="shared" si="19"/>
        <v>Nein</v>
      </c>
    </row>
    <row r="305" spans="2:26" x14ac:dyDescent="0.3">
      <c r="B305" s="89" t="str">
        <f>IF(DB!B295="","",DB!B295)</f>
        <v/>
      </c>
      <c r="C305" s="170" t="str">
        <f>IF(DB!C295="","",DB!C295)</f>
        <v/>
      </c>
      <c r="D305" s="170"/>
      <c r="E305" s="119" t="str">
        <f>IF(DB!D295="","",DB!D295)</f>
        <v/>
      </c>
      <c r="F305" s="119" t="str">
        <f>IF(DB!E295="","",DB!E295)</f>
        <v/>
      </c>
      <c r="G305" s="119" t="str">
        <f>IF(DB!F295="","",DB!F295)</f>
        <v/>
      </c>
      <c r="H305" s="119" t="str">
        <f>IF(DB!G295="","",DB!G295)</f>
        <v/>
      </c>
      <c r="I305" s="119" t="str">
        <f>IF(DB!H295="","",DB!H295)</f>
        <v/>
      </c>
      <c r="J305" s="50" t="str">
        <f t="shared" si="17"/>
        <v/>
      </c>
      <c r="K305" s="4" t="s">
        <v>42</v>
      </c>
      <c r="L305" s="95" t="s">
        <v>44</v>
      </c>
      <c r="M305" s="96"/>
      <c r="N305" s="97" t="s">
        <v>44</v>
      </c>
      <c r="O305" s="97"/>
      <c r="P305" s="90" t="str">
        <f>IFERROR(IF(L305="Ja",IF(M305/VLOOKUP(N305,Bevölkerung!$C$9:$E$24,3,0)=0,"",IF(M305/VLOOKUP(N305,Bevölkerung!$C$9:$E$24,3,0)="","",M305/VLOOKUP(N305,Bevölkerung!$C$9:$E$24,3,0))),IF(L305="Nein",IF(O305=0,"",IF(O305="","",O305)),IF(L305="(Bitte Wählen)","MV","ERROR"))),"")</f>
        <v>MV</v>
      </c>
      <c r="Q305" s="91" t="str">
        <f>IF(P305="","(Bitte Fallzahlen pflegen)",IF('3a. Bewertung der Leistungen'!P305&gt;Größenordnung!$A$9,Größenordnung!$C$9,IF('3a. Bewertung der Leistungen'!P305&gt;Größenordnung!$A$8,Größenordnung!$C$8,IF('3a. Bewertung der Leistungen'!P305&gt;Größenordnung!$A$7,Größenordnung!$C$7,IF('3a. Bewertung der Leistungen'!P305&gt;Größenordnung!$A$6,Größenordnung!$C$6,IF('3a. Bewertung der Leistungen'!P305&gt;Größenordnung!$A$5,Größenordnung!$C$5,IF('3a. Bewertung der Leistungen'!P305&gt;Größenordnung!$A$4,Größenordnung!$C$4,IF('3a. Bewertung der Leistungen'!P305&gt;Größenordnung!$A$3,Größenordnung!$C$3,"ERROR"))))))))</f>
        <v>1000001-10000000</v>
      </c>
      <c r="R305" s="91" t="str">
        <f>IF(L305="(Bitte Wählen)","(Bitte pflegen)",IF(Q305="(Bitte Fallzahlen pflegen)","(Bitte pflegen)",VLOOKUP(Q305,Größenordnung!$C$3:$D$9,2,0)))</f>
        <v>(Bitte pflegen)</v>
      </c>
      <c r="S305" s="98" t="s">
        <v>44</v>
      </c>
      <c r="T305" s="98" t="s">
        <v>44</v>
      </c>
      <c r="U305" s="98" t="s">
        <v>44</v>
      </c>
      <c r="V305" s="92" t="str">
        <f t="shared" si="20"/>
        <v>(Bitte pflegen)</v>
      </c>
      <c r="W305" s="92"/>
      <c r="X305" s="92" t="str">
        <f t="shared" si="18"/>
        <v>(Bitte pflegen)</v>
      </c>
      <c r="Y305" s="92"/>
      <c r="Z305" s="92" t="str">
        <f t="shared" si="19"/>
        <v>Nein</v>
      </c>
    </row>
    <row r="306" spans="2:26" x14ac:dyDescent="0.3">
      <c r="B306" s="89" t="str">
        <f>IF(DB!B296="","",DB!B296)</f>
        <v/>
      </c>
      <c r="C306" s="170" t="str">
        <f>IF(DB!C296="","",DB!C296)</f>
        <v/>
      </c>
      <c r="D306" s="170"/>
      <c r="E306" s="119" t="str">
        <f>IF(DB!D296="","",DB!D296)</f>
        <v/>
      </c>
      <c r="F306" s="119" t="str">
        <f>IF(DB!E296="","",DB!E296)</f>
        <v/>
      </c>
      <c r="G306" s="119" t="str">
        <f>IF(DB!F296="","",DB!F296)</f>
        <v/>
      </c>
      <c r="H306" s="119" t="str">
        <f>IF(DB!G296="","",DB!G296)</f>
        <v/>
      </c>
      <c r="I306" s="119" t="str">
        <f>IF(DB!H296="","",DB!H296)</f>
        <v/>
      </c>
      <c r="J306" s="50" t="str">
        <f t="shared" si="17"/>
        <v/>
      </c>
      <c r="K306" s="4" t="s">
        <v>42</v>
      </c>
      <c r="L306" s="95" t="s">
        <v>44</v>
      </c>
      <c r="M306" s="96"/>
      <c r="N306" s="97" t="s">
        <v>44</v>
      </c>
      <c r="O306" s="97"/>
      <c r="P306" s="90" t="str">
        <f>IFERROR(IF(L306="Ja",IF(M306/VLOOKUP(N306,Bevölkerung!$C$9:$E$24,3,0)=0,"",IF(M306/VLOOKUP(N306,Bevölkerung!$C$9:$E$24,3,0)="","",M306/VLOOKUP(N306,Bevölkerung!$C$9:$E$24,3,0))),IF(L306="Nein",IF(O306=0,"",IF(O306="","",O306)),IF(L306="(Bitte Wählen)","MV","ERROR"))),"")</f>
        <v>MV</v>
      </c>
      <c r="Q306" s="91" t="str">
        <f>IF(P306="","(Bitte Fallzahlen pflegen)",IF('3a. Bewertung der Leistungen'!P306&gt;Größenordnung!$A$9,Größenordnung!$C$9,IF('3a. Bewertung der Leistungen'!P306&gt;Größenordnung!$A$8,Größenordnung!$C$8,IF('3a. Bewertung der Leistungen'!P306&gt;Größenordnung!$A$7,Größenordnung!$C$7,IF('3a. Bewertung der Leistungen'!P306&gt;Größenordnung!$A$6,Größenordnung!$C$6,IF('3a. Bewertung der Leistungen'!P306&gt;Größenordnung!$A$5,Größenordnung!$C$5,IF('3a. Bewertung der Leistungen'!P306&gt;Größenordnung!$A$4,Größenordnung!$C$4,IF('3a. Bewertung der Leistungen'!P306&gt;Größenordnung!$A$3,Größenordnung!$C$3,"ERROR"))))))))</f>
        <v>1000001-10000000</v>
      </c>
      <c r="R306" s="91" t="str">
        <f>IF(L306="(Bitte Wählen)","(Bitte pflegen)",IF(Q306="(Bitte Fallzahlen pflegen)","(Bitte pflegen)",VLOOKUP(Q306,Größenordnung!$C$3:$D$9,2,0)))</f>
        <v>(Bitte pflegen)</v>
      </c>
      <c r="S306" s="98" t="s">
        <v>44</v>
      </c>
      <c r="T306" s="98" t="s">
        <v>44</v>
      </c>
      <c r="U306" s="98" t="s">
        <v>44</v>
      </c>
      <c r="V306" s="92" t="str">
        <f t="shared" si="20"/>
        <v>(Bitte pflegen)</v>
      </c>
      <c r="W306" s="92"/>
      <c r="X306" s="92" t="str">
        <f t="shared" si="18"/>
        <v>(Bitte pflegen)</v>
      </c>
      <c r="Y306" s="92"/>
      <c r="Z306" s="92" t="str">
        <f t="shared" si="19"/>
        <v>Nein</v>
      </c>
    </row>
    <row r="307" spans="2:26" x14ac:dyDescent="0.3">
      <c r="B307" s="89" t="str">
        <f>IF(DB!B297="","",DB!B297)</f>
        <v/>
      </c>
      <c r="C307" s="170" t="str">
        <f>IF(DB!C297="","",DB!C297)</f>
        <v/>
      </c>
      <c r="D307" s="170"/>
      <c r="E307" s="119" t="str">
        <f>IF(DB!D297="","",DB!D297)</f>
        <v/>
      </c>
      <c r="F307" s="119" t="str">
        <f>IF(DB!E297="","",DB!E297)</f>
        <v/>
      </c>
      <c r="G307" s="119" t="str">
        <f>IF(DB!F297="","",DB!F297)</f>
        <v/>
      </c>
      <c r="H307" s="119" t="str">
        <f>IF(DB!G297="","",DB!G297)</f>
        <v/>
      </c>
      <c r="I307" s="119" t="str">
        <f>IF(DB!H297="","",DB!H297)</f>
        <v/>
      </c>
      <c r="J307" s="50" t="str">
        <f t="shared" si="17"/>
        <v/>
      </c>
      <c r="K307" s="4" t="s">
        <v>42</v>
      </c>
      <c r="L307" s="95" t="s">
        <v>44</v>
      </c>
      <c r="M307" s="96"/>
      <c r="N307" s="97" t="s">
        <v>44</v>
      </c>
      <c r="O307" s="97"/>
      <c r="P307" s="90" t="str">
        <f>IFERROR(IF(L307="Ja",IF(M307/VLOOKUP(N307,Bevölkerung!$C$9:$E$24,3,0)=0,"",IF(M307/VLOOKUP(N307,Bevölkerung!$C$9:$E$24,3,0)="","",M307/VLOOKUP(N307,Bevölkerung!$C$9:$E$24,3,0))),IF(L307="Nein",IF(O307=0,"",IF(O307="","",O307)),IF(L307="(Bitte Wählen)","MV","ERROR"))),"")</f>
        <v>MV</v>
      </c>
      <c r="Q307" s="91" t="str">
        <f>IF(P307="","(Bitte Fallzahlen pflegen)",IF('3a. Bewertung der Leistungen'!P307&gt;Größenordnung!$A$9,Größenordnung!$C$9,IF('3a. Bewertung der Leistungen'!P307&gt;Größenordnung!$A$8,Größenordnung!$C$8,IF('3a. Bewertung der Leistungen'!P307&gt;Größenordnung!$A$7,Größenordnung!$C$7,IF('3a. Bewertung der Leistungen'!P307&gt;Größenordnung!$A$6,Größenordnung!$C$6,IF('3a. Bewertung der Leistungen'!P307&gt;Größenordnung!$A$5,Größenordnung!$C$5,IF('3a. Bewertung der Leistungen'!P307&gt;Größenordnung!$A$4,Größenordnung!$C$4,IF('3a. Bewertung der Leistungen'!P307&gt;Größenordnung!$A$3,Größenordnung!$C$3,"ERROR"))))))))</f>
        <v>1000001-10000000</v>
      </c>
      <c r="R307" s="91" t="str">
        <f>IF(L307="(Bitte Wählen)","(Bitte pflegen)",IF(Q307="(Bitte Fallzahlen pflegen)","(Bitte pflegen)",VLOOKUP(Q307,Größenordnung!$C$3:$D$9,2,0)))</f>
        <v>(Bitte pflegen)</v>
      </c>
      <c r="S307" s="98" t="s">
        <v>44</v>
      </c>
      <c r="T307" s="98" t="s">
        <v>44</v>
      </c>
      <c r="U307" s="98" t="s">
        <v>44</v>
      </c>
      <c r="V307" s="92" t="str">
        <f t="shared" si="20"/>
        <v>(Bitte pflegen)</v>
      </c>
      <c r="W307" s="92"/>
      <c r="X307" s="92" t="str">
        <f t="shared" si="18"/>
        <v>(Bitte pflegen)</v>
      </c>
      <c r="Y307" s="92"/>
      <c r="Z307" s="92" t="str">
        <f t="shared" si="19"/>
        <v>Nein</v>
      </c>
    </row>
    <row r="308" spans="2:26" x14ac:dyDescent="0.3">
      <c r="B308" s="89" t="str">
        <f>IF(DB!B298="","",DB!B298)</f>
        <v/>
      </c>
      <c r="C308" s="170" t="str">
        <f>IF(DB!C298="","",DB!C298)</f>
        <v/>
      </c>
      <c r="D308" s="170"/>
      <c r="E308" s="119" t="str">
        <f>IF(DB!D298="","",DB!D298)</f>
        <v/>
      </c>
      <c r="F308" s="119" t="str">
        <f>IF(DB!E298="","",DB!E298)</f>
        <v/>
      </c>
      <c r="G308" s="119" t="str">
        <f>IF(DB!F298="","",DB!F298)</f>
        <v/>
      </c>
      <c r="H308" s="119" t="str">
        <f>IF(DB!G298="","",DB!G298)</f>
        <v/>
      </c>
      <c r="I308" s="119" t="str">
        <f>IF(DB!H298="","",DB!H298)</f>
        <v/>
      </c>
      <c r="J308" s="50" t="str">
        <f t="shared" si="17"/>
        <v/>
      </c>
      <c r="K308" s="4" t="s">
        <v>42</v>
      </c>
      <c r="L308" s="95" t="s">
        <v>44</v>
      </c>
      <c r="M308" s="96"/>
      <c r="N308" s="97" t="s">
        <v>44</v>
      </c>
      <c r="O308" s="97"/>
      <c r="P308" s="90" t="str">
        <f>IFERROR(IF(L308="Ja",IF(M308/VLOOKUP(N308,Bevölkerung!$C$9:$E$24,3,0)=0,"",IF(M308/VLOOKUP(N308,Bevölkerung!$C$9:$E$24,3,0)="","",M308/VLOOKUP(N308,Bevölkerung!$C$9:$E$24,3,0))),IF(L308="Nein",IF(O308=0,"",IF(O308="","",O308)),IF(L308="(Bitte Wählen)","MV","ERROR"))),"")</f>
        <v>MV</v>
      </c>
      <c r="Q308" s="91" t="str">
        <f>IF(P308="","(Bitte Fallzahlen pflegen)",IF('3a. Bewertung der Leistungen'!P308&gt;Größenordnung!$A$9,Größenordnung!$C$9,IF('3a. Bewertung der Leistungen'!P308&gt;Größenordnung!$A$8,Größenordnung!$C$8,IF('3a. Bewertung der Leistungen'!P308&gt;Größenordnung!$A$7,Größenordnung!$C$7,IF('3a. Bewertung der Leistungen'!P308&gt;Größenordnung!$A$6,Größenordnung!$C$6,IF('3a. Bewertung der Leistungen'!P308&gt;Größenordnung!$A$5,Größenordnung!$C$5,IF('3a. Bewertung der Leistungen'!P308&gt;Größenordnung!$A$4,Größenordnung!$C$4,IF('3a. Bewertung der Leistungen'!P308&gt;Größenordnung!$A$3,Größenordnung!$C$3,"ERROR"))))))))</f>
        <v>1000001-10000000</v>
      </c>
      <c r="R308" s="91" t="str">
        <f>IF(L308="(Bitte Wählen)","(Bitte pflegen)",IF(Q308="(Bitte Fallzahlen pflegen)","(Bitte pflegen)",VLOOKUP(Q308,Größenordnung!$C$3:$D$9,2,0)))</f>
        <v>(Bitte pflegen)</v>
      </c>
      <c r="S308" s="98" t="s">
        <v>44</v>
      </c>
      <c r="T308" s="98" t="s">
        <v>44</v>
      </c>
      <c r="U308" s="98" t="s">
        <v>44</v>
      </c>
      <c r="V308" s="92" t="str">
        <f t="shared" si="20"/>
        <v>(Bitte pflegen)</v>
      </c>
      <c r="W308" s="92"/>
      <c r="X308" s="92" t="str">
        <f t="shared" si="18"/>
        <v>(Bitte pflegen)</v>
      </c>
      <c r="Y308" s="92"/>
      <c r="Z308" s="92" t="str">
        <f t="shared" si="19"/>
        <v>Nein</v>
      </c>
    </row>
    <row r="309" spans="2:26" x14ac:dyDescent="0.3">
      <c r="B309" s="89" t="str">
        <f>IF(DB!B299="","",DB!B299)</f>
        <v/>
      </c>
      <c r="C309" s="170" t="str">
        <f>IF(DB!C299="","",DB!C299)</f>
        <v/>
      </c>
      <c r="D309" s="170"/>
      <c r="E309" s="119" t="str">
        <f>IF(DB!D299="","",DB!D299)</f>
        <v/>
      </c>
      <c r="F309" s="119" t="str">
        <f>IF(DB!E299="","",DB!E299)</f>
        <v/>
      </c>
      <c r="G309" s="119" t="str">
        <f>IF(DB!F299="","",DB!F299)</f>
        <v/>
      </c>
      <c r="H309" s="119" t="str">
        <f>IF(DB!G299="","",DB!G299)</f>
        <v/>
      </c>
      <c r="I309" s="119" t="str">
        <f>IF(DB!H299="","",DB!H299)</f>
        <v/>
      </c>
      <c r="J309" s="50" t="str">
        <f t="shared" si="17"/>
        <v/>
      </c>
      <c r="K309" s="4" t="s">
        <v>42</v>
      </c>
      <c r="L309" s="95" t="s">
        <v>44</v>
      </c>
      <c r="M309" s="96"/>
      <c r="N309" s="97" t="s">
        <v>44</v>
      </c>
      <c r="O309" s="97"/>
      <c r="P309" s="90" t="str">
        <f>IFERROR(IF(L309="Ja",IF(M309/VLOOKUP(N309,Bevölkerung!$C$9:$E$24,3,0)=0,"",IF(M309/VLOOKUP(N309,Bevölkerung!$C$9:$E$24,3,0)="","",M309/VLOOKUP(N309,Bevölkerung!$C$9:$E$24,3,0))),IF(L309="Nein",IF(O309=0,"",IF(O309="","",O309)),IF(L309="(Bitte Wählen)","MV","ERROR"))),"")</f>
        <v>MV</v>
      </c>
      <c r="Q309" s="91" t="str">
        <f>IF(P309="","(Bitte Fallzahlen pflegen)",IF('3a. Bewertung der Leistungen'!P309&gt;Größenordnung!$A$9,Größenordnung!$C$9,IF('3a. Bewertung der Leistungen'!P309&gt;Größenordnung!$A$8,Größenordnung!$C$8,IF('3a. Bewertung der Leistungen'!P309&gt;Größenordnung!$A$7,Größenordnung!$C$7,IF('3a. Bewertung der Leistungen'!P309&gt;Größenordnung!$A$6,Größenordnung!$C$6,IF('3a. Bewertung der Leistungen'!P309&gt;Größenordnung!$A$5,Größenordnung!$C$5,IF('3a. Bewertung der Leistungen'!P309&gt;Größenordnung!$A$4,Größenordnung!$C$4,IF('3a. Bewertung der Leistungen'!P309&gt;Größenordnung!$A$3,Größenordnung!$C$3,"ERROR"))))))))</f>
        <v>1000001-10000000</v>
      </c>
      <c r="R309" s="91" t="str">
        <f>IF(L309="(Bitte Wählen)","(Bitte pflegen)",IF(Q309="(Bitte Fallzahlen pflegen)","(Bitte pflegen)",VLOOKUP(Q309,Größenordnung!$C$3:$D$9,2,0)))</f>
        <v>(Bitte pflegen)</v>
      </c>
      <c r="S309" s="98" t="s">
        <v>44</v>
      </c>
      <c r="T309" s="98" t="s">
        <v>44</v>
      </c>
      <c r="U309" s="98" t="s">
        <v>44</v>
      </c>
      <c r="V309" s="92" t="str">
        <f t="shared" si="20"/>
        <v>(Bitte pflegen)</v>
      </c>
      <c r="W309" s="92"/>
      <c r="X309" s="92" t="str">
        <f t="shared" si="18"/>
        <v>(Bitte pflegen)</v>
      </c>
      <c r="Y309" s="92"/>
      <c r="Z309" s="92" t="str">
        <f t="shared" si="19"/>
        <v>Nein</v>
      </c>
    </row>
    <row r="310" spans="2:26" x14ac:dyDescent="0.3">
      <c r="B310" s="89" t="str">
        <f>IF(DB!B300="","",DB!B300)</f>
        <v/>
      </c>
      <c r="C310" s="170" t="str">
        <f>IF(DB!C300="","",DB!C300)</f>
        <v/>
      </c>
      <c r="D310" s="170"/>
      <c r="E310" s="119" t="str">
        <f>IF(DB!D300="","",DB!D300)</f>
        <v/>
      </c>
      <c r="F310" s="119" t="str">
        <f>IF(DB!E300="","",DB!E300)</f>
        <v/>
      </c>
      <c r="G310" s="119" t="str">
        <f>IF(DB!F300="","",DB!F300)</f>
        <v/>
      </c>
      <c r="H310" s="119" t="str">
        <f>IF(DB!G300="","",DB!G300)</f>
        <v/>
      </c>
      <c r="I310" s="119" t="str">
        <f>IF(DB!H300="","",DB!H300)</f>
        <v/>
      </c>
      <c r="J310" s="50" t="str">
        <f t="shared" si="17"/>
        <v/>
      </c>
      <c r="K310" s="4" t="s">
        <v>42</v>
      </c>
      <c r="L310" s="95" t="s">
        <v>44</v>
      </c>
      <c r="M310" s="96"/>
      <c r="N310" s="97" t="s">
        <v>44</v>
      </c>
      <c r="O310" s="97"/>
      <c r="P310" s="90" t="str">
        <f>IFERROR(IF(L310="Ja",IF(M310/VLOOKUP(N310,Bevölkerung!$C$9:$E$24,3,0)=0,"",IF(M310/VLOOKUP(N310,Bevölkerung!$C$9:$E$24,3,0)="","",M310/VLOOKUP(N310,Bevölkerung!$C$9:$E$24,3,0))),IF(L310="Nein",IF(O310=0,"",IF(O310="","",O310)),IF(L310="(Bitte Wählen)","MV","ERROR"))),"")</f>
        <v>MV</v>
      </c>
      <c r="Q310" s="91" t="str">
        <f>IF(P310="","(Bitte Fallzahlen pflegen)",IF('3a. Bewertung der Leistungen'!P310&gt;Größenordnung!$A$9,Größenordnung!$C$9,IF('3a. Bewertung der Leistungen'!P310&gt;Größenordnung!$A$8,Größenordnung!$C$8,IF('3a. Bewertung der Leistungen'!P310&gt;Größenordnung!$A$7,Größenordnung!$C$7,IF('3a. Bewertung der Leistungen'!P310&gt;Größenordnung!$A$6,Größenordnung!$C$6,IF('3a. Bewertung der Leistungen'!P310&gt;Größenordnung!$A$5,Größenordnung!$C$5,IF('3a. Bewertung der Leistungen'!P310&gt;Größenordnung!$A$4,Größenordnung!$C$4,IF('3a. Bewertung der Leistungen'!P310&gt;Größenordnung!$A$3,Größenordnung!$C$3,"ERROR"))))))))</f>
        <v>1000001-10000000</v>
      </c>
      <c r="R310" s="91" t="str">
        <f>IF(L310="(Bitte Wählen)","(Bitte pflegen)",IF(Q310="(Bitte Fallzahlen pflegen)","(Bitte pflegen)",VLOOKUP(Q310,Größenordnung!$C$3:$D$9,2,0)))</f>
        <v>(Bitte pflegen)</v>
      </c>
      <c r="S310" s="98" t="s">
        <v>44</v>
      </c>
      <c r="T310" s="98" t="s">
        <v>44</v>
      </c>
      <c r="U310" s="98" t="s">
        <v>44</v>
      </c>
      <c r="V310" s="92" t="str">
        <f t="shared" si="20"/>
        <v>(Bitte pflegen)</v>
      </c>
      <c r="W310" s="92"/>
      <c r="X310" s="92" t="str">
        <f t="shared" si="18"/>
        <v>(Bitte pflegen)</v>
      </c>
      <c r="Y310" s="92"/>
      <c r="Z310" s="92" t="str">
        <f t="shared" si="19"/>
        <v>Nein</v>
      </c>
    </row>
    <row r="311" spans="2:26" x14ac:dyDescent="0.3">
      <c r="B311" s="89" t="str">
        <f>IF(DB!B301="","",DB!B301)</f>
        <v/>
      </c>
      <c r="C311" s="170" t="str">
        <f>IF(DB!C301="","",DB!C301)</f>
        <v/>
      </c>
      <c r="D311" s="170"/>
      <c r="E311" s="119" t="str">
        <f>IF(DB!D301="","",DB!D301)</f>
        <v/>
      </c>
      <c r="F311" s="119" t="str">
        <f>IF(DB!E301="","",DB!E301)</f>
        <v/>
      </c>
      <c r="G311" s="119" t="str">
        <f>IF(DB!F301="","",DB!F301)</f>
        <v/>
      </c>
      <c r="H311" s="119" t="str">
        <f>IF(DB!G301="","",DB!G301)</f>
        <v/>
      </c>
      <c r="I311" s="119" t="str">
        <f>IF(DB!H301="","",DB!H301)</f>
        <v/>
      </c>
      <c r="J311" s="50" t="str">
        <f t="shared" si="17"/>
        <v/>
      </c>
      <c r="K311" s="4" t="s">
        <v>42</v>
      </c>
      <c r="L311" s="95" t="s">
        <v>44</v>
      </c>
      <c r="M311" s="96"/>
      <c r="N311" s="97" t="s">
        <v>44</v>
      </c>
      <c r="O311" s="97"/>
      <c r="P311" s="90" t="str">
        <f>IFERROR(IF(L311="Ja",IF(M311/VLOOKUP(N311,Bevölkerung!$C$9:$E$24,3,0)=0,"",IF(M311/VLOOKUP(N311,Bevölkerung!$C$9:$E$24,3,0)="","",M311/VLOOKUP(N311,Bevölkerung!$C$9:$E$24,3,0))),IF(L311="Nein",IF(O311=0,"",IF(O311="","",O311)),IF(L311="(Bitte Wählen)","MV","ERROR"))),"")</f>
        <v>MV</v>
      </c>
      <c r="Q311" s="91" t="str">
        <f>IF(P311="","(Bitte Fallzahlen pflegen)",IF('3a. Bewertung der Leistungen'!P311&gt;Größenordnung!$A$9,Größenordnung!$C$9,IF('3a. Bewertung der Leistungen'!P311&gt;Größenordnung!$A$8,Größenordnung!$C$8,IF('3a. Bewertung der Leistungen'!P311&gt;Größenordnung!$A$7,Größenordnung!$C$7,IF('3a. Bewertung der Leistungen'!P311&gt;Größenordnung!$A$6,Größenordnung!$C$6,IF('3a. Bewertung der Leistungen'!P311&gt;Größenordnung!$A$5,Größenordnung!$C$5,IF('3a. Bewertung der Leistungen'!P311&gt;Größenordnung!$A$4,Größenordnung!$C$4,IF('3a. Bewertung der Leistungen'!P311&gt;Größenordnung!$A$3,Größenordnung!$C$3,"ERROR"))))))))</f>
        <v>1000001-10000000</v>
      </c>
      <c r="R311" s="91" t="str">
        <f>IF(L311="(Bitte Wählen)","(Bitte pflegen)",IF(Q311="(Bitte Fallzahlen pflegen)","(Bitte pflegen)",VLOOKUP(Q311,Größenordnung!$C$3:$D$9,2,0)))</f>
        <v>(Bitte pflegen)</v>
      </c>
      <c r="S311" s="98" t="s">
        <v>44</v>
      </c>
      <c r="T311" s="98" t="s">
        <v>44</v>
      </c>
      <c r="U311" s="98" t="s">
        <v>44</v>
      </c>
      <c r="V311" s="92" t="str">
        <f t="shared" si="20"/>
        <v>(Bitte pflegen)</v>
      </c>
      <c r="W311" s="92"/>
      <c r="X311" s="92" t="str">
        <f t="shared" si="18"/>
        <v>(Bitte pflegen)</v>
      </c>
      <c r="Y311" s="92"/>
      <c r="Z311" s="92" t="str">
        <f t="shared" si="19"/>
        <v>Nein</v>
      </c>
    </row>
    <row r="312" spans="2:26" x14ac:dyDescent="0.3">
      <c r="B312" s="89" t="str">
        <f>IF(DB!B302="","",DB!B302)</f>
        <v/>
      </c>
      <c r="C312" s="170" t="str">
        <f>IF(DB!C302="","",DB!C302)</f>
        <v/>
      </c>
      <c r="D312" s="170"/>
      <c r="E312" s="119" t="str">
        <f>IF(DB!D302="","",DB!D302)</f>
        <v/>
      </c>
      <c r="F312" s="119" t="str">
        <f>IF(DB!E302="","",DB!E302)</f>
        <v/>
      </c>
      <c r="G312" s="119" t="str">
        <f>IF(DB!F302="","",DB!F302)</f>
        <v/>
      </c>
      <c r="H312" s="119" t="str">
        <f>IF(DB!G302="","",DB!G302)</f>
        <v/>
      </c>
      <c r="I312" s="119" t="str">
        <f>IF(DB!H302="","",DB!H302)</f>
        <v/>
      </c>
      <c r="J312" s="50" t="str">
        <f t="shared" si="17"/>
        <v/>
      </c>
      <c r="K312" s="4" t="s">
        <v>42</v>
      </c>
      <c r="L312" s="95" t="s">
        <v>44</v>
      </c>
      <c r="M312" s="96"/>
      <c r="N312" s="97" t="s">
        <v>44</v>
      </c>
      <c r="O312" s="97"/>
      <c r="P312" s="90" t="str">
        <f>IFERROR(IF(L312="Ja",IF(M312/VLOOKUP(N312,Bevölkerung!$C$9:$E$24,3,0)=0,"",IF(M312/VLOOKUP(N312,Bevölkerung!$C$9:$E$24,3,0)="","",M312/VLOOKUP(N312,Bevölkerung!$C$9:$E$24,3,0))),IF(L312="Nein",IF(O312=0,"",IF(O312="","",O312)),IF(L312="(Bitte Wählen)","MV","ERROR"))),"")</f>
        <v>MV</v>
      </c>
      <c r="Q312" s="91" t="str">
        <f>IF(P312="","(Bitte Fallzahlen pflegen)",IF('3a. Bewertung der Leistungen'!P312&gt;Größenordnung!$A$9,Größenordnung!$C$9,IF('3a. Bewertung der Leistungen'!P312&gt;Größenordnung!$A$8,Größenordnung!$C$8,IF('3a. Bewertung der Leistungen'!P312&gt;Größenordnung!$A$7,Größenordnung!$C$7,IF('3a. Bewertung der Leistungen'!P312&gt;Größenordnung!$A$6,Größenordnung!$C$6,IF('3a. Bewertung der Leistungen'!P312&gt;Größenordnung!$A$5,Größenordnung!$C$5,IF('3a. Bewertung der Leistungen'!P312&gt;Größenordnung!$A$4,Größenordnung!$C$4,IF('3a. Bewertung der Leistungen'!P312&gt;Größenordnung!$A$3,Größenordnung!$C$3,"ERROR"))))))))</f>
        <v>1000001-10000000</v>
      </c>
      <c r="R312" s="91" t="str">
        <f>IF(L312="(Bitte Wählen)","(Bitte pflegen)",IF(Q312="(Bitte Fallzahlen pflegen)","(Bitte pflegen)",VLOOKUP(Q312,Größenordnung!$C$3:$D$9,2,0)))</f>
        <v>(Bitte pflegen)</v>
      </c>
      <c r="S312" s="98" t="s">
        <v>44</v>
      </c>
      <c r="T312" s="98" t="s">
        <v>44</v>
      </c>
      <c r="U312" s="98" t="s">
        <v>44</v>
      </c>
      <c r="V312" s="92" t="str">
        <f t="shared" si="20"/>
        <v>(Bitte pflegen)</v>
      </c>
      <c r="W312" s="92"/>
      <c r="X312" s="92" t="str">
        <f t="shared" si="18"/>
        <v>(Bitte pflegen)</v>
      </c>
      <c r="Y312" s="92"/>
      <c r="Z312" s="92" t="str">
        <f t="shared" si="19"/>
        <v>Nein</v>
      </c>
    </row>
    <row r="313" spans="2:26" x14ac:dyDescent="0.3">
      <c r="B313" s="89" t="str">
        <f>IF(DB!B303="","",DB!B303)</f>
        <v/>
      </c>
      <c r="C313" s="170" t="str">
        <f>IF(DB!C303="","",DB!C303)</f>
        <v/>
      </c>
      <c r="D313" s="170"/>
      <c r="E313" s="119" t="str">
        <f>IF(DB!D303="","",DB!D303)</f>
        <v/>
      </c>
      <c r="F313" s="119" t="str">
        <f>IF(DB!E303="","",DB!E303)</f>
        <v/>
      </c>
      <c r="G313" s="119" t="str">
        <f>IF(DB!F303="","",DB!F303)</f>
        <v/>
      </c>
      <c r="H313" s="119" t="str">
        <f>IF(DB!G303="","",DB!G303)</f>
        <v/>
      </c>
      <c r="I313" s="119" t="str">
        <f>IF(DB!H303="","",DB!H303)</f>
        <v/>
      </c>
      <c r="J313" s="50" t="str">
        <f t="shared" si="17"/>
        <v/>
      </c>
      <c r="K313" s="4" t="s">
        <v>42</v>
      </c>
      <c r="L313" s="95" t="s">
        <v>44</v>
      </c>
      <c r="M313" s="96"/>
      <c r="N313" s="97" t="s">
        <v>44</v>
      </c>
      <c r="O313" s="97"/>
      <c r="P313" s="90" t="str">
        <f>IFERROR(IF(L313="Ja",IF(M313/VLOOKUP(N313,Bevölkerung!$C$9:$E$24,3,0)=0,"",IF(M313/VLOOKUP(N313,Bevölkerung!$C$9:$E$24,3,0)="","",M313/VLOOKUP(N313,Bevölkerung!$C$9:$E$24,3,0))),IF(L313="Nein",IF(O313=0,"",IF(O313="","",O313)),IF(L313="(Bitte Wählen)","MV","ERROR"))),"")</f>
        <v>MV</v>
      </c>
      <c r="Q313" s="91" t="str">
        <f>IF(P313="","(Bitte Fallzahlen pflegen)",IF('3a. Bewertung der Leistungen'!P313&gt;Größenordnung!$A$9,Größenordnung!$C$9,IF('3a. Bewertung der Leistungen'!P313&gt;Größenordnung!$A$8,Größenordnung!$C$8,IF('3a. Bewertung der Leistungen'!P313&gt;Größenordnung!$A$7,Größenordnung!$C$7,IF('3a. Bewertung der Leistungen'!P313&gt;Größenordnung!$A$6,Größenordnung!$C$6,IF('3a. Bewertung der Leistungen'!P313&gt;Größenordnung!$A$5,Größenordnung!$C$5,IF('3a. Bewertung der Leistungen'!P313&gt;Größenordnung!$A$4,Größenordnung!$C$4,IF('3a. Bewertung der Leistungen'!P313&gt;Größenordnung!$A$3,Größenordnung!$C$3,"ERROR"))))))))</f>
        <v>1000001-10000000</v>
      </c>
      <c r="R313" s="91" t="str">
        <f>IF(L313="(Bitte Wählen)","(Bitte pflegen)",IF(Q313="(Bitte Fallzahlen pflegen)","(Bitte pflegen)",VLOOKUP(Q313,Größenordnung!$C$3:$D$9,2,0)))</f>
        <v>(Bitte pflegen)</v>
      </c>
      <c r="S313" s="98" t="s">
        <v>44</v>
      </c>
      <c r="T313" s="98" t="s">
        <v>44</v>
      </c>
      <c r="U313" s="98" t="s">
        <v>44</v>
      </c>
      <c r="V313" s="92" t="str">
        <f t="shared" si="20"/>
        <v>(Bitte pflegen)</v>
      </c>
      <c r="W313" s="92"/>
      <c r="X313" s="92" t="str">
        <f t="shared" si="18"/>
        <v>(Bitte pflegen)</v>
      </c>
      <c r="Y313" s="92"/>
      <c r="Z313" s="92" t="str">
        <f t="shared" si="19"/>
        <v>Nein</v>
      </c>
    </row>
    <row r="314" spans="2:26" x14ac:dyDescent="0.3">
      <c r="B314" s="89" t="str">
        <f>IF(DB!B304="","",DB!B304)</f>
        <v/>
      </c>
      <c r="C314" s="170" t="str">
        <f>IF(DB!C304="","",DB!C304)</f>
        <v/>
      </c>
      <c r="D314" s="170"/>
      <c r="E314" s="119" t="str">
        <f>IF(DB!D304="","",DB!D304)</f>
        <v/>
      </c>
      <c r="F314" s="119" t="str">
        <f>IF(DB!E304="","",DB!E304)</f>
        <v/>
      </c>
      <c r="G314" s="119" t="str">
        <f>IF(DB!F304="","",DB!F304)</f>
        <v/>
      </c>
      <c r="H314" s="119" t="str">
        <f>IF(DB!G304="","",DB!G304)</f>
        <v/>
      </c>
      <c r="I314" s="119" t="str">
        <f>IF(DB!H304="","",DB!H304)</f>
        <v/>
      </c>
      <c r="J314" s="50" t="str">
        <f t="shared" si="17"/>
        <v/>
      </c>
      <c r="K314" s="4" t="s">
        <v>42</v>
      </c>
      <c r="L314" s="95" t="s">
        <v>44</v>
      </c>
      <c r="M314" s="96"/>
      <c r="N314" s="97" t="s">
        <v>44</v>
      </c>
      <c r="O314" s="97"/>
      <c r="P314" s="90" t="str">
        <f>IFERROR(IF(L314="Ja",IF(M314/VLOOKUP(N314,Bevölkerung!$C$9:$E$24,3,0)=0,"",IF(M314/VLOOKUP(N314,Bevölkerung!$C$9:$E$24,3,0)="","",M314/VLOOKUP(N314,Bevölkerung!$C$9:$E$24,3,0))),IF(L314="Nein",IF(O314=0,"",IF(O314="","",O314)),IF(L314="(Bitte Wählen)","MV","ERROR"))),"")</f>
        <v>MV</v>
      </c>
      <c r="Q314" s="91" t="str">
        <f>IF(P314="","(Bitte Fallzahlen pflegen)",IF('3a. Bewertung der Leistungen'!P314&gt;Größenordnung!$A$9,Größenordnung!$C$9,IF('3a. Bewertung der Leistungen'!P314&gt;Größenordnung!$A$8,Größenordnung!$C$8,IF('3a. Bewertung der Leistungen'!P314&gt;Größenordnung!$A$7,Größenordnung!$C$7,IF('3a. Bewertung der Leistungen'!P314&gt;Größenordnung!$A$6,Größenordnung!$C$6,IF('3a. Bewertung der Leistungen'!P314&gt;Größenordnung!$A$5,Größenordnung!$C$5,IF('3a. Bewertung der Leistungen'!P314&gt;Größenordnung!$A$4,Größenordnung!$C$4,IF('3a. Bewertung der Leistungen'!P314&gt;Größenordnung!$A$3,Größenordnung!$C$3,"ERROR"))))))))</f>
        <v>1000001-10000000</v>
      </c>
      <c r="R314" s="91" t="str">
        <f>IF(L314="(Bitte Wählen)","(Bitte pflegen)",IF(Q314="(Bitte Fallzahlen pflegen)","(Bitte pflegen)",VLOOKUP(Q314,Größenordnung!$C$3:$D$9,2,0)))</f>
        <v>(Bitte pflegen)</v>
      </c>
      <c r="S314" s="98" t="s">
        <v>44</v>
      </c>
      <c r="T314" s="98" t="s">
        <v>44</v>
      </c>
      <c r="U314" s="98" t="s">
        <v>44</v>
      </c>
      <c r="V314" s="92" t="str">
        <f t="shared" si="20"/>
        <v>(Bitte pflegen)</v>
      </c>
      <c r="W314" s="92"/>
      <c r="X314" s="92" t="str">
        <f t="shared" si="18"/>
        <v>(Bitte pflegen)</v>
      </c>
      <c r="Y314" s="92"/>
      <c r="Z314" s="92" t="str">
        <f t="shared" si="19"/>
        <v>Nein</v>
      </c>
    </row>
    <row r="315" spans="2:26" x14ac:dyDescent="0.3">
      <c r="B315" s="89" t="str">
        <f>IF(DB!B305="","",DB!B305)</f>
        <v/>
      </c>
      <c r="C315" s="170" t="str">
        <f>IF(DB!C305="","",DB!C305)</f>
        <v/>
      </c>
      <c r="D315" s="170"/>
      <c r="E315" s="119" t="str">
        <f>IF(DB!D305="","",DB!D305)</f>
        <v/>
      </c>
      <c r="F315" s="119" t="str">
        <f>IF(DB!E305="","",DB!E305)</f>
        <v/>
      </c>
      <c r="G315" s="119" t="str">
        <f>IF(DB!F305="","",DB!F305)</f>
        <v/>
      </c>
      <c r="H315" s="119" t="str">
        <f>IF(DB!G305="","",DB!G305)</f>
        <v/>
      </c>
      <c r="I315" s="119" t="str">
        <f>IF(DB!H305="","",DB!H305)</f>
        <v/>
      </c>
      <c r="J315" s="50" t="str">
        <f t="shared" si="17"/>
        <v/>
      </c>
      <c r="K315" s="4" t="s">
        <v>42</v>
      </c>
      <c r="L315" s="95" t="s">
        <v>44</v>
      </c>
      <c r="M315" s="96"/>
      <c r="N315" s="97" t="s">
        <v>44</v>
      </c>
      <c r="O315" s="97"/>
      <c r="P315" s="90" t="str">
        <f>IFERROR(IF(L315="Ja",IF(M315/VLOOKUP(N315,Bevölkerung!$C$9:$E$24,3,0)=0,"",IF(M315/VLOOKUP(N315,Bevölkerung!$C$9:$E$24,3,0)="","",M315/VLOOKUP(N315,Bevölkerung!$C$9:$E$24,3,0))),IF(L315="Nein",IF(O315=0,"",IF(O315="","",O315)),IF(L315="(Bitte Wählen)","MV","ERROR"))),"")</f>
        <v>MV</v>
      </c>
      <c r="Q315" s="91" t="str">
        <f>IF(P315="","(Bitte Fallzahlen pflegen)",IF('3a. Bewertung der Leistungen'!P315&gt;Größenordnung!$A$9,Größenordnung!$C$9,IF('3a. Bewertung der Leistungen'!P315&gt;Größenordnung!$A$8,Größenordnung!$C$8,IF('3a. Bewertung der Leistungen'!P315&gt;Größenordnung!$A$7,Größenordnung!$C$7,IF('3a. Bewertung der Leistungen'!P315&gt;Größenordnung!$A$6,Größenordnung!$C$6,IF('3a. Bewertung der Leistungen'!P315&gt;Größenordnung!$A$5,Größenordnung!$C$5,IF('3a. Bewertung der Leistungen'!P315&gt;Größenordnung!$A$4,Größenordnung!$C$4,IF('3a. Bewertung der Leistungen'!P315&gt;Größenordnung!$A$3,Größenordnung!$C$3,"ERROR"))))))))</f>
        <v>1000001-10000000</v>
      </c>
      <c r="R315" s="91" t="str">
        <f>IF(L315="(Bitte Wählen)","(Bitte pflegen)",IF(Q315="(Bitte Fallzahlen pflegen)","(Bitte pflegen)",VLOOKUP(Q315,Größenordnung!$C$3:$D$9,2,0)))</f>
        <v>(Bitte pflegen)</v>
      </c>
      <c r="S315" s="98" t="s">
        <v>44</v>
      </c>
      <c r="T315" s="98" t="s">
        <v>44</v>
      </c>
      <c r="U315" s="98" t="s">
        <v>44</v>
      </c>
      <c r="V315" s="92" t="str">
        <f t="shared" si="20"/>
        <v>(Bitte pflegen)</v>
      </c>
      <c r="W315" s="92"/>
      <c r="X315" s="92" t="str">
        <f t="shared" si="18"/>
        <v>(Bitte pflegen)</v>
      </c>
      <c r="Y315" s="92"/>
      <c r="Z315" s="92" t="str">
        <f t="shared" si="19"/>
        <v>Nein</v>
      </c>
    </row>
    <row r="316" spans="2:26" x14ac:dyDescent="0.3">
      <c r="B316" s="89" t="str">
        <f>IF(DB!B306="","",DB!B306)</f>
        <v/>
      </c>
      <c r="C316" s="170" t="str">
        <f>IF(DB!C306="","",DB!C306)</f>
        <v/>
      </c>
      <c r="D316" s="170"/>
      <c r="E316" s="119" t="str">
        <f>IF(DB!D306="","",DB!D306)</f>
        <v/>
      </c>
      <c r="F316" s="119" t="str">
        <f>IF(DB!E306="","",DB!E306)</f>
        <v/>
      </c>
      <c r="G316" s="119" t="str">
        <f>IF(DB!F306="","",DB!F306)</f>
        <v/>
      </c>
      <c r="H316" s="119" t="str">
        <f>IF(DB!G306="","",DB!G306)</f>
        <v/>
      </c>
      <c r="I316" s="119" t="str">
        <f>IF(DB!H306="","",DB!H306)</f>
        <v/>
      </c>
      <c r="J316" s="50" t="str">
        <f t="shared" si="17"/>
        <v/>
      </c>
      <c r="K316" s="4" t="s">
        <v>42</v>
      </c>
      <c r="L316" s="95" t="s">
        <v>44</v>
      </c>
      <c r="M316" s="96"/>
      <c r="N316" s="97" t="s">
        <v>44</v>
      </c>
      <c r="O316" s="97"/>
      <c r="P316" s="90" t="str">
        <f>IFERROR(IF(L316="Ja",IF(M316/VLOOKUP(N316,Bevölkerung!$C$9:$E$24,3,0)=0,"",IF(M316/VLOOKUP(N316,Bevölkerung!$C$9:$E$24,3,0)="","",M316/VLOOKUP(N316,Bevölkerung!$C$9:$E$24,3,0))),IF(L316="Nein",IF(O316=0,"",IF(O316="","",O316)),IF(L316="(Bitte Wählen)","MV","ERROR"))),"")</f>
        <v>MV</v>
      </c>
      <c r="Q316" s="91" t="str">
        <f>IF(P316="","(Bitte Fallzahlen pflegen)",IF('3a. Bewertung der Leistungen'!P316&gt;Größenordnung!$A$9,Größenordnung!$C$9,IF('3a. Bewertung der Leistungen'!P316&gt;Größenordnung!$A$8,Größenordnung!$C$8,IF('3a. Bewertung der Leistungen'!P316&gt;Größenordnung!$A$7,Größenordnung!$C$7,IF('3a. Bewertung der Leistungen'!P316&gt;Größenordnung!$A$6,Größenordnung!$C$6,IF('3a. Bewertung der Leistungen'!P316&gt;Größenordnung!$A$5,Größenordnung!$C$5,IF('3a. Bewertung der Leistungen'!P316&gt;Größenordnung!$A$4,Größenordnung!$C$4,IF('3a. Bewertung der Leistungen'!P316&gt;Größenordnung!$A$3,Größenordnung!$C$3,"ERROR"))))))))</f>
        <v>1000001-10000000</v>
      </c>
      <c r="R316" s="91" t="str">
        <f>IF(L316="(Bitte Wählen)","(Bitte pflegen)",IF(Q316="(Bitte Fallzahlen pflegen)","(Bitte pflegen)",VLOOKUP(Q316,Größenordnung!$C$3:$D$9,2,0)))</f>
        <v>(Bitte pflegen)</v>
      </c>
      <c r="S316" s="98" t="s">
        <v>44</v>
      </c>
      <c r="T316" s="98" t="s">
        <v>44</v>
      </c>
      <c r="U316" s="98" t="s">
        <v>44</v>
      </c>
      <c r="V316" s="92" t="str">
        <f>IF(U316="(Bitte Wählen)","(Bitte pflegen)",IF(T316="(Bitte Wählen)","(Bitte pflegen)",IF(S316="(Bitte Wählen)","(Bitte pflegen)",SUM(S316:U316)/3)))</f>
        <v>(Bitte pflegen)</v>
      </c>
      <c r="W316" s="92"/>
      <c r="X316" s="92" t="str">
        <f t="shared" si="18"/>
        <v>(Bitte pflegen)</v>
      </c>
      <c r="Y316" s="92"/>
      <c r="Z316" s="92" t="str">
        <f t="shared" si="19"/>
        <v>Nein</v>
      </c>
    </row>
    <row r="317" spans="2:26" x14ac:dyDescent="0.3">
      <c r="B317" s="89" t="str">
        <f>IF(DB!B307="","",DB!B307)</f>
        <v/>
      </c>
      <c r="C317" s="170" t="str">
        <f>IF(DB!C307="","",DB!C307)</f>
        <v/>
      </c>
      <c r="D317" s="170"/>
      <c r="E317" s="119" t="str">
        <f>IF(DB!D307="","",DB!D307)</f>
        <v/>
      </c>
      <c r="F317" s="119" t="str">
        <f>IF(DB!E307="","",DB!E307)</f>
        <v/>
      </c>
      <c r="G317" s="119" t="str">
        <f>IF(DB!F307="","",DB!F307)</f>
        <v/>
      </c>
      <c r="H317" s="119" t="str">
        <f>IF(DB!G307="","",DB!G307)</f>
        <v/>
      </c>
      <c r="I317" s="119" t="str">
        <f>IF(DB!H307="","",DB!H307)</f>
        <v/>
      </c>
      <c r="J317" s="50" t="str">
        <f t="shared" si="17"/>
        <v/>
      </c>
      <c r="K317" s="4" t="s">
        <v>42</v>
      </c>
      <c r="L317" s="95" t="s">
        <v>44</v>
      </c>
      <c r="M317" s="96"/>
      <c r="N317" s="97" t="s">
        <v>44</v>
      </c>
      <c r="O317" s="97"/>
      <c r="P317" s="90" t="str">
        <f>IFERROR(IF(L317="Ja",IF(M317/VLOOKUP(N317,Bevölkerung!$C$9:$E$24,3,0)=0,"",IF(M317/VLOOKUP(N317,Bevölkerung!$C$9:$E$24,3,0)="","",M317/VLOOKUP(N317,Bevölkerung!$C$9:$E$24,3,0))),IF(L317="Nein",IF(O317=0,"",IF(O317="","",O317)),IF(L317="(Bitte Wählen)","MV","ERROR"))),"")</f>
        <v>MV</v>
      </c>
      <c r="Q317" s="91" t="str">
        <f>IF(P317="","(Bitte Fallzahlen pflegen)",IF('3a. Bewertung der Leistungen'!P317&gt;Größenordnung!$A$9,Größenordnung!$C$9,IF('3a. Bewertung der Leistungen'!P317&gt;Größenordnung!$A$8,Größenordnung!$C$8,IF('3a. Bewertung der Leistungen'!P317&gt;Größenordnung!$A$7,Größenordnung!$C$7,IF('3a. Bewertung der Leistungen'!P317&gt;Größenordnung!$A$6,Größenordnung!$C$6,IF('3a. Bewertung der Leistungen'!P317&gt;Größenordnung!$A$5,Größenordnung!$C$5,IF('3a. Bewertung der Leistungen'!P317&gt;Größenordnung!$A$4,Größenordnung!$C$4,IF('3a. Bewertung der Leistungen'!P317&gt;Größenordnung!$A$3,Größenordnung!$C$3,"ERROR"))))))))</f>
        <v>1000001-10000000</v>
      </c>
      <c r="R317" s="91" t="str">
        <f>IF(L317="(Bitte Wählen)","(Bitte pflegen)",IF(Q317="(Bitte Fallzahlen pflegen)","(Bitte pflegen)",VLOOKUP(Q317,Größenordnung!$C$3:$D$9,2,0)))</f>
        <v>(Bitte pflegen)</v>
      </c>
      <c r="S317" s="98" t="s">
        <v>44</v>
      </c>
      <c r="T317" s="98" t="s">
        <v>44</v>
      </c>
      <c r="U317" s="98" t="s">
        <v>44</v>
      </c>
      <c r="V317" s="92" t="str">
        <f t="shared" ref="V317" si="21">IF(U317="(Bitte Wählen)","(Bitte pflegen)",IF(T317="(Bitte Wählen)","(Bitte pflegen)",IF(S317="(Bitte Wählen)","(Bitte pflegen)",SUM(S317:U317)/3)))</f>
        <v>(Bitte pflegen)</v>
      </c>
      <c r="W317" s="92"/>
      <c r="X317" s="92" t="str">
        <f t="shared" si="18"/>
        <v>(Bitte pflegen)</v>
      </c>
      <c r="Y317" s="92"/>
      <c r="Z317" s="92" t="str">
        <f t="shared" si="19"/>
        <v>Nein</v>
      </c>
    </row>
    <row r="318" spans="2:26" x14ac:dyDescent="0.3">
      <c r="B318" s="89"/>
      <c r="C318" s="170"/>
      <c r="D318" s="170"/>
      <c r="E318" s="119"/>
      <c r="F318" s="119"/>
      <c r="G318" s="119"/>
      <c r="H318" s="119"/>
      <c r="I318" s="119"/>
      <c r="M318" s="66"/>
      <c r="Q318" s="64"/>
      <c r="R318" s="64"/>
      <c r="S318" s="64"/>
      <c r="T318" s="64"/>
      <c r="U318" s="64"/>
      <c r="V318" s="64"/>
      <c r="W318" s="64"/>
      <c r="X318" s="64"/>
      <c r="Y318" s="92"/>
      <c r="Z318" s="64"/>
    </row>
    <row r="319" spans="2:26" x14ac:dyDescent="0.3">
      <c r="B319" s="89"/>
      <c r="M319" s="66"/>
    </row>
    <row r="320" spans="2:26" hidden="1" x14ac:dyDescent="0.3">
      <c r="B320" s="89"/>
      <c r="M320" s="66"/>
    </row>
    <row r="321" spans="2:13" hidden="1" x14ac:dyDescent="0.3">
      <c r="B321" s="89"/>
      <c r="M321" s="66"/>
    </row>
    <row r="322" spans="2:13" hidden="1" x14ac:dyDescent="0.3">
      <c r="B322" s="89"/>
      <c r="M322" s="66"/>
    </row>
    <row r="323" spans="2:13" hidden="1" x14ac:dyDescent="0.3">
      <c r="M323" s="66"/>
    </row>
    <row r="324" spans="2:13" hidden="1" x14ac:dyDescent="0.3">
      <c r="M324" s="66"/>
    </row>
  </sheetData>
  <sheetProtection sheet="1" objects="1" scenarios="1" selectLockedCells="1"/>
  <mergeCells count="312">
    <mergeCell ref="S16:V16"/>
    <mergeCell ref="N16:O16"/>
    <mergeCell ref="B13:C13"/>
    <mergeCell ref="B6:Z6"/>
    <mergeCell ref="B9:D9"/>
    <mergeCell ref="C314:D314"/>
    <mergeCell ref="C315:D315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316:D316"/>
    <mergeCell ref="C317:D317"/>
    <mergeCell ref="C318:D318"/>
    <mergeCell ref="C16:D16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34:D134"/>
    <mergeCell ref="C135:D135"/>
    <mergeCell ref="C136:D136"/>
    <mergeCell ref="C137:D137"/>
    <mergeCell ref="C138:D138"/>
    <mergeCell ref="C139:D139"/>
    <mergeCell ref="C128:D128"/>
    <mergeCell ref="C129:D129"/>
    <mergeCell ref="C130:D130"/>
    <mergeCell ref="C131:D131"/>
    <mergeCell ref="C132:D132"/>
    <mergeCell ref="C133:D133"/>
    <mergeCell ref="C122:D122"/>
    <mergeCell ref="C123:D123"/>
    <mergeCell ref="C124:D124"/>
    <mergeCell ref="C125:D125"/>
    <mergeCell ref="C126:D126"/>
    <mergeCell ref="C127:D127"/>
    <mergeCell ref="C116:D116"/>
    <mergeCell ref="C117:D117"/>
    <mergeCell ref="C118:D118"/>
    <mergeCell ref="C119:D119"/>
    <mergeCell ref="C120:D120"/>
    <mergeCell ref="C121:D121"/>
    <mergeCell ref="C110:D110"/>
    <mergeCell ref="C111:D111"/>
    <mergeCell ref="C112:D112"/>
    <mergeCell ref="C113:D113"/>
    <mergeCell ref="C114:D114"/>
    <mergeCell ref="C115:D115"/>
    <mergeCell ref="C104:D104"/>
    <mergeCell ref="C105:D105"/>
    <mergeCell ref="C106:D106"/>
    <mergeCell ref="C107:D107"/>
    <mergeCell ref="C108:D108"/>
    <mergeCell ref="C109:D109"/>
    <mergeCell ref="C98:D98"/>
    <mergeCell ref="C99:D99"/>
    <mergeCell ref="C100:D100"/>
    <mergeCell ref="C101:D101"/>
    <mergeCell ref="C102:D102"/>
    <mergeCell ref="C103:D103"/>
    <mergeCell ref="C92:D92"/>
    <mergeCell ref="C93:D93"/>
    <mergeCell ref="C94:D94"/>
    <mergeCell ref="C95:D95"/>
    <mergeCell ref="C96:D96"/>
    <mergeCell ref="C97:D97"/>
    <mergeCell ref="C86:D86"/>
    <mergeCell ref="C87:D87"/>
    <mergeCell ref="C88:D88"/>
    <mergeCell ref="C89:D89"/>
    <mergeCell ref="C90:D90"/>
    <mergeCell ref="C91:D91"/>
    <mergeCell ref="C80:D80"/>
    <mergeCell ref="C81:D81"/>
    <mergeCell ref="C82:D82"/>
    <mergeCell ref="C83:D83"/>
    <mergeCell ref="C84:D84"/>
    <mergeCell ref="C85:D85"/>
    <mergeCell ref="C74:D74"/>
    <mergeCell ref="C75:D75"/>
    <mergeCell ref="C76:D76"/>
    <mergeCell ref="C77:D77"/>
    <mergeCell ref="C78:D78"/>
    <mergeCell ref="C79:D79"/>
    <mergeCell ref="C68:D68"/>
    <mergeCell ref="C69:D69"/>
    <mergeCell ref="C70:D70"/>
    <mergeCell ref="C71:D71"/>
    <mergeCell ref="C72:D72"/>
    <mergeCell ref="C73:D73"/>
    <mergeCell ref="C62:D62"/>
    <mergeCell ref="C63:D63"/>
    <mergeCell ref="C64:D64"/>
    <mergeCell ref="C65:D65"/>
    <mergeCell ref="C66:D66"/>
    <mergeCell ref="C67:D67"/>
    <mergeCell ref="C56:D56"/>
    <mergeCell ref="C57:D57"/>
    <mergeCell ref="C58:D58"/>
    <mergeCell ref="C59:D59"/>
    <mergeCell ref="C60:D60"/>
    <mergeCell ref="C61:D61"/>
    <mergeCell ref="C50:D50"/>
    <mergeCell ref="C51:D51"/>
    <mergeCell ref="C52:D52"/>
    <mergeCell ref="C53:D53"/>
    <mergeCell ref="C54:D54"/>
    <mergeCell ref="C55:D55"/>
    <mergeCell ref="C44:D44"/>
    <mergeCell ref="C45:D45"/>
    <mergeCell ref="C46:D46"/>
    <mergeCell ref="C47:D47"/>
    <mergeCell ref="C48:D48"/>
    <mergeCell ref="C49:D49"/>
    <mergeCell ref="C38:D38"/>
    <mergeCell ref="C39:D39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26:D26"/>
    <mergeCell ref="C27:D27"/>
    <mergeCell ref="C28:D28"/>
    <mergeCell ref="C29:D29"/>
    <mergeCell ref="C30:D30"/>
    <mergeCell ref="C31:D31"/>
    <mergeCell ref="N15:Q15"/>
    <mergeCell ref="C20:D20"/>
    <mergeCell ref="C21:D21"/>
    <mergeCell ref="C22:D22"/>
    <mergeCell ref="C23:D23"/>
    <mergeCell ref="C24:D24"/>
    <mergeCell ref="C25:D25"/>
    <mergeCell ref="B4:C4"/>
    <mergeCell ref="C17:D17"/>
    <mergeCell ref="C18:D18"/>
    <mergeCell ref="C19:D19"/>
    <mergeCell ref="B10:D10"/>
    <mergeCell ref="K16:M16"/>
  </mergeCells>
  <conditionalFormatting sqref="B6:X6">
    <cfRule type="containsText" dxfId="657" priority="123" operator="containsText" text="Nach">
      <formula>NOT(ISERROR(SEARCH("Nach",B6)))</formula>
    </cfRule>
  </conditionalFormatting>
  <conditionalFormatting sqref="M18:M317">
    <cfRule type="expression" dxfId="656" priority="111">
      <formula>$L18="Nein"</formula>
    </cfRule>
    <cfRule type="expression" dxfId="655" priority="112">
      <formula>$L18="Ja"</formula>
    </cfRule>
  </conditionalFormatting>
  <conditionalFormatting sqref="N18:N317">
    <cfRule type="expression" dxfId="654" priority="79">
      <formula>$E18=""</formula>
    </cfRule>
    <cfRule type="expression" dxfId="653" priority="92">
      <formula>$L18="Nein"</formula>
    </cfRule>
    <cfRule type="expression" dxfId="652" priority="93">
      <formula>$L18="Ja"</formula>
    </cfRule>
  </conditionalFormatting>
  <conditionalFormatting sqref="O22:O317">
    <cfRule type="expression" dxfId="651" priority="84">
      <formula>$L22="Ja"</formula>
    </cfRule>
    <cfRule type="expression" dxfId="650" priority="85">
      <formula>$L22="Nein"</formula>
    </cfRule>
  </conditionalFormatting>
  <conditionalFormatting sqref="M18:M317">
    <cfRule type="expression" dxfId="649" priority="82">
      <formula>$E18=""</formula>
    </cfRule>
  </conditionalFormatting>
  <conditionalFormatting sqref="Q18:Q317">
    <cfRule type="expression" dxfId="648" priority="80">
      <formula>$L18="Nein"</formula>
    </cfRule>
  </conditionalFormatting>
  <conditionalFormatting sqref="O22:O317">
    <cfRule type="expression" dxfId="647" priority="78">
      <formula>$E22=""</formula>
    </cfRule>
  </conditionalFormatting>
  <conditionalFormatting sqref="P18:P317">
    <cfRule type="expression" dxfId="646" priority="77">
      <formula>$E18=""</formula>
    </cfRule>
    <cfRule type="cellIs" dxfId="645" priority="94" operator="between">
      <formula>1</formula>
      <formula>82000000</formula>
    </cfRule>
  </conditionalFormatting>
  <conditionalFormatting sqref="P18:P317">
    <cfRule type="containsBlanks" dxfId="644" priority="128">
      <formula>LEN(TRIM(P18))=0</formula>
    </cfRule>
  </conditionalFormatting>
  <conditionalFormatting sqref="Q18:Q317">
    <cfRule type="expression" dxfId="643" priority="38">
      <formula>$E18=""</formula>
    </cfRule>
  </conditionalFormatting>
  <conditionalFormatting sqref="L18:L317">
    <cfRule type="expression" dxfId="642" priority="71">
      <formula>$E18=""</formula>
    </cfRule>
  </conditionalFormatting>
  <conditionalFormatting sqref="Q18:Q317">
    <cfRule type="expression" dxfId="641" priority="73">
      <formula>$L18="Ja"</formula>
    </cfRule>
  </conditionalFormatting>
  <conditionalFormatting sqref="R18:R317">
    <cfRule type="expression" dxfId="640" priority="66">
      <formula>$L18="Nein"</formula>
    </cfRule>
  </conditionalFormatting>
  <conditionalFormatting sqref="R18:R317">
    <cfRule type="expression" dxfId="639" priority="65">
      <formula>$E18=""</formula>
    </cfRule>
  </conditionalFormatting>
  <conditionalFormatting sqref="R18:R317">
    <cfRule type="expression" dxfId="638" priority="64">
      <formula>$L18="Ja"</formula>
    </cfRule>
  </conditionalFormatting>
  <conditionalFormatting sqref="U18:U317">
    <cfRule type="expression" dxfId="637" priority="76">
      <formula>B18&lt;&gt;""</formula>
    </cfRule>
  </conditionalFormatting>
  <conditionalFormatting sqref="V18:V317">
    <cfRule type="expression" dxfId="636" priority="56">
      <formula>B18&lt;&gt;""</formula>
    </cfRule>
  </conditionalFormatting>
  <conditionalFormatting sqref="X18:X317">
    <cfRule type="expression" dxfId="635" priority="58">
      <formula>B18&lt;&gt;""</formula>
    </cfRule>
  </conditionalFormatting>
  <conditionalFormatting sqref="Z18:Z317">
    <cfRule type="expression" dxfId="634" priority="52">
      <formula>C18=""</formula>
    </cfRule>
  </conditionalFormatting>
  <conditionalFormatting sqref="Z18:Z317">
    <cfRule type="containsText" dxfId="633" priority="54" operator="containsText" text="Nein">
      <formula>NOT(ISERROR(SEARCH("Nein",Z18)))</formula>
    </cfRule>
    <cfRule type="containsText" dxfId="632" priority="126" operator="containsText" text="Ja">
      <formula>NOT(ISERROR(SEARCH("Ja",Z18)))</formula>
    </cfRule>
  </conditionalFormatting>
  <conditionalFormatting sqref="Q18:Q317">
    <cfRule type="expression" dxfId="631" priority="50">
      <formula>$L18="(Bitte wählen)"</formula>
    </cfRule>
  </conditionalFormatting>
  <conditionalFormatting sqref="B10:Z17 B22:Z317 B18:N21 P18:Z21">
    <cfRule type="expression" dxfId="630" priority="15">
      <formula>$E$9&lt;&gt;"Ja"</formula>
    </cfRule>
  </conditionalFormatting>
  <conditionalFormatting sqref="B18:G317">
    <cfRule type="expression" dxfId="629" priority="47">
      <formula>$H18&lt;&gt;""</formula>
    </cfRule>
  </conditionalFormatting>
  <conditionalFormatting sqref="H18:I317">
    <cfRule type="notContainsBlanks" dxfId="628" priority="45">
      <formula>LEN(TRIM(H18))&gt;0</formula>
    </cfRule>
  </conditionalFormatting>
  <conditionalFormatting sqref="B18:H317">
    <cfRule type="expression" dxfId="627" priority="46">
      <formula>$I18="Nein"</formula>
    </cfRule>
  </conditionalFormatting>
  <conditionalFormatting sqref="K18:K317">
    <cfRule type="expression" dxfId="626" priority="39">
      <formula>$I18=""</formula>
    </cfRule>
  </conditionalFormatting>
  <conditionalFormatting sqref="K18:K317">
    <cfRule type="expression" dxfId="625" priority="44">
      <formula>$E$10="Ja"</formula>
    </cfRule>
  </conditionalFormatting>
  <conditionalFormatting sqref="K18:K317">
    <cfRule type="expression" dxfId="624" priority="40">
      <formula>$E$10&lt;&gt;"Ja"</formula>
    </cfRule>
  </conditionalFormatting>
  <conditionalFormatting sqref="L22:V317 L18:N21 P18:V21">
    <cfRule type="expression" dxfId="623" priority="21">
      <formula>$J18="Nein"</formula>
    </cfRule>
  </conditionalFormatting>
  <conditionalFormatting sqref="B12:AA17 B22:AA317 B18:N21 P18:AA21">
    <cfRule type="expression" dxfId="622" priority="20">
      <formula>$E$10="(Bitte Wählen)"</formula>
    </cfRule>
  </conditionalFormatting>
  <conditionalFormatting sqref="X18:X317">
    <cfRule type="expression" dxfId="621" priority="31">
      <formula>$J18="Nein"</formula>
    </cfRule>
  </conditionalFormatting>
  <conditionalFormatting sqref="S18:U317">
    <cfRule type="expression" dxfId="620" priority="26">
      <formula>B18&lt;&gt;""</formula>
    </cfRule>
  </conditionalFormatting>
  <conditionalFormatting sqref="O18:O21">
    <cfRule type="expression" dxfId="619" priority="5">
      <formula>$L18="Ja"</formula>
    </cfRule>
    <cfRule type="expression" dxfId="618" priority="6">
      <formula>$L18="Nein"</formula>
    </cfRule>
  </conditionalFormatting>
  <conditionalFormatting sqref="O18:O21">
    <cfRule type="expression" dxfId="617" priority="4">
      <formula>$E18=""</formula>
    </cfRule>
  </conditionalFormatting>
  <conditionalFormatting sqref="O18:O21">
    <cfRule type="expression" dxfId="616" priority="1">
      <formula>$E$9&lt;&gt;"Ja"</formula>
    </cfRule>
  </conditionalFormatting>
  <conditionalFormatting sqref="O18:O21">
    <cfRule type="expression" dxfId="615" priority="3">
      <formula>$J18="Nein"</formula>
    </cfRule>
  </conditionalFormatting>
  <conditionalFormatting sqref="O18:O21">
    <cfRule type="expression" dxfId="614" priority="2">
      <formula>$E$10="(Bitte Wählen)"</formula>
    </cfRule>
  </conditionalFormatting>
  <dataValidations count="2">
    <dataValidation type="whole" allowBlank="1" showInputMessage="1" showErrorMessage="1" sqref="P318 O18:O318" xr:uid="{00000000-0002-0000-0300-000000000000}">
      <formula1>0</formula1>
      <formula2>82000000</formula2>
    </dataValidation>
    <dataValidation type="whole" errorStyle="information" allowBlank="1" showInputMessage="1" showErrorMessage="1" errorTitle="Falscher Wert" error="Bitte geben Sie hier einen Wert zwischen 0 und 82.000.000 ein" sqref="M18:M317" xr:uid="{00000000-0002-0000-0300-000001000000}">
      <formula1>1</formula1>
      <formula2>10000000</formula2>
    </dataValidation>
  </dataValidations>
  <pageMargins left="0.7" right="0.7" top="0.75" bottom="0.75" header="0.3" footer="0.3"/>
  <pageSetup paperSize="9" orientation="portrait" verticalDpi="0" r:id="rId1"/>
  <ignoredErrors>
    <ignoredError sqref="E17 G17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C3D623BE-A376-4560-B88B-4EE611A153D6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B6:AA17 B22:AA320 B18:N21 P18:AA21</xm:sqref>
        </x14:conditionalFormatting>
        <x14:conditionalFormatting xmlns:xm="http://schemas.microsoft.com/office/excel/2006/main">
          <x14:cfRule type="expression" priority="48" id="{6D461B4B-5348-4233-8EFD-6AFB63D2A282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B8:D8 B8:B10 E9:F10</xm:sqref>
        </x14:conditionalFormatting>
        <x14:conditionalFormatting xmlns:xm="http://schemas.microsoft.com/office/excel/2006/main">
          <x14:cfRule type="expression" priority="42" id="{B17AAF6C-E94A-48B1-A22E-D70227608620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E8</xm:sqref>
        </x14:conditionalFormatting>
        <x14:conditionalFormatting xmlns:xm="http://schemas.microsoft.com/office/excel/2006/main">
          <x14:cfRule type="expression" priority="41" id="{7B3705FF-56ED-468C-9403-79C42836ED0C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E8</xm:sqref>
        </x14:conditionalFormatting>
        <x14:conditionalFormatting xmlns:xm="http://schemas.microsoft.com/office/excel/2006/main">
          <x14:cfRule type="expression" priority="36" id="{8BCAE9DF-FBBC-41BE-B5D2-13AE2E4747E1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F8</xm:sqref>
        </x14:conditionalFormatting>
        <x14:conditionalFormatting xmlns:xm="http://schemas.microsoft.com/office/excel/2006/main">
          <x14:cfRule type="expression" priority="35" id="{DFA09AF9-9CF8-4CE9-9CE0-35B02BCE837C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F8</xm:sqref>
        </x14:conditionalFormatting>
        <x14:conditionalFormatting xmlns:xm="http://schemas.microsoft.com/office/excel/2006/main">
          <x14:cfRule type="expression" priority="34" id="{EE3B713C-4C34-44B5-8C24-1F7DBA5898A8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G8:K8</xm:sqref>
        </x14:conditionalFormatting>
        <x14:conditionalFormatting xmlns:xm="http://schemas.microsoft.com/office/excel/2006/main">
          <x14:cfRule type="expression" priority="33" id="{F33201C3-25C3-4FA7-9576-647B3343A913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G8:K8</xm:sqref>
        </x14:conditionalFormatting>
        <x14:conditionalFormatting xmlns:xm="http://schemas.microsoft.com/office/excel/2006/main">
          <x14:cfRule type="expression" priority="30" id="{CC4CDBD9-1EDD-41D8-953F-5B4271BEF923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L8</xm:sqref>
        </x14:conditionalFormatting>
        <x14:conditionalFormatting xmlns:xm="http://schemas.microsoft.com/office/excel/2006/main">
          <x14:cfRule type="expression" priority="29" id="{E9873BA4-5ECD-4E87-B9F3-B10583B6E556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L8</xm:sqref>
        </x14:conditionalFormatting>
        <x14:conditionalFormatting xmlns:xm="http://schemas.microsoft.com/office/excel/2006/main">
          <x14:cfRule type="expression" priority="8" id="{43D39C4D-1EBE-4759-86F0-5C61D1C23E76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F13</xm:sqref>
        </x14:conditionalFormatting>
        <x14:conditionalFormatting xmlns:xm="http://schemas.microsoft.com/office/excel/2006/main">
          <x14:cfRule type="expression" priority="7" id="{EB680BBF-A8B7-4043-8181-B35A9B0A09F3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G13:L13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2000000}">
          <x14:formula1>
            <xm:f>Optionen!$D$4:$D$6</xm:f>
          </x14:formula1>
          <xm:sqref>E9:E10 L18:L317</xm:sqref>
        </x14:dataValidation>
        <x14:dataValidation type="list" allowBlank="1" showInputMessage="1" showErrorMessage="1" xr:uid="{00000000-0002-0000-0300-000003000000}">
          <x14:formula1>
            <xm:f>Optionen!$F$4:$F$20</xm:f>
          </x14:formula1>
          <xm:sqref>N18:N318</xm:sqref>
        </x14:dataValidation>
        <x14:dataValidation type="list" allowBlank="1" showInputMessage="1" showErrorMessage="1" xr:uid="{00000000-0002-0000-0300-000004000000}">
          <x14:formula1>
            <xm:f>Optionen!$I$4:$I$7</xm:f>
          </x14:formula1>
          <xm:sqref>S18:U317</xm:sqref>
        </x14:dataValidation>
        <x14:dataValidation type="list" allowBlank="1" showInputMessage="1" showErrorMessage="1" xr:uid="{00000000-0002-0000-0300-000005000000}">
          <x14:formula1>
            <xm:f>Optionen!$D$5:$D$6</xm:f>
          </x14:formula1>
          <xm:sqref>K18:K317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0439B-CD68-4A98-AE8C-53C50A4E593A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78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 xml:space="preserve"> 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233757.21824113064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57.619082515898221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WPmHQGrPlaRfeKMCifAvOMtp0IGU0bt/F+WOuyKW2vUag9gHCNdFjhV2bDiet0nueXAcm8nnvbXQCbjGoCQLgQ==" saltValue="ywBkeidounMOSYuVoYU0wQ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BDA1E9-8D7F-411F-AE1A-D985590E5655}">
          <x14:formula1>
            <xm:f>Optionen!$G$4:$G$21</xm:f>
          </x14:formula1>
          <xm:sqref>C6:E6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4906D-7511-4F72-9B8A-261D540DA9BF}">
  <sheetPr codeName="Tabelle35"/>
  <dimension ref="A1:L204"/>
  <sheetViews>
    <sheetView showGridLines="0" topLeftCell="A27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78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Multiplikator'!$B$16:$N$30,9,0)*VLOOKUP(SN!$E$7,Bevölkerung!$B$9:$F$25,IF($E$12=Optionen!$B$9,5,4),0)*VLOOKUP($D$33,'6.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Multiplikator'!$B$16:$N$30,9,0)*VLOOKUP(SN!$E$7,Bevölkerung!$B$9:$F$25,IF($E$12=Optionen!$B$9,5,4),0)*VLOOKUP($D$33,'6.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Multiplikator'!$B$16:$N$30,9,0)*VLOOKUP(SN!$E$7,Bevölkerung!$B$9:$F$25,IF($E$12=Optionen!$B$9,5,4),0)*VLOOKUP($D$33,'6.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Multiplikator'!$B$16:$N$30,9,0)*VLOOKUP(SN!$E$7,Bevölkerung!$B$9:$F$25,IF($E$12=Optionen!$B$9,5,4),0)*VLOOKUP($D$33,'6.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Multiplikator'!$B$16:$N$30,9,0)*VLOOKUP(SN!$E$7,Bevölkerung!$B$9:$F$25,IF($E$12=Optionen!$B$9,5,4),0)*VLOOKUP($D$33,'6.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Multiplikator'!$B$16:$N$30,9,0)*VLOOKUP(SN!$E$7,Bevölkerung!$B$9:$F$25,IF($E$12=Optionen!$B$9,5,4),0)*VLOOKUP($D$33,'6.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Multiplikator'!$B$16:$N$30,9,0)*VLOOKUP(SN!$E$7,Bevölkerung!$B$9:$F$25,IF($E$12=Optionen!$B$9,5,4),0)*VLOOKUP($D$33,'6.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Multiplikator'!$B$16:$N$30,9,0)*VLOOKUP(SN!$E$7,Bevölkerung!$B$9:$F$25,IF($E$12=Optionen!$B$9,5,4),0)*VLOOKUP($D$33,'6.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Multiplikator'!$B$16:$N$30,9,0)*VLOOKUP(SN!$E$7,Bevölkerung!$B$9:$F$25,IF($E$12=Optionen!$B$9,5,4),0)*VLOOKUP($D$33,'6.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Multiplikator'!$B$16:$N$30,9,0)*VLOOKUP(SN!$E$7,Bevölkerung!$B$9:$F$25,IF($E$12=Optionen!$B$9,5,4),0)*VLOOKUP($D$33,'6.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Multiplikator'!$B$16:$N$30,9,0)*VLOOKUP(SN!$E$7,Bevölkerung!$B$9:$F$25,IF($E$12=Optionen!$B$9,5,4),0)*VLOOKUP($D$33,'6.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Multiplikator'!$B$16:$N$30,9,0)*VLOOKUP(SN!$E$7,Bevölkerung!$B$9:$F$25,IF($E$12=Optionen!$B$9,5,4),0)*VLOOKUP($D$33,'6.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Multiplikator'!$B$16:$N$30,9,0)*VLOOKUP(SN!$E$7,Bevölkerung!$B$9:$F$25,IF($E$12=Optionen!$B$9,5,4),0)*VLOOKUP($D$33,'6.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Multiplikator'!$B$16:$N$30,9,0)*VLOOKUP(SN!$E$7,Bevölkerung!$B$9:$F$25,IF($E$12=Optionen!$B$9,5,4),0)*VLOOKUP($D$33,'6.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Multiplikator'!$B$16:$N$30,9,0)*VLOOKUP(SN!$E$7,Bevölkerung!$B$9:$F$25,IF($E$12=Optionen!$B$9,5,4),0)*VLOOKUP($D$33,'6.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",0,IF(C43="","",VLOOKUP(SN!C43,DB!$D$8:$Z$307,23,0)*'6. Multiplikator'!$G$12*VLOOKUP(SN!$E$7,Bevölkerung!$B$9:$F$25,IF($E$38=Optionen!$B$9,5,4),0)/VLOOKUP(C43,DB!$D$8:$AQ$307,40,0)))</f>
        <v>73076.012988662042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",0,IF(C44="","",VLOOKUP(SN!C44,DB!$D$8:$Z$307,23,0)*'6. Multiplikator'!$G$12*VLOOKUP(SN!$E$7,Bevölkerung!$B$9:$F$25,IF($E$38=Optionen!$B$9,5,4),0)/VLOOKUP(C44,DB!$D$8:$AQ$307,40,0)))</f>
        <v>110654.17012477758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 xml:space="preserve"> </v>
      </c>
      <c r="D45" s="217"/>
      <c r="E45" s="217"/>
      <c r="F45" s="217"/>
      <c r="G45" s="216">
        <f>IF(C45=" ",0,IF(C45="","",VLOOKUP(SN!C45,DB!$D$8:$Z$307,23,0)*'6. Multiplikator'!$G$12*VLOOKUP(SN!$E$7,Bevölkerung!$B$9:$F$25,IF($E$38=Optionen!$B$9,5,4),0)/VLOOKUP(C45,DB!$D$8:$AQ$307,40,0)))</f>
        <v>0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",0,IF(C46="","",VLOOKUP(SN!C46,DB!$D$8:$Z$307,23,0)*'6. Multiplikator'!$G$12*VLOOKUP(SN!$E$7,Bevölkerung!$B$9:$F$25,IF($E$38=Optionen!$B$9,5,4),0)/VLOOKUP(C46,DB!$D$8:$AQ$307,40,0)))</f>
        <v>50027.03512769103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IF(C47="","",VLOOKUP(SN!C47,DB!$D$8:$Z$307,23,0)*'6. Multiplikator'!$G$12*VLOOKUP(SN!$E$7,Bevölkerung!$B$9:$F$25,IF($E$38=Optionen!$B$9,5,4),0)/VLOOKUP(C47,DB!$D$8:$AQ$307,40,0))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IF(C48="","",VLOOKUP(SN!C48,DB!$D$8:$Z$307,23,0)*'6. Multiplikator'!$G$12*VLOOKUP(SN!$E$7,Bevölkerung!$B$9:$F$25,IF($E$38=Optionen!$B$9,5,4),0)/VLOOKUP(C48,DB!$D$8:$AQ$307,40,0))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IF(C49="","",VLOOKUP(SN!C49,DB!$D$8:$Z$307,23,0)*'6. Multiplikator'!$G$12*VLOOKUP(SN!$E$7,Bevölkerung!$B$9:$F$25,IF($E$38=Optionen!$B$9,5,4),0)/VLOOKUP(C49,DB!$D$8:$AQ$307,40,0))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IF(C50="","",VLOOKUP(SN!C50,DB!$D$8:$Z$307,23,0)*'6. Multiplikator'!$G$12*VLOOKUP(SN!$E$7,Bevölkerung!$B$9:$F$25,IF($E$38=Optionen!$B$9,5,4),0)/VLOOKUP(C50,DB!$D$8:$AQ$307,40,0))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IF(C51="","",VLOOKUP(SN!C51,DB!$D$8:$Z$307,23,0)*'6. Multiplikator'!$G$12*VLOOKUP(SN!$E$7,Bevölkerung!$B$9:$F$25,IF($E$38=Optionen!$B$9,5,4),0)/VLOOKUP(C51,DB!$D$8:$AQ$307,40,0))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IF(C52="","",VLOOKUP(SN!C52,DB!$D$8:$Z$307,23,0)*'6. Multiplikator'!$G$12*VLOOKUP(SN!$E$7,Bevölkerung!$B$9:$F$25,IF($E$38=Optionen!$B$9,5,4),0)/VLOOKUP(C52,DB!$D$8:$AQ$307,40,0))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IF(C53="","",VLOOKUP(SN!C53,DB!$D$8:$Z$307,23,0)*'6. Multiplikator'!$G$12*VLOOKUP(SN!$E$7,Bevölkerung!$B$9:$F$25,IF($E$38=Optionen!$B$9,5,4),0)/VLOOKUP(C53,DB!$D$8:$AQ$307,40,0))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IF(C54="","",VLOOKUP(SN!C54,DB!$D$8:$Z$307,23,0)*'6. Multiplikator'!$G$12*VLOOKUP(SN!$E$7,Bevölkerung!$B$9:$F$25,IF($E$38=Optionen!$B$9,5,4),0)/VLOOKUP(C54,DB!$D$8:$AQ$307,40,0))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IF(C55="","",VLOOKUP(SN!C55,DB!$D$8:$Z$307,23,0)*'6. Multiplikator'!$G$12*VLOOKUP(SN!$E$7,Bevölkerung!$B$9:$F$25,IF($E$38=Optionen!$B$9,5,4),0)/VLOOKUP(C55,DB!$D$8:$AQ$307,40,0))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IF(C56="","",VLOOKUP(SN!C56,DB!$D$8:$Z$307,23,0)*'6. Multiplikator'!$G$12*VLOOKUP(SN!$E$7,Bevölkerung!$B$9:$F$25,IF($E$38=Optionen!$B$9,5,4),0)/VLOOKUP(C56,DB!$D$8:$AQ$307,40,0))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IF(C57="","",VLOOKUP(SN!C57,DB!$D$8:$Z$307,23,0)*'6. Multiplikator'!$G$12*VLOOKUP(SN!$E$7,Bevölkerung!$B$9:$F$25,IF($E$38=Optionen!$B$9,5,4),0)/VLOOKUP(C57,DB!$D$8:$AQ$307,40,0))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IF(C58="","",VLOOKUP(SN!C58,DB!$D$8:$Z$307,23,0)*'6. Multiplikator'!$G$12*VLOOKUP(SN!$E$7,Bevölkerung!$B$9:$F$25,IF($E$38=Optionen!$B$9,5,4),0)/VLOOKUP(C58,DB!$D$8:$AQ$307,40,0))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IF(C59="","",VLOOKUP(SN!C59,DB!$D$8:$Z$307,23,0)*'6. Multiplikator'!$G$12*VLOOKUP(SN!$E$7,Bevölkerung!$B$9:$F$25,IF($E$38=Optionen!$B$9,5,4),0)/VLOOKUP(C59,DB!$D$8:$AQ$307,40,0))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IF(C60="","",VLOOKUP(SN!C60,DB!$D$8:$Z$307,23,0)*'6. Multiplikator'!$G$12*VLOOKUP(SN!$E$7,Bevölkerung!$B$9:$F$25,IF($E$38=Optionen!$B$9,5,4),0)/VLOOKUP(C60,DB!$D$8:$AQ$307,40,0))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IF(C61="","",VLOOKUP(SN!C61,DB!$D$8:$Z$307,23,0)*'6. Multiplikator'!$G$12*VLOOKUP(SN!$E$7,Bevölkerung!$B$9:$F$25,IF($E$38=Optionen!$B$9,5,4),0)/VLOOKUP(C61,DB!$D$8:$AQ$307,40,0))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IF(C62="","",VLOOKUP(SN!C62,DB!$D$8:$Z$307,23,0)*'6. Multiplikator'!$G$12*VLOOKUP(SN!$E$7,Bevölkerung!$B$9:$F$25,IF($E$38=Optionen!$B$9,5,4),0)/VLOOKUP(C62,DB!$D$8:$AQ$307,40,0))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IF(C63="","",VLOOKUP(SN!C63,DB!$D$8:$Z$307,23,0)*'6. Multiplikator'!$G$12*VLOOKUP(SN!$E$7,Bevölkerung!$B$9:$F$25,IF($E$38=Optionen!$B$9,5,4),0)/VLOOKUP(C63,DB!$D$8:$AQ$307,40,0))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IF(C64="","",VLOOKUP(SN!C64,DB!$D$8:$Z$307,23,0)*'6. Multiplikator'!$G$12*VLOOKUP(SN!$E$7,Bevölkerung!$B$9:$F$25,IF($E$38=Optionen!$B$9,5,4),0)/VLOOKUP(C64,DB!$D$8:$AQ$307,40,0))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IF(C65="","",VLOOKUP(SN!C65,DB!$D$8:$Z$307,23,0)*'6. Multiplikator'!$G$12*VLOOKUP(SN!$E$7,Bevölkerung!$B$9:$F$25,IF($E$38=Optionen!$B$9,5,4),0)/VLOOKUP(C65,DB!$D$8:$AQ$307,40,0))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IF(C66="","",VLOOKUP(SN!C66,DB!$D$8:$Z$307,23,0)*'6. Multiplikator'!$G$12*VLOOKUP(SN!$E$7,Bevölkerung!$B$9:$F$25,IF($E$38=Optionen!$B$9,5,4),0)/VLOOKUP(C66,DB!$D$8:$AQ$307,40,0))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IF(C67="","",VLOOKUP(SN!C67,DB!$D$8:$Z$307,23,0)*'6. Multiplikator'!$G$12*VLOOKUP(SN!$E$7,Bevölkerung!$B$9:$F$25,IF($E$38=Optionen!$B$9,5,4),0)/VLOOKUP(C67,DB!$D$8:$AQ$307,40,0))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IF(C68="","",VLOOKUP(SN!C68,DB!$D$8:$Z$307,23,0)*'6. Multiplikator'!$G$12*VLOOKUP(SN!$E$7,Bevölkerung!$B$9:$F$25,IF($E$38=Optionen!$B$9,5,4),0)/VLOOKUP(C68,DB!$D$8:$AQ$307,40,0))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IF(C69="","",VLOOKUP(SN!C69,DB!$D$8:$Z$307,23,0)*'6. Multiplikator'!$G$12*VLOOKUP(SN!$E$7,Bevölkerung!$B$9:$F$25,IF($E$38=Optionen!$B$9,5,4),0)/VLOOKUP(C69,DB!$D$8:$AQ$307,40,0))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IF(C70="","",VLOOKUP(SN!C70,DB!$D$8:$Z$307,23,0)*'6. Multiplikator'!$G$12*VLOOKUP(SN!$E$7,Bevölkerung!$B$9:$F$25,IF($E$38=Optionen!$B$9,5,4),0)/VLOOKUP(C70,DB!$D$8:$AQ$307,40,0))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IF(C71="","",VLOOKUP(SN!C71,DB!$D$8:$Z$307,23,0)*'6. Multiplikator'!$G$12*VLOOKUP(SN!$E$7,Bevölkerung!$B$9:$F$25,IF($E$38=Optionen!$B$9,5,4),0)/VLOOKUP(C71,DB!$D$8:$AQ$307,40,0))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IF(C72="","",VLOOKUP(SN!C72,DB!$D$8:$Z$307,23,0)*'6. Multiplikator'!$G$12*VLOOKUP(SN!$E$7,Bevölkerung!$B$9:$F$25,IF($E$38=Optionen!$B$9,5,4),0)/VLOOKUP(C72,DB!$D$8:$AQ$307,40,0))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IF(C73="","",VLOOKUP(SN!C73,DB!$D$8:$Z$307,23,0)*'6. Multiplikator'!$G$12*VLOOKUP(SN!$E$7,Bevölkerung!$B$9:$F$25,IF($E$38=Optionen!$B$9,5,4),0)/VLOOKUP(C73,DB!$D$8:$AQ$307,40,0))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IF(C74="","",VLOOKUP(SN!C74,DB!$D$8:$Z$307,23,0)*'6. Multiplikator'!$G$12*VLOOKUP(SN!$E$7,Bevölkerung!$B$9:$F$25,IF($E$38=Optionen!$B$9,5,4),0)/VLOOKUP(C74,DB!$D$8:$AQ$307,40,0))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IF(C75="","",VLOOKUP(SN!C75,DB!$D$8:$Z$307,23,0)*'6. Multiplikator'!$G$12*VLOOKUP(SN!$E$7,Bevölkerung!$B$9:$F$25,IF($E$38=Optionen!$B$9,5,4),0)/VLOOKUP(C75,DB!$D$8:$AQ$307,40,0))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IF(C76="","",VLOOKUP(SN!C76,DB!$D$8:$Z$307,23,0)*'6. Multiplikator'!$G$12*VLOOKUP(SN!$E$7,Bevölkerung!$B$9:$F$25,IF($E$38=Optionen!$B$9,5,4),0)/VLOOKUP(C76,DB!$D$8:$AQ$307,40,0))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IF(C77="","",VLOOKUP(SN!C77,DB!$D$8:$Z$307,23,0)*'6. Multiplikator'!$G$12*VLOOKUP(SN!$E$7,Bevölkerung!$B$9:$F$25,IF($E$38=Optionen!$B$9,5,4),0)/VLOOKUP(C77,DB!$D$8:$AQ$307,40,0))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IF(C78="","",VLOOKUP(SN!C78,DB!$D$8:$Z$307,23,0)*'6. Multiplikator'!$G$12*VLOOKUP(SN!$E$7,Bevölkerung!$B$9:$F$25,IF($E$38=Optionen!$B$9,5,4),0)/VLOOKUP(C78,DB!$D$8:$AQ$307,40,0))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IF(C79="","",VLOOKUP(SN!C79,DB!$D$8:$Z$307,23,0)*'6. Multiplikator'!$G$12*VLOOKUP(SN!$E$7,Bevölkerung!$B$9:$F$25,IF($E$38=Optionen!$B$9,5,4),0)/VLOOKUP(C79,DB!$D$8:$AQ$307,40,0))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IF(C80="","",VLOOKUP(SN!C80,DB!$D$8:$Z$307,23,0)*'6. Multiplikator'!$G$12*VLOOKUP(SN!$E$7,Bevölkerung!$B$9:$F$25,IF($E$38=Optionen!$B$9,5,4),0)/VLOOKUP(C80,DB!$D$8:$AQ$307,40,0))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IF(C81="","",VLOOKUP(SN!C81,DB!$D$8:$Z$307,23,0)*'6. Multiplikator'!$G$12*VLOOKUP(SN!$E$7,Bevölkerung!$B$9:$F$25,IF($E$38=Optionen!$B$9,5,4),0)/VLOOKUP(C81,DB!$D$8:$AQ$307,40,0))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IF(C82="","",VLOOKUP(SN!C82,DB!$D$8:$Z$307,23,0)*'6. Multiplikator'!$G$12*VLOOKUP(SN!$E$7,Bevölkerung!$B$9:$F$25,IF($E$38=Optionen!$B$9,5,4),0)/VLOOKUP(C82,DB!$D$8:$AQ$307,40,0))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IF(C83="","",VLOOKUP(SN!C83,DB!$D$8:$Z$307,23,0)*'6. Multiplikator'!$G$12*VLOOKUP(SN!$E$7,Bevölkerung!$B$9:$F$25,IF($E$38=Optionen!$B$9,5,4),0)/VLOOKUP(C83,DB!$D$8:$AQ$307,40,0))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IF(C84="","",VLOOKUP(SN!C84,DB!$D$8:$Z$307,23,0)*'6. Multiplikator'!$G$12*VLOOKUP(SN!$E$7,Bevölkerung!$B$9:$F$25,IF($E$38=Optionen!$B$9,5,4),0)/VLOOKUP(C84,DB!$D$8:$AQ$307,40,0))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IF(C85="","",VLOOKUP(SN!C85,DB!$D$8:$Z$307,23,0)*'6. Multiplikator'!$G$12*VLOOKUP(SN!$E$7,Bevölkerung!$B$9:$F$25,IF($E$38=Optionen!$B$9,5,4),0)/VLOOKUP(C85,DB!$D$8:$AQ$307,40,0))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IF(C86="","",VLOOKUP(SN!C86,DB!$D$8:$Z$307,23,0)*'6. Multiplikator'!$G$12*VLOOKUP(SN!$E$7,Bevölkerung!$B$9:$F$25,IF($E$38=Optionen!$B$9,5,4),0)/VLOOKUP(C86,DB!$D$8:$AQ$307,40,0))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IF(C87="","",VLOOKUP(SN!C87,DB!$D$8:$Z$307,23,0)*'6. Multiplikator'!$G$12*VLOOKUP(SN!$E$7,Bevölkerung!$B$9:$F$25,IF($E$38=Optionen!$B$9,5,4),0)/VLOOKUP(C87,DB!$D$8:$AQ$307,40,0))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IF(C88="","",VLOOKUP(SN!C88,DB!$D$8:$Z$307,23,0)*'6. Multiplikator'!$G$12*VLOOKUP(SN!$E$7,Bevölkerung!$B$9:$F$25,IF($E$38=Optionen!$B$9,5,4),0)/VLOOKUP(C88,DB!$D$8:$AQ$307,40,0))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IF(C89="","",VLOOKUP(SN!C89,DB!$D$8:$Z$307,23,0)*'6. Multiplikator'!$G$12*VLOOKUP(SN!$E$7,Bevölkerung!$B$9:$F$25,IF($E$38=Optionen!$B$9,5,4),0)/VLOOKUP(C89,DB!$D$8:$AQ$307,40,0))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IF(C90="","",VLOOKUP(SN!C90,DB!$D$8:$Z$307,23,0)*'6. Multiplikator'!$G$12*VLOOKUP(SN!$E$7,Bevölkerung!$B$9:$F$25,IF($E$38=Optionen!$B$9,5,4),0)/VLOOKUP(C90,DB!$D$8:$AQ$307,40,0))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IF(C91="","",VLOOKUP(SN!C91,DB!$D$8:$Z$307,23,0)*'6. Multiplikator'!$G$12*VLOOKUP(SN!$E$7,Bevölkerung!$B$9:$F$25,IF($E$38=Optionen!$B$9,5,4),0)/VLOOKUP(C91,DB!$D$8:$AQ$307,40,0))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IF(C92="","",VLOOKUP(SN!C92,DB!$D$8:$Z$307,23,0)*'6. Multiplikator'!$G$12*VLOOKUP(SN!$E$7,Bevölkerung!$B$9:$F$25,IF($E$38=Optionen!$B$9,5,4),0)/VLOOKUP(C92,DB!$D$8:$AQ$307,40,0))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IF(C93="","",VLOOKUP(SN!C93,DB!$D$8:$Z$307,23,0)*'6. Multiplikator'!$G$12*VLOOKUP(SN!$E$7,Bevölkerung!$B$9:$F$25,IF($E$38=Optionen!$B$9,5,4),0)/VLOOKUP(C93,DB!$D$8:$AQ$307,40,0))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IF(C94="","",VLOOKUP(SN!C94,DB!$D$8:$Z$307,23,0)*'6. Multiplikator'!$G$12*VLOOKUP(SN!$E$7,Bevölkerung!$B$9:$F$25,IF($E$38=Optionen!$B$9,5,4),0)/VLOOKUP(C94,DB!$D$8:$AQ$307,40,0))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IF(C95="","",VLOOKUP(SN!C95,DB!$D$8:$Z$307,23,0)*'6. Multiplikator'!$G$12*VLOOKUP(SN!$E$7,Bevölkerung!$B$9:$F$25,IF($E$38=Optionen!$B$9,5,4),0)/VLOOKUP(C95,DB!$D$8:$AQ$307,40,0))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IF(C96="","",VLOOKUP(SN!C96,DB!$D$8:$Z$307,23,0)*'6. Multiplikator'!$G$12*VLOOKUP(SN!$E$7,Bevölkerung!$B$9:$F$25,IF($E$38=Optionen!$B$9,5,4),0)/VLOOKUP(C96,DB!$D$8:$AQ$307,40,0))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IF(C97="","",VLOOKUP(SN!C97,DB!$D$8:$Z$307,23,0)*'6. Multiplikator'!$G$12*VLOOKUP(SN!$E$7,Bevölkerung!$B$9:$F$25,IF($E$38=Optionen!$B$9,5,4),0)/VLOOKUP(C97,DB!$D$8:$AQ$307,40,0))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IF(C98="","",VLOOKUP(SN!C98,DB!$D$8:$Z$307,23,0)*'6. Multiplikator'!$G$12*VLOOKUP(SN!$E$7,Bevölkerung!$B$9:$F$25,IF($E$38=Optionen!$B$9,5,4),0)/VLOOKUP(C98,DB!$D$8:$AQ$307,40,0))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IF(C99="","",VLOOKUP(SN!C99,DB!$D$8:$Z$307,23,0)*'6. Multiplikator'!$G$12*VLOOKUP(SN!$E$7,Bevölkerung!$B$9:$F$25,IF($E$38=Optionen!$B$9,5,4),0)/VLOOKUP(C99,DB!$D$8:$AQ$307,40,0))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IF(C100="","",VLOOKUP(SN!C100,DB!$D$8:$Z$307,23,0)*'6. Multiplikator'!$G$12*VLOOKUP(SN!$E$7,Bevölkerung!$B$9:$F$25,IF($E$38=Optionen!$B$9,5,4),0)/VLOOKUP(C100,DB!$D$8:$AQ$307,40,0))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IF(C101="","",VLOOKUP(SN!C101,DB!$D$8:$Z$307,23,0)*'6. Multiplikator'!$G$12*VLOOKUP(SN!$E$7,Bevölkerung!$B$9:$F$25,IF($E$38=Optionen!$B$9,5,4),0)/VLOOKUP(C101,DB!$D$8:$AQ$307,40,0))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IF(C102="","",VLOOKUP(SN!C102,DB!$D$8:$Z$307,23,0)*'6. Multiplikator'!$G$12*VLOOKUP(SN!$E$7,Bevölkerung!$B$9:$F$25,IF($E$38=Optionen!$B$9,5,4),0)/VLOOKUP(C102,DB!$D$8:$AQ$307,40,0))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IF(C103="","",VLOOKUP(SN!C103,DB!$D$8:$Z$307,23,0)*'6. Multiplikator'!$G$12*VLOOKUP(SN!$E$7,Bevölkerung!$B$9:$F$25,IF($E$38=Optionen!$B$9,5,4),0)/VLOOKUP(C103,DB!$D$8:$AQ$307,40,0))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IF(C104="","",VLOOKUP(SN!C104,DB!$D$8:$Z$307,23,0)*'6. Multiplikator'!$G$12*VLOOKUP(SN!$E$7,Bevölkerung!$B$9:$F$25,IF($E$38=Optionen!$B$9,5,4),0)/VLOOKUP(C104,DB!$D$8:$AQ$307,40,0))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IF(C105="","",VLOOKUP(SN!C105,DB!$D$8:$Z$307,23,0)*'6. Multiplikator'!$G$12*VLOOKUP(SN!$E$7,Bevölkerung!$B$9:$F$25,IF($E$38=Optionen!$B$9,5,4),0)/VLOOKUP(C105,DB!$D$8:$AQ$307,40,0))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IF(C106="","",VLOOKUP(SN!C106,DB!$D$8:$Z$307,23,0)*'6. Multiplikator'!$G$12*VLOOKUP(SN!$E$7,Bevölkerung!$B$9:$F$25,IF($E$38=Optionen!$B$9,5,4),0)/VLOOKUP(C106,DB!$D$8:$AQ$307,40,0))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IF(C107="","",VLOOKUP(SN!C107,DB!$D$8:$Z$307,23,0)*'6. Multiplikator'!$G$12*VLOOKUP(SN!$E$7,Bevölkerung!$B$9:$F$25,IF($E$38=Optionen!$B$9,5,4),0)/VLOOKUP(C107,DB!$D$8:$AQ$307,40,0))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IF(C108="","",VLOOKUP(SN!C108,DB!$D$8:$Z$307,23,0)*'6. Multiplikator'!$G$12*VLOOKUP(SN!$E$7,Bevölkerung!$B$9:$F$25,IF($E$38=Optionen!$B$9,5,4),0)/VLOOKUP(C108,DB!$D$8:$AQ$307,40,0))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IF(C109="","",VLOOKUP(SN!C109,DB!$D$8:$Z$307,23,0)*'6. Multiplikator'!$G$12*VLOOKUP(SN!$E$7,Bevölkerung!$B$9:$F$25,IF($E$38=Optionen!$B$9,5,4),0)/VLOOKUP(C109,DB!$D$8:$AQ$307,40,0))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IF(C110="","",VLOOKUP(SN!C110,DB!$D$8:$Z$307,23,0)*'6. Multiplikator'!$G$12*VLOOKUP(SN!$E$7,Bevölkerung!$B$9:$F$25,IF($E$38=Optionen!$B$9,5,4),0)/VLOOKUP(C110,DB!$D$8:$AQ$307,40,0))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IF(C111="","",VLOOKUP(SN!C111,DB!$D$8:$Z$307,23,0)*'6. Multiplikator'!$G$12*VLOOKUP(SN!$E$7,Bevölkerung!$B$9:$F$25,IF($E$38=Optionen!$B$9,5,4),0)/VLOOKUP(C111,DB!$D$8:$AQ$307,40,0))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IF(C112="","",VLOOKUP(SN!C112,DB!$D$8:$Z$307,23,0)*'6. Multiplikator'!$G$12*VLOOKUP(SN!$E$7,Bevölkerung!$B$9:$F$25,IF($E$38=Optionen!$B$9,5,4),0)/VLOOKUP(C112,DB!$D$8:$AQ$307,40,0))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IF(C113="","",VLOOKUP(SN!C113,DB!$D$8:$Z$307,23,0)*'6. Multiplikator'!$G$12*VLOOKUP(SN!$E$7,Bevölkerung!$B$9:$F$25,IF($E$38=Optionen!$B$9,5,4),0)/VLOOKUP(C113,DB!$D$8:$AQ$307,40,0))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IF(C114="","",VLOOKUP(SN!C114,DB!$D$8:$Z$307,23,0)*'6. Multiplikator'!$G$12*VLOOKUP(SN!$E$7,Bevölkerung!$B$9:$F$25,IF($E$38=Optionen!$B$9,5,4),0)/VLOOKUP(C114,DB!$D$8:$AQ$307,40,0))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IF(C115="","",VLOOKUP(SN!C115,DB!$D$8:$Z$307,23,0)*'6. Multiplikator'!$G$12*VLOOKUP(SN!$E$7,Bevölkerung!$B$9:$F$25,IF($E$38=Optionen!$B$9,5,4),0)/VLOOKUP(C115,DB!$D$8:$AQ$307,40,0))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IF(C116="","",VLOOKUP(SN!C116,DB!$D$8:$Z$307,23,0)*'6. Multiplikator'!$G$12*VLOOKUP(SN!$E$7,Bevölkerung!$B$9:$F$25,IF($E$38=Optionen!$B$9,5,4),0)/VLOOKUP(C116,DB!$D$8:$AQ$307,40,0))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IF(C117="","",VLOOKUP(SN!C117,DB!$D$8:$Z$307,23,0)*'6. Multiplikator'!$G$12*VLOOKUP(SN!$E$7,Bevölkerung!$B$9:$F$25,IF($E$38=Optionen!$B$9,5,4),0)/VLOOKUP(C117,DB!$D$8:$AQ$307,40,0))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IF(C118="","",VLOOKUP(SN!C118,DB!$D$8:$Z$307,23,0)*'6. Multiplikator'!$G$12*VLOOKUP(SN!$E$7,Bevölkerung!$B$9:$F$25,IF($E$38=Optionen!$B$9,5,4),0)/VLOOKUP(C118,DB!$D$8:$AQ$307,40,0))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IF(C119="","",VLOOKUP(SN!C119,DB!$D$8:$Z$307,23,0)*'6. Multiplikator'!$G$12*VLOOKUP(SN!$E$7,Bevölkerung!$B$9:$F$25,IF($E$38=Optionen!$B$9,5,4),0)/VLOOKUP(C119,DB!$D$8:$AQ$307,40,0))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IF(C120="","",VLOOKUP(SN!C120,DB!$D$8:$Z$307,23,0)*'6. Multiplikator'!$G$12*VLOOKUP(SN!$E$7,Bevölkerung!$B$9:$F$25,IF($E$38=Optionen!$B$9,5,4),0)/VLOOKUP(C120,DB!$D$8:$AQ$307,40,0))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IF(C121="","",VLOOKUP(SN!C121,DB!$D$8:$Z$307,23,0)*'6. Multiplikator'!$G$12*VLOOKUP(SN!$E$7,Bevölkerung!$B$9:$F$25,IF($E$38=Optionen!$B$9,5,4),0)/VLOOKUP(C121,DB!$D$8:$AQ$307,40,0))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IF(C122="","",VLOOKUP(SN!C122,DB!$D$8:$Z$307,23,0)*'6. Multiplikator'!$G$12*VLOOKUP(SN!$E$7,Bevölkerung!$B$9:$F$25,IF($E$38=Optionen!$B$9,5,4),0)/VLOOKUP(C122,DB!$D$8:$AQ$307,40,0))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IF(C123="","",VLOOKUP(SN!C123,DB!$D$8:$Z$307,23,0)*'6. Multiplikator'!$G$12*VLOOKUP(SN!$E$7,Bevölkerung!$B$9:$F$25,IF($E$38=Optionen!$B$9,5,4),0)/VLOOKUP(C123,DB!$D$8:$AQ$307,40,0))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IF(C124="","",VLOOKUP(SN!C124,DB!$D$8:$Z$307,23,0)*'6. Multiplikator'!$G$12*VLOOKUP(SN!$E$7,Bevölkerung!$B$9:$F$25,IF($E$38=Optionen!$B$9,5,4),0)/VLOOKUP(C124,DB!$D$8:$AQ$307,40,0))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IF(C125="","",VLOOKUP(SN!C125,DB!$D$8:$Z$307,23,0)*'6. Multiplikator'!$G$12*VLOOKUP(SN!$E$7,Bevölkerung!$B$9:$F$25,IF($E$38=Optionen!$B$9,5,4),0)/VLOOKUP(C125,DB!$D$8:$AQ$307,40,0))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IF(C126="","",VLOOKUP(SN!C126,DB!$D$8:$Z$307,23,0)*'6. Multiplikator'!$G$12*VLOOKUP(SN!$E$7,Bevölkerung!$B$9:$F$25,IF($E$38=Optionen!$B$9,5,4),0)/VLOOKUP(C126,DB!$D$8:$AQ$307,40,0))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IF(C127="","",VLOOKUP(SN!C127,DB!$D$8:$Z$307,23,0)*'6. Multiplikator'!$G$12*VLOOKUP(SN!$E$7,Bevölkerung!$B$9:$F$25,IF($E$38=Optionen!$B$9,5,4),0)/VLOOKUP(C127,DB!$D$8:$AQ$307,40,0))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IF(C128="","",VLOOKUP(SN!C128,DB!$D$8:$Z$307,23,0)*'6. Multiplikator'!$G$12*VLOOKUP(SN!$E$7,Bevölkerung!$B$9:$F$25,IF($E$38=Optionen!$B$9,5,4),0)/VLOOKUP(C128,DB!$D$8:$AQ$307,40,0))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IF(C129="","",VLOOKUP(SN!C129,DB!$D$8:$Z$307,23,0)*'6. Multiplikator'!$G$12*VLOOKUP(SN!$E$7,Bevölkerung!$B$9:$F$25,IF($E$38=Optionen!$B$9,5,4),0)/VLOOKUP(C129,DB!$D$8:$AQ$307,40,0))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IF(C130="","",VLOOKUP(SN!C130,DB!$D$8:$Z$307,23,0)*'6. Multiplikator'!$G$12*VLOOKUP(SN!$E$7,Bevölkerung!$B$9:$F$25,IF($E$38=Optionen!$B$9,5,4),0)/VLOOKUP(C130,DB!$D$8:$AQ$307,40,0))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IF(C131="","",VLOOKUP(SN!C131,DB!$D$8:$Z$307,23,0)*'6. Multiplikator'!$G$12*VLOOKUP(SN!$E$7,Bevölkerung!$B$9:$F$25,IF($E$38=Optionen!$B$9,5,4),0)/VLOOKUP(C131,DB!$D$8:$AQ$307,40,0))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IF(C132="","",VLOOKUP(SN!C132,DB!$D$8:$Z$307,23,0)*'6. Multiplikator'!$G$12*VLOOKUP(SN!$E$7,Bevölkerung!$B$9:$F$25,IF($E$38=Optionen!$B$9,5,4),0)/VLOOKUP(C132,DB!$D$8:$AQ$307,40,0))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IF(C133="","",VLOOKUP(SN!C133,DB!$D$8:$Z$307,23,0)*'6. Multiplikator'!$G$12*VLOOKUP(SN!$E$7,Bevölkerung!$B$9:$F$25,IF($E$38=Optionen!$B$9,5,4),0)/VLOOKUP(C133,DB!$D$8:$AQ$307,40,0))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IF(C134="","",VLOOKUP(SN!C134,DB!$D$8:$Z$307,23,0)*'6. Multiplikator'!$G$12*VLOOKUP(SN!$E$7,Bevölkerung!$B$9:$F$25,IF($E$38=Optionen!$B$9,5,4),0)/VLOOKUP(C134,DB!$D$8:$AQ$307,40,0))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IF(C135="","",VLOOKUP(SN!C135,DB!$D$8:$Z$307,23,0)*'6. Multiplikator'!$G$12*VLOOKUP(SN!$E$7,Bevölkerung!$B$9:$F$25,IF($E$38=Optionen!$B$9,5,4),0)/VLOOKUP(C135,DB!$D$8:$AQ$307,40,0))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IF(C136="","",VLOOKUP(SN!C136,DB!$D$8:$Z$307,23,0)*'6. Multiplikator'!$G$12*VLOOKUP(SN!$E$7,Bevölkerung!$B$9:$F$25,IF($E$38=Optionen!$B$9,5,4),0)/VLOOKUP(C136,DB!$D$8:$AQ$307,40,0))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IF(C137="","",VLOOKUP(SN!C137,DB!$D$8:$Z$307,23,0)*'6. Multiplikator'!$G$12*VLOOKUP(SN!$E$7,Bevölkerung!$B$9:$F$25,IF($E$38=Optionen!$B$9,5,4),0)/VLOOKUP(C137,DB!$D$8:$AQ$307,40,0))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IF(C138="","",VLOOKUP(SN!C138,DB!$D$8:$Z$307,23,0)*'6. Multiplikator'!$G$12*VLOOKUP(SN!$E$7,Bevölkerung!$B$9:$F$25,IF($E$38=Optionen!$B$9,5,4),0)/VLOOKUP(C138,DB!$D$8:$AQ$307,40,0))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IF(C139="","",VLOOKUP(SN!C139,DB!$D$8:$Z$307,23,0)*'6. Multiplikator'!$G$12*VLOOKUP(SN!$E$7,Bevölkerung!$B$9:$F$25,IF($E$38=Optionen!$B$9,5,4),0)/VLOOKUP(C139,DB!$D$8:$AQ$307,40,0))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IF(C140="","",VLOOKUP(SN!C140,DB!$D$8:$Z$307,23,0)*'6. Multiplikator'!$G$12*VLOOKUP(SN!$E$7,Bevölkerung!$B$9:$F$25,IF($E$38=Optionen!$B$9,5,4),0)/VLOOKUP(C140,DB!$D$8:$AQ$307,40,0))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IF(C141="","",VLOOKUP(SN!C141,DB!$D$8:$Z$307,23,0)*'6. Multiplikator'!$G$12*VLOOKUP(SN!$E$7,Bevölkerung!$B$9:$F$25,IF($E$38=Optionen!$B$9,5,4),0)/VLOOKUP(C141,DB!$D$8:$AQ$307,40,0))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IF(C142="","",VLOOKUP(SN!C142,DB!$D$8:$Z$307,23,0)*'6. Multiplikator'!$G$12*VLOOKUP(SN!$E$7,Bevölkerung!$B$9:$F$25,IF($E$38=Optionen!$B$9,5,4),0)/VLOOKUP(C142,DB!$D$8:$AQ$307,40,0))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IF(C143="","",VLOOKUP(SN!C143,DB!$D$8:$Z$307,23,0)*'6. Multiplikator'!$G$12*VLOOKUP(SN!$E$7,Bevölkerung!$B$9:$F$25,IF($E$38=Optionen!$B$9,5,4),0)/VLOOKUP(C143,DB!$D$8:$AQ$307,40,0))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IF(C144="","",VLOOKUP(SN!C144,DB!$D$8:$Z$307,23,0)*'6. Multiplikator'!$G$12*VLOOKUP(SN!$E$7,Bevölkerung!$B$9:$F$25,IF($E$38=Optionen!$B$9,5,4),0)/VLOOKUP(C144,DB!$D$8:$AQ$307,40,0))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IF(C145="","",VLOOKUP(SN!C145,DB!$D$8:$Z$307,23,0)*'6. Multiplikator'!$G$12*VLOOKUP(SN!$E$7,Bevölkerung!$B$9:$F$25,IF($E$38=Optionen!$B$9,5,4),0)/VLOOKUP(C145,DB!$D$8:$AQ$307,40,0))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IF(C146="","",VLOOKUP(SN!C146,DB!$D$8:$Z$307,23,0)*'6. Multiplikator'!$G$12*VLOOKUP(SN!$E$7,Bevölkerung!$B$9:$F$25,IF($E$38=Optionen!$B$9,5,4),0)/VLOOKUP(C146,DB!$D$8:$AQ$307,40,0))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IF(C147="","",VLOOKUP(SN!C147,DB!$D$8:$Z$307,23,0)*'6. Multiplikator'!$G$12*VLOOKUP(SN!$E$7,Bevölkerung!$B$9:$F$25,IF($E$38=Optionen!$B$9,5,4),0)/VLOOKUP(C147,DB!$D$8:$AQ$307,40,0))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IF(C148="","",VLOOKUP(SN!C148,DB!$D$8:$Z$307,23,0)*'6. Multiplikator'!$G$12*VLOOKUP(SN!$E$7,Bevölkerung!$B$9:$F$25,IF($E$38=Optionen!$B$9,5,4),0)/VLOOKUP(C148,DB!$D$8:$AQ$307,40,0))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IF(C149="","",VLOOKUP(SN!C149,DB!$D$8:$Z$307,23,0)*'6. Multiplikator'!$G$12*VLOOKUP(SN!$E$7,Bevölkerung!$B$9:$F$25,IF($E$38=Optionen!$B$9,5,4),0)/VLOOKUP(C149,DB!$D$8:$AQ$307,40,0))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IF(C150="","",VLOOKUP(SN!C150,DB!$D$8:$Z$307,23,0)*'6. Multiplikator'!$G$12*VLOOKUP(SN!$E$7,Bevölkerung!$B$9:$F$25,IF($E$38=Optionen!$B$9,5,4),0)/VLOOKUP(C150,DB!$D$8:$AQ$307,40,0))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IF(C151="","",VLOOKUP(SN!C151,DB!$D$8:$Z$307,23,0)*'6. Multiplikator'!$G$12*VLOOKUP(SN!$E$7,Bevölkerung!$B$9:$F$25,IF($E$38=Optionen!$B$9,5,4),0)/VLOOKUP(C151,DB!$D$8:$AQ$307,40,0))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IF(C152="","",VLOOKUP(SN!C152,DB!$D$8:$Z$307,23,0)*'6. Multiplikator'!$G$12*VLOOKUP(SN!$E$7,Bevölkerung!$B$9:$F$25,IF($E$38=Optionen!$B$9,5,4),0)/VLOOKUP(C152,DB!$D$8:$AQ$307,40,0))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IF(C153="","",VLOOKUP(SN!C153,DB!$D$8:$Z$307,23,0)*'6. Multiplikator'!$G$12*VLOOKUP(SN!$E$7,Bevölkerung!$B$9:$F$25,IF($E$38=Optionen!$B$9,5,4),0)/VLOOKUP(C153,DB!$D$8:$AQ$307,40,0))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IF(C154="","",VLOOKUP(SN!C154,DB!$D$8:$Z$307,23,0)*'6. Multiplikator'!$G$12*VLOOKUP(SN!$E$7,Bevölkerung!$B$9:$F$25,IF($E$38=Optionen!$B$9,5,4),0)/VLOOKUP(C154,DB!$D$8:$AQ$307,40,0))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IF(C155="","",VLOOKUP(SN!C155,DB!$D$8:$Z$307,23,0)*'6. Multiplikator'!$G$12*VLOOKUP(SN!$E$7,Bevölkerung!$B$9:$F$25,IF($E$38=Optionen!$B$9,5,4),0)/VLOOKUP(C155,DB!$D$8:$AQ$307,40,0))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IF(C156="","",VLOOKUP(SN!C156,DB!$D$8:$Z$307,23,0)*'6. Multiplikator'!$G$12*VLOOKUP(SN!$E$7,Bevölkerung!$B$9:$F$25,IF($E$38=Optionen!$B$9,5,4),0)/VLOOKUP(C156,DB!$D$8:$AQ$307,40,0))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IF(C157="","",VLOOKUP(SN!C157,DB!$D$8:$Z$307,23,0)*'6. Multiplikator'!$G$12*VLOOKUP(SN!$E$7,Bevölkerung!$B$9:$F$25,IF($E$38=Optionen!$B$9,5,4),0)/VLOOKUP(C157,DB!$D$8:$AQ$307,40,0))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IF(C158="","",VLOOKUP(SN!C158,DB!$D$8:$Z$307,23,0)*'6. Multiplikator'!$G$12*VLOOKUP(SN!$E$7,Bevölkerung!$B$9:$F$25,IF($E$38=Optionen!$B$9,5,4),0)/VLOOKUP(C158,DB!$D$8:$AQ$307,40,0))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IF(C159="","",VLOOKUP(SN!C159,DB!$D$8:$Z$307,23,0)*'6. Multiplikator'!$G$12*VLOOKUP(SN!$E$7,Bevölkerung!$B$9:$F$25,IF($E$38=Optionen!$B$9,5,4),0)/VLOOKUP(C159,DB!$D$8:$AQ$307,40,0))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IF(C160="","",VLOOKUP(SN!C160,DB!$D$8:$Z$307,23,0)*'6. Multiplikator'!$G$12*VLOOKUP(SN!$E$7,Bevölkerung!$B$9:$F$25,IF($E$38=Optionen!$B$9,5,4),0)/VLOOKUP(C160,DB!$D$8:$AQ$307,40,0))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IF(C161="","",VLOOKUP(SN!C161,DB!$D$8:$Z$307,23,0)*'6. Multiplikator'!$G$12*VLOOKUP(SN!$E$7,Bevölkerung!$B$9:$F$25,IF($E$38=Optionen!$B$9,5,4),0)/VLOOKUP(C161,DB!$D$8:$AQ$307,40,0))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IF(C162="","",VLOOKUP(SN!C162,DB!$D$8:$Z$307,23,0)*'6. Multiplikator'!$G$12*VLOOKUP(SN!$E$7,Bevölkerung!$B$9:$F$25,IF($E$38=Optionen!$B$9,5,4),0)/VLOOKUP(C162,DB!$D$8:$AQ$307,40,0))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IF(C163="","",VLOOKUP(SN!C163,DB!$D$8:$Z$307,23,0)*'6. Multiplikator'!$G$12*VLOOKUP(SN!$E$7,Bevölkerung!$B$9:$F$25,IF($E$38=Optionen!$B$9,5,4),0)/VLOOKUP(C163,DB!$D$8:$AQ$307,40,0))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IF(C164="","",VLOOKUP(SN!C164,DB!$D$8:$Z$307,23,0)*'6. Multiplikator'!$G$12*VLOOKUP(SN!$E$7,Bevölkerung!$B$9:$F$25,IF($E$38=Optionen!$B$9,5,4),0)/VLOOKUP(C164,DB!$D$8:$AQ$307,40,0))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IF(C165="","",VLOOKUP(SN!C165,DB!$D$8:$Z$307,23,0)*'6. Multiplikator'!$G$12*VLOOKUP(SN!$E$7,Bevölkerung!$B$9:$F$25,IF($E$38=Optionen!$B$9,5,4),0)/VLOOKUP(C165,DB!$D$8:$AQ$307,40,0))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IF(C166="","",VLOOKUP(SN!C166,DB!$D$8:$Z$307,23,0)*'6. Multiplikator'!$G$12*VLOOKUP(SN!$E$7,Bevölkerung!$B$9:$F$25,IF($E$38=Optionen!$B$9,5,4),0)/VLOOKUP(C166,DB!$D$8:$AQ$307,40,0))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IF(C167="","",VLOOKUP(SN!C167,DB!$D$8:$Z$307,23,0)*'6. Multiplikator'!$G$12*VLOOKUP(SN!$E$7,Bevölkerung!$B$9:$F$25,IF($E$38=Optionen!$B$9,5,4),0)/VLOOKUP(C167,DB!$D$8:$AQ$307,40,0))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IF(C168="","",VLOOKUP(SN!C168,DB!$D$8:$Z$307,23,0)*'6. Multiplikator'!$G$12*VLOOKUP(SN!$E$7,Bevölkerung!$B$9:$F$25,IF($E$38=Optionen!$B$9,5,4),0)/VLOOKUP(C168,DB!$D$8:$AQ$307,40,0))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IF(C169="","",VLOOKUP(SN!C169,DB!$D$8:$Z$307,23,0)*'6. Multiplikator'!$G$12*VLOOKUP(SN!$E$7,Bevölkerung!$B$9:$F$25,IF($E$38=Optionen!$B$9,5,4),0)/VLOOKUP(C169,DB!$D$8:$AQ$307,40,0))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IF(C170="","",VLOOKUP(SN!C170,DB!$D$8:$Z$307,23,0)*'6. Multiplikator'!$G$12*VLOOKUP(SN!$E$7,Bevölkerung!$B$9:$F$25,IF($E$38=Optionen!$B$9,5,4),0)/VLOOKUP(C170,DB!$D$8:$AQ$307,40,0))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IF(C171="","",VLOOKUP(SN!C171,DB!$D$8:$Z$307,23,0)*'6. Multiplikator'!$G$12*VLOOKUP(SN!$E$7,Bevölkerung!$B$9:$F$25,IF($E$38=Optionen!$B$9,5,4),0)/VLOOKUP(C171,DB!$D$8:$AQ$307,40,0))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IF(C172="","",VLOOKUP(SN!C172,DB!$D$8:$Z$307,23,0)*'6. Multiplikator'!$G$12*VLOOKUP(SN!$E$7,Bevölkerung!$B$9:$F$25,IF($E$38=Optionen!$B$9,5,4),0)/VLOOKUP(C172,DB!$D$8:$AQ$307,40,0))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IF(C173="","",VLOOKUP(SN!C173,DB!$D$8:$Z$307,23,0)*'6. Multiplikator'!$G$12*VLOOKUP(SN!$E$7,Bevölkerung!$B$9:$F$25,IF($E$38=Optionen!$B$9,5,4),0)/VLOOKUP(C173,DB!$D$8:$AQ$307,40,0))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IF(C174="","",VLOOKUP(SN!C174,DB!$D$8:$Z$307,23,0)*'6. Multiplikator'!$G$12*VLOOKUP(SN!$E$7,Bevölkerung!$B$9:$F$25,IF($E$38=Optionen!$B$9,5,4),0)/VLOOKUP(C174,DB!$D$8:$AQ$307,40,0))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IF(C175="","",VLOOKUP(SN!C175,DB!$D$8:$Z$307,23,0)*'6. Multiplikator'!$G$12*VLOOKUP(SN!$E$7,Bevölkerung!$B$9:$F$25,IF($E$38=Optionen!$B$9,5,4),0)/VLOOKUP(C175,DB!$D$8:$AQ$307,40,0))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IF(C176="","",VLOOKUP(SN!C176,DB!$D$8:$Z$307,23,0)*'6. Multiplikator'!$G$12*VLOOKUP(SN!$E$7,Bevölkerung!$B$9:$F$25,IF($E$38=Optionen!$B$9,5,4),0)/VLOOKUP(C176,DB!$D$8:$AQ$307,40,0))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IF(C177="","",VLOOKUP(SN!C177,DB!$D$8:$Z$307,23,0)*'6. Multiplikator'!$G$12*VLOOKUP(SN!$E$7,Bevölkerung!$B$9:$F$25,IF($E$38=Optionen!$B$9,5,4),0)/VLOOKUP(C177,DB!$D$8:$AQ$307,40,0))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IF(C178="","",VLOOKUP(SN!C178,DB!$D$8:$Z$307,23,0)*'6. Multiplikator'!$G$12*VLOOKUP(SN!$E$7,Bevölkerung!$B$9:$F$25,IF($E$38=Optionen!$B$9,5,4),0)/VLOOKUP(C178,DB!$D$8:$AQ$307,40,0))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IF(C179="","",VLOOKUP(SN!C179,DB!$D$8:$Z$307,23,0)*'6. Multiplikator'!$G$12*VLOOKUP(SN!$E$7,Bevölkerung!$B$9:$F$25,IF($E$38=Optionen!$B$9,5,4),0)/VLOOKUP(C179,DB!$D$8:$AQ$307,40,0))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IF(C180="","",VLOOKUP(SN!C180,DB!$D$8:$Z$307,23,0)*'6. Multiplikator'!$G$12*VLOOKUP(SN!$E$7,Bevölkerung!$B$9:$F$25,IF($E$38=Optionen!$B$9,5,4),0)/VLOOKUP(C180,DB!$D$8:$AQ$307,40,0))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IF(C181="","",VLOOKUP(SN!C181,DB!$D$8:$Z$307,23,0)*'6. Multiplikator'!$G$12*VLOOKUP(SN!$E$7,Bevölkerung!$B$9:$F$25,IF($E$38=Optionen!$B$9,5,4),0)/VLOOKUP(C181,DB!$D$8:$AQ$307,40,0))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IF(C182="","",VLOOKUP(SN!C182,DB!$D$8:$Z$307,23,0)*'6. Multiplikator'!$G$12*VLOOKUP(SN!$E$7,Bevölkerung!$B$9:$F$25,IF($E$38=Optionen!$B$9,5,4),0)/VLOOKUP(C182,DB!$D$8:$AQ$307,40,0))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IF(C183="","",VLOOKUP(SN!C183,DB!$D$8:$Z$307,23,0)*'6. Multiplikator'!$G$12*VLOOKUP(SN!$E$7,Bevölkerung!$B$9:$F$25,IF($E$38=Optionen!$B$9,5,4),0)/VLOOKUP(C183,DB!$D$8:$AQ$307,40,0))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IF(C184="","",VLOOKUP(SN!C184,DB!$D$8:$Z$307,23,0)*'6. Multiplikator'!$G$12*VLOOKUP(SN!$E$7,Bevölkerung!$B$9:$F$25,IF($E$38=Optionen!$B$9,5,4),0)/VLOOKUP(C184,DB!$D$8:$AQ$307,40,0))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IF(C185="","",VLOOKUP(SN!C185,DB!$D$8:$Z$307,23,0)*'6. Multiplikator'!$G$12*VLOOKUP(SN!$E$7,Bevölkerung!$B$9:$F$25,IF($E$38=Optionen!$B$9,5,4),0)/VLOOKUP(C185,DB!$D$8:$AQ$307,40,0))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IF(C186="","",VLOOKUP(SN!C186,DB!$D$8:$Z$307,23,0)*'6. Multiplikator'!$G$12*VLOOKUP(SN!$E$7,Bevölkerung!$B$9:$F$25,IF($E$38=Optionen!$B$9,5,4),0)/VLOOKUP(C186,DB!$D$8:$AQ$307,40,0))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IF(C187="","",VLOOKUP(SN!C187,DB!$D$8:$Z$307,23,0)*'6. Multiplikator'!$G$12*VLOOKUP(SN!$E$7,Bevölkerung!$B$9:$F$25,IF($E$38=Optionen!$B$9,5,4),0)/VLOOKUP(C187,DB!$D$8:$AQ$307,40,0))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IF(C188="","",VLOOKUP(SN!C188,DB!$D$8:$Z$307,23,0)*'6. Multiplikator'!$G$12*VLOOKUP(SN!$E$7,Bevölkerung!$B$9:$F$25,IF($E$38=Optionen!$B$9,5,4),0)/VLOOKUP(C188,DB!$D$8:$AQ$307,40,0))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IF(C189="","",VLOOKUP(SN!C189,DB!$D$8:$Z$307,23,0)*'6. Multiplikator'!$G$12*VLOOKUP(SN!$E$7,Bevölkerung!$B$9:$F$25,IF($E$38=Optionen!$B$9,5,4),0)/VLOOKUP(C189,DB!$D$8:$AQ$307,40,0))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IF(C190="","",VLOOKUP(SN!C190,DB!$D$8:$Z$307,23,0)*'6. Multiplikator'!$G$12*VLOOKUP(SN!$E$7,Bevölkerung!$B$9:$F$25,IF($E$38=Optionen!$B$9,5,4),0)/VLOOKUP(C190,DB!$D$8:$AQ$307,40,0))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IF(C191="","",VLOOKUP(SN!C191,DB!$D$8:$Z$307,23,0)*'6. Multiplikator'!$G$12*VLOOKUP(SN!$E$7,Bevölkerung!$B$9:$F$25,IF($E$38=Optionen!$B$9,5,4),0)/VLOOKUP(C191,DB!$D$8:$AQ$307,40,0))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IF(C192="","",VLOOKUP(SN!C192,DB!$D$8:$Z$307,23,0)*'6. Multiplikator'!$G$12*VLOOKUP(SN!$E$7,Bevölkerung!$B$9:$F$25,IF($E$38=Optionen!$B$9,5,4),0)/VLOOKUP(C192,DB!$D$8:$AQ$307,40,0))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233757.21824113064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233757.21824113064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58439.304560282661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F196/VLOOKUP(SN!E7,Bevölkerung!B9:D24,3,0)*1000</f>
        <v>57.619082515898221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91" priority="26">
      <formula>LEN(TRIM(B14))&gt;0</formula>
    </cfRule>
  </conditionalFormatting>
  <conditionalFormatting sqref="C32:F32">
    <cfRule type="expression" dxfId="90" priority="25">
      <formula>$B31&lt;&gt;""</formula>
    </cfRule>
  </conditionalFormatting>
  <conditionalFormatting sqref="G32:H32">
    <cfRule type="expression" dxfId="89" priority="24">
      <formula>$B31&lt;&gt;""</formula>
    </cfRule>
  </conditionalFormatting>
  <conditionalFormatting sqref="B40:K40">
    <cfRule type="containsText" dxfId="88" priority="23" operator="containsText" text="Es werden">
      <formula>NOT(ISERROR(SEARCH("Es werden",B40)))</formula>
    </cfRule>
  </conditionalFormatting>
  <conditionalFormatting sqref="B17:B32">
    <cfRule type="expression" dxfId="87" priority="22">
      <formula>$B16&lt;&gt;""</formula>
    </cfRule>
  </conditionalFormatting>
  <conditionalFormatting sqref="G20:H31">
    <cfRule type="expression" dxfId="86" priority="20">
      <formula>$G19&lt;&gt;""</formula>
    </cfRule>
  </conditionalFormatting>
  <conditionalFormatting sqref="I20:K31">
    <cfRule type="expression" dxfId="85" priority="19">
      <formula>$I19&lt;&gt;""</formula>
    </cfRule>
  </conditionalFormatting>
  <conditionalFormatting sqref="C17:F31">
    <cfRule type="expression" dxfId="84" priority="21">
      <formula>$C16&lt;&gt;""</formula>
    </cfRule>
  </conditionalFormatting>
  <conditionalFormatting sqref="G17:H31">
    <cfRule type="expression" dxfId="83" priority="16">
      <formula>$B16&lt;&gt;""</formula>
    </cfRule>
  </conditionalFormatting>
  <conditionalFormatting sqref="I17:K31">
    <cfRule type="expression" dxfId="82" priority="14">
      <formula>$B16&lt;&gt;""</formula>
    </cfRule>
  </conditionalFormatting>
  <conditionalFormatting sqref="B43">
    <cfRule type="expression" dxfId="81" priority="12">
      <formula>$B42&lt;&gt;""</formula>
    </cfRule>
  </conditionalFormatting>
  <conditionalFormatting sqref="C47:F192">
    <cfRule type="expression" dxfId="80" priority="11">
      <formula>$C46&lt;&gt;""</formula>
    </cfRule>
  </conditionalFormatting>
  <conditionalFormatting sqref="G43:H192">
    <cfRule type="expression" dxfId="79" priority="10">
      <formula>$G42&lt;&gt;""</formula>
    </cfRule>
  </conditionalFormatting>
  <conditionalFormatting sqref="I43:K43">
    <cfRule type="expression" dxfId="78" priority="9">
      <formula>$G42&lt;&gt;""</formula>
    </cfRule>
  </conditionalFormatting>
  <conditionalFormatting sqref="B44:B192">
    <cfRule type="expression" dxfId="77" priority="8">
      <formula>$B43&lt;&gt;""</formula>
    </cfRule>
  </conditionalFormatting>
  <conditionalFormatting sqref="I44:K192">
    <cfRule type="expression" dxfId="76" priority="7">
      <formula>$G43&lt;&gt;""</formula>
    </cfRule>
  </conditionalFormatting>
  <conditionalFormatting sqref="I43:K192">
    <cfRule type="containsText" dxfId="75" priority="3" operator="containsText" text="Bereits in gewähltem Paket">
      <formula>NOT(ISERROR(SEARCH("Bereits in gewähltem Paket",I43)))</formula>
    </cfRule>
  </conditionalFormatting>
  <conditionalFormatting sqref="C43:F46">
    <cfRule type="expression" dxfId="74" priority="1">
      <formula>$C42&lt;&gt;""</formula>
    </cfRule>
  </conditionalFormatting>
  <dataValidations count="1">
    <dataValidation type="list" allowBlank="1" showInputMessage="1" showErrorMessage="1" sqref="C193:C194" xr:uid="{55CA16DD-8937-4563-B312-38E85E7B889E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E579F09E-1B53-4C13-B1AA-8C492BE769B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7" id="{EBA32A88-8CA9-4F3C-88F3-A011EE5BEAD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5" id="{3063FE03-57CC-4B15-A284-59B5C9EF8511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3" id="{6E1E258B-CE39-425A-A720-DACED4506F5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6" id="{8C488521-A3E5-49E5-9AC9-C13F1B79A34B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5" id="{D9746C64-4C6C-473B-8D24-7DA2C83A2C89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4" id="{1233716F-6948-4B68-9694-1A297FB38018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1981F43-9BFB-4A3C-9B77-4587DC5C4569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BDE562CA-CD64-4A55-9378-2DFA709EA464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ECD40E2B-558D-4CFF-8DB1-6359FE74159B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B5A24D8B-2080-4A4A-9BAE-AC1DC5B1D73A}">
          <x14:formula1>
            <xm:f>Bevölkerung!$B$9:$B$24</xm:f>
          </x14:formula1>
          <xm:sqref>E7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90276-C7D6-4E02-AACE-595E0C63A3C4}">
  <dimension ref="B1:I19"/>
  <sheetViews>
    <sheetView showGridLines="0" workbookViewId="0">
      <selection activeCell="B3" sqref="B3:I4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80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322150.8811715066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110.67149265135281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xttuFdrhNley1e0jd60llTCnVmp1gpe8aijr+czykHThyJcivEacVyQElSjC3/1g+2PmQiFGJN9oM9AreC7ZDg==" saltValue="+Q1XkrP4+rLonUjqvVxKYw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0BDD78-0B9E-4047-918B-22BA6265DF59}">
          <x14:formula1>
            <xm:f>Optionen!$G$4:$G$21</xm:f>
          </x14:formula1>
          <xm:sqref>C6:E6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2"/>
  <dimension ref="A1:L204"/>
  <sheetViews>
    <sheetView showGridLines="0" topLeftCell="A27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80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Multiplikator'!$B$16:$N$30,9,0)*VLOOKUP(SH!$E$7,Bevölkerung!$B$9:$F$25,IF($E$12=Optionen!$B$9,5,4),0)*VLOOKUP($D$33,'6.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Multiplikator'!$B$16:$N$30,9,0)*VLOOKUP(SH!$E$7,Bevölkerung!$B$9:$F$25,IF($E$12=Optionen!$B$9,5,4),0)*VLOOKUP($D$33,'6.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Multiplikator'!$B$16:$N$30,9,0)*VLOOKUP(SH!$E$7,Bevölkerung!$B$9:$F$25,IF($E$12=Optionen!$B$9,5,4),0)*VLOOKUP($D$33,'6.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Multiplikator'!$B$16:$N$30,9,0)*VLOOKUP(SH!$E$7,Bevölkerung!$B$9:$F$25,IF($E$12=Optionen!$B$9,5,4),0)*VLOOKUP($D$33,'6.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Multiplikator'!$B$16:$N$30,9,0)*VLOOKUP(SH!$E$7,Bevölkerung!$B$9:$F$25,IF($E$12=Optionen!$B$9,5,4),0)*VLOOKUP($D$33,'6.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Multiplikator'!$B$16:$N$30,9,0)*VLOOKUP(SH!$E$7,Bevölkerung!$B$9:$F$25,IF($E$12=Optionen!$B$9,5,4),0)*VLOOKUP($D$33,'6.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Multiplikator'!$B$16:$N$30,9,0)*VLOOKUP(SH!$E$7,Bevölkerung!$B$9:$F$25,IF($E$12=Optionen!$B$9,5,4),0)*VLOOKUP($D$33,'6.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Multiplikator'!$B$16:$N$30,9,0)*VLOOKUP(SH!$E$7,Bevölkerung!$B$9:$F$25,IF($E$12=Optionen!$B$9,5,4),0)*VLOOKUP($D$33,'6.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Multiplikator'!$B$16:$N$30,9,0)*VLOOKUP(SH!$E$7,Bevölkerung!$B$9:$F$25,IF($E$12=Optionen!$B$9,5,4),0)*VLOOKUP($D$33,'6.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Multiplikator'!$B$16:$N$30,9,0)*VLOOKUP(SH!$E$7,Bevölkerung!$B$9:$F$25,IF($E$12=Optionen!$B$9,5,4),0)*VLOOKUP($D$33,'6.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Multiplikator'!$B$16:$N$30,9,0)*VLOOKUP(SH!$E$7,Bevölkerung!$B$9:$F$25,IF($E$12=Optionen!$B$9,5,4),0)*VLOOKUP($D$33,'6.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Multiplikator'!$B$16:$N$30,9,0)*VLOOKUP(SH!$E$7,Bevölkerung!$B$9:$F$25,IF($E$12=Optionen!$B$9,5,4),0)*VLOOKUP($D$33,'6.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Multiplikator'!$B$16:$N$30,9,0)*VLOOKUP(SH!$E$7,Bevölkerung!$B$9:$F$25,IF($E$12=Optionen!$B$9,5,4),0)*VLOOKUP($D$33,'6.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Multiplikator'!$B$16:$N$30,9,0)*VLOOKUP(SH!$E$7,Bevölkerung!$B$9:$F$25,IF($E$12=Optionen!$B$9,5,4),0)*VLOOKUP($D$33,'6.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Multiplikator'!$B$16:$N$30,9,0)*VLOOKUP(SH!$E$7,Bevölkerung!$B$9:$F$25,IF($E$12=Optionen!$B$9,5,4),0)*VLOOKUP($D$33,'6.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",0,IF(C43="","",VLOOKUP(SH!C43,DB!$D$8:$Z$307,23,0)*'6. Multiplikator'!$G$12*VLOOKUP(SH!$E$7,Bevölkerung!$B$9:$F$25,IF($E$38=Optionen!$B$9,5,4),0)/VLOOKUP(C43,DB!$D$8:$AQ$307,40,0)))</f>
        <v>49955.213134945006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",0,IF(C44="","",VLOOKUP(SH!C44,DB!$D$8:$Z$307,23,0)*'6. Multiplikator'!$G$12*VLOOKUP(SH!$E$7,Bevölkerung!$B$9:$F$25,IF($E$38=Optionen!$B$9,5,4),0)/VLOOKUP(C44,DB!$D$8:$AQ$307,40,0)))</f>
        <v>75643.873095695235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",0,IF(C45="","",VLOOKUP(SH!C45,DB!$D$8:$Z$307,23,0)*'6. Multiplikator'!$G$12*VLOOKUP(SH!$E$7,Bevölkerung!$B$9:$F$25,IF($E$38=Optionen!$B$9,5,4),0)/VLOOKUP(C45,DB!$D$8:$AQ$307,40,0)))</f>
        <v>162353.00521350498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",0,IF(C46="","",VLOOKUP(SH!C46,DB!$D$8:$Z$307,23,0)*'6. Multiplikator'!$G$12*VLOOKUP(SH!$E$7,Bevölkerung!$B$9:$F$25,IF($E$38=Optionen!$B$9,5,4),0)/VLOOKUP(C46,DB!$D$8:$AQ$307,40,0)))</f>
        <v>34198.789727361436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IF(C47="","",VLOOKUP(SH!C47,DB!$D$8:$Z$307,23,0)*'6. Multiplikator'!$G$12*VLOOKUP(SH!$E$7,Bevölkerung!$B$9:$F$25,IF($E$38=Optionen!$B$9,5,4),0)/VLOOKUP(C47,DB!$D$8:$AQ$307,40,0))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IF(C48="","",VLOOKUP(SH!C48,DB!$D$8:$Z$307,23,0)*'6. Multiplikator'!$G$12*VLOOKUP(SH!$E$7,Bevölkerung!$B$9:$F$25,IF($E$38=Optionen!$B$9,5,4),0)/VLOOKUP(C48,DB!$D$8:$AQ$307,40,0))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IF(C49="","",VLOOKUP(SH!C49,DB!$D$8:$Z$307,23,0)*'6. Multiplikator'!$G$12*VLOOKUP(SH!$E$7,Bevölkerung!$B$9:$F$25,IF($E$38=Optionen!$B$9,5,4),0)/VLOOKUP(C49,DB!$D$8:$AQ$307,40,0))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IF(C50="","",VLOOKUP(SH!C50,DB!$D$8:$Z$307,23,0)*'6. Multiplikator'!$G$12*VLOOKUP(SH!$E$7,Bevölkerung!$B$9:$F$25,IF($E$38=Optionen!$B$9,5,4),0)/VLOOKUP(C50,DB!$D$8:$AQ$307,40,0))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IF(C51="","",VLOOKUP(SH!C51,DB!$D$8:$Z$307,23,0)*'6. Multiplikator'!$G$12*VLOOKUP(SH!$E$7,Bevölkerung!$B$9:$F$25,IF($E$38=Optionen!$B$9,5,4),0)/VLOOKUP(C51,DB!$D$8:$AQ$307,40,0))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IF(C52="","",VLOOKUP(SH!C52,DB!$D$8:$Z$307,23,0)*'6. Multiplikator'!$G$12*VLOOKUP(SH!$E$7,Bevölkerung!$B$9:$F$25,IF($E$38=Optionen!$B$9,5,4),0)/VLOOKUP(C52,DB!$D$8:$AQ$307,40,0))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IF(C53="","",VLOOKUP(SH!C53,DB!$D$8:$Z$307,23,0)*'6. Multiplikator'!$G$12*VLOOKUP(SH!$E$7,Bevölkerung!$B$9:$F$25,IF($E$38=Optionen!$B$9,5,4),0)/VLOOKUP(C53,DB!$D$8:$AQ$307,40,0))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IF(C54="","",VLOOKUP(SH!C54,DB!$D$8:$Z$307,23,0)*'6. Multiplikator'!$G$12*VLOOKUP(SH!$E$7,Bevölkerung!$B$9:$F$25,IF($E$38=Optionen!$B$9,5,4),0)/VLOOKUP(C54,DB!$D$8:$AQ$307,40,0))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IF(C55="","",VLOOKUP(SH!C55,DB!$D$8:$Z$307,23,0)*'6. Multiplikator'!$G$12*VLOOKUP(SH!$E$7,Bevölkerung!$B$9:$F$25,IF($E$38=Optionen!$B$9,5,4),0)/VLOOKUP(C55,DB!$D$8:$AQ$307,40,0))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IF(C56="","",VLOOKUP(SH!C56,DB!$D$8:$Z$307,23,0)*'6. Multiplikator'!$G$12*VLOOKUP(SH!$E$7,Bevölkerung!$B$9:$F$25,IF($E$38=Optionen!$B$9,5,4),0)/VLOOKUP(C56,DB!$D$8:$AQ$307,40,0))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IF(C57="","",VLOOKUP(SH!C57,DB!$D$8:$Z$307,23,0)*'6. Multiplikator'!$G$12*VLOOKUP(SH!$E$7,Bevölkerung!$B$9:$F$25,IF($E$38=Optionen!$B$9,5,4),0)/VLOOKUP(C57,DB!$D$8:$AQ$307,40,0))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IF(C58="","",VLOOKUP(SH!C58,DB!$D$8:$Z$307,23,0)*'6. Multiplikator'!$G$12*VLOOKUP(SH!$E$7,Bevölkerung!$B$9:$F$25,IF($E$38=Optionen!$B$9,5,4),0)/VLOOKUP(C58,DB!$D$8:$AQ$307,40,0))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IF(C59="","",VLOOKUP(SH!C59,DB!$D$8:$Z$307,23,0)*'6. Multiplikator'!$G$12*VLOOKUP(SH!$E$7,Bevölkerung!$B$9:$F$25,IF($E$38=Optionen!$B$9,5,4),0)/VLOOKUP(C59,DB!$D$8:$AQ$307,40,0))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IF(C60="","",VLOOKUP(SH!C60,DB!$D$8:$Z$307,23,0)*'6. Multiplikator'!$G$12*VLOOKUP(SH!$E$7,Bevölkerung!$B$9:$F$25,IF($E$38=Optionen!$B$9,5,4),0)/VLOOKUP(C60,DB!$D$8:$AQ$307,40,0))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IF(C61="","",VLOOKUP(SH!C61,DB!$D$8:$Z$307,23,0)*'6. Multiplikator'!$G$12*VLOOKUP(SH!$E$7,Bevölkerung!$B$9:$F$25,IF($E$38=Optionen!$B$9,5,4),0)/VLOOKUP(C61,DB!$D$8:$AQ$307,40,0))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IF(C62="","",VLOOKUP(SH!C62,DB!$D$8:$Z$307,23,0)*'6. Multiplikator'!$G$12*VLOOKUP(SH!$E$7,Bevölkerung!$B$9:$F$25,IF($E$38=Optionen!$B$9,5,4),0)/VLOOKUP(C62,DB!$D$8:$AQ$307,40,0))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IF(C63="","",VLOOKUP(SH!C63,DB!$D$8:$Z$307,23,0)*'6. Multiplikator'!$G$12*VLOOKUP(SH!$E$7,Bevölkerung!$B$9:$F$25,IF($E$38=Optionen!$B$9,5,4),0)/VLOOKUP(C63,DB!$D$8:$AQ$307,40,0))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IF(C64="","",VLOOKUP(SH!C64,DB!$D$8:$Z$307,23,0)*'6. Multiplikator'!$G$12*VLOOKUP(SH!$E$7,Bevölkerung!$B$9:$F$25,IF($E$38=Optionen!$B$9,5,4),0)/VLOOKUP(C64,DB!$D$8:$AQ$307,40,0))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IF(C65="","",VLOOKUP(SH!C65,DB!$D$8:$Z$307,23,0)*'6. Multiplikator'!$G$12*VLOOKUP(SH!$E$7,Bevölkerung!$B$9:$F$25,IF($E$38=Optionen!$B$9,5,4),0)/VLOOKUP(C65,DB!$D$8:$AQ$307,40,0))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IF(C66="","",VLOOKUP(SH!C66,DB!$D$8:$Z$307,23,0)*'6. Multiplikator'!$G$12*VLOOKUP(SH!$E$7,Bevölkerung!$B$9:$F$25,IF($E$38=Optionen!$B$9,5,4),0)/VLOOKUP(C66,DB!$D$8:$AQ$307,40,0))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IF(C67="","",VLOOKUP(SH!C67,DB!$D$8:$Z$307,23,0)*'6. Multiplikator'!$G$12*VLOOKUP(SH!$E$7,Bevölkerung!$B$9:$F$25,IF($E$38=Optionen!$B$9,5,4),0)/VLOOKUP(C67,DB!$D$8:$AQ$307,40,0))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IF(C68="","",VLOOKUP(SH!C68,DB!$D$8:$Z$307,23,0)*'6. Multiplikator'!$G$12*VLOOKUP(SH!$E$7,Bevölkerung!$B$9:$F$25,IF($E$38=Optionen!$B$9,5,4),0)/VLOOKUP(C68,DB!$D$8:$AQ$307,40,0))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IF(C69="","",VLOOKUP(SH!C69,DB!$D$8:$Z$307,23,0)*'6. Multiplikator'!$G$12*VLOOKUP(SH!$E$7,Bevölkerung!$B$9:$F$25,IF($E$38=Optionen!$B$9,5,4),0)/VLOOKUP(C69,DB!$D$8:$AQ$307,40,0))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IF(C70="","",VLOOKUP(SH!C70,DB!$D$8:$Z$307,23,0)*'6. Multiplikator'!$G$12*VLOOKUP(SH!$E$7,Bevölkerung!$B$9:$F$25,IF($E$38=Optionen!$B$9,5,4),0)/VLOOKUP(C70,DB!$D$8:$AQ$307,40,0))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IF(C71="","",VLOOKUP(SH!C71,DB!$D$8:$Z$307,23,0)*'6. Multiplikator'!$G$12*VLOOKUP(SH!$E$7,Bevölkerung!$B$9:$F$25,IF($E$38=Optionen!$B$9,5,4),0)/VLOOKUP(C71,DB!$D$8:$AQ$307,40,0))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IF(C72="","",VLOOKUP(SH!C72,DB!$D$8:$Z$307,23,0)*'6. Multiplikator'!$G$12*VLOOKUP(SH!$E$7,Bevölkerung!$B$9:$F$25,IF($E$38=Optionen!$B$9,5,4),0)/VLOOKUP(C72,DB!$D$8:$AQ$307,40,0))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IF(C73="","",VLOOKUP(SH!C73,DB!$D$8:$Z$307,23,0)*'6. Multiplikator'!$G$12*VLOOKUP(SH!$E$7,Bevölkerung!$B$9:$F$25,IF($E$38=Optionen!$B$9,5,4),0)/VLOOKUP(C73,DB!$D$8:$AQ$307,40,0))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IF(C74="","",VLOOKUP(SH!C74,DB!$D$8:$Z$307,23,0)*'6. Multiplikator'!$G$12*VLOOKUP(SH!$E$7,Bevölkerung!$B$9:$F$25,IF($E$38=Optionen!$B$9,5,4),0)/VLOOKUP(C74,DB!$D$8:$AQ$307,40,0))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IF(C75="","",VLOOKUP(SH!C75,DB!$D$8:$Z$307,23,0)*'6. Multiplikator'!$G$12*VLOOKUP(SH!$E$7,Bevölkerung!$B$9:$F$25,IF($E$38=Optionen!$B$9,5,4),0)/VLOOKUP(C75,DB!$D$8:$AQ$307,40,0))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IF(C76="","",VLOOKUP(SH!C76,DB!$D$8:$Z$307,23,0)*'6. Multiplikator'!$G$12*VLOOKUP(SH!$E$7,Bevölkerung!$B$9:$F$25,IF($E$38=Optionen!$B$9,5,4),0)/VLOOKUP(C76,DB!$D$8:$AQ$307,40,0))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IF(C77="","",VLOOKUP(SH!C77,DB!$D$8:$Z$307,23,0)*'6. Multiplikator'!$G$12*VLOOKUP(SH!$E$7,Bevölkerung!$B$9:$F$25,IF($E$38=Optionen!$B$9,5,4),0)/VLOOKUP(C77,DB!$D$8:$AQ$307,40,0))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IF(C78="","",VLOOKUP(SH!C78,DB!$D$8:$Z$307,23,0)*'6. Multiplikator'!$G$12*VLOOKUP(SH!$E$7,Bevölkerung!$B$9:$F$25,IF($E$38=Optionen!$B$9,5,4),0)/VLOOKUP(C78,DB!$D$8:$AQ$307,40,0))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IF(C79="","",VLOOKUP(SH!C79,DB!$D$8:$Z$307,23,0)*'6. Multiplikator'!$G$12*VLOOKUP(SH!$E$7,Bevölkerung!$B$9:$F$25,IF($E$38=Optionen!$B$9,5,4),0)/VLOOKUP(C79,DB!$D$8:$AQ$307,40,0))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IF(C80="","",VLOOKUP(SH!C80,DB!$D$8:$Z$307,23,0)*'6. Multiplikator'!$G$12*VLOOKUP(SH!$E$7,Bevölkerung!$B$9:$F$25,IF($E$38=Optionen!$B$9,5,4),0)/VLOOKUP(C80,DB!$D$8:$AQ$307,40,0))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IF(C81="","",VLOOKUP(SH!C81,DB!$D$8:$Z$307,23,0)*'6. Multiplikator'!$G$12*VLOOKUP(SH!$E$7,Bevölkerung!$B$9:$F$25,IF($E$38=Optionen!$B$9,5,4),0)/VLOOKUP(C81,DB!$D$8:$AQ$307,40,0))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IF(C82="","",VLOOKUP(SH!C82,DB!$D$8:$Z$307,23,0)*'6. Multiplikator'!$G$12*VLOOKUP(SH!$E$7,Bevölkerung!$B$9:$F$25,IF($E$38=Optionen!$B$9,5,4),0)/VLOOKUP(C82,DB!$D$8:$AQ$307,40,0))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IF(C83="","",VLOOKUP(SH!C83,DB!$D$8:$Z$307,23,0)*'6. Multiplikator'!$G$12*VLOOKUP(SH!$E$7,Bevölkerung!$B$9:$F$25,IF($E$38=Optionen!$B$9,5,4),0)/VLOOKUP(C83,DB!$D$8:$AQ$307,40,0))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IF(C84="","",VLOOKUP(SH!C84,DB!$D$8:$Z$307,23,0)*'6. Multiplikator'!$G$12*VLOOKUP(SH!$E$7,Bevölkerung!$B$9:$F$25,IF($E$38=Optionen!$B$9,5,4),0)/VLOOKUP(C84,DB!$D$8:$AQ$307,40,0))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IF(C85="","",VLOOKUP(SH!C85,DB!$D$8:$Z$307,23,0)*'6. Multiplikator'!$G$12*VLOOKUP(SH!$E$7,Bevölkerung!$B$9:$F$25,IF($E$38=Optionen!$B$9,5,4),0)/VLOOKUP(C85,DB!$D$8:$AQ$307,40,0))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IF(C86="","",VLOOKUP(SH!C86,DB!$D$8:$Z$307,23,0)*'6. Multiplikator'!$G$12*VLOOKUP(SH!$E$7,Bevölkerung!$B$9:$F$25,IF($E$38=Optionen!$B$9,5,4),0)/VLOOKUP(C86,DB!$D$8:$AQ$307,40,0))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IF(C87="","",VLOOKUP(SH!C87,DB!$D$8:$Z$307,23,0)*'6. Multiplikator'!$G$12*VLOOKUP(SH!$E$7,Bevölkerung!$B$9:$F$25,IF($E$38=Optionen!$B$9,5,4),0)/VLOOKUP(C87,DB!$D$8:$AQ$307,40,0))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IF(C88="","",VLOOKUP(SH!C88,DB!$D$8:$Z$307,23,0)*'6. Multiplikator'!$G$12*VLOOKUP(SH!$E$7,Bevölkerung!$B$9:$F$25,IF($E$38=Optionen!$B$9,5,4),0)/VLOOKUP(C88,DB!$D$8:$AQ$307,40,0))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IF(C89="","",VLOOKUP(SH!C89,DB!$D$8:$Z$307,23,0)*'6. Multiplikator'!$G$12*VLOOKUP(SH!$E$7,Bevölkerung!$B$9:$F$25,IF($E$38=Optionen!$B$9,5,4),0)/VLOOKUP(C89,DB!$D$8:$AQ$307,40,0))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IF(C90="","",VLOOKUP(SH!C90,DB!$D$8:$Z$307,23,0)*'6. Multiplikator'!$G$12*VLOOKUP(SH!$E$7,Bevölkerung!$B$9:$F$25,IF($E$38=Optionen!$B$9,5,4),0)/VLOOKUP(C90,DB!$D$8:$AQ$307,40,0))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IF(C91="","",VLOOKUP(SH!C91,DB!$D$8:$Z$307,23,0)*'6. Multiplikator'!$G$12*VLOOKUP(SH!$E$7,Bevölkerung!$B$9:$F$25,IF($E$38=Optionen!$B$9,5,4),0)/VLOOKUP(C91,DB!$D$8:$AQ$307,40,0))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IF(C92="","",VLOOKUP(SH!C92,DB!$D$8:$Z$307,23,0)*'6. Multiplikator'!$G$12*VLOOKUP(SH!$E$7,Bevölkerung!$B$9:$F$25,IF($E$38=Optionen!$B$9,5,4),0)/VLOOKUP(C92,DB!$D$8:$AQ$307,40,0))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IF(C93="","",VLOOKUP(SH!C93,DB!$D$8:$Z$307,23,0)*'6. Multiplikator'!$G$12*VLOOKUP(SH!$E$7,Bevölkerung!$B$9:$F$25,IF($E$38=Optionen!$B$9,5,4),0)/VLOOKUP(C93,DB!$D$8:$AQ$307,40,0))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IF(C94="","",VLOOKUP(SH!C94,DB!$D$8:$Z$307,23,0)*'6. Multiplikator'!$G$12*VLOOKUP(SH!$E$7,Bevölkerung!$B$9:$F$25,IF($E$38=Optionen!$B$9,5,4),0)/VLOOKUP(C94,DB!$D$8:$AQ$307,40,0))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IF(C95="","",VLOOKUP(SH!C95,DB!$D$8:$Z$307,23,0)*'6. Multiplikator'!$G$12*VLOOKUP(SH!$E$7,Bevölkerung!$B$9:$F$25,IF($E$38=Optionen!$B$9,5,4),0)/VLOOKUP(C95,DB!$D$8:$AQ$307,40,0))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IF(C96="","",VLOOKUP(SH!C96,DB!$D$8:$Z$307,23,0)*'6. Multiplikator'!$G$12*VLOOKUP(SH!$E$7,Bevölkerung!$B$9:$F$25,IF($E$38=Optionen!$B$9,5,4),0)/VLOOKUP(C96,DB!$D$8:$AQ$307,40,0))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IF(C97="","",VLOOKUP(SH!C97,DB!$D$8:$Z$307,23,0)*'6. Multiplikator'!$G$12*VLOOKUP(SH!$E$7,Bevölkerung!$B$9:$F$25,IF($E$38=Optionen!$B$9,5,4),0)/VLOOKUP(C97,DB!$D$8:$AQ$307,40,0))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IF(C98="","",VLOOKUP(SH!C98,DB!$D$8:$Z$307,23,0)*'6. Multiplikator'!$G$12*VLOOKUP(SH!$E$7,Bevölkerung!$B$9:$F$25,IF($E$38=Optionen!$B$9,5,4),0)/VLOOKUP(C98,DB!$D$8:$AQ$307,40,0))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IF(C99="","",VLOOKUP(SH!C99,DB!$D$8:$Z$307,23,0)*'6. Multiplikator'!$G$12*VLOOKUP(SH!$E$7,Bevölkerung!$B$9:$F$25,IF($E$38=Optionen!$B$9,5,4),0)/VLOOKUP(C99,DB!$D$8:$AQ$307,40,0))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IF(C100="","",VLOOKUP(SH!C100,DB!$D$8:$Z$307,23,0)*'6. Multiplikator'!$G$12*VLOOKUP(SH!$E$7,Bevölkerung!$B$9:$F$25,IF($E$38=Optionen!$B$9,5,4),0)/VLOOKUP(C100,DB!$D$8:$AQ$307,40,0))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IF(C101="","",VLOOKUP(SH!C101,DB!$D$8:$Z$307,23,0)*'6. Multiplikator'!$G$12*VLOOKUP(SH!$E$7,Bevölkerung!$B$9:$F$25,IF($E$38=Optionen!$B$9,5,4),0)/VLOOKUP(C101,DB!$D$8:$AQ$307,40,0))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IF(C102="","",VLOOKUP(SH!C102,DB!$D$8:$Z$307,23,0)*'6. Multiplikator'!$G$12*VLOOKUP(SH!$E$7,Bevölkerung!$B$9:$F$25,IF($E$38=Optionen!$B$9,5,4),0)/VLOOKUP(C102,DB!$D$8:$AQ$307,40,0))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IF(C103="","",VLOOKUP(SH!C103,DB!$D$8:$Z$307,23,0)*'6. Multiplikator'!$G$12*VLOOKUP(SH!$E$7,Bevölkerung!$B$9:$F$25,IF($E$38=Optionen!$B$9,5,4),0)/VLOOKUP(C103,DB!$D$8:$AQ$307,40,0))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IF(C104="","",VLOOKUP(SH!C104,DB!$D$8:$Z$307,23,0)*'6. Multiplikator'!$G$12*VLOOKUP(SH!$E$7,Bevölkerung!$B$9:$F$25,IF($E$38=Optionen!$B$9,5,4),0)/VLOOKUP(C104,DB!$D$8:$AQ$307,40,0))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IF(C105="","",VLOOKUP(SH!C105,DB!$D$8:$Z$307,23,0)*'6. Multiplikator'!$G$12*VLOOKUP(SH!$E$7,Bevölkerung!$B$9:$F$25,IF($E$38=Optionen!$B$9,5,4),0)/VLOOKUP(C105,DB!$D$8:$AQ$307,40,0))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IF(C106="","",VLOOKUP(SH!C106,DB!$D$8:$Z$307,23,0)*'6. Multiplikator'!$G$12*VLOOKUP(SH!$E$7,Bevölkerung!$B$9:$F$25,IF($E$38=Optionen!$B$9,5,4),0)/VLOOKUP(C106,DB!$D$8:$AQ$307,40,0))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IF(C107="","",VLOOKUP(SH!C107,DB!$D$8:$Z$307,23,0)*'6. Multiplikator'!$G$12*VLOOKUP(SH!$E$7,Bevölkerung!$B$9:$F$25,IF($E$38=Optionen!$B$9,5,4),0)/VLOOKUP(C107,DB!$D$8:$AQ$307,40,0))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IF(C108="","",VLOOKUP(SH!C108,DB!$D$8:$Z$307,23,0)*'6. Multiplikator'!$G$12*VLOOKUP(SH!$E$7,Bevölkerung!$B$9:$F$25,IF($E$38=Optionen!$B$9,5,4),0)/VLOOKUP(C108,DB!$D$8:$AQ$307,40,0))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IF(C109="","",VLOOKUP(SH!C109,DB!$D$8:$Z$307,23,0)*'6. Multiplikator'!$G$12*VLOOKUP(SH!$E$7,Bevölkerung!$B$9:$F$25,IF($E$38=Optionen!$B$9,5,4),0)/VLOOKUP(C109,DB!$D$8:$AQ$307,40,0))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IF(C110="","",VLOOKUP(SH!C110,DB!$D$8:$Z$307,23,0)*'6. Multiplikator'!$G$12*VLOOKUP(SH!$E$7,Bevölkerung!$B$9:$F$25,IF($E$38=Optionen!$B$9,5,4),0)/VLOOKUP(C110,DB!$D$8:$AQ$307,40,0))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IF(C111="","",VLOOKUP(SH!C111,DB!$D$8:$Z$307,23,0)*'6. Multiplikator'!$G$12*VLOOKUP(SH!$E$7,Bevölkerung!$B$9:$F$25,IF($E$38=Optionen!$B$9,5,4),0)/VLOOKUP(C111,DB!$D$8:$AQ$307,40,0))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IF(C112="","",VLOOKUP(SH!C112,DB!$D$8:$Z$307,23,0)*'6. Multiplikator'!$G$12*VLOOKUP(SH!$E$7,Bevölkerung!$B$9:$F$25,IF($E$38=Optionen!$B$9,5,4),0)/VLOOKUP(C112,DB!$D$8:$AQ$307,40,0))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IF(C113="","",VLOOKUP(SH!C113,DB!$D$8:$Z$307,23,0)*'6. Multiplikator'!$G$12*VLOOKUP(SH!$E$7,Bevölkerung!$B$9:$F$25,IF($E$38=Optionen!$B$9,5,4),0)/VLOOKUP(C113,DB!$D$8:$AQ$307,40,0))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IF(C114="","",VLOOKUP(SH!C114,DB!$D$8:$Z$307,23,0)*'6. Multiplikator'!$G$12*VLOOKUP(SH!$E$7,Bevölkerung!$B$9:$F$25,IF($E$38=Optionen!$B$9,5,4),0)/VLOOKUP(C114,DB!$D$8:$AQ$307,40,0))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IF(C115="","",VLOOKUP(SH!C115,DB!$D$8:$Z$307,23,0)*'6. Multiplikator'!$G$12*VLOOKUP(SH!$E$7,Bevölkerung!$B$9:$F$25,IF($E$38=Optionen!$B$9,5,4),0)/VLOOKUP(C115,DB!$D$8:$AQ$307,40,0))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IF(C116="","",VLOOKUP(SH!C116,DB!$D$8:$Z$307,23,0)*'6. Multiplikator'!$G$12*VLOOKUP(SH!$E$7,Bevölkerung!$B$9:$F$25,IF($E$38=Optionen!$B$9,5,4),0)/VLOOKUP(C116,DB!$D$8:$AQ$307,40,0))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IF(C117="","",VLOOKUP(SH!C117,DB!$D$8:$Z$307,23,0)*'6. Multiplikator'!$G$12*VLOOKUP(SH!$E$7,Bevölkerung!$B$9:$F$25,IF($E$38=Optionen!$B$9,5,4),0)/VLOOKUP(C117,DB!$D$8:$AQ$307,40,0))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IF(C118="","",VLOOKUP(SH!C118,DB!$D$8:$Z$307,23,0)*'6. Multiplikator'!$G$12*VLOOKUP(SH!$E$7,Bevölkerung!$B$9:$F$25,IF($E$38=Optionen!$B$9,5,4),0)/VLOOKUP(C118,DB!$D$8:$AQ$307,40,0))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IF(C119="","",VLOOKUP(SH!C119,DB!$D$8:$Z$307,23,0)*'6. Multiplikator'!$G$12*VLOOKUP(SH!$E$7,Bevölkerung!$B$9:$F$25,IF($E$38=Optionen!$B$9,5,4),0)/VLOOKUP(C119,DB!$D$8:$AQ$307,40,0))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IF(C120="","",VLOOKUP(SH!C120,DB!$D$8:$Z$307,23,0)*'6. Multiplikator'!$G$12*VLOOKUP(SH!$E$7,Bevölkerung!$B$9:$F$25,IF($E$38=Optionen!$B$9,5,4),0)/VLOOKUP(C120,DB!$D$8:$AQ$307,40,0))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IF(C121="","",VLOOKUP(SH!C121,DB!$D$8:$Z$307,23,0)*'6. Multiplikator'!$G$12*VLOOKUP(SH!$E$7,Bevölkerung!$B$9:$F$25,IF($E$38=Optionen!$B$9,5,4),0)/VLOOKUP(C121,DB!$D$8:$AQ$307,40,0))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IF(C122="","",VLOOKUP(SH!C122,DB!$D$8:$Z$307,23,0)*'6. Multiplikator'!$G$12*VLOOKUP(SH!$E$7,Bevölkerung!$B$9:$F$25,IF($E$38=Optionen!$B$9,5,4),0)/VLOOKUP(C122,DB!$D$8:$AQ$307,40,0))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IF(C123="","",VLOOKUP(SH!C123,DB!$D$8:$Z$307,23,0)*'6. Multiplikator'!$G$12*VLOOKUP(SH!$E$7,Bevölkerung!$B$9:$F$25,IF($E$38=Optionen!$B$9,5,4),0)/VLOOKUP(C123,DB!$D$8:$AQ$307,40,0))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IF(C124="","",VLOOKUP(SH!C124,DB!$D$8:$Z$307,23,0)*'6. Multiplikator'!$G$12*VLOOKUP(SH!$E$7,Bevölkerung!$B$9:$F$25,IF($E$38=Optionen!$B$9,5,4),0)/VLOOKUP(C124,DB!$D$8:$AQ$307,40,0))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IF(C125="","",VLOOKUP(SH!C125,DB!$D$8:$Z$307,23,0)*'6. Multiplikator'!$G$12*VLOOKUP(SH!$E$7,Bevölkerung!$B$9:$F$25,IF($E$38=Optionen!$B$9,5,4),0)/VLOOKUP(C125,DB!$D$8:$AQ$307,40,0))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IF(C126="","",VLOOKUP(SH!C126,DB!$D$8:$Z$307,23,0)*'6. Multiplikator'!$G$12*VLOOKUP(SH!$E$7,Bevölkerung!$B$9:$F$25,IF($E$38=Optionen!$B$9,5,4),0)/VLOOKUP(C126,DB!$D$8:$AQ$307,40,0))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IF(C127="","",VLOOKUP(SH!C127,DB!$D$8:$Z$307,23,0)*'6. Multiplikator'!$G$12*VLOOKUP(SH!$E$7,Bevölkerung!$B$9:$F$25,IF($E$38=Optionen!$B$9,5,4),0)/VLOOKUP(C127,DB!$D$8:$AQ$307,40,0))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IF(C128="","",VLOOKUP(SH!C128,DB!$D$8:$Z$307,23,0)*'6. Multiplikator'!$G$12*VLOOKUP(SH!$E$7,Bevölkerung!$B$9:$F$25,IF($E$38=Optionen!$B$9,5,4),0)/VLOOKUP(C128,DB!$D$8:$AQ$307,40,0))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IF(C129="","",VLOOKUP(SH!C129,DB!$D$8:$Z$307,23,0)*'6. Multiplikator'!$G$12*VLOOKUP(SH!$E$7,Bevölkerung!$B$9:$F$25,IF($E$38=Optionen!$B$9,5,4),0)/VLOOKUP(C129,DB!$D$8:$AQ$307,40,0))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IF(C130="","",VLOOKUP(SH!C130,DB!$D$8:$Z$307,23,0)*'6. Multiplikator'!$G$12*VLOOKUP(SH!$E$7,Bevölkerung!$B$9:$F$25,IF($E$38=Optionen!$B$9,5,4),0)/VLOOKUP(C130,DB!$D$8:$AQ$307,40,0))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IF(C131="","",VLOOKUP(SH!C131,DB!$D$8:$Z$307,23,0)*'6. Multiplikator'!$G$12*VLOOKUP(SH!$E$7,Bevölkerung!$B$9:$F$25,IF($E$38=Optionen!$B$9,5,4),0)/VLOOKUP(C131,DB!$D$8:$AQ$307,40,0))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IF(C132="","",VLOOKUP(SH!C132,DB!$D$8:$Z$307,23,0)*'6. Multiplikator'!$G$12*VLOOKUP(SH!$E$7,Bevölkerung!$B$9:$F$25,IF($E$38=Optionen!$B$9,5,4),0)/VLOOKUP(C132,DB!$D$8:$AQ$307,40,0))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IF(C133="","",VLOOKUP(SH!C133,DB!$D$8:$Z$307,23,0)*'6. Multiplikator'!$G$12*VLOOKUP(SH!$E$7,Bevölkerung!$B$9:$F$25,IF($E$38=Optionen!$B$9,5,4),0)/VLOOKUP(C133,DB!$D$8:$AQ$307,40,0))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IF(C134="","",VLOOKUP(SH!C134,DB!$D$8:$Z$307,23,0)*'6. Multiplikator'!$G$12*VLOOKUP(SH!$E$7,Bevölkerung!$B$9:$F$25,IF($E$38=Optionen!$B$9,5,4),0)/VLOOKUP(C134,DB!$D$8:$AQ$307,40,0))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IF(C135="","",VLOOKUP(SH!C135,DB!$D$8:$Z$307,23,0)*'6. Multiplikator'!$G$12*VLOOKUP(SH!$E$7,Bevölkerung!$B$9:$F$25,IF($E$38=Optionen!$B$9,5,4),0)/VLOOKUP(C135,DB!$D$8:$AQ$307,40,0))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IF(C136="","",VLOOKUP(SH!C136,DB!$D$8:$Z$307,23,0)*'6. Multiplikator'!$G$12*VLOOKUP(SH!$E$7,Bevölkerung!$B$9:$F$25,IF($E$38=Optionen!$B$9,5,4),0)/VLOOKUP(C136,DB!$D$8:$AQ$307,40,0))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IF(C137="","",VLOOKUP(SH!C137,DB!$D$8:$Z$307,23,0)*'6. Multiplikator'!$G$12*VLOOKUP(SH!$E$7,Bevölkerung!$B$9:$F$25,IF($E$38=Optionen!$B$9,5,4),0)/VLOOKUP(C137,DB!$D$8:$AQ$307,40,0))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IF(C138="","",VLOOKUP(SH!C138,DB!$D$8:$Z$307,23,0)*'6. Multiplikator'!$G$12*VLOOKUP(SH!$E$7,Bevölkerung!$B$9:$F$25,IF($E$38=Optionen!$B$9,5,4),0)/VLOOKUP(C138,DB!$D$8:$AQ$307,40,0))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IF(C139="","",VLOOKUP(SH!C139,DB!$D$8:$Z$307,23,0)*'6. Multiplikator'!$G$12*VLOOKUP(SH!$E$7,Bevölkerung!$B$9:$F$25,IF($E$38=Optionen!$B$9,5,4),0)/VLOOKUP(C139,DB!$D$8:$AQ$307,40,0))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IF(C140="","",VLOOKUP(SH!C140,DB!$D$8:$Z$307,23,0)*'6. Multiplikator'!$G$12*VLOOKUP(SH!$E$7,Bevölkerung!$B$9:$F$25,IF($E$38=Optionen!$B$9,5,4),0)/VLOOKUP(C140,DB!$D$8:$AQ$307,40,0))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IF(C141="","",VLOOKUP(SH!C141,DB!$D$8:$Z$307,23,0)*'6. Multiplikator'!$G$12*VLOOKUP(SH!$E$7,Bevölkerung!$B$9:$F$25,IF($E$38=Optionen!$B$9,5,4),0)/VLOOKUP(C141,DB!$D$8:$AQ$307,40,0))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IF(C142="","",VLOOKUP(SH!C142,DB!$D$8:$Z$307,23,0)*'6. Multiplikator'!$G$12*VLOOKUP(SH!$E$7,Bevölkerung!$B$9:$F$25,IF($E$38=Optionen!$B$9,5,4),0)/VLOOKUP(C142,DB!$D$8:$AQ$307,40,0))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IF(C143="","",VLOOKUP(SH!C143,DB!$D$8:$Z$307,23,0)*'6. Multiplikator'!$G$12*VLOOKUP(SH!$E$7,Bevölkerung!$B$9:$F$25,IF($E$38=Optionen!$B$9,5,4),0)/VLOOKUP(C143,DB!$D$8:$AQ$307,40,0))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IF(C144="","",VLOOKUP(SH!C144,DB!$D$8:$Z$307,23,0)*'6. Multiplikator'!$G$12*VLOOKUP(SH!$E$7,Bevölkerung!$B$9:$F$25,IF($E$38=Optionen!$B$9,5,4),0)/VLOOKUP(C144,DB!$D$8:$AQ$307,40,0))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IF(C145="","",VLOOKUP(SH!C145,DB!$D$8:$Z$307,23,0)*'6. Multiplikator'!$G$12*VLOOKUP(SH!$E$7,Bevölkerung!$B$9:$F$25,IF($E$38=Optionen!$B$9,5,4),0)/VLOOKUP(C145,DB!$D$8:$AQ$307,40,0))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IF(C146="","",VLOOKUP(SH!C146,DB!$D$8:$Z$307,23,0)*'6. Multiplikator'!$G$12*VLOOKUP(SH!$E$7,Bevölkerung!$B$9:$F$25,IF($E$38=Optionen!$B$9,5,4),0)/VLOOKUP(C146,DB!$D$8:$AQ$307,40,0))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IF(C147="","",VLOOKUP(SH!C147,DB!$D$8:$Z$307,23,0)*'6. Multiplikator'!$G$12*VLOOKUP(SH!$E$7,Bevölkerung!$B$9:$F$25,IF($E$38=Optionen!$B$9,5,4),0)/VLOOKUP(C147,DB!$D$8:$AQ$307,40,0))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IF(C148="","",VLOOKUP(SH!C148,DB!$D$8:$Z$307,23,0)*'6. Multiplikator'!$G$12*VLOOKUP(SH!$E$7,Bevölkerung!$B$9:$F$25,IF($E$38=Optionen!$B$9,5,4),0)/VLOOKUP(C148,DB!$D$8:$AQ$307,40,0))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IF(C149="","",VLOOKUP(SH!C149,DB!$D$8:$Z$307,23,0)*'6. Multiplikator'!$G$12*VLOOKUP(SH!$E$7,Bevölkerung!$B$9:$F$25,IF($E$38=Optionen!$B$9,5,4),0)/VLOOKUP(C149,DB!$D$8:$AQ$307,40,0))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IF(C150="","",VLOOKUP(SH!C150,DB!$D$8:$Z$307,23,0)*'6. Multiplikator'!$G$12*VLOOKUP(SH!$E$7,Bevölkerung!$B$9:$F$25,IF($E$38=Optionen!$B$9,5,4),0)/VLOOKUP(C150,DB!$D$8:$AQ$307,40,0))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IF(C151="","",VLOOKUP(SH!C151,DB!$D$8:$Z$307,23,0)*'6. Multiplikator'!$G$12*VLOOKUP(SH!$E$7,Bevölkerung!$B$9:$F$25,IF($E$38=Optionen!$B$9,5,4),0)/VLOOKUP(C151,DB!$D$8:$AQ$307,40,0))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IF(C152="","",VLOOKUP(SH!C152,DB!$D$8:$Z$307,23,0)*'6. Multiplikator'!$G$12*VLOOKUP(SH!$E$7,Bevölkerung!$B$9:$F$25,IF($E$38=Optionen!$B$9,5,4),0)/VLOOKUP(C152,DB!$D$8:$AQ$307,40,0))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IF(C153="","",VLOOKUP(SH!C153,DB!$D$8:$Z$307,23,0)*'6. Multiplikator'!$G$12*VLOOKUP(SH!$E$7,Bevölkerung!$B$9:$F$25,IF($E$38=Optionen!$B$9,5,4),0)/VLOOKUP(C153,DB!$D$8:$AQ$307,40,0))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IF(C154="","",VLOOKUP(SH!C154,DB!$D$8:$Z$307,23,0)*'6. Multiplikator'!$G$12*VLOOKUP(SH!$E$7,Bevölkerung!$B$9:$F$25,IF($E$38=Optionen!$B$9,5,4),0)/VLOOKUP(C154,DB!$D$8:$AQ$307,40,0))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IF(C155="","",VLOOKUP(SH!C155,DB!$D$8:$Z$307,23,0)*'6. Multiplikator'!$G$12*VLOOKUP(SH!$E$7,Bevölkerung!$B$9:$F$25,IF($E$38=Optionen!$B$9,5,4),0)/VLOOKUP(C155,DB!$D$8:$AQ$307,40,0))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IF(C156="","",VLOOKUP(SH!C156,DB!$D$8:$Z$307,23,0)*'6. Multiplikator'!$G$12*VLOOKUP(SH!$E$7,Bevölkerung!$B$9:$F$25,IF($E$38=Optionen!$B$9,5,4),0)/VLOOKUP(C156,DB!$D$8:$AQ$307,40,0))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IF(C157="","",VLOOKUP(SH!C157,DB!$D$8:$Z$307,23,0)*'6. Multiplikator'!$G$12*VLOOKUP(SH!$E$7,Bevölkerung!$B$9:$F$25,IF($E$38=Optionen!$B$9,5,4),0)/VLOOKUP(C157,DB!$D$8:$AQ$307,40,0))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IF(C158="","",VLOOKUP(SH!C158,DB!$D$8:$Z$307,23,0)*'6. Multiplikator'!$G$12*VLOOKUP(SH!$E$7,Bevölkerung!$B$9:$F$25,IF($E$38=Optionen!$B$9,5,4),0)/VLOOKUP(C158,DB!$D$8:$AQ$307,40,0))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IF(C159="","",VLOOKUP(SH!C159,DB!$D$8:$Z$307,23,0)*'6. Multiplikator'!$G$12*VLOOKUP(SH!$E$7,Bevölkerung!$B$9:$F$25,IF($E$38=Optionen!$B$9,5,4),0)/VLOOKUP(C159,DB!$D$8:$AQ$307,40,0))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IF(C160="","",VLOOKUP(SH!C160,DB!$D$8:$Z$307,23,0)*'6. Multiplikator'!$G$12*VLOOKUP(SH!$E$7,Bevölkerung!$B$9:$F$25,IF($E$38=Optionen!$B$9,5,4),0)/VLOOKUP(C160,DB!$D$8:$AQ$307,40,0))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IF(C161="","",VLOOKUP(SH!C161,DB!$D$8:$Z$307,23,0)*'6. Multiplikator'!$G$12*VLOOKUP(SH!$E$7,Bevölkerung!$B$9:$F$25,IF($E$38=Optionen!$B$9,5,4),0)/VLOOKUP(C161,DB!$D$8:$AQ$307,40,0))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IF(C162="","",VLOOKUP(SH!C162,DB!$D$8:$Z$307,23,0)*'6. Multiplikator'!$G$12*VLOOKUP(SH!$E$7,Bevölkerung!$B$9:$F$25,IF($E$38=Optionen!$B$9,5,4),0)/VLOOKUP(C162,DB!$D$8:$AQ$307,40,0))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IF(C163="","",VLOOKUP(SH!C163,DB!$D$8:$Z$307,23,0)*'6. Multiplikator'!$G$12*VLOOKUP(SH!$E$7,Bevölkerung!$B$9:$F$25,IF($E$38=Optionen!$B$9,5,4),0)/VLOOKUP(C163,DB!$D$8:$AQ$307,40,0))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IF(C164="","",VLOOKUP(SH!C164,DB!$D$8:$Z$307,23,0)*'6. Multiplikator'!$G$12*VLOOKUP(SH!$E$7,Bevölkerung!$B$9:$F$25,IF($E$38=Optionen!$B$9,5,4),0)/VLOOKUP(C164,DB!$D$8:$AQ$307,40,0))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IF(C165="","",VLOOKUP(SH!C165,DB!$D$8:$Z$307,23,0)*'6. Multiplikator'!$G$12*VLOOKUP(SH!$E$7,Bevölkerung!$B$9:$F$25,IF($E$38=Optionen!$B$9,5,4),0)/VLOOKUP(C165,DB!$D$8:$AQ$307,40,0))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IF(C166="","",VLOOKUP(SH!C166,DB!$D$8:$Z$307,23,0)*'6. Multiplikator'!$G$12*VLOOKUP(SH!$E$7,Bevölkerung!$B$9:$F$25,IF($E$38=Optionen!$B$9,5,4),0)/VLOOKUP(C166,DB!$D$8:$AQ$307,40,0))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IF(C167="","",VLOOKUP(SH!C167,DB!$D$8:$Z$307,23,0)*'6. Multiplikator'!$G$12*VLOOKUP(SH!$E$7,Bevölkerung!$B$9:$F$25,IF($E$38=Optionen!$B$9,5,4),0)/VLOOKUP(C167,DB!$D$8:$AQ$307,40,0))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IF(C168="","",VLOOKUP(SH!C168,DB!$D$8:$Z$307,23,0)*'6. Multiplikator'!$G$12*VLOOKUP(SH!$E$7,Bevölkerung!$B$9:$F$25,IF($E$38=Optionen!$B$9,5,4),0)/VLOOKUP(C168,DB!$D$8:$AQ$307,40,0))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IF(C169="","",VLOOKUP(SH!C169,DB!$D$8:$Z$307,23,0)*'6. Multiplikator'!$G$12*VLOOKUP(SH!$E$7,Bevölkerung!$B$9:$F$25,IF($E$38=Optionen!$B$9,5,4),0)/VLOOKUP(C169,DB!$D$8:$AQ$307,40,0))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IF(C170="","",VLOOKUP(SH!C170,DB!$D$8:$Z$307,23,0)*'6. Multiplikator'!$G$12*VLOOKUP(SH!$E$7,Bevölkerung!$B$9:$F$25,IF($E$38=Optionen!$B$9,5,4),0)/VLOOKUP(C170,DB!$D$8:$AQ$307,40,0))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IF(C171="","",VLOOKUP(SH!C171,DB!$D$8:$Z$307,23,0)*'6. Multiplikator'!$G$12*VLOOKUP(SH!$E$7,Bevölkerung!$B$9:$F$25,IF($E$38=Optionen!$B$9,5,4),0)/VLOOKUP(C171,DB!$D$8:$AQ$307,40,0))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IF(C172="","",VLOOKUP(SH!C172,DB!$D$8:$Z$307,23,0)*'6. Multiplikator'!$G$12*VLOOKUP(SH!$E$7,Bevölkerung!$B$9:$F$25,IF($E$38=Optionen!$B$9,5,4),0)/VLOOKUP(C172,DB!$D$8:$AQ$307,40,0))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IF(C173="","",VLOOKUP(SH!C173,DB!$D$8:$Z$307,23,0)*'6. Multiplikator'!$G$12*VLOOKUP(SH!$E$7,Bevölkerung!$B$9:$F$25,IF($E$38=Optionen!$B$9,5,4),0)/VLOOKUP(C173,DB!$D$8:$AQ$307,40,0))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IF(C174="","",VLOOKUP(SH!C174,DB!$D$8:$Z$307,23,0)*'6. Multiplikator'!$G$12*VLOOKUP(SH!$E$7,Bevölkerung!$B$9:$F$25,IF($E$38=Optionen!$B$9,5,4),0)/VLOOKUP(C174,DB!$D$8:$AQ$307,40,0))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IF(C175="","",VLOOKUP(SH!C175,DB!$D$8:$Z$307,23,0)*'6. Multiplikator'!$G$12*VLOOKUP(SH!$E$7,Bevölkerung!$B$9:$F$25,IF($E$38=Optionen!$B$9,5,4),0)/VLOOKUP(C175,DB!$D$8:$AQ$307,40,0))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IF(C176="","",VLOOKUP(SH!C176,DB!$D$8:$Z$307,23,0)*'6. Multiplikator'!$G$12*VLOOKUP(SH!$E$7,Bevölkerung!$B$9:$F$25,IF($E$38=Optionen!$B$9,5,4),0)/VLOOKUP(C176,DB!$D$8:$AQ$307,40,0))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IF(C177="","",VLOOKUP(SH!C177,DB!$D$8:$Z$307,23,0)*'6. Multiplikator'!$G$12*VLOOKUP(SH!$E$7,Bevölkerung!$B$9:$F$25,IF($E$38=Optionen!$B$9,5,4),0)/VLOOKUP(C177,DB!$D$8:$AQ$307,40,0))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IF(C178="","",VLOOKUP(SH!C178,DB!$D$8:$Z$307,23,0)*'6. Multiplikator'!$G$12*VLOOKUP(SH!$E$7,Bevölkerung!$B$9:$F$25,IF($E$38=Optionen!$B$9,5,4),0)/VLOOKUP(C178,DB!$D$8:$AQ$307,40,0))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IF(C179="","",VLOOKUP(SH!C179,DB!$D$8:$Z$307,23,0)*'6. Multiplikator'!$G$12*VLOOKUP(SH!$E$7,Bevölkerung!$B$9:$F$25,IF($E$38=Optionen!$B$9,5,4),0)/VLOOKUP(C179,DB!$D$8:$AQ$307,40,0))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IF(C180="","",VLOOKUP(SH!C180,DB!$D$8:$Z$307,23,0)*'6. Multiplikator'!$G$12*VLOOKUP(SH!$E$7,Bevölkerung!$B$9:$F$25,IF($E$38=Optionen!$B$9,5,4),0)/VLOOKUP(C180,DB!$D$8:$AQ$307,40,0))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IF(C181="","",VLOOKUP(SH!C181,DB!$D$8:$Z$307,23,0)*'6. Multiplikator'!$G$12*VLOOKUP(SH!$E$7,Bevölkerung!$B$9:$F$25,IF($E$38=Optionen!$B$9,5,4),0)/VLOOKUP(C181,DB!$D$8:$AQ$307,40,0))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IF(C182="","",VLOOKUP(SH!C182,DB!$D$8:$Z$307,23,0)*'6. Multiplikator'!$G$12*VLOOKUP(SH!$E$7,Bevölkerung!$B$9:$F$25,IF($E$38=Optionen!$B$9,5,4),0)/VLOOKUP(C182,DB!$D$8:$AQ$307,40,0))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IF(C183="","",VLOOKUP(SH!C183,DB!$D$8:$Z$307,23,0)*'6. Multiplikator'!$G$12*VLOOKUP(SH!$E$7,Bevölkerung!$B$9:$F$25,IF($E$38=Optionen!$B$9,5,4),0)/VLOOKUP(C183,DB!$D$8:$AQ$307,40,0))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IF(C184="","",VLOOKUP(SH!C184,DB!$D$8:$Z$307,23,0)*'6. Multiplikator'!$G$12*VLOOKUP(SH!$E$7,Bevölkerung!$B$9:$F$25,IF($E$38=Optionen!$B$9,5,4),0)/VLOOKUP(C184,DB!$D$8:$AQ$307,40,0))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IF(C185="","",VLOOKUP(SH!C185,DB!$D$8:$Z$307,23,0)*'6. Multiplikator'!$G$12*VLOOKUP(SH!$E$7,Bevölkerung!$B$9:$F$25,IF($E$38=Optionen!$B$9,5,4),0)/VLOOKUP(C185,DB!$D$8:$AQ$307,40,0))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IF(C186="","",VLOOKUP(SH!C186,DB!$D$8:$Z$307,23,0)*'6. Multiplikator'!$G$12*VLOOKUP(SH!$E$7,Bevölkerung!$B$9:$F$25,IF($E$38=Optionen!$B$9,5,4),0)/VLOOKUP(C186,DB!$D$8:$AQ$307,40,0))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IF(C187="","",VLOOKUP(SH!C187,DB!$D$8:$Z$307,23,0)*'6. Multiplikator'!$G$12*VLOOKUP(SH!$E$7,Bevölkerung!$B$9:$F$25,IF($E$38=Optionen!$B$9,5,4),0)/VLOOKUP(C187,DB!$D$8:$AQ$307,40,0))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IF(C188="","",VLOOKUP(SH!C188,DB!$D$8:$Z$307,23,0)*'6. Multiplikator'!$G$12*VLOOKUP(SH!$E$7,Bevölkerung!$B$9:$F$25,IF($E$38=Optionen!$B$9,5,4),0)/VLOOKUP(C188,DB!$D$8:$AQ$307,40,0))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IF(C189="","",VLOOKUP(SH!C189,DB!$D$8:$Z$307,23,0)*'6. Multiplikator'!$G$12*VLOOKUP(SH!$E$7,Bevölkerung!$B$9:$F$25,IF($E$38=Optionen!$B$9,5,4),0)/VLOOKUP(C189,DB!$D$8:$AQ$307,40,0))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IF(C190="","",VLOOKUP(SH!C190,DB!$D$8:$Z$307,23,0)*'6. Multiplikator'!$G$12*VLOOKUP(SH!$E$7,Bevölkerung!$B$9:$F$25,IF($E$38=Optionen!$B$9,5,4),0)/VLOOKUP(C190,DB!$D$8:$AQ$307,40,0))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IF(C191="","",VLOOKUP(SH!C191,DB!$D$8:$Z$307,23,0)*'6. Multiplikator'!$G$12*VLOOKUP(SH!$E$7,Bevölkerung!$B$9:$F$25,IF($E$38=Optionen!$B$9,5,4),0)/VLOOKUP(C191,DB!$D$8:$AQ$307,40,0))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IF(C192="","",VLOOKUP(SH!C192,DB!$D$8:$Z$307,23,0)*'6. Multiplikator'!$G$12*VLOOKUP(SH!$E$7,Bevölkerung!$B$9:$F$25,IF($E$38=Optionen!$B$9,5,4),0)/VLOOKUP(C192,DB!$D$8:$AQ$307,40,0))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322150.8811715066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322150.8811715066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80537.720292876649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F196/VLOOKUP(SH!E7,Bevölkerung!B9:D25,3,0)*1000</f>
        <v>110.67149265135281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D193:F193"/>
    <mergeCell ref="F199:H199"/>
    <mergeCell ref="E7:G7"/>
    <mergeCell ref="B197:E197"/>
    <mergeCell ref="F197:H197"/>
    <mergeCell ref="B198:E198"/>
    <mergeCell ref="F198:H198"/>
    <mergeCell ref="G193:H193"/>
    <mergeCell ref="B196:E196"/>
    <mergeCell ref="F196:H196"/>
    <mergeCell ref="C191:F191"/>
    <mergeCell ref="G191:H191"/>
    <mergeCell ref="C187:F187"/>
    <mergeCell ref="G187:H187"/>
    <mergeCell ref="C183:F183"/>
    <mergeCell ref="G183:H183"/>
    <mergeCell ref="C179:F179"/>
    <mergeCell ref="G179:H179"/>
    <mergeCell ref="C175:F175"/>
    <mergeCell ref="G175:H175"/>
    <mergeCell ref="C171:F171"/>
    <mergeCell ref="G171:H171"/>
    <mergeCell ref="C167:F167"/>
    <mergeCell ref="G184:H184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I184:K184"/>
    <mergeCell ref="C181:F181"/>
    <mergeCell ref="G181:H181"/>
    <mergeCell ref="I181:K181"/>
    <mergeCell ref="C182:F182"/>
    <mergeCell ref="G182:H182"/>
    <mergeCell ref="I182:K182"/>
    <mergeCell ref="I179:K179"/>
    <mergeCell ref="C180:F180"/>
    <mergeCell ref="G180:H180"/>
    <mergeCell ref="I180:K180"/>
    <mergeCell ref="I183:K183"/>
    <mergeCell ref="C184:F184"/>
    <mergeCell ref="C177:F177"/>
    <mergeCell ref="G177:H177"/>
    <mergeCell ref="I177:K177"/>
    <mergeCell ref="C178:F178"/>
    <mergeCell ref="G178:H178"/>
    <mergeCell ref="I178:K178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I167:K167"/>
    <mergeCell ref="C168:F168"/>
    <mergeCell ref="G168:H168"/>
    <mergeCell ref="I168:K168"/>
    <mergeCell ref="G167:H167"/>
    <mergeCell ref="C165:F165"/>
    <mergeCell ref="G165:H165"/>
    <mergeCell ref="I165:K165"/>
    <mergeCell ref="C166:F166"/>
    <mergeCell ref="G166:H166"/>
    <mergeCell ref="I166:K166"/>
    <mergeCell ref="G163:H163"/>
    <mergeCell ref="I163:K163"/>
    <mergeCell ref="C164:F164"/>
    <mergeCell ref="G164:H164"/>
    <mergeCell ref="I164:K164"/>
    <mergeCell ref="C163:F163"/>
    <mergeCell ref="C161:F161"/>
    <mergeCell ref="G161:H161"/>
    <mergeCell ref="I161:K161"/>
    <mergeCell ref="C162:F162"/>
    <mergeCell ref="G162:H162"/>
    <mergeCell ref="I162:K162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95:F95"/>
    <mergeCell ref="G95:H95"/>
    <mergeCell ref="I95:K95"/>
    <mergeCell ref="C96:F96"/>
    <mergeCell ref="G96:H96"/>
    <mergeCell ref="I96:K96"/>
    <mergeCell ref="C92:F92"/>
    <mergeCell ref="C93:F93"/>
    <mergeCell ref="G93:H93"/>
    <mergeCell ref="I93:K93"/>
    <mergeCell ref="C94:F94"/>
    <mergeCell ref="G94:H94"/>
    <mergeCell ref="I94:K94"/>
    <mergeCell ref="C87:F87"/>
    <mergeCell ref="C88:F88"/>
    <mergeCell ref="C89:F89"/>
    <mergeCell ref="C90:F90"/>
    <mergeCell ref="C91:F91"/>
    <mergeCell ref="I88:K88"/>
    <mergeCell ref="I89:K89"/>
    <mergeCell ref="C82:F82"/>
    <mergeCell ref="C83:F83"/>
    <mergeCell ref="C84:F84"/>
    <mergeCell ref="C85:F85"/>
    <mergeCell ref="C86:F86"/>
    <mergeCell ref="C77:F77"/>
    <mergeCell ref="C78:F78"/>
    <mergeCell ref="C79:F79"/>
    <mergeCell ref="C80:F80"/>
    <mergeCell ref="C81:F81"/>
    <mergeCell ref="C72:F72"/>
    <mergeCell ref="C73:F73"/>
    <mergeCell ref="C74:F74"/>
    <mergeCell ref="C75:F75"/>
    <mergeCell ref="C76:F76"/>
    <mergeCell ref="C67:F67"/>
    <mergeCell ref="C68:F68"/>
    <mergeCell ref="C69:F69"/>
    <mergeCell ref="C70:F70"/>
    <mergeCell ref="C71:F71"/>
    <mergeCell ref="C62:F62"/>
    <mergeCell ref="C63:F63"/>
    <mergeCell ref="C64:F64"/>
    <mergeCell ref="C65:F65"/>
    <mergeCell ref="C66:F66"/>
    <mergeCell ref="I90:K90"/>
    <mergeCell ref="I91:K91"/>
    <mergeCell ref="I92:K92"/>
    <mergeCell ref="C49:F49"/>
    <mergeCell ref="C50:F50"/>
    <mergeCell ref="C51:F51"/>
    <mergeCell ref="C52:F52"/>
    <mergeCell ref="C53:F53"/>
    <mergeCell ref="C54:F54"/>
    <mergeCell ref="C55:F55"/>
    <mergeCell ref="C56:F56"/>
    <mergeCell ref="C57:F57"/>
    <mergeCell ref="C58:F58"/>
    <mergeCell ref="C59:F59"/>
    <mergeCell ref="C60:F60"/>
    <mergeCell ref="C61:F61"/>
    <mergeCell ref="I85:K85"/>
    <mergeCell ref="I86:K86"/>
    <mergeCell ref="I87:K87"/>
    <mergeCell ref="I80:K80"/>
    <mergeCell ref="I81:K81"/>
    <mergeCell ref="I82:K82"/>
    <mergeCell ref="I62:K62"/>
    <mergeCell ref="I63:K63"/>
    <mergeCell ref="I64:K64"/>
    <mergeCell ref="I83:K83"/>
    <mergeCell ref="I84:K84"/>
    <mergeCell ref="I75:K75"/>
    <mergeCell ref="I76:K76"/>
    <mergeCell ref="I77:K77"/>
    <mergeCell ref="I78:K78"/>
    <mergeCell ref="I79:K79"/>
    <mergeCell ref="I70:K70"/>
    <mergeCell ref="I71:K71"/>
    <mergeCell ref="I72:K72"/>
    <mergeCell ref="I73:K73"/>
    <mergeCell ref="I74:K74"/>
    <mergeCell ref="I56:K56"/>
    <mergeCell ref="I57:K57"/>
    <mergeCell ref="I58:K58"/>
    <mergeCell ref="I59:K59"/>
    <mergeCell ref="G89:H89"/>
    <mergeCell ref="G90:H90"/>
    <mergeCell ref="G91:H91"/>
    <mergeCell ref="G92:H92"/>
    <mergeCell ref="G65:H65"/>
    <mergeCell ref="G66:H66"/>
    <mergeCell ref="G67:H67"/>
    <mergeCell ref="G68:H68"/>
    <mergeCell ref="G59:H59"/>
    <mergeCell ref="G60:H60"/>
    <mergeCell ref="G61:H61"/>
    <mergeCell ref="G62:H62"/>
    <mergeCell ref="G63:H63"/>
    <mergeCell ref="I65:K65"/>
    <mergeCell ref="I66:K66"/>
    <mergeCell ref="I67:K67"/>
    <mergeCell ref="I68:K68"/>
    <mergeCell ref="I69:K69"/>
    <mergeCell ref="I60:K60"/>
    <mergeCell ref="I61:K61"/>
    <mergeCell ref="I44:K44"/>
    <mergeCell ref="I45:K45"/>
    <mergeCell ref="I46:K46"/>
    <mergeCell ref="I47:K47"/>
    <mergeCell ref="I48:K48"/>
    <mergeCell ref="I49:K49"/>
    <mergeCell ref="I50:K50"/>
    <mergeCell ref="I51:K51"/>
    <mergeCell ref="I55:K55"/>
    <mergeCell ref="I52:K52"/>
    <mergeCell ref="I53:K53"/>
    <mergeCell ref="I54:K54"/>
    <mergeCell ref="G84:H84"/>
    <mergeCell ref="G85:H85"/>
    <mergeCell ref="G86:H86"/>
    <mergeCell ref="G87:H87"/>
    <mergeCell ref="G88:H88"/>
    <mergeCell ref="G79:H79"/>
    <mergeCell ref="G80:H80"/>
    <mergeCell ref="G81:H81"/>
    <mergeCell ref="G82:H82"/>
    <mergeCell ref="G83:H83"/>
    <mergeCell ref="G74:H74"/>
    <mergeCell ref="G75:H75"/>
    <mergeCell ref="G76:H76"/>
    <mergeCell ref="G77:H77"/>
    <mergeCell ref="G78:H78"/>
    <mergeCell ref="G69:H69"/>
    <mergeCell ref="G70:H70"/>
    <mergeCell ref="G71:H71"/>
    <mergeCell ref="G72:H72"/>
    <mergeCell ref="G73:H73"/>
    <mergeCell ref="G64:H64"/>
    <mergeCell ref="G54:H54"/>
    <mergeCell ref="G55:H55"/>
    <mergeCell ref="G56:H56"/>
    <mergeCell ref="G57:H57"/>
    <mergeCell ref="G58:H58"/>
    <mergeCell ref="G49:H49"/>
    <mergeCell ref="G50:H50"/>
    <mergeCell ref="G51:H51"/>
    <mergeCell ref="G52:H52"/>
    <mergeCell ref="G53:H53"/>
    <mergeCell ref="C48:F48"/>
    <mergeCell ref="G44:H44"/>
    <mergeCell ref="G45:H45"/>
    <mergeCell ref="G46:H46"/>
    <mergeCell ref="G47:H47"/>
    <mergeCell ref="G48:H48"/>
    <mergeCell ref="C44:F44"/>
    <mergeCell ref="C45:F45"/>
    <mergeCell ref="C46:F46"/>
    <mergeCell ref="C47:F47"/>
    <mergeCell ref="I31:K31"/>
    <mergeCell ref="I25:K25"/>
    <mergeCell ref="I26:K26"/>
    <mergeCell ref="I27:K27"/>
    <mergeCell ref="I28:K28"/>
    <mergeCell ref="I29:K29"/>
    <mergeCell ref="I30:K30"/>
    <mergeCell ref="G29:H29"/>
    <mergeCell ref="G30:H30"/>
    <mergeCell ref="G31:H31"/>
    <mergeCell ref="G25:H25"/>
    <mergeCell ref="G26:H26"/>
    <mergeCell ref="G27:H27"/>
    <mergeCell ref="G28:H28"/>
    <mergeCell ref="C27:F27"/>
    <mergeCell ref="C28:F28"/>
    <mergeCell ref="C29:F29"/>
    <mergeCell ref="C30:F30"/>
    <mergeCell ref="C31:F31"/>
    <mergeCell ref="G18:H18"/>
    <mergeCell ref="G19:H19"/>
    <mergeCell ref="G20:H20"/>
    <mergeCell ref="G21:H21"/>
    <mergeCell ref="G22:H22"/>
    <mergeCell ref="C21:F21"/>
    <mergeCell ref="C22:F22"/>
    <mergeCell ref="C23:F23"/>
    <mergeCell ref="C24:F24"/>
    <mergeCell ref="C25:F25"/>
    <mergeCell ref="G23:H23"/>
    <mergeCell ref="G24:H24"/>
    <mergeCell ref="B4:C4"/>
    <mergeCell ref="B14:K14"/>
    <mergeCell ref="C16:F16"/>
    <mergeCell ref="G16:H16"/>
    <mergeCell ref="I16:K16"/>
    <mergeCell ref="C26:F26"/>
    <mergeCell ref="C17:F17"/>
    <mergeCell ref="G17:H17"/>
    <mergeCell ref="I17:K17"/>
    <mergeCell ref="C18:F18"/>
    <mergeCell ref="C19:F19"/>
    <mergeCell ref="C20:F20"/>
    <mergeCell ref="I18:K18"/>
    <mergeCell ref="I19:K19"/>
    <mergeCell ref="I20:K20"/>
    <mergeCell ref="I21:K21"/>
    <mergeCell ref="I22:K22"/>
    <mergeCell ref="I23:K23"/>
    <mergeCell ref="I24:K24"/>
    <mergeCell ref="E12:G12"/>
    <mergeCell ref="B11:E11"/>
    <mergeCell ref="F11:I11"/>
    <mergeCell ref="J11:K11"/>
    <mergeCell ref="C42:F42"/>
    <mergeCell ref="G42:H42"/>
    <mergeCell ref="I42:K42"/>
    <mergeCell ref="C43:F43"/>
    <mergeCell ref="G43:H43"/>
    <mergeCell ref="G33:H33"/>
    <mergeCell ref="D33:F33"/>
    <mergeCell ref="I33:K33"/>
    <mergeCell ref="B40:K40"/>
    <mergeCell ref="I43:K43"/>
    <mergeCell ref="E38:G38"/>
  </mergeCells>
  <phoneticPr fontId="23" type="noConversion"/>
  <conditionalFormatting sqref="B14:K14">
    <cfRule type="notContainsBlanks" dxfId="66" priority="67">
      <formula>LEN(TRIM(B14))&gt;0</formula>
    </cfRule>
  </conditionalFormatting>
  <conditionalFormatting sqref="C32:F32">
    <cfRule type="expression" dxfId="65" priority="53">
      <formula>$B31&lt;&gt;""</formula>
    </cfRule>
  </conditionalFormatting>
  <conditionalFormatting sqref="G32:H32">
    <cfRule type="expression" dxfId="64" priority="51">
      <formula>$B31&lt;&gt;""</formula>
    </cfRule>
  </conditionalFormatting>
  <conditionalFormatting sqref="B40:K40">
    <cfRule type="containsText" dxfId="63" priority="46" operator="containsText" text="Es werden">
      <formula>NOT(ISERROR(SEARCH("Es werden",B40)))</formula>
    </cfRule>
  </conditionalFormatting>
  <conditionalFormatting sqref="B17:B32">
    <cfRule type="expression" dxfId="62" priority="28">
      <formula>$B16&lt;&gt;""</formula>
    </cfRule>
  </conditionalFormatting>
  <conditionalFormatting sqref="G20:H31">
    <cfRule type="expression" dxfId="61" priority="26">
      <formula>$G19&lt;&gt;""</formula>
    </cfRule>
  </conditionalFormatting>
  <conditionalFormatting sqref="I20:K31">
    <cfRule type="expression" dxfId="60" priority="25">
      <formula>$I19&lt;&gt;""</formula>
    </cfRule>
  </conditionalFormatting>
  <conditionalFormatting sqref="C17:F31">
    <cfRule type="expression" dxfId="59" priority="27">
      <formula>$C16&lt;&gt;""</formula>
    </cfRule>
  </conditionalFormatting>
  <conditionalFormatting sqref="G17:H31">
    <cfRule type="expression" dxfId="58" priority="19">
      <formula>$B16&lt;&gt;""</formula>
    </cfRule>
  </conditionalFormatting>
  <conditionalFormatting sqref="I17:K31">
    <cfRule type="expression" dxfId="57" priority="17">
      <formula>$B16&lt;&gt;""</formula>
    </cfRule>
  </conditionalFormatting>
  <conditionalFormatting sqref="B43">
    <cfRule type="expression" dxfId="56" priority="15">
      <formula>$B42&lt;&gt;""</formula>
    </cfRule>
  </conditionalFormatting>
  <conditionalFormatting sqref="C47:F192">
    <cfRule type="expression" dxfId="55" priority="14">
      <formula>$C46&lt;&gt;""</formula>
    </cfRule>
  </conditionalFormatting>
  <conditionalFormatting sqref="G43:H192">
    <cfRule type="expression" dxfId="54" priority="13">
      <formula>$G42&lt;&gt;""</formula>
    </cfRule>
  </conditionalFormatting>
  <conditionalFormatting sqref="I43:K43">
    <cfRule type="expression" dxfId="53" priority="12">
      <formula>$G42&lt;&gt;""</formula>
    </cfRule>
  </conditionalFormatting>
  <conditionalFormatting sqref="B44:B192">
    <cfRule type="expression" dxfId="52" priority="11">
      <formula>$B43&lt;&gt;""</formula>
    </cfRule>
  </conditionalFormatting>
  <conditionalFormatting sqref="I44:K192">
    <cfRule type="expression" dxfId="51" priority="8">
      <formula>$G43&lt;&gt;""</formula>
    </cfRule>
  </conditionalFormatting>
  <conditionalFormatting sqref="I43:K192">
    <cfRule type="containsText" dxfId="50" priority="2" operator="containsText" text="Bereits in gewähltem Paket">
      <formula>NOT(ISERROR(SEARCH("Bereits in gewähltem Paket",I43)))</formula>
    </cfRule>
  </conditionalFormatting>
  <conditionalFormatting sqref="C43:F46">
    <cfRule type="expression" dxfId="49" priority="1">
      <formula>$C42&lt;&gt;""</formula>
    </cfRule>
  </conditionalFormatting>
  <dataValidations count="1">
    <dataValidation type="list" allowBlank="1" showInputMessage="1" showErrorMessage="1" sqref="C193:C194" xr:uid="{00000000-0002-0000-0900-000000000000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5E8C7491-99D8-4D14-9546-142139DFE369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20" id="{B80606ED-224D-4C38-9894-37FD56CA618B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8" id="{3ABA1D0E-5FCA-44F0-B173-DCB9D5AC60D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6" id="{0AD27B8A-BF17-4331-8D31-E9454C963532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7" id="{2921F326-D45F-4ACA-A405-D235E2ACCCF0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6" id="{6CB618CD-FC62-47D0-A87B-8D47E4FF64C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G45:H192</xm:sqref>
        </x14:conditionalFormatting>
        <x14:conditionalFormatting xmlns:xm="http://schemas.microsoft.com/office/excel/2006/main">
          <x14:cfRule type="expression" priority="3" id="{B1B799C0-EF07-465C-A6FF-A4CDFFC93752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900-000001000000}">
          <x14:formula1>
            <xm:f>Bevölkerung!$B$9:$B$24</xm:f>
          </x14:formula1>
          <xm:sqref>E7</xm:sqref>
        </x14:dataValidation>
        <x14:dataValidation type="list" allowBlank="1" showInputMessage="1" showErrorMessage="1" xr:uid="{00000000-0002-0000-0900-000002000000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00000000-0002-0000-0900-000003000000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00000000-0002-0000-0900-000004000000}">
          <x14:formula1>
            <xm:f>Optionen!$B$9:$B$10</xm:f>
          </x14:formula1>
          <xm:sqref>E38:G38 E12:G12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5"/>
  <dimension ref="A1:L200"/>
  <sheetViews>
    <sheetView showGridLines="0" zoomScale="127" zoomScaleNormal="150" workbookViewId="0">
      <selection activeCell="C18" sqref="C18:F18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109375" customWidth="1"/>
    <col min="3" max="3" width="8.77734375" customWidth="1"/>
    <col min="4" max="4" width="23.5546875" customWidth="1"/>
    <col min="5" max="5" width="8.77734375" customWidth="1"/>
    <col min="6" max="6" width="16.77734375" customWidth="1"/>
    <col min="7" max="7" width="8.77734375" customWidth="1"/>
    <col min="8" max="8" width="13.44140625" customWidth="1"/>
    <col min="9" max="10" width="17.21875" customWidth="1"/>
    <col min="11" max="11" width="19.664062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235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236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237</v>
      </c>
      <c r="C7" s="44"/>
      <c r="D7" s="44"/>
      <c r="E7" s="220">
        <v>30000</v>
      </c>
      <c r="F7" s="220"/>
      <c r="G7" s="220"/>
      <c r="H7" s="46" t="s">
        <v>238</v>
      </c>
      <c r="I7" s="44"/>
      <c r="J7" s="44"/>
      <c r="K7" s="44"/>
    </row>
    <row r="8" spans="2:11" x14ac:dyDescent="0.3">
      <c r="B8" s="44" t="s">
        <v>264</v>
      </c>
      <c r="C8" s="44"/>
      <c r="D8" s="44"/>
      <c r="E8" s="220" t="s">
        <v>74</v>
      </c>
      <c r="F8" s="220"/>
      <c r="G8" s="220"/>
      <c r="H8" s="46" t="s">
        <v>294</v>
      </c>
      <c r="I8" s="44"/>
      <c r="J8" s="44"/>
      <c r="K8" s="44"/>
    </row>
    <row r="9" spans="2:11" x14ac:dyDescent="0.3">
      <c r="E9" s="124"/>
      <c r="F9" s="124"/>
      <c r="G9" s="124"/>
      <c r="H9" s="100"/>
    </row>
    <row r="10" spans="2:11" x14ac:dyDescent="0.3">
      <c r="B10" s="45" t="s">
        <v>184</v>
      </c>
      <c r="C10" s="45"/>
      <c r="D10" s="45"/>
      <c r="E10" s="45"/>
      <c r="F10" s="45"/>
      <c r="G10" s="45"/>
      <c r="H10" s="45"/>
      <c r="I10" s="45"/>
      <c r="J10" s="45"/>
      <c r="K10" s="45"/>
    </row>
    <row r="11" spans="2:11" x14ac:dyDescent="0.3">
      <c r="E11" s="124"/>
      <c r="F11" s="124"/>
      <c r="G11" s="124"/>
      <c r="H11" s="100"/>
    </row>
    <row r="12" spans="2:11" x14ac:dyDescent="0.3">
      <c r="B12" s="16" t="s">
        <v>263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1" x14ac:dyDescent="0.3">
      <c r="B13" s="44" t="s">
        <v>262</v>
      </c>
      <c r="C13" s="44"/>
      <c r="D13" s="44"/>
      <c r="E13" s="220" t="s">
        <v>248</v>
      </c>
      <c r="F13" s="220"/>
      <c r="G13" s="220"/>
      <c r="H13" s="44"/>
      <c r="I13" s="44"/>
      <c r="J13" s="44"/>
      <c r="K13" s="44"/>
    </row>
    <row r="14" spans="2:11" x14ac:dyDescent="0.3"/>
    <row r="15" spans="2:11" x14ac:dyDescent="0.3">
      <c r="B15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5" s="225"/>
      <c r="D15" s="225"/>
      <c r="E15" s="225"/>
      <c r="F15" s="225"/>
      <c r="G15" s="225"/>
      <c r="H15" s="225"/>
      <c r="I15" s="225"/>
      <c r="J15" s="225"/>
      <c r="K15" s="225"/>
    </row>
    <row r="16" spans="2:11" x14ac:dyDescent="0.3"/>
    <row r="17" spans="2:11" x14ac:dyDescent="0.3">
      <c r="B17" s="16" t="s">
        <v>121</v>
      </c>
      <c r="C17" s="221" t="s">
        <v>180</v>
      </c>
      <c r="D17" s="221"/>
      <c r="E17" s="221"/>
      <c r="F17" s="221"/>
      <c r="G17" s="226" t="str">
        <f>IF('2. Erfassung der Leistungen'!D8="(Bitte Wählen)","",CONCATENATE("Anzahl ",'2. Erfassung der Leistungen'!D8))</f>
        <v xml:space="preserve">Anzahl </v>
      </c>
      <c r="H17" s="226"/>
      <c r="I17" s="226" t="s">
        <v>188</v>
      </c>
      <c r="J17" s="226"/>
      <c r="K17" s="226"/>
    </row>
    <row r="18" spans="2:11" x14ac:dyDescent="0.3">
      <c r="B18" t="str">
        <f>IF(C18&lt;&gt;"",1,"")</f>
        <v/>
      </c>
      <c r="C18" s="217"/>
      <c r="D18" s="217"/>
      <c r="E18" s="217"/>
      <c r="F18" s="217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Multiplikator'!$B$16:$N$30,9,0)*VLOOKUP($E$8,Bevölkerung!$B$9:$F$24,IF('Preisbildung (Kommune)'!$E$13=Optionen!$B$9,5,4),0)*$E$7/VLOOKUP($E$8,Bevölkerung!$B$9:$D$24,3,0)*VLOOKUP($D$34,'6.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2" si="0">IF(C19&lt;&gt;"",1,"")</f>
        <v/>
      </c>
      <c r="C19" s="181"/>
      <c r="D19" s="181"/>
      <c r="E19" s="181"/>
      <c r="F19" s="181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Multiplikator'!$B$16:$N$30,9,0)*VLOOKUP($E$8,Bevölkerung!$B$9:$F$24,IF('Preisbildung (Kommune)'!$E$13=Optionen!$B$9,5,4),0)*$E$7/VLOOKUP($E$8,Bevölkerung!$B$9:$D$24,3,0)*VLOOKUP($D$34,'6.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181"/>
      <c r="D20" s="181"/>
      <c r="E20" s="181"/>
      <c r="F20" s="181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Multiplikator'!$B$16:$N$30,9,0)*VLOOKUP($E$8,Bevölkerung!$B$9:$F$24,IF('Preisbildung (Kommune)'!$E$13=Optionen!$B$9,5,4),0)*$E$7/VLOOKUP($E$8,Bevölkerung!$B$9:$D$24,3,0)*VLOOKUP($D$34,'6.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181"/>
      <c r="D21" s="181"/>
      <c r="E21" s="181"/>
      <c r="F21" s="181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Multiplikator'!$B$16:$N$30,9,0)*VLOOKUP($E$8,Bevölkerung!$B$9:$F$24,IF('Preisbildung (Kommune)'!$E$13=Optionen!$B$9,5,4),0)*$E$7/VLOOKUP($E$8,Bevölkerung!$B$9:$D$24,3,0)*VLOOKUP($D$34,'6.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181"/>
      <c r="D22" s="181"/>
      <c r="E22" s="181"/>
      <c r="F22" s="181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Multiplikator'!$B$16:$N$30,9,0)*VLOOKUP($E$8,Bevölkerung!$B$9:$F$24,IF('Preisbildung (Kommune)'!$E$13=Optionen!$B$9,5,4),0)*$E$7/VLOOKUP($E$8,Bevölkerung!$B$9:$D$24,3,0)*VLOOKUP($D$34,'6.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181"/>
      <c r="D23" s="181"/>
      <c r="E23" s="181"/>
      <c r="F23" s="181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Multiplikator'!$B$16:$N$30,9,0)*VLOOKUP($E$8,Bevölkerung!$B$9:$F$24,IF('Preisbildung (Kommune)'!$E$13=Optionen!$B$9,5,4),0)*$E$7/VLOOKUP($E$8,Bevölkerung!$B$9:$D$24,3,0)*VLOOKUP($D$34,'6.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181"/>
      <c r="D24" s="181"/>
      <c r="E24" s="181"/>
      <c r="F24" s="181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Multiplikator'!$B$16:$N$30,9,0)*VLOOKUP($E$8,Bevölkerung!$B$9:$F$24,IF('Preisbildung (Kommune)'!$E$13=Optionen!$B$9,5,4),0)*$E$7/VLOOKUP($E$8,Bevölkerung!$B$9:$D$24,3,0)*VLOOKUP($D$34,'6.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181"/>
      <c r="D25" s="181"/>
      <c r="E25" s="181"/>
      <c r="F25" s="181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Multiplikator'!$B$16:$N$30,9,0)*VLOOKUP($E$8,Bevölkerung!$B$9:$F$24,IF('Preisbildung (Kommune)'!$E$13=Optionen!$B$9,5,4),0)*$E$7/VLOOKUP($E$8,Bevölkerung!$B$9:$D$24,3,0)*VLOOKUP($D$34,'6.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181"/>
      <c r="D26" s="181"/>
      <c r="E26" s="181"/>
      <c r="F26" s="181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Multiplikator'!$B$16:$N$30,9,0)*VLOOKUP($E$8,Bevölkerung!$B$9:$F$24,IF('Preisbildung (Kommune)'!$E$13=Optionen!$B$9,5,4),0)*$E$7/VLOOKUP($E$8,Bevölkerung!$B$9:$D$24,3,0)*VLOOKUP($D$34,'6.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181"/>
      <c r="D27" s="181"/>
      <c r="E27" s="181"/>
      <c r="F27" s="181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Multiplikator'!$B$16:$N$30,9,0)*VLOOKUP($E$8,Bevölkerung!$B$9:$F$24,IF('Preisbildung (Kommune)'!$E$13=Optionen!$B$9,5,4),0)*$E$7/VLOOKUP($E$8,Bevölkerung!$B$9:$D$24,3,0)*VLOOKUP($D$34,'6.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181"/>
      <c r="D28" s="181"/>
      <c r="E28" s="181"/>
      <c r="F28" s="181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Multiplikator'!$B$16:$N$30,9,0)*VLOOKUP($E$8,Bevölkerung!$B$9:$F$24,IF('Preisbildung (Kommune)'!$E$13=Optionen!$B$9,5,4),0)*$E$7/VLOOKUP($E$8,Bevölkerung!$B$9:$D$24,3,0)*VLOOKUP($D$34,'6.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181"/>
      <c r="D29" s="181"/>
      <c r="E29" s="181"/>
      <c r="F29" s="181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Multiplikator'!$B$16:$N$30,9,0)*VLOOKUP($E$8,Bevölkerung!$B$9:$F$24,IF('Preisbildung (Kommune)'!$E$13=Optionen!$B$9,5,4),0)*$E$7/VLOOKUP($E$8,Bevölkerung!$B$9:$D$24,3,0)*VLOOKUP($D$34,'6.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181"/>
      <c r="D30" s="181"/>
      <c r="E30" s="181"/>
      <c r="F30" s="181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Multiplikator'!$B$16:$N$30,9,0)*VLOOKUP($E$8,Bevölkerung!$B$9:$F$24,IF('Preisbildung (Kommune)'!$E$13=Optionen!$B$9,5,4),0)*$E$7/VLOOKUP($E$8,Bevölkerung!$B$9:$D$24,3,0)*VLOOKUP($D$34,'6.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181"/>
      <c r="D31" s="181"/>
      <c r="E31" s="181"/>
      <c r="F31" s="181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Multiplikator'!$B$16:$N$30,9,0)*VLOOKUP($E$8,Bevölkerung!$B$9:$F$24,IF('Preisbildung (Kommune)'!$E$13=Optionen!$B$9,5,4),0)*$E$7/VLOOKUP($E$8,Bevölkerung!$B$9:$D$24,3,0)*VLOOKUP($D$34,'6. Multiplikator'!$B$35:$I$49,6,0)/VLOOKUP(C31,'6. Multiplikator'!$B$16:$N$30,12,0))</f>
        <v/>
      </c>
      <c r="J31" s="224"/>
      <c r="K31" s="224"/>
    </row>
    <row r="32" spans="2:11" x14ac:dyDescent="0.3">
      <c r="B32" t="str">
        <f t="shared" si="0"/>
        <v/>
      </c>
      <c r="C32" s="181"/>
      <c r="D32" s="181"/>
      <c r="E32" s="181"/>
      <c r="F32" s="181"/>
      <c r="G32" s="223" t="str">
        <f>IF(C32="","",VLOOKUP(C32,'5. Bündelung zu Paketen'!$C$14:$F$28,4,0))</f>
        <v/>
      </c>
      <c r="H32" s="223"/>
      <c r="I32" s="224" t="str">
        <f>IF(C32="","",VLOOKUP(C32,'6. Multiplikator'!$B$16:$N$30,9,0)*VLOOKUP($E$8,Bevölkerung!$B$9:$F$24,IF('Preisbildung (Kommune)'!$E$13=Optionen!$B$9,5,4),0)*$E$7/VLOOKUP($E$8,Bevölkerung!$B$9:$D$24,3,0)*VLOOKUP($D$34,'6. Multiplikator'!$B$35:$I$49,6,0)/VLOOKUP(C32,'6. Multiplikator'!$B$16:$N$30,12,0))</f>
        <v/>
      </c>
      <c r="J32" s="224"/>
      <c r="K32" s="224"/>
    </row>
    <row r="33" spans="2:11" ht="3.45" customHeight="1" x14ac:dyDescent="0.3"/>
    <row r="34" spans="2:11" x14ac:dyDescent="0.3">
      <c r="B34" s="48" t="s">
        <v>30</v>
      </c>
      <c r="C34" s="48"/>
      <c r="D34" s="218">
        <f>15-COUNTIF($C$18:$C$32,"")</f>
        <v>0</v>
      </c>
      <c r="E34" s="218"/>
      <c r="F34" s="218"/>
      <c r="G34" s="219">
        <f>SUM(G18:H32)</f>
        <v>0</v>
      </c>
      <c r="H34" s="219"/>
      <c r="I34" s="214">
        <f>SUM(I18:K32)</f>
        <v>0</v>
      </c>
      <c r="J34" s="214"/>
      <c r="K34" s="214"/>
    </row>
    <row r="35" spans="2:11" x14ac:dyDescent="0.3"/>
    <row r="36" spans="2:11" x14ac:dyDescent="0.3">
      <c r="B36" s="45" t="s">
        <v>187</v>
      </c>
      <c r="C36" s="45"/>
      <c r="D36" s="45"/>
      <c r="E36" s="45"/>
      <c r="F36" s="45"/>
      <c r="G36" s="45"/>
      <c r="H36" s="45"/>
      <c r="I36" s="45"/>
      <c r="J36" s="45"/>
      <c r="K36" s="45"/>
    </row>
    <row r="37" spans="2:11" x14ac:dyDescent="0.3"/>
    <row r="38" spans="2:11" x14ac:dyDescent="0.3">
      <c r="B38" s="16" t="s">
        <v>263</v>
      </c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44" t="s">
        <v>262</v>
      </c>
      <c r="C39" s="44"/>
      <c r="D39" s="44"/>
      <c r="E39" s="220" t="s">
        <v>248</v>
      </c>
      <c r="F39" s="220"/>
      <c r="G39" s="220"/>
      <c r="H39" s="44"/>
      <c r="I39" s="44"/>
      <c r="J39" s="44"/>
      <c r="K39" s="44"/>
    </row>
    <row r="40" spans="2:11" x14ac:dyDescent="0.3"/>
    <row r="41" spans="2:11" x14ac:dyDescent="0.3">
      <c r="B41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1" s="190"/>
      <c r="D41" s="190"/>
      <c r="E41" s="190"/>
      <c r="F41" s="190"/>
      <c r="G41" s="190"/>
      <c r="H41" s="190"/>
      <c r="I41" s="190"/>
      <c r="J41" s="190"/>
      <c r="K41" s="190"/>
    </row>
    <row r="42" spans="2:11" x14ac:dyDescent="0.3"/>
    <row r="43" spans="2:11" x14ac:dyDescent="0.3">
      <c r="B43" s="16" t="s">
        <v>121</v>
      </c>
      <c r="C43" s="221" t="str">
        <f>IF('2. Erfassung der Leistungen'!$D$7="(Bitte Wählen)","",CONCATENATE("Name ",IF('2. Erfassung der Leistungen'!$D$7=Optionen!$B$5,"des ","der "),'2. Erfassung der Leistungen'!$D$7))</f>
        <v>Name des Online-Dienst</v>
      </c>
      <c r="D43" s="221"/>
      <c r="E43" s="221"/>
      <c r="F43" s="221"/>
      <c r="G43" s="226" t="str">
        <f>IF('2. Erfassung der Leistungen'!$D$7="(Bitte Wählen)","",CONCATENATE("Preis je ",'2. Erfassung der Leistungen'!$D$7))</f>
        <v>Preis je Online-Dienst</v>
      </c>
      <c r="H43" s="226"/>
      <c r="I43" s="221" t="s">
        <v>239</v>
      </c>
      <c r="J43" s="221"/>
      <c r="K43" s="221"/>
    </row>
    <row r="44" spans="2:11" x14ac:dyDescent="0.3">
      <c r="B44" t="str">
        <f>IF(C44&lt;&gt;"",1,"")</f>
        <v/>
      </c>
      <c r="C44" s="181" t="s">
        <v>178</v>
      </c>
      <c r="D44" s="181"/>
      <c r="E44" s="181"/>
      <c r="F44" s="181"/>
      <c r="G44" s="187" t="str">
        <f>IF(C44="","",VLOOKUP(C44,DB!$D$8:$Z$308,23,0)*VLOOKUP($E$8,Bevölkerung!$B$9:$F$24,IF('Preisbildung (Kommune)'!$E$39=Optionen!$B$9,5,4),0)*$E$7/VLOOKUP($E$8,Bevölkerung!$B$9:$D$24,3,0)*('6. Multiplikator'!$G$12/VLOOKUP(C44,DB!$D$8:$AQ$307,40,0)))</f>
        <v/>
      </c>
      <c r="H44" s="187"/>
      <c r="I44" s="180"/>
      <c r="J44" s="180"/>
      <c r="K44" s="180"/>
    </row>
    <row r="45" spans="2:11" x14ac:dyDescent="0.3">
      <c r="B45" t="str">
        <f>IF(C45&lt;&gt;"",B44+1,"")</f>
        <v/>
      </c>
      <c r="C45" s="181" t="s">
        <v>178</v>
      </c>
      <c r="D45" s="181"/>
      <c r="E45" s="181"/>
      <c r="F45" s="181"/>
      <c r="G45" s="187" t="str">
        <f>IF(C45="","",VLOOKUP(C45,DB!$D$8:$Z$308,23,0)*VLOOKUP($E$8,Bevölkerung!$B$9:$F$24,IF('Preisbildung (Kommune)'!$E$39=Optionen!$B$9,5,4),0)*$E$7/VLOOKUP($E$8,Bevölkerung!$B$9:$D$24,3,0)*('6. Multiplikator'!$G$12/VLOOKUP(C45,DB!$D$8:$AQ$307,40,0)))</f>
        <v/>
      </c>
      <c r="H45" s="187"/>
      <c r="I45" s="169"/>
      <c r="J45" s="169"/>
      <c r="K45" s="169"/>
    </row>
    <row r="46" spans="2:11" x14ac:dyDescent="0.3">
      <c r="B46" t="str">
        <f t="shared" ref="B46:B109" si="1">IF(C46&lt;&gt;"",B45+1,"")</f>
        <v/>
      </c>
      <c r="C46" s="181" t="s">
        <v>178</v>
      </c>
      <c r="D46" s="181"/>
      <c r="E46" s="181"/>
      <c r="F46" s="181"/>
      <c r="G46" s="187" t="str">
        <f>IF(C46="","",VLOOKUP(C46,DB!$D$8:$Z$308,23,0)*VLOOKUP($E$8,Bevölkerung!$B$9:$F$24,IF('Preisbildung (Kommune)'!$E$39=Optionen!$B$9,5,4),0)*$E$7/VLOOKUP($E$8,Bevölkerung!$B$9:$D$24,3,0)*('6. Multiplikator'!$G$12/VLOOKUP(C46,DB!$D$8:$AQ$307,40,0)))</f>
        <v/>
      </c>
      <c r="H46" s="187"/>
      <c r="I46" s="169"/>
      <c r="J46" s="169"/>
      <c r="K46" s="169"/>
    </row>
    <row r="47" spans="2:11" x14ac:dyDescent="0.3">
      <c r="B47" t="str">
        <f t="shared" si="1"/>
        <v/>
      </c>
      <c r="C47" s="181" t="s">
        <v>178</v>
      </c>
      <c r="D47" s="181"/>
      <c r="E47" s="181"/>
      <c r="F47" s="181"/>
      <c r="G47" s="187" t="str">
        <f>IF(C47="","",VLOOKUP(C47,DB!$D$8:$Z$308,23,0)*VLOOKUP($E$8,Bevölkerung!$B$9:$F$24,IF('Preisbildung (Kommune)'!$E$39=Optionen!$B$9,5,4),0)*$E$7/VLOOKUP($E$8,Bevölkerung!$B$9:$D$24,3,0)*('6. Multiplikator'!$G$12/VLOOKUP(C47,DB!$D$8:$AQ$307,40,0)))</f>
        <v/>
      </c>
      <c r="H47" s="187"/>
      <c r="I47" s="169"/>
      <c r="J47" s="169"/>
      <c r="K47" s="169"/>
    </row>
    <row r="48" spans="2:11" x14ac:dyDescent="0.3">
      <c r="B48" t="str">
        <f t="shared" si="1"/>
        <v/>
      </c>
      <c r="C48" s="181" t="s">
        <v>178</v>
      </c>
      <c r="D48" s="181"/>
      <c r="E48" s="181"/>
      <c r="F48" s="181"/>
      <c r="G48" s="187" t="str">
        <f>IF(C48="","",VLOOKUP(C48,DB!$D$8:$Z$308,23,0)*VLOOKUP($E$8,Bevölkerung!$B$9:$F$24,IF('Preisbildung (Kommune)'!$E$39=Optionen!$B$9,5,4),0)*$E$7/VLOOKUP($E$8,Bevölkerung!$B$9:$D$24,3,0)*('6. Multiplikator'!$G$12/VLOOKUP(C48,DB!$D$8:$AQ$307,40,0)))</f>
        <v/>
      </c>
      <c r="H48" s="187"/>
      <c r="I48" s="169"/>
      <c r="J48" s="169"/>
      <c r="K48" s="169"/>
    </row>
    <row r="49" spans="2:11" x14ac:dyDescent="0.3">
      <c r="B49" t="str">
        <f t="shared" si="1"/>
        <v/>
      </c>
      <c r="C49" s="181" t="s">
        <v>178</v>
      </c>
      <c r="D49" s="181"/>
      <c r="E49" s="181"/>
      <c r="F49" s="181"/>
      <c r="G49" s="187" t="str">
        <f>IF(C49="","",VLOOKUP(C49,DB!$D$8:$Z$308,23,0)*VLOOKUP($E$8,Bevölkerung!$B$9:$F$24,IF('Preisbildung (Kommune)'!$E$39=Optionen!$B$9,5,4),0)*$E$7/VLOOKUP($E$8,Bevölkerung!$B$9:$D$24,3,0)*('6. Multiplikator'!$G$12/VLOOKUP(C49,DB!$D$8:$AQ$307,40,0)))</f>
        <v/>
      </c>
      <c r="H49" s="187"/>
      <c r="I49" s="169"/>
      <c r="J49" s="169"/>
      <c r="K49" s="169"/>
    </row>
    <row r="50" spans="2:11" x14ac:dyDescent="0.3">
      <c r="B50" t="str">
        <f t="shared" si="1"/>
        <v/>
      </c>
      <c r="C50" s="181" t="s">
        <v>178</v>
      </c>
      <c r="D50" s="181"/>
      <c r="E50" s="181"/>
      <c r="F50" s="181"/>
      <c r="G50" s="187" t="str">
        <f>IF(C50="","",VLOOKUP(C50,DB!$D$8:$Z$308,23,0)*VLOOKUP($E$8,Bevölkerung!$B$9:$F$24,IF('Preisbildung (Kommune)'!$E$39=Optionen!$B$9,5,4),0)*$E$7/VLOOKUP($E$8,Bevölkerung!$B$9:$D$24,3,0)*('6. Multiplikator'!$G$12/VLOOKUP(C50,DB!$D$8:$AQ$307,40,0)))</f>
        <v/>
      </c>
      <c r="H50" s="187"/>
      <c r="I50" s="169"/>
      <c r="J50" s="169"/>
      <c r="K50" s="169"/>
    </row>
    <row r="51" spans="2:11" x14ac:dyDescent="0.3">
      <c r="B51" t="str">
        <f t="shared" si="1"/>
        <v/>
      </c>
      <c r="C51" s="181" t="s">
        <v>178</v>
      </c>
      <c r="D51" s="181"/>
      <c r="E51" s="181"/>
      <c r="F51" s="181"/>
      <c r="G51" s="187" t="str">
        <f>IF(C51="","",VLOOKUP(C51,DB!$D$8:$Z$308,23,0)*VLOOKUP($E$8,Bevölkerung!$B$9:$F$24,IF('Preisbildung (Kommune)'!$E$39=Optionen!$B$9,5,4),0)*$E$7/VLOOKUP($E$8,Bevölkerung!$B$9:$D$24,3,0)*('6. Multiplikator'!$G$12/VLOOKUP(C51,DB!$D$8:$AQ$307,40,0)))</f>
        <v/>
      </c>
      <c r="H51" s="187"/>
      <c r="I51" s="169"/>
      <c r="J51" s="169"/>
      <c r="K51" s="169"/>
    </row>
    <row r="52" spans="2:11" x14ac:dyDescent="0.3">
      <c r="B52" t="str">
        <f t="shared" si="1"/>
        <v/>
      </c>
      <c r="C52" s="181" t="s">
        <v>178</v>
      </c>
      <c r="D52" s="181"/>
      <c r="E52" s="181"/>
      <c r="F52" s="181"/>
      <c r="G52" s="187" t="str">
        <f>IF(C52="","",VLOOKUP(C52,DB!$D$8:$Z$308,23,0)*VLOOKUP($E$8,Bevölkerung!$B$9:$F$24,IF('Preisbildung (Kommune)'!$E$39=Optionen!$B$9,5,4),0)*$E$7/VLOOKUP($E$8,Bevölkerung!$B$9:$D$24,3,0)*('6. Multiplikator'!$G$12/VLOOKUP(C52,DB!$D$8:$AQ$307,40,0)))</f>
        <v/>
      </c>
      <c r="H52" s="187"/>
      <c r="I52" s="169"/>
      <c r="J52" s="169"/>
      <c r="K52" s="169"/>
    </row>
    <row r="53" spans="2:11" x14ac:dyDescent="0.3">
      <c r="B53" t="str">
        <f t="shared" si="1"/>
        <v/>
      </c>
      <c r="C53" s="181" t="s">
        <v>178</v>
      </c>
      <c r="D53" s="181"/>
      <c r="E53" s="181"/>
      <c r="F53" s="181"/>
      <c r="G53" s="187" t="str">
        <f>IF(C53="","",VLOOKUP(C53,DB!$D$8:$Z$308,23,0)*VLOOKUP($E$8,Bevölkerung!$B$9:$F$24,IF('Preisbildung (Kommune)'!$E$39=Optionen!$B$9,5,4),0)*$E$7/VLOOKUP($E$8,Bevölkerung!$B$9:$D$24,3,0)*('6. Multiplikator'!$G$12/VLOOKUP(C53,DB!$D$8:$AQ$307,40,0)))</f>
        <v/>
      </c>
      <c r="H53" s="187"/>
      <c r="I53" s="169"/>
      <c r="J53" s="169"/>
      <c r="K53" s="169"/>
    </row>
    <row r="54" spans="2:11" outlineLevel="1" x14ac:dyDescent="0.3">
      <c r="B54" t="str">
        <f t="shared" si="1"/>
        <v/>
      </c>
      <c r="C54" s="181" t="s">
        <v>178</v>
      </c>
      <c r="D54" s="181"/>
      <c r="E54" s="181"/>
      <c r="F54" s="181"/>
      <c r="G54" s="187" t="str">
        <f>IF(C54="","",VLOOKUP(C54,DB!$D$8:$Z$308,23,0)*VLOOKUP($E$8,Bevölkerung!$B$9:$F$24,IF('Preisbildung (Kommune)'!$E$39=Optionen!$B$9,5,4),0)*$E$7/VLOOKUP($E$8,Bevölkerung!$B$9:$D$24,3,0)*('6. Multiplikator'!$G$12/VLOOKUP(C54,DB!$D$8:$AQ$307,40,0)))</f>
        <v/>
      </c>
      <c r="H54" s="187"/>
      <c r="I54" s="169"/>
      <c r="J54" s="169"/>
      <c r="K54" s="169"/>
    </row>
    <row r="55" spans="2:11" outlineLevel="1" x14ac:dyDescent="0.3">
      <c r="B55" t="str">
        <f t="shared" si="1"/>
        <v/>
      </c>
      <c r="C55" s="181" t="s">
        <v>178</v>
      </c>
      <c r="D55" s="181"/>
      <c r="E55" s="181"/>
      <c r="F55" s="181"/>
      <c r="G55" s="187" t="str">
        <f>IF(C55="","",VLOOKUP(C55,DB!$D$8:$Z$308,23,0)*VLOOKUP($E$8,Bevölkerung!$B$9:$F$24,IF('Preisbildung (Kommune)'!$E$39=Optionen!$B$9,5,4),0)*$E$7/VLOOKUP($E$8,Bevölkerung!$B$9:$D$24,3,0)*('6. Multiplikator'!$G$12/VLOOKUP(C55,DB!$D$8:$AQ$307,40,0)))</f>
        <v/>
      </c>
      <c r="H55" s="187"/>
      <c r="I55" s="169"/>
      <c r="J55" s="169"/>
      <c r="K55" s="169"/>
    </row>
    <row r="56" spans="2:11" outlineLevel="1" x14ac:dyDescent="0.3">
      <c r="B56" t="str">
        <f t="shared" si="1"/>
        <v/>
      </c>
      <c r="C56" s="181" t="s">
        <v>178</v>
      </c>
      <c r="D56" s="181"/>
      <c r="E56" s="181"/>
      <c r="F56" s="181"/>
      <c r="G56" s="187" t="str">
        <f>IF(C56="","",VLOOKUP(C56,DB!$D$8:$Z$308,23,0)*VLOOKUP($E$8,Bevölkerung!$B$9:$F$24,IF('Preisbildung (Kommune)'!$E$39=Optionen!$B$9,5,4),0)*$E$7/VLOOKUP($E$8,Bevölkerung!$B$9:$D$24,3,0)*('6. Multiplikator'!$G$12/VLOOKUP(C56,DB!$D$8:$AQ$307,40,0)))</f>
        <v/>
      </c>
      <c r="H56" s="187"/>
      <c r="I56" s="169"/>
      <c r="J56" s="169"/>
      <c r="K56" s="169"/>
    </row>
    <row r="57" spans="2:11" outlineLevel="1" x14ac:dyDescent="0.3">
      <c r="B57" t="str">
        <f t="shared" si="1"/>
        <v/>
      </c>
      <c r="C57" s="181" t="s">
        <v>178</v>
      </c>
      <c r="D57" s="181"/>
      <c r="E57" s="181"/>
      <c r="F57" s="181"/>
      <c r="G57" s="187" t="str">
        <f>IF(C57="","",VLOOKUP(C57,DB!$D$8:$Z$308,23,0)*VLOOKUP($E$8,Bevölkerung!$B$9:$F$24,IF('Preisbildung (Kommune)'!$E$39=Optionen!$B$9,5,4),0)*$E$7/VLOOKUP($E$8,Bevölkerung!$B$9:$D$24,3,0)*('6. Multiplikator'!$G$12/VLOOKUP(C57,DB!$D$8:$AQ$307,40,0)))</f>
        <v/>
      </c>
      <c r="H57" s="187"/>
      <c r="I57" s="169"/>
      <c r="J57" s="169"/>
      <c r="K57" s="169"/>
    </row>
    <row r="58" spans="2:11" outlineLevel="1" x14ac:dyDescent="0.3">
      <c r="B58" t="str">
        <f t="shared" si="1"/>
        <v/>
      </c>
      <c r="C58" s="181" t="s">
        <v>178</v>
      </c>
      <c r="D58" s="181"/>
      <c r="E58" s="181"/>
      <c r="F58" s="181"/>
      <c r="G58" s="187" t="str">
        <f>IF(C58="","",VLOOKUP(C58,DB!$D$8:$Z$308,23,0)*VLOOKUP($E$8,Bevölkerung!$B$9:$F$24,IF('Preisbildung (Kommune)'!$E$39=Optionen!$B$9,5,4),0)*$E$7/VLOOKUP($E$8,Bevölkerung!$B$9:$D$24,3,0)*('6. Multiplikator'!$G$12/VLOOKUP(C58,DB!$D$8:$AQ$307,40,0)))</f>
        <v/>
      </c>
      <c r="H58" s="187"/>
      <c r="I58" s="169"/>
      <c r="J58" s="169"/>
      <c r="K58" s="169"/>
    </row>
    <row r="59" spans="2:11" outlineLevel="1" x14ac:dyDescent="0.3">
      <c r="B59" t="str">
        <f t="shared" si="1"/>
        <v/>
      </c>
      <c r="C59" s="181" t="s">
        <v>178</v>
      </c>
      <c r="D59" s="181"/>
      <c r="E59" s="181"/>
      <c r="F59" s="181"/>
      <c r="G59" s="187" t="str">
        <f>IF(C59="","",VLOOKUP(C59,DB!$D$8:$Z$308,23,0)*VLOOKUP($E$8,Bevölkerung!$B$9:$F$24,IF('Preisbildung (Kommune)'!$E$39=Optionen!$B$9,5,4),0)*$E$7/VLOOKUP($E$8,Bevölkerung!$B$9:$D$24,3,0)*('6. Multiplikator'!$G$12/VLOOKUP(C59,DB!$D$8:$AQ$307,40,0)))</f>
        <v/>
      </c>
      <c r="H59" s="187"/>
      <c r="I59" s="169"/>
      <c r="J59" s="169"/>
      <c r="K59" s="169"/>
    </row>
    <row r="60" spans="2:11" outlineLevel="1" x14ac:dyDescent="0.3">
      <c r="B60" t="str">
        <f t="shared" si="1"/>
        <v/>
      </c>
      <c r="C60" s="181" t="s">
        <v>178</v>
      </c>
      <c r="D60" s="181"/>
      <c r="E60" s="181"/>
      <c r="F60" s="181"/>
      <c r="G60" s="187" t="str">
        <f>IF(C60="","",VLOOKUP(C60,DB!$D$8:$Z$308,23,0)*VLOOKUP($E$8,Bevölkerung!$B$9:$F$24,IF('Preisbildung (Kommune)'!$E$39=Optionen!$B$9,5,4),0)*$E$7/VLOOKUP($E$8,Bevölkerung!$B$9:$D$24,3,0)*('6. Multiplikator'!$G$12/VLOOKUP(C60,DB!$D$8:$AQ$307,40,0)))</f>
        <v/>
      </c>
      <c r="H60" s="187"/>
      <c r="I60" s="169"/>
      <c r="J60" s="169"/>
      <c r="K60" s="169"/>
    </row>
    <row r="61" spans="2:11" outlineLevel="1" x14ac:dyDescent="0.3">
      <c r="B61" t="str">
        <f t="shared" si="1"/>
        <v/>
      </c>
      <c r="C61" s="181" t="s">
        <v>178</v>
      </c>
      <c r="D61" s="181"/>
      <c r="E61" s="181"/>
      <c r="F61" s="181"/>
      <c r="G61" s="187" t="str">
        <f>IF(C61="","",VLOOKUP(C61,DB!$D$8:$Z$308,23,0)*VLOOKUP($E$8,Bevölkerung!$B$9:$F$24,IF('Preisbildung (Kommune)'!$E$39=Optionen!$B$9,5,4),0)*$E$7/VLOOKUP($E$8,Bevölkerung!$B$9:$D$24,3,0)*('6. Multiplikator'!$G$12/VLOOKUP(C61,DB!$D$8:$AQ$307,40,0)))</f>
        <v/>
      </c>
      <c r="H61" s="187"/>
      <c r="I61" s="169"/>
      <c r="J61" s="169"/>
      <c r="K61" s="169"/>
    </row>
    <row r="62" spans="2:11" outlineLevel="1" x14ac:dyDescent="0.3">
      <c r="B62" t="str">
        <f t="shared" si="1"/>
        <v/>
      </c>
      <c r="C62" s="181" t="s">
        <v>178</v>
      </c>
      <c r="D62" s="181"/>
      <c r="E62" s="181"/>
      <c r="F62" s="181"/>
      <c r="G62" s="187" t="str">
        <f>IF(C62="","",VLOOKUP(C62,DB!$D$8:$Z$308,23,0)*VLOOKUP($E$8,Bevölkerung!$B$9:$F$24,IF('Preisbildung (Kommune)'!$E$39=Optionen!$B$9,5,4),0)*$E$7/VLOOKUP($E$8,Bevölkerung!$B$9:$D$24,3,0)*('6. Multiplikator'!$G$12/VLOOKUP(C62,DB!$D$8:$AQ$307,40,0)))</f>
        <v/>
      </c>
      <c r="H62" s="187"/>
      <c r="I62" s="169"/>
      <c r="J62" s="169"/>
      <c r="K62" s="169"/>
    </row>
    <row r="63" spans="2:11" outlineLevel="1" x14ac:dyDescent="0.3">
      <c r="B63" t="str">
        <f t="shared" si="1"/>
        <v/>
      </c>
      <c r="C63" s="181" t="s">
        <v>178</v>
      </c>
      <c r="D63" s="181"/>
      <c r="E63" s="181"/>
      <c r="F63" s="181"/>
      <c r="G63" s="187" t="str">
        <f>IF(C63="","",VLOOKUP(C63,DB!$D$8:$Z$308,23,0)*VLOOKUP($E$8,Bevölkerung!$B$9:$F$24,IF('Preisbildung (Kommune)'!$E$39=Optionen!$B$9,5,4),0)*$E$7/VLOOKUP($E$8,Bevölkerung!$B$9:$D$24,3,0)*('6. Multiplikator'!$G$12/VLOOKUP(C63,DB!$D$8:$AQ$307,40,0)))</f>
        <v/>
      </c>
      <c r="H63" s="187"/>
      <c r="I63" s="169"/>
      <c r="J63" s="169"/>
      <c r="K63" s="169"/>
    </row>
    <row r="64" spans="2:11" outlineLevel="1" x14ac:dyDescent="0.3">
      <c r="B64" t="str">
        <f t="shared" si="1"/>
        <v/>
      </c>
      <c r="C64" s="181" t="s">
        <v>178</v>
      </c>
      <c r="D64" s="181"/>
      <c r="E64" s="181"/>
      <c r="F64" s="181"/>
      <c r="G64" s="187" t="str">
        <f>IF(C64="","",VLOOKUP(C64,DB!$D$8:$Z$308,23,0)*VLOOKUP($E$8,Bevölkerung!$B$9:$F$24,IF('Preisbildung (Kommune)'!$E$39=Optionen!$B$9,5,4),0)*$E$7/VLOOKUP($E$8,Bevölkerung!$B$9:$D$24,3,0)*('6. Multiplikator'!$G$12/VLOOKUP(C64,DB!$D$8:$AQ$307,40,0)))</f>
        <v/>
      </c>
      <c r="H64" s="187"/>
      <c r="I64" s="169"/>
      <c r="J64" s="169"/>
      <c r="K64" s="169"/>
    </row>
    <row r="65" spans="2:11" outlineLevel="1" x14ac:dyDescent="0.3">
      <c r="B65" t="str">
        <f t="shared" si="1"/>
        <v/>
      </c>
      <c r="C65" s="181" t="s">
        <v>178</v>
      </c>
      <c r="D65" s="181"/>
      <c r="E65" s="181"/>
      <c r="F65" s="181"/>
      <c r="G65" s="187" t="str">
        <f>IF(C65="","",VLOOKUP(C65,DB!$D$8:$Z$308,23,0)*VLOOKUP($E$8,Bevölkerung!$B$9:$F$24,IF('Preisbildung (Kommune)'!$E$39=Optionen!$B$9,5,4),0)*$E$7/VLOOKUP($E$8,Bevölkerung!$B$9:$D$24,3,0)*('6. Multiplikator'!$G$12/VLOOKUP(C65,DB!$D$8:$AQ$307,40,0)))</f>
        <v/>
      </c>
      <c r="H65" s="187"/>
      <c r="I65" s="169"/>
      <c r="J65" s="169"/>
      <c r="K65" s="169"/>
    </row>
    <row r="66" spans="2:11" outlineLevel="1" x14ac:dyDescent="0.3">
      <c r="B66" t="str">
        <f t="shared" si="1"/>
        <v/>
      </c>
      <c r="C66" s="181" t="s">
        <v>178</v>
      </c>
      <c r="D66" s="181"/>
      <c r="E66" s="181"/>
      <c r="F66" s="181"/>
      <c r="G66" s="187" t="str">
        <f>IF(C66="","",VLOOKUP(C66,DB!$D$8:$Z$308,23,0)*VLOOKUP($E$8,Bevölkerung!$B$9:$F$24,IF('Preisbildung (Kommune)'!$E$39=Optionen!$B$9,5,4),0)*$E$7/VLOOKUP($E$8,Bevölkerung!$B$9:$D$24,3,0)*('6. Multiplikator'!$G$12/VLOOKUP(C66,DB!$D$8:$AQ$307,40,0)))</f>
        <v/>
      </c>
      <c r="H66" s="187"/>
      <c r="I66" s="169"/>
      <c r="J66" s="169"/>
      <c r="K66" s="169"/>
    </row>
    <row r="67" spans="2:11" outlineLevel="1" x14ac:dyDescent="0.3">
      <c r="B67" t="str">
        <f t="shared" si="1"/>
        <v/>
      </c>
      <c r="C67" s="181" t="s">
        <v>178</v>
      </c>
      <c r="D67" s="181"/>
      <c r="E67" s="181"/>
      <c r="F67" s="181"/>
      <c r="G67" s="187" t="str">
        <f>IF(C67="","",VLOOKUP(C67,DB!$D$8:$Z$308,23,0)*VLOOKUP($E$8,Bevölkerung!$B$9:$F$24,IF('Preisbildung (Kommune)'!$E$39=Optionen!$B$9,5,4),0)*$E$7/VLOOKUP($E$8,Bevölkerung!$B$9:$D$24,3,0)*('6. Multiplikator'!$G$12/VLOOKUP(C67,DB!$D$8:$AQ$307,40,0)))</f>
        <v/>
      </c>
      <c r="H67" s="187"/>
      <c r="I67" s="169"/>
      <c r="J67" s="169"/>
      <c r="K67" s="169"/>
    </row>
    <row r="68" spans="2:11" outlineLevel="1" x14ac:dyDescent="0.3">
      <c r="B68" t="str">
        <f t="shared" si="1"/>
        <v/>
      </c>
      <c r="C68" s="181" t="s">
        <v>178</v>
      </c>
      <c r="D68" s="181"/>
      <c r="E68" s="181"/>
      <c r="F68" s="181"/>
      <c r="G68" s="187" t="str">
        <f>IF(C68="","",VLOOKUP(C68,DB!$D$8:$Z$308,23,0)*VLOOKUP($E$8,Bevölkerung!$B$9:$F$24,IF('Preisbildung (Kommune)'!$E$39=Optionen!$B$9,5,4),0)*$E$7/VLOOKUP($E$8,Bevölkerung!$B$9:$D$24,3,0)*('6. Multiplikator'!$G$12/VLOOKUP(C68,DB!$D$8:$AQ$307,40,0)))</f>
        <v/>
      </c>
      <c r="H68" s="187"/>
      <c r="I68" s="169"/>
      <c r="J68" s="169"/>
      <c r="K68" s="169"/>
    </row>
    <row r="69" spans="2:11" outlineLevel="1" x14ac:dyDescent="0.3">
      <c r="B69" t="str">
        <f t="shared" si="1"/>
        <v/>
      </c>
      <c r="C69" s="181" t="s">
        <v>178</v>
      </c>
      <c r="D69" s="181"/>
      <c r="E69" s="181"/>
      <c r="F69" s="181"/>
      <c r="G69" s="187" t="str">
        <f>IF(C69="","",VLOOKUP(C69,DB!$D$8:$Z$308,23,0)*VLOOKUP($E$8,Bevölkerung!$B$9:$F$24,IF('Preisbildung (Kommune)'!$E$39=Optionen!$B$9,5,4),0)*$E$7/VLOOKUP($E$8,Bevölkerung!$B$9:$D$24,3,0)*('6. Multiplikator'!$G$12/VLOOKUP(C69,DB!$D$8:$AQ$307,40,0)))</f>
        <v/>
      </c>
      <c r="H69" s="187"/>
      <c r="I69" s="169"/>
      <c r="J69" s="169"/>
      <c r="K69" s="169"/>
    </row>
    <row r="70" spans="2:11" outlineLevel="1" x14ac:dyDescent="0.3">
      <c r="B70" t="str">
        <f t="shared" si="1"/>
        <v/>
      </c>
      <c r="C70" s="181" t="s">
        <v>178</v>
      </c>
      <c r="D70" s="181"/>
      <c r="E70" s="181"/>
      <c r="F70" s="181"/>
      <c r="G70" s="187" t="str">
        <f>IF(C70="","",VLOOKUP(C70,DB!$D$8:$Z$308,23,0)*VLOOKUP($E$8,Bevölkerung!$B$9:$F$24,IF('Preisbildung (Kommune)'!$E$39=Optionen!$B$9,5,4),0)*$E$7/VLOOKUP($E$8,Bevölkerung!$B$9:$D$24,3,0)*('6. Multiplikator'!$G$12/VLOOKUP(C70,DB!$D$8:$AQ$307,40,0)))</f>
        <v/>
      </c>
      <c r="H70" s="187"/>
      <c r="I70" s="169"/>
      <c r="J70" s="169"/>
      <c r="K70" s="169"/>
    </row>
    <row r="71" spans="2:11" outlineLevel="1" x14ac:dyDescent="0.3">
      <c r="B71" t="str">
        <f t="shared" si="1"/>
        <v/>
      </c>
      <c r="C71" s="181" t="s">
        <v>178</v>
      </c>
      <c r="D71" s="181"/>
      <c r="E71" s="181"/>
      <c r="F71" s="181"/>
      <c r="G71" s="187" t="str">
        <f>IF(C71="","",VLOOKUP(C71,DB!$D$8:$Z$308,23,0)*VLOOKUP($E$8,Bevölkerung!$B$9:$F$24,IF('Preisbildung (Kommune)'!$E$39=Optionen!$B$9,5,4),0)*$E$7/VLOOKUP($E$8,Bevölkerung!$B$9:$D$24,3,0)*('6. Multiplikator'!$G$12/VLOOKUP(C71,DB!$D$8:$AQ$307,40,0)))</f>
        <v/>
      </c>
      <c r="H71" s="187"/>
      <c r="I71" s="169"/>
      <c r="J71" s="169"/>
      <c r="K71" s="169"/>
    </row>
    <row r="72" spans="2:11" outlineLevel="1" x14ac:dyDescent="0.3">
      <c r="B72" t="str">
        <f t="shared" si="1"/>
        <v/>
      </c>
      <c r="C72" s="181" t="s">
        <v>178</v>
      </c>
      <c r="D72" s="181"/>
      <c r="E72" s="181"/>
      <c r="F72" s="181"/>
      <c r="G72" s="187" t="str">
        <f>IF(C72="","",VLOOKUP(C72,DB!$D$8:$Z$308,23,0)*VLOOKUP($E$8,Bevölkerung!$B$9:$F$24,IF('Preisbildung (Kommune)'!$E$39=Optionen!$B$9,5,4),0)*$E$7/VLOOKUP($E$8,Bevölkerung!$B$9:$D$24,3,0)*('6. Multiplikator'!$G$12/VLOOKUP(C72,DB!$D$8:$AQ$307,40,0)))</f>
        <v/>
      </c>
      <c r="H72" s="187"/>
      <c r="I72" s="169"/>
      <c r="J72" s="169"/>
      <c r="K72" s="169"/>
    </row>
    <row r="73" spans="2:11" outlineLevel="1" x14ac:dyDescent="0.3">
      <c r="B73" t="str">
        <f t="shared" si="1"/>
        <v/>
      </c>
      <c r="C73" s="181" t="s">
        <v>178</v>
      </c>
      <c r="D73" s="181"/>
      <c r="E73" s="181"/>
      <c r="F73" s="181"/>
      <c r="G73" s="187" t="str">
        <f>IF(C73="","",VLOOKUP(C73,DB!$D$8:$Z$308,23,0)*VLOOKUP($E$8,Bevölkerung!$B$9:$F$24,IF('Preisbildung (Kommune)'!$E$39=Optionen!$B$9,5,4),0)*$E$7/VLOOKUP($E$8,Bevölkerung!$B$9:$D$24,3,0)*('6. Multiplikator'!$G$12/VLOOKUP(C73,DB!$D$8:$AQ$307,40,0)))</f>
        <v/>
      </c>
      <c r="H73" s="187"/>
      <c r="I73" s="169"/>
      <c r="J73" s="169"/>
      <c r="K73" s="169"/>
    </row>
    <row r="74" spans="2:11" outlineLevel="1" x14ac:dyDescent="0.3">
      <c r="B74" t="str">
        <f t="shared" si="1"/>
        <v/>
      </c>
      <c r="C74" s="181" t="s">
        <v>178</v>
      </c>
      <c r="D74" s="181"/>
      <c r="E74" s="181"/>
      <c r="F74" s="181"/>
      <c r="G74" s="187" t="str">
        <f>IF(C74="","",VLOOKUP(C74,DB!$D$8:$Z$308,23,0)*VLOOKUP($E$8,Bevölkerung!$B$9:$F$24,IF('Preisbildung (Kommune)'!$E$39=Optionen!$B$9,5,4),0)*$E$7/VLOOKUP($E$8,Bevölkerung!$B$9:$D$24,3,0)*('6. Multiplikator'!$G$12/VLOOKUP(C74,DB!$D$8:$AQ$307,40,0)))</f>
        <v/>
      </c>
      <c r="H74" s="187"/>
      <c r="I74" s="169"/>
      <c r="J74" s="169"/>
      <c r="K74" s="169"/>
    </row>
    <row r="75" spans="2:11" outlineLevel="1" x14ac:dyDescent="0.3">
      <c r="B75" t="str">
        <f t="shared" si="1"/>
        <v/>
      </c>
      <c r="C75" s="181" t="s">
        <v>178</v>
      </c>
      <c r="D75" s="181"/>
      <c r="E75" s="181"/>
      <c r="F75" s="181"/>
      <c r="G75" s="187" t="str">
        <f>IF(C75="","",VLOOKUP(C75,DB!$D$8:$Z$308,23,0)*VLOOKUP($E$8,Bevölkerung!$B$9:$F$24,IF('Preisbildung (Kommune)'!$E$39=Optionen!$B$9,5,4),0)*$E$7/VLOOKUP($E$8,Bevölkerung!$B$9:$D$24,3,0)*('6. Multiplikator'!$G$12/VLOOKUP(C75,DB!$D$8:$AQ$307,40,0)))</f>
        <v/>
      </c>
      <c r="H75" s="187"/>
      <c r="I75" s="169"/>
      <c r="J75" s="169"/>
      <c r="K75" s="169"/>
    </row>
    <row r="76" spans="2:11" outlineLevel="1" x14ac:dyDescent="0.3">
      <c r="B76" t="str">
        <f t="shared" si="1"/>
        <v/>
      </c>
      <c r="C76" s="181" t="s">
        <v>178</v>
      </c>
      <c r="D76" s="181"/>
      <c r="E76" s="181"/>
      <c r="F76" s="181"/>
      <c r="G76" s="187" t="str">
        <f>IF(C76="","",VLOOKUP(C76,DB!$D$8:$Z$308,23,0)*VLOOKUP($E$8,Bevölkerung!$B$9:$F$24,IF('Preisbildung (Kommune)'!$E$39=Optionen!$B$9,5,4),0)*$E$7/VLOOKUP($E$8,Bevölkerung!$B$9:$D$24,3,0)*('6. Multiplikator'!$G$12/VLOOKUP(C76,DB!$D$8:$AQ$307,40,0)))</f>
        <v/>
      </c>
      <c r="H76" s="187"/>
      <c r="I76" s="169"/>
      <c r="J76" s="169"/>
      <c r="K76" s="169"/>
    </row>
    <row r="77" spans="2:11" outlineLevel="1" x14ac:dyDescent="0.3">
      <c r="B77" t="str">
        <f t="shared" si="1"/>
        <v/>
      </c>
      <c r="C77" s="181" t="s">
        <v>178</v>
      </c>
      <c r="D77" s="181"/>
      <c r="E77" s="181"/>
      <c r="F77" s="181"/>
      <c r="G77" s="187" t="str">
        <f>IF(C77="","",VLOOKUP(C77,DB!$D$8:$Z$308,23,0)*VLOOKUP($E$8,Bevölkerung!$B$9:$F$24,IF('Preisbildung (Kommune)'!$E$39=Optionen!$B$9,5,4),0)*$E$7/VLOOKUP($E$8,Bevölkerung!$B$9:$D$24,3,0)*('6. Multiplikator'!$G$12/VLOOKUP(C77,DB!$D$8:$AQ$307,40,0)))</f>
        <v/>
      </c>
      <c r="H77" s="187"/>
      <c r="I77" s="169"/>
      <c r="J77" s="169"/>
      <c r="K77" s="169"/>
    </row>
    <row r="78" spans="2:11" outlineLevel="1" x14ac:dyDescent="0.3">
      <c r="B78" t="str">
        <f t="shared" si="1"/>
        <v/>
      </c>
      <c r="C78" s="181" t="s">
        <v>178</v>
      </c>
      <c r="D78" s="181"/>
      <c r="E78" s="181"/>
      <c r="F78" s="181"/>
      <c r="G78" s="187" t="str">
        <f>IF(C78="","",VLOOKUP(C78,DB!$D$8:$Z$308,23,0)*VLOOKUP($E$8,Bevölkerung!$B$9:$F$24,IF('Preisbildung (Kommune)'!$E$39=Optionen!$B$9,5,4),0)*$E$7/VLOOKUP($E$8,Bevölkerung!$B$9:$D$24,3,0)*('6. Multiplikator'!$G$12/VLOOKUP(C78,DB!$D$8:$AQ$307,40,0)))</f>
        <v/>
      </c>
      <c r="H78" s="187"/>
      <c r="I78" s="169"/>
      <c r="J78" s="169"/>
      <c r="K78" s="169"/>
    </row>
    <row r="79" spans="2:11" outlineLevel="1" x14ac:dyDescent="0.3">
      <c r="B79" t="str">
        <f t="shared" si="1"/>
        <v/>
      </c>
      <c r="C79" s="181" t="s">
        <v>178</v>
      </c>
      <c r="D79" s="181"/>
      <c r="E79" s="181"/>
      <c r="F79" s="181"/>
      <c r="G79" s="187" t="str">
        <f>IF(C79="","",VLOOKUP(C79,DB!$D$8:$Z$308,23,0)*VLOOKUP($E$8,Bevölkerung!$B$9:$F$24,IF('Preisbildung (Kommune)'!$E$39=Optionen!$B$9,5,4),0)*$E$7/VLOOKUP($E$8,Bevölkerung!$B$9:$D$24,3,0)*('6. Multiplikator'!$G$12/VLOOKUP(C79,DB!$D$8:$AQ$307,40,0)))</f>
        <v/>
      </c>
      <c r="H79" s="187"/>
      <c r="I79" s="169"/>
      <c r="J79" s="169"/>
      <c r="K79" s="169"/>
    </row>
    <row r="80" spans="2:11" outlineLevel="1" x14ac:dyDescent="0.3">
      <c r="B80" t="str">
        <f t="shared" si="1"/>
        <v/>
      </c>
      <c r="C80" s="181" t="s">
        <v>178</v>
      </c>
      <c r="D80" s="181"/>
      <c r="E80" s="181"/>
      <c r="F80" s="181"/>
      <c r="G80" s="187" t="str">
        <f>IF(C80="","",VLOOKUP(C80,DB!$D$8:$Z$308,23,0)*VLOOKUP($E$8,Bevölkerung!$B$9:$F$24,IF('Preisbildung (Kommune)'!$E$39=Optionen!$B$9,5,4),0)*$E$7/VLOOKUP($E$8,Bevölkerung!$B$9:$D$24,3,0)*('6. Multiplikator'!$G$12/VLOOKUP(C80,DB!$D$8:$AQ$307,40,0)))</f>
        <v/>
      </c>
      <c r="H80" s="187"/>
      <c r="I80" s="169"/>
      <c r="J80" s="169"/>
      <c r="K80" s="169"/>
    </row>
    <row r="81" spans="2:11" outlineLevel="1" x14ac:dyDescent="0.3">
      <c r="B81" t="str">
        <f t="shared" si="1"/>
        <v/>
      </c>
      <c r="C81" s="181" t="s">
        <v>178</v>
      </c>
      <c r="D81" s="181"/>
      <c r="E81" s="181"/>
      <c r="F81" s="181"/>
      <c r="G81" s="187" t="str">
        <f>IF(C81="","",VLOOKUP(C81,DB!$D$8:$Z$308,23,0)*VLOOKUP($E$8,Bevölkerung!$B$9:$F$24,IF('Preisbildung (Kommune)'!$E$39=Optionen!$B$9,5,4),0)*$E$7/VLOOKUP($E$8,Bevölkerung!$B$9:$D$24,3,0)*('6. Multiplikator'!$G$12/VLOOKUP(C81,DB!$D$8:$AQ$307,40,0)))</f>
        <v/>
      </c>
      <c r="H81" s="187"/>
      <c r="I81" s="169"/>
      <c r="J81" s="169"/>
      <c r="K81" s="169"/>
    </row>
    <row r="82" spans="2:11" outlineLevel="1" x14ac:dyDescent="0.3">
      <c r="B82" t="str">
        <f t="shared" si="1"/>
        <v/>
      </c>
      <c r="C82" s="181" t="s">
        <v>178</v>
      </c>
      <c r="D82" s="181"/>
      <c r="E82" s="181"/>
      <c r="F82" s="181"/>
      <c r="G82" s="187" t="str">
        <f>IF(C82="","",VLOOKUP(C82,DB!$D$8:$Z$308,23,0)*VLOOKUP($E$8,Bevölkerung!$B$9:$F$24,IF('Preisbildung (Kommune)'!$E$39=Optionen!$B$9,5,4),0)*$E$7/VLOOKUP($E$8,Bevölkerung!$B$9:$D$24,3,0)*('6. Multiplikator'!$G$12/VLOOKUP(C82,DB!$D$8:$AQ$307,40,0)))</f>
        <v/>
      </c>
      <c r="H82" s="187"/>
      <c r="I82" s="169"/>
      <c r="J82" s="169"/>
      <c r="K82" s="169"/>
    </row>
    <row r="83" spans="2:11" outlineLevel="1" x14ac:dyDescent="0.3">
      <c r="B83" t="str">
        <f t="shared" si="1"/>
        <v/>
      </c>
      <c r="C83" s="181" t="s">
        <v>178</v>
      </c>
      <c r="D83" s="181"/>
      <c r="E83" s="181"/>
      <c r="F83" s="181"/>
      <c r="G83" s="187" t="str">
        <f>IF(C83="","",VLOOKUP(C83,DB!$D$8:$Z$308,23,0)*VLOOKUP($E$8,Bevölkerung!$B$9:$F$24,IF('Preisbildung (Kommune)'!$E$39=Optionen!$B$9,5,4),0)*$E$7/VLOOKUP($E$8,Bevölkerung!$B$9:$D$24,3,0)*('6. Multiplikator'!$G$12/VLOOKUP(C83,DB!$D$8:$AQ$307,40,0)))</f>
        <v/>
      </c>
      <c r="H83" s="187"/>
      <c r="I83" s="169"/>
      <c r="J83" s="169"/>
      <c r="K83" s="169"/>
    </row>
    <row r="84" spans="2:11" outlineLevel="1" x14ac:dyDescent="0.3">
      <c r="B84" t="str">
        <f t="shared" si="1"/>
        <v/>
      </c>
      <c r="C84" s="181" t="s">
        <v>178</v>
      </c>
      <c r="D84" s="181"/>
      <c r="E84" s="181"/>
      <c r="F84" s="181"/>
      <c r="G84" s="187" t="str">
        <f>IF(C84="","",VLOOKUP(C84,DB!$D$8:$Z$308,23,0)*VLOOKUP($E$8,Bevölkerung!$B$9:$F$24,IF('Preisbildung (Kommune)'!$E$39=Optionen!$B$9,5,4),0)*$E$7/VLOOKUP($E$8,Bevölkerung!$B$9:$D$24,3,0)*('6. Multiplikator'!$G$12/VLOOKUP(C84,DB!$D$8:$AQ$307,40,0)))</f>
        <v/>
      </c>
      <c r="H84" s="187"/>
      <c r="I84" s="169"/>
      <c r="J84" s="169"/>
      <c r="K84" s="169"/>
    </row>
    <row r="85" spans="2:11" outlineLevel="1" x14ac:dyDescent="0.3">
      <c r="B85" t="str">
        <f t="shared" si="1"/>
        <v/>
      </c>
      <c r="C85" s="181" t="s">
        <v>178</v>
      </c>
      <c r="D85" s="181"/>
      <c r="E85" s="181"/>
      <c r="F85" s="181"/>
      <c r="G85" s="187" t="str">
        <f>IF(C85="","",VLOOKUP(C85,DB!$D$8:$Z$308,23,0)*VLOOKUP($E$8,Bevölkerung!$B$9:$F$24,IF('Preisbildung (Kommune)'!$E$39=Optionen!$B$9,5,4),0)*$E$7/VLOOKUP($E$8,Bevölkerung!$B$9:$D$24,3,0)*('6. Multiplikator'!$G$12/VLOOKUP(C85,DB!$D$8:$AQ$307,40,0)))</f>
        <v/>
      </c>
      <c r="H85" s="187"/>
      <c r="I85" s="169"/>
      <c r="J85" s="169"/>
      <c r="K85" s="169"/>
    </row>
    <row r="86" spans="2:11" outlineLevel="1" x14ac:dyDescent="0.3">
      <c r="B86" t="str">
        <f t="shared" si="1"/>
        <v/>
      </c>
      <c r="C86" s="181" t="s">
        <v>178</v>
      </c>
      <c r="D86" s="181"/>
      <c r="E86" s="181"/>
      <c r="F86" s="181"/>
      <c r="G86" s="187" t="str">
        <f>IF(C86="","",VLOOKUP(C86,DB!$D$8:$Z$308,23,0)*VLOOKUP($E$8,Bevölkerung!$B$9:$F$24,IF('Preisbildung (Kommune)'!$E$39=Optionen!$B$9,5,4),0)*$E$7/VLOOKUP($E$8,Bevölkerung!$B$9:$D$24,3,0)*('6. Multiplikator'!$G$12/VLOOKUP(C86,DB!$D$8:$AQ$307,40,0)))</f>
        <v/>
      </c>
      <c r="H86" s="187"/>
      <c r="I86" s="169"/>
      <c r="J86" s="169"/>
      <c r="K86" s="169"/>
    </row>
    <row r="87" spans="2:11" outlineLevel="1" x14ac:dyDescent="0.3">
      <c r="B87" t="str">
        <f t="shared" si="1"/>
        <v/>
      </c>
      <c r="C87" s="181" t="s">
        <v>178</v>
      </c>
      <c r="D87" s="181"/>
      <c r="E87" s="181"/>
      <c r="F87" s="181"/>
      <c r="G87" s="187" t="str">
        <f>IF(C87="","",VLOOKUP(C87,DB!$D$8:$Z$308,23,0)*VLOOKUP($E$8,Bevölkerung!$B$9:$F$24,IF('Preisbildung (Kommune)'!$E$39=Optionen!$B$9,5,4),0)*$E$7/VLOOKUP($E$8,Bevölkerung!$B$9:$D$24,3,0)*('6. Multiplikator'!$G$12/VLOOKUP(C87,DB!$D$8:$AQ$307,40,0)))</f>
        <v/>
      </c>
      <c r="H87" s="187"/>
      <c r="I87" s="169"/>
      <c r="J87" s="169"/>
      <c r="K87" s="169"/>
    </row>
    <row r="88" spans="2:11" outlineLevel="1" x14ac:dyDescent="0.3">
      <c r="B88" t="str">
        <f t="shared" si="1"/>
        <v/>
      </c>
      <c r="C88" s="181" t="s">
        <v>178</v>
      </c>
      <c r="D88" s="181"/>
      <c r="E88" s="181"/>
      <c r="F88" s="181"/>
      <c r="G88" s="187" t="str">
        <f>IF(C88="","",VLOOKUP(C88,DB!$D$8:$Z$308,23,0)*VLOOKUP($E$8,Bevölkerung!$B$9:$F$24,IF('Preisbildung (Kommune)'!$E$39=Optionen!$B$9,5,4),0)*$E$7/VLOOKUP($E$8,Bevölkerung!$B$9:$D$24,3,0)*('6. Multiplikator'!$G$12/VLOOKUP(C88,DB!$D$8:$AQ$307,40,0)))</f>
        <v/>
      </c>
      <c r="H88" s="187"/>
      <c r="I88" s="169"/>
      <c r="J88" s="169"/>
      <c r="K88" s="169"/>
    </row>
    <row r="89" spans="2:11" outlineLevel="1" x14ac:dyDescent="0.3">
      <c r="B89" t="str">
        <f t="shared" si="1"/>
        <v/>
      </c>
      <c r="C89" s="181" t="s">
        <v>178</v>
      </c>
      <c r="D89" s="181"/>
      <c r="E89" s="181"/>
      <c r="F89" s="181"/>
      <c r="G89" s="187" t="str">
        <f>IF(C89="","",VLOOKUP(C89,DB!$D$8:$Z$308,23,0)*VLOOKUP($E$8,Bevölkerung!$B$9:$F$24,IF('Preisbildung (Kommune)'!$E$39=Optionen!$B$9,5,4),0)*$E$7/VLOOKUP($E$8,Bevölkerung!$B$9:$D$24,3,0)*('6. Multiplikator'!$G$12/VLOOKUP(C89,DB!$D$8:$AQ$307,40,0)))</f>
        <v/>
      </c>
      <c r="H89" s="187"/>
      <c r="I89" s="169"/>
      <c r="J89" s="169"/>
      <c r="K89" s="169"/>
    </row>
    <row r="90" spans="2:11" outlineLevel="1" x14ac:dyDescent="0.3">
      <c r="B90" t="str">
        <f t="shared" si="1"/>
        <v/>
      </c>
      <c r="C90" s="181" t="s">
        <v>178</v>
      </c>
      <c r="D90" s="181"/>
      <c r="E90" s="181"/>
      <c r="F90" s="181"/>
      <c r="G90" s="187" t="str">
        <f>IF(C90="","",VLOOKUP(C90,DB!$D$8:$Z$308,23,0)*VLOOKUP($E$8,Bevölkerung!$B$9:$F$24,IF('Preisbildung (Kommune)'!$E$39=Optionen!$B$9,5,4),0)*$E$7/VLOOKUP($E$8,Bevölkerung!$B$9:$D$24,3,0)*('6. Multiplikator'!$G$12/VLOOKUP(C90,DB!$D$8:$AQ$307,40,0)))</f>
        <v/>
      </c>
      <c r="H90" s="187"/>
      <c r="I90" s="169"/>
      <c r="J90" s="169"/>
      <c r="K90" s="169"/>
    </row>
    <row r="91" spans="2:11" outlineLevel="1" x14ac:dyDescent="0.3">
      <c r="B91" t="str">
        <f t="shared" si="1"/>
        <v/>
      </c>
      <c r="C91" s="181" t="s">
        <v>178</v>
      </c>
      <c r="D91" s="181"/>
      <c r="E91" s="181"/>
      <c r="F91" s="181"/>
      <c r="G91" s="187" t="str">
        <f>IF(C91="","",VLOOKUP(C91,DB!$D$8:$Z$308,23,0)*VLOOKUP($E$8,Bevölkerung!$B$9:$F$24,IF('Preisbildung (Kommune)'!$E$39=Optionen!$B$9,5,4),0)*$E$7/VLOOKUP($E$8,Bevölkerung!$B$9:$D$24,3,0)*('6. Multiplikator'!$G$12/VLOOKUP(C91,DB!$D$8:$AQ$307,40,0)))</f>
        <v/>
      </c>
      <c r="H91" s="187"/>
      <c r="I91" s="169"/>
      <c r="J91" s="169"/>
      <c r="K91" s="169"/>
    </row>
    <row r="92" spans="2:11" outlineLevel="1" x14ac:dyDescent="0.3">
      <c r="B92" t="str">
        <f t="shared" si="1"/>
        <v/>
      </c>
      <c r="C92" s="181" t="s">
        <v>178</v>
      </c>
      <c r="D92" s="181"/>
      <c r="E92" s="181"/>
      <c r="F92" s="181"/>
      <c r="G92" s="187" t="str">
        <f>IF(C92="","",VLOOKUP(C92,DB!$D$8:$Z$308,23,0)*VLOOKUP($E$8,Bevölkerung!$B$9:$F$24,IF('Preisbildung (Kommune)'!$E$39=Optionen!$B$9,5,4),0)*$E$7/VLOOKUP($E$8,Bevölkerung!$B$9:$D$24,3,0)*('6. Multiplikator'!$G$12/VLOOKUP(C92,DB!$D$8:$AQ$307,40,0)))</f>
        <v/>
      </c>
      <c r="H92" s="187"/>
      <c r="I92" s="169"/>
      <c r="J92" s="169"/>
      <c r="K92" s="169"/>
    </row>
    <row r="93" spans="2:11" outlineLevel="1" x14ac:dyDescent="0.3">
      <c r="B93" t="str">
        <f t="shared" si="1"/>
        <v/>
      </c>
      <c r="C93" s="181" t="s">
        <v>178</v>
      </c>
      <c r="D93" s="181"/>
      <c r="E93" s="181"/>
      <c r="F93" s="181"/>
      <c r="G93" s="187" t="str">
        <f>IF(C93="","",VLOOKUP(C93,DB!$D$8:$Z$308,23,0)*VLOOKUP($E$8,Bevölkerung!$B$9:$F$24,IF('Preisbildung (Kommune)'!$E$39=Optionen!$B$9,5,4),0)*$E$7/VLOOKUP($E$8,Bevölkerung!$B$9:$D$24,3,0)*('6. Multiplikator'!$G$12/VLOOKUP(C93,DB!$D$8:$AQ$307,40,0)))</f>
        <v/>
      </c>
      <c r="H93" s="187"/>
      <c r="I93" s="169"/>
      <c r="J93" s="169"/>
      <c r="K93" s="169"/>
    </row>
    <row r="94" spans="2:11" outlineLevel="1" x14ac:dyDescent="0.3">
      <c r="B94" t="str">
        <f t="shared" si="1"/>
        <v/>
      </c>
      <c r="C94" s="181" t="s">
        <v>178</v>
      </c>
      <c r="D94" s="181"/>
      <c r="E94" s="181"/>
      <c r="F94" s="181"/>
      <c r="G94" s="187" t="str">
        <f>IF(C94="","",VLOOKUP(C94,DB!$D$8:$Z$308,23,0)*VLOOKUP($E$8,Bevölkerung!$B$9:$F$24,IF('Preisbildung (Kommune)'!$E$39=Optionen!$B$9,5,4),0)*$E$7/VLOOKUP($E$8,Bevölkerung!$B$9:$D$24,3,0)*('6. Multiplikator'!$G$12/VLOOKUP(C94,DB!$D$8:$AQ$307,40,0)))</f>
        <v/>
      </c>
      <c r="H94" s="187"/>
      <c r="I94" s="169"/>
      <c r="J94" s="169"/>
      <c r="K94" s="169"/>
    </row>
    <row r="95" spans="2:11" outlineLevel="1" x14ac:dyDescent="0.3">
      <c r="B95" t="str">
        <f t="shared" si="1"/>
        <v/>
      </c>
      <c r="C95" s="181" t="s">
        <v>178</v>
      </c>
      <c r="D95" s="181"/>
      <c r="E95" s="181"/>
      <c r="F95" s="181"/>
      <c r="G95" s="187" t="str">
        <f>IF(C95="","",VLOOKUP(C95,DB!$D$8:$Z$308,23,0)*VLOOKUP($E$8,Bevölkerung!$B$9:$F$24,IF('Preisbildung (Kommune)'!$E$39=Optionen!$B$9,5,4),0)*$E$7/VLOOKUP($E$8,Bevölkerung!$B$9:$D$24,3,0)*('6. Multiplikator'!$G$12/VLOOKUP(C95,DB!$D$8:$AQ$307,40,0)))</f>
        <v/>
      </c>
      <c r="H95" s="187"/>
      <c r="I95" s="169"/>
      <c r="J95" s="169"/>
      <c r="K95" s="169"/>
    </row>
    <row r="96" spans="2:11" outlineLevel="1" x14ac:dyDescent="0.3">
      <c r="B96" t="str">
        <f t="shared" si="1"/>
        <v/>
      </c>
      <c r="C96" s="181" t="s">
        <v>178</v>
      </c>
      <c r="D96" s="181"/>
      <c r="E96" s="181"/>
      <c r="F96" s="181"/>
      <c r="G96" s="187" t="str">
        <f>IF(C96="","",VLOOKUP(C96,DB!$D$8:$Z$308,23,0)*VLOOKUP($E$8,Bevölkerung!$B$9:$F$24,IF('Preisbildung (Kommune)'!$E$39=Optionen!$B$9,5,4),0)*$E$7/VLOOKUP($E$8,Bevölkerung!$B$9:$D$24,3,0)*('6. Multiplikator'!$G$12/VLOOKUP(C96,DB!$D$8:$AQ$307,40,0)))</f>
        <v/>
      </c>
      <c r="H96" s="187"/>
      <c r="I96" s="169"/>
      <c r="J96" s="169"/>
      <c r="K96" s="169"/>
    </row>
    <row r="97" spans="2:11" outlineLevel="1" x14ac:dyDescent="0.3">
      <c r="B97" t="str">
        <f t="shared" si="1"/>
        <v/>
      </c>
      <c r="C97" s="181" t="s">
        <v>178</v>
      </c>
      <c r="D97" s="181"/>
      <c r="E97" s="181"/>
      <c r="F97" s="181"/>
      <c r="G97" s="187" t="str">
        <f>IF(C97="","",VLOOKUP(C97,DB!$D$8:$Z$308,23,0)*VLOOKUP($E$8,Bevölkerung!$B$9:$F$24,IF('Preisbildung (Kommune)'!$E$39=Optionen!$B$9,5,4),0)*$E$7/VLOOKUP($E$8,Bevölkerung!$B$9:$D$24,3,0)*('6. Multiplikator'!$G$12/VLOOKUP(C97,DB!$D$8:$AQ$307,40,0)))</f>
        <v/>
      </c>
      <c r="H97" s="187"/>
      <c r="I97" s="169"/>
      <c r="J97" s="169"/>
      <c r="K97" s="169"/>
    </row>
    <row r="98" spans="2:11" outlineLevel="1" x14ac:dyDescent="0.3">
      <c r="B98" t="str">
        <f t="shared" si="1"/>
        <v/>
      </c>
      <c r="C98" s="181" t="s">
        <v>178</v>
      </c>
      <c r="D98" s="181"/>
      <c r="E98" s="181"/>
      <c r="F98" s="181"/>
      <c r="G98" s="187" t="str">
        <f>IF(C98="","",VLOOKUP(C98,DB!$D$8:$Z$308,23,0)*VLOOKUP($E$8,Bevölkerung!$B$9:$F$24,IF('Preisbildung (Kommune)'!$E$39=Optionen!$B$9,5,4),0)*$E$7/VLOOKUP($E$8,Bevölkerung!$B$9:$D$24,3,0)*('6. Multiplikator'!$G$12/VLOOKUP(C98,DB!$D$8:$AQ$307,40,0)))</f>
        <v/>
      </c>
      <c r="H98" s="187"/>
      <c r="I98" s="169"/>
      <c r="J98" s="169"/>
      <c r="K98" s="169"/>
    </row>
    <row r="99" spans="2:11" outlineLevel="1" x14ac:dyDescent="0.3">
      <c r="B99" t="str">
        <f t="shared" si="1"/>
        <v/>
      </c>
      <c r="C99" s="181" t="s">
        <v>178</v>
      </c>
      <c r="D99" s="181"/>
      <c r="E99" s="181"/>
      <c r="F99" s="181"/>
      <c r="G99" s="187" t="str">
        <f>IF(C99="","",VLOOKUP(C99,DB!$D$8:$Z$308,23,0)*VLOOKUP($E$8,Bevölkerung!$B$9:$F$24,IF('Preisbildung (Kommune)'!$E$39=Optionen!$B$9,5,4),0)*$E$7/VLOOKUP($E$8,Bevölkerung!$B$9:$D$24,3,0)*('6. Multiplikator'!$G$12/VLOOKUP(C99,DB!$D$8:$AQ$307,40,0)))</f>
        <v/>
      </c>
      <c r="H99" s="187"/>
      <c r="I99" s="169"/>
      <c r="J99" s="169"/>
      <c r="K99" s="169"/>
    </row>
    <row r="100" spans="2:11" outlineLevel="1" x14ac:dyDescent="0.3">
      <c r="B100" t="str">
        <f t="shared" si="1"/>
        <v/>
      </c>
      <c r="C100" s="181" t="s">
        <v>178</v>
      </c>
      <c r="D100" s="181"/>
      <c r="E100" s="181"/>
      <c r="F100" s="181"/>
      <c r="G100" s="187" t="str">
        <f>IF(C100="","",VLOOKUP(C100,DB!$D$8:$Z$308,23,0)*VLOOKUP($E$8,Bevölkerung!$B$9:$F$24,IF('Preisbildung (Kommune)'!$E$39=Optionen!$B$9,5,4),0)*$E$7/VLOOKUP($E$8,Bevölkerung!$B$9:$D$24,3,0)*('6. Multiplikator'!$G$12/VLOOKUP(C100,DB!$D$8:$AQ$307,40,0)))</f>
        <v/>
      </c>
      <c r="H100" s="187"/>
      <c r="I100" s="169"/>
      <c r="J100" s="169"/>
      <c r="K100" s="169"/>
    </row>
    <row r="101" spans="2:11" outlineLevel="1" x14ac:dyDescent="0.3">
      <c r="B101" t="str">
        <f t="shared" si="1"/>
        <v/>
      </c>
      <c r="C101" s="181" t="s">
        <v>178</v>
      </c>
      <c r="D101" s="181"/>
      <c r="E101" s="181"/>
      <c r="F101" s="181"/>
      <c r="G101" s="187" t="str">
        <f>IF(C101="","",VLOOKUP(C101,DB!$D$8:$Z$308,23,0)*VLOOKUP($E$8,Bevölkerung!$B$9:$F$24,IF('Preisbildung (Kommune)'!$E$39=Optionen!$B$9,5,4),0)*$E$7/VLOOKUP($E$8,Bevölkerung!$B$9:$D$24,3,0)*('6. Multiplikator'!$G$12/VLOOKUP(C101,DB!$D$8:$AQ$307,40,0)))</f>
        <v/>
      </c>
      <c r="H101" s="187"/>
      <c r="I101" s="169"/>
      <c r="J101" s="169"/>
      <c r="K101" s="169"/>
    </row>
    <row r="102" spans="2:11" outlineLevel="1" x14ac:dyDescent="0.3">
      <c r="B102" t="str">
        <f t="shared" si="1"/>
        <v/>
      </c>
      <c r="C102" s="181" t="s">
        <v>178</v>
      </c>
      <c r="D102" s="181"/>
      <c r="E102" s="181"/>
      <c r="F102" s="181"/>
      <c r="G102" s="187" t="str">
        <f>IF(C102="","",VLOOKUP(C102,DB!$D$8:$Z$308,23,0)*VLOOKUP($E$8,Bevölkerung!$B$9:$F$24,IF('Preisbildung (Kommune)'!$E$39=Optionen!$B$9,5,4),0)*$E$7/VLOOKUP($E$8,Bevölkerung!$B$9:$D$24,3,0)*('6. Multiplikator'!$G$12/VLOOKUP(C102,DB!$D$8:$AQ$307,40,0)))</f>
        <v/>
      </c>
      <c r="H102" s="187"/>
      <c r="I102" s="169"/>
      <c r="J102" s="169"/>
      <c r="K102" s="169"/>
    </row>
    <row r="103" spans="2:11" outlineLevel="1" x14ac:dyDescent="0.3">
      <c r="B103" t="str">
        <f t="shared" si="1"/>
        <v/>
      </c>
      <c r="C103" s="181" t="s">
        <v>178</v>
      </c>
      <c r="D103" s="181"/>
      <c r="E103" s="181"/>
      <c r="F103" s="181"/>
      <c r="G103" s="187" t="str">
        <f>IF(C103="","",VLOOKUP(C103,DB!$D$8:$Z$308,23,0)*VLOOKUP($E$8,Bevölkerung!$B$9:$F$24,IF('Preisbildung (Kommune)'!$E$39=Optionen!$B$9,5,4),0)*$E$7/VLOOKUP($E$8,Bevölkerung!$B$9:$D$24,3,0)*('6. Multiplikator'!$G$12/VLOOKUP(C103,DB!$D$8:$AQ$307,40,0)))</f>
        <v/>
      </c>
      <c r="H103" s="187"/>
      <c r="I103" s="169"/>
      <c r="J103" s="169"/>
      <c r="K103" s="169"/>
    </row>
    <row r="104" spans="2:11" outlineLevel="1" x14ac:dyDescent="0.3">
      <c r="B104" t="str">
        <f t="shared" si="1"/>
        <v/>
      </c>
      <c r="C104" s="181" t="s">
        <v>178</v>
      </c>
      <c r="D104" s="181"/>
      <c r="E104" s="181"/>
      <c r="F104" s="181"/>
      <c r="G104" s="187" t="str">
        <f>IF(C104="","",VLOOKUP(C104,DB!$D$8:$Z$308,23,0)*VLOOKUP($E$8,Bevölkerung!$B$9:$F$24,IF('Preisbildung (Kommune)'!$E$39=Optionen!$B$9,5,4),0)*$E$7/VLOOKUP($E$8,Bevölkerung!$B$9:$D$24,3,0)*('6. Multiplikator'!$G$12/VLOOKUP(C104,DB!$D$8:$AQ$307,40,0)))</f>
        <v/>
      </c>
      <c r="H104" s="187"/>
      <c r="I104" s="169"/>
      <c r="J104" s="169"/>
      <c r="K104" s="169"/>
    </row>
    <row r="105" spans="2:11" outlineLevel="1" x14ac:dyDescent="0.3">
      <c r="B105" t="str">
        <f t="shared" si="1"/>
        <v/>
      </c>
      <c r="C105" s="181" t="s">
        <v>178</v>
      </c>
      <c r="D105" s="181"/>
      <c r="E105" s="181"/>
      <c r="F105" s="181"/>
      <c r="G105" s="187" t="str">
        <f>IF(C105="","",VLOOKUP(C105,DB!$D$8:$Z$308,23,0)*VLOOKUP($E$8,Bevölkerung!$B$9:$F$24,IF('Preisbildung (Kommune)'!$E$39=Optionen!$B$9,5,4),0)*$E$7/VLOOKUP($E$8,Bevölkerung!$B$9:$D$24,3,0)*('6. Multiplikator'!$G$12/VLOOKUP(C105,DB!$D$8:$AQ$307,40,0)))</f>
        <v/>
      </c>
      <c r="H105" s="187"/>
      <c r="I105" s="169"/>
      <c r="J105" s="169"/>
      <c r="K105" s="169"/>
    </row>
    <row r="106" spans="2:11" outlineLevel="1" x14ac:dyDescent="0.3">
      <c r="B106" t="str">
        <f t="shared" si="1"/>
        <v/>
      </c>
      <c r="C106" s="181" t="s">
        <v>178</v>
      </c>
      <c r="D106" s="181"/>
      <c r="E106" s="181"/>
      <c r="F106" s="181"/>
      <c r="G106" s="187" t="str">
        <f>IF(C106="","",VLOOKUP(C106,DB!$D$8:$Z$308,23,0)*VLOOKUP($E$8,Bevölkerung!$B$9:$F$24,IF('Preisbildung (Kommune)'!$E$39=Optionen!$B$9,5,4),0)*$E$7/VLOOKUP($E$8,Bevölkerung!$B$9:$D$24,3,0)*('6. Multiplikator'!$G$12/VLOOKUP(C106,DB!$D$8:$AQ$307,40,0)))</f>
        <v/>
      </c>
      <c r="H106" s="187"/>
      <c r="I106" s="169"/>
      <c r="J106" s="169"/>
      <c r="K106" s="169"/>
    </row>
    <row r="107" spans="2:11" outlineLevel="1" x14ac:dyDescent="0.3">
      <c r="B107" t="str">
        <f t="shared" si="1"/>
        <v/>
      </c>
      <c r="C107" s="181" t="s">
        <v>178</v>
      </c>
      <c r="D107" s="181"/>
      <c r="E107" s="181"/>
      <c r="F107" s="181"/>
      <c r="G107" s="187" t="str">
        <f>IF(C107="","",VLOOKUP(C107,DB!$D$8:$Z$308,23,0)*VLOOKUP($E$8,Bevölkerung!$B$9:$F$24,IF('Preisbildung (Kommune)'!$E$39=Optionen!$B$9,5,4),0)*$E$7/VLOOKUP($E$8,Bevölkerung!$B$9:$D$24,3,0)*('6. Multiplikator'!$G$12/VLOOKUP(C107,DB!$D$8:$AQ$307,40,0)))</f>
        <v/>
      </c>
      <c r="H107" s="187"/>
      <c r="I107" s="169"/>
      <c r="J107" s="169"/>
      <c r="K107" s="169"/>
    </row>
    <row r="108" spans="2:11" outlineLevel="1" x14ac:dyDescent="0.3">
      <c r="B108" t="str">
        <f t="shared" si="1"/>
        <v/>
      </c>
      <c r="C108" s="181" t="s">
        <v>178</v>
      </c>
      <c r="D108" s="181"/>
      <c r="E108" s="181"/>
      <c r="F108" s="181"/>
      <c r="G108" s="187" t="str">
        <f>IF(C108="","",VLOOKUP(C108,DB!$D$8:$Z$308,23,0)*VLOOKUP($E$8,Bevölkerung!$B$9:$F$24,IF('Preisbildung (Kommune)'!$E$39=Optionen!$B$9,5,4),0)*$E$7/VLOOKUP($E$8,Bevölkerung!$B$9:$D$24,3,0)*('6. Multiplikator'!$G$12/VLOOKUP(C108,DB!$D$8:$AQ$307,40,0)))</f>
        <v/>
      </c>
      <c r="H108" s="187"/>
      <c r="I108" s="169"/>
      <c r="J108" s="169"/>
      <c r="K108" s="169"/>
    </row>
    <row r="109" spans="2:11" outlineLevel="1" x14ac:dyDescent="0.3">
      <c r="B109" t="str">
        <f t="shared" si="1"/>
        <v/>
      </c>
      <c r="C109" s="181" t="s">
        <v>178</v>
      </c>
      <c r="D109" s="181"/>
      <c r="E109" s="181"/>
      <c r="F109" s="181"/>
      <c r="G109" s="187" t="str">
        <f>IF(C109="","",VLOOKUP(C109,DB!$D$8:$Z$308,23,0)*VLOOKUP($E$8,Bevölkerung!$B$9:$F$24,IF('Preisbildung (Kommune)'!$E$39=Optionen!$B$9,5,4),0)*$E$7/VLOOKUP($E$8,Bevölkerung!$B$9:$D$24,3,0)*('6. Multiplikator'!$G$12/VLOOKUP(C109,DB!$D$8:$AQ$307,40,0)))</f>
        <v/>
      </c>
      <c r="H109" s="187"/>
      <c r="I109" s="169"/>
      <c r="J109" s="169"/>
      <c r="K109" s="169"/>
    </row>
    <row r="110" spans="2:11" outlineLevel="1" x14ac:dyDescent="0.3">
      <c r="B110" t="str">
        <f t="shared" ref="B110:B173" si="2">IF(C110&lt;&gt;"",B109+1,"")</f>
        <v/>
      </c>
      <c r="C110" s="181" t="s">
        <v>178</v>
      </c>
      <c r="D110" s="181"/>
      <c r="E110" s="181"/>
      <c r="F110" s="181"/>
      <c r="G110" s="187" t="str">
        <f>IF(C110="","",VLOOKUP(C110,DB!$D$8:$Z$308,23,0)*VLOOKUP($E$8,Bevölkerung!$B$9:$F$24,IF('Preisbildung (Kommune)'!$E$39=Optionen!$B$9,5,4),0)*$E$7/VLOOKUP($E$8,Bevölkerung!$B$9:$D$24,3,0)*('6. Multiplikator'!$G$12/VLOOKUP(C110,DB!$D$8:$AQ$307,40,0)))</f>
        <v/>
      </c>
      <c r="H110" s="187"/>
      <c r="I110" s="169"/>
      <c r="J110" s="169"/>
      <c r="K110" s="169"/>
    </row>
    <row r="111" spans="2:11" outlineLevel="1" x14ac:dyDescent="0.3">
      <c r="B111" t="str">
        <f t="shared" si="2"/>
        <v/>
      </c>
      <c r="C111" s="181" t="s">
        <v>178</v>
      </c>
      <c r="D111" s="181"/>
      <c r="E111" s="181"/>
      <c r="F111" s="181"/>
      <c r="G111" s="187" t="str">
        <f>IF(C111="","",VLOOKUP(C111,DB!$D$8:$Z$308,23,0)*VLOOKUP($E$8,Bevölkerung!$B$9:$F$24,IF('Preisbildung (Kommune)'!$E$39=Optionen!$B$9,5,4),0)*$E$7/VLOOKUP($E$8,Bevölkerung!$B$9:$D$24,3,0)*('6. Multiplikator'!$G$12/VLOOKUP(C111,DB!$D$8:$AQ$307,40,0)))</f>
        <v/>
      </c>
      <c r="H111" s="187"/>
      <c r="I111" s="169"/>
      <c r="J111" s="169"/>
      <c r="K111" s="169"/>
    </row>
    <row r="112" spans="2:11" outlineLevel="1" x14ac:dyDescent="0.3">
      <c r="B112" t="str">
        <f t="shared" si="2"/>
        <v/>
      </c>
      <c r="C112" s="181" t="s">
        <v>178</v>
      </c>
      <c r="D112" s="181"/>
      <c r="E112" s="181"/>
      <c r="F112" s="181"/>
      <c r="G112" s="187" t="str">
        <f>IF(C112="","",VLOOKUP(C112,DB!$D$8:$Z$308,23,0)*VLOOKUP($E$8,Bevölkerung!$B$9:$F$24,IF('Preisbildung (Kommune)'!$E$39=Optionen!$B$9,5,4),0)*$E$7/VLOOKUP($E$8,Bevölkerung!$B$9:$D$24,3,0)*('6. Multiplikator'!$G$12/VLOOKUP(C112,DB!$D$8:$AQ$307,40,0)))</f>
        <v/>
      </c>
      <c r="H112" s="187"/>
      <c r="I112" s="169"/>
      <c r="J112" s="169"/>
      <c r="K112" s="169"/>
    </row>
    <row r="113" spans="2:11" outlineLevel="1" x14ac:dyDescent="0.3">
      <c r="B113" t="str">
        <f t="shared" si="2"/>
        <v/>
      </c>
      <c r="C113" s="181" t="s">
        <v>178</v>
      </c>
      <c r="D113" s="181"/>
      <c r="E113" s="181"/>
      <c r="F113" s="181"/>
      <c r="G113" s="187" t="str">
        <f>IF(C113="","",VLOOKUP(C113,DB!$D$8:$Z$308,23,0)*VLOOKUP($E$8,Bevölkerung!$B$9:$F$24,IF('Preisbildung (Kommune)'!$E$39=Optionen!$B$9,5,4),0)*$E$7/VLOOKUP($E$8,Bevölkerung!$B$9:$D$24,3,0)*('6. Multiplikator'!$G$12/VLOOKUP(C113,DB!$D$8:$AQ$307,40,0)))</f>
        <v/>
      </c>
      <c r="H113" s="187"/>
      <c r="I113" s="169"/>
      <c r="J113" s="169"/>
      <c r="K113" s="169"/>
    </row>
    <row r="114" spans="2:11" outlineLevel="1" x14ac:dyDescent="0.3">
      <c r="B114" t="str">
        <f t="shared" si="2"/>
        <v/>
      </c>
      <c r="C114" s="181" t="s">
        <v>178</v>
      </c>
      <c r="D114" s="181"/>
      <c r="E114" s="181"/>
      <c r="F114" s="181"/>
      <c r="G114" s="187" t="str">
        <f>IF(C114="","",VLOOKUP(C114,DB!$D$8:$Z$308,23,0)*VLOOKUP($E$8,Bevölkerung!$B$9:$F$24,IF('Preisbildung (Kommune)'!$E$39=Optionen!$B$9,5,4),0)*$E$7/VLOOKUP($E$8,Bevölkerung!$B$9:$D$24,3,0)*('6. Multiplikator'!$G$12/VLOOKUP(C114,DB!$D$8:$AQ$307,40,0)))</f>
        <v/>
      </c>
      <c r="H114" s="187"/>
      <c r="I114" s="169"/>
      <c r="J114" s="169"/>
      <c r="K114" s="169"/>
    </row>
    <row r="115" spans="2:11" outlineLevel="1" x14ac:dyDescent="0.3">
      <c r="B115" t="str">
        <f t="shared" si="2"/>
        <v/>
      </c>
      <c r="C115" s="181" t="s">
        <v>178</v>
      </c>
      <c r="D115" s="181"/>
      <c r="E115" s="181"/>
      <c r="F115" s="181"/>
      <c r="G115" s="187" t="str">
        <f>IF(C115="","",VLOOKUP(C115,DB!$D$8:$Z$308,23,0)*VLOOKUP($E$8,Bevölkerung!$B$9:$F$24,IF('Preisbildung (Kommune)'!$E$39=Optionen!$B$9,5,4),0)*$E$7/VLOOKUP($E$8,Bevölkerung!$B$9:$D$24,3,0)*('6. Multiplikator'!$G$12/VLOOKUP(C115,DB!$D$8:$AQ$307,40,0)))</f>
        <v/>
      </c>
      <c r="H115" s="187"/>
      <c r="I115" s="169"/>
      <c r="J115" s="169"/>
      <c r="K115" s="169"/>
    </row>
    <row r="116" spans="2:11" outlineLevel="1" x14ac:dyDescent="0.3">
      <c r="B116" t="str">
        <f t="shared" si="2"/>
        <v/>
      </c>
      <c r="C116" s="181" t="s">
        <v>178</v>
      </c>
      <c r="D116" s="181"/>
      <c r="E116" s="181"/>
      <c r="F116" s="181"/>
      <c r="G116" s="187" t="str">
        <f>IF(C116="","",VLOOKUP(C116,DB!$D$8:$Z$308,23,0)*VLOOKUP($E$8,Bevölkerung!$B$9:$F$24,IF('Preisbildung (Kommune)'!$E$39=Optionen!$B$9,5,4),0)*$E$7/VLOOKUP($E$8,Bevölkerung!$B$9:$D$24,3,0)*('6. Multiplikator'!$G$12/VLOOKUP(C116,DB!$D$8:$AQ$307,40,0)))</f>
        <v/>
      </c>
      <c r="H116" s="187"/>
      <c r="I116" s="169"/>
      <c r="J116" s="169"/>
      <c r="K116" s="169"/>
    </row>
    <row r="117" spans="2:11" outlineLevel="1" x14ac:dyDescent="0.3">
      <c r="B117" t="str">
        <f t="shared" si="2"/>
        <v/>
      </c>
      <c r="C117" s="181" t="s">
        <v>178</v>
      </c>
      <c r="D117" s="181"/>
      <c r="E117" s="181"/>
      <c r="F117" s="181"/>
      <c r="G117" s="187" t="str">
        <f>IF(C117="","",VLOOKUP(C117,DB!$D$8:$Z$308,23,0)*VLOOKUP($E$8,Bevölkerung!$B$9:$F$24,IF('Preisbildung (Kommune)'!$E$39=Optionen!$B$9,5,4),0)*$E$7/VLOOKUP($E$8,Bevölkerung!$B$9:$D$24,3,0)*('6. Multiplikator'!$G$12/VLOOKUP(C117,DB!$D$8:$AQ$307,40,0)))</f>
        <v/>
      </c>
      <c r="H117" s="187"/>
      <c r="I117" s="169"/>
      <c r="J117" s="169"/>
      <c r="K117" s="169"/>
    </row>
    <row r="118" spans="2:11" outlineLevel="1" x14ac:dyDescent="0.3">
      <c r="B118" t="str">
        <f t="shared" si="2"/>
        <v/>
      </c>
      <c r="C118" s="181" t="s">
        <v>178</v>
      </c>
      <c r="D118" s="181"/>
      <c r="E118" s="181"/>
      <c r="F118" s="181"/>
      <c r="G118" s="187" t="str">
        <f>IF(C118="","",VLOOKUP(C118,DB!$D$8:$Z$308,23,0)*VLOOKUP($E$8,Bevölkerung!$B$9:$F$24,IF('Preisbildung (Kommune)'!$E$39=Optionen!$B$9,5,4),0)*$E$7/VLOOKUP($E$8,Bevölkerung!$B$9:$D$24,3,0)*('6. Multiplikator'!$G$12/VLOOKUP(C118,DB!$D$8:$AQ$307,40,0)))</f>
        <v/>
      </c>
      <c r="H118" s="187"/>
      <c r="I118" s="169"/>
      <c r="J118" s="169"/>
      <c r="K118" s="169"/>
    </row>
    <row r="119" spans="2:11" outlineLevel="1" x14ac:dyDescent="0.3">
      <c r="B119" t="str">
        <f t="shared" si="2"/>
        <v/>
      </c>
      <c r="C119" s="181" t="s">
        <v>178</v>
      </c>
      <c r="D119" s="181"/>
      <c r="E119" s="181"/>
      <c r="F119" s="181"/>
      <c r="G119" s="187" t="str">
        <f>IF(C119="","",VLOOKUP(C119,DB!$D$8:$Z$308,23,0)*VLOOKUP($E$8,Bevölkerung!$B$9:$F$24,IF('Preisbildung (Kommune)'!$E$39=Optionen!$B$9,5,4),0)*$E$7/VLOOKUP($E$8,Bevölkerung!$B$9:$D$24,3,0)*('6. Multiplikator'!$G$12/VLOOKUP(C119,DB!$D$8:$AQ$307,40,0)))</f>
        <v/>
      </c>
      <c r="H119" s="187"/>
      <c r="I119" s="169"/>
      <c r="J119" s="169"/>
      <c r="K119" s="169"/>
    </row>
    <row r="120" spans="2:11" outlineLevel="1" x14ac:dyDescent="0.3">
      <c r="B120" t="str">
        <f t="shared" si="2"/>
        <v/>
      </c>
      <c r="C120" s="181" t="s">
        <v>178</v>
      </c>
      <c r="D120" s="181"/>
      <c r="E120" s="181"/>
      <c r="F120" s="181"/>
      <c r="G120" s="187" t="str">
        <f>IF(C120="","",VLOOKUP(C120,DB!$D$8:$Z$308,23,0)*VLOOKUP($E$8,Bevölkerung!$B$9:$F$24,IF('Preisbildung (Kommune)'!$E$39=Optionen!$B$9,5,4),0)*$E$7/VLOOKUP($E$8,Bevölkerung!$B$9:$D$24,3,0)*('6. Multiplikator'!$G$12/VLOOKUP(C120,DB!$D$8:$AQ$307,40,0)))</f>
        <v/>
      </c>
      <c r="H120" s="187"/>
      <c r="I120" s="169"/>
      <c r="J120" s="169"/>
      <c r="K120" s="169"/>
    </row>
    <row r="121" spans="2:11" outlineLevel="1" x14ac:dyDescent="0.3">
      <c r="B121" t="str">
        <f t="shared" si="2"/>
        <v/>
      </c>
      <c r="C121" s="181" t="s">
        <v>178</v>
      </c>
      <c r="D121" s="181"/>
      <c r="E121" s="181"/>
      <c r="F121" s="181"/>
      <c r="G121" s="187" t="str">
        <f>IF(C121="","",VLOOKUP(C121,DB!$D$8:$Z$308,23,0)*VLOOKUP($E$8,Bevölkerung!$B$9:$F$24,IF('Preisbildung (Kommune)'!$E$39=Optionen!$B$9,5,4),0)*$E$7/VLOOKUP($E$8,Bevölkerung!$B$9:$D$24,3,0)*('6. Multiplikator'!$G$12/VLOOKUP(C121,DB!$D$8:$AQ$307,40,0)))</f>
        <v/>
      </c>
      <c r="H121" s="187"/>
      <c r="I121" s="169"/>
      <c r="J121" s="169"/>
      <c r="K121" s="169"/>
    </row>
    <row r="122" spans="2:11" outlineLevel="1" x14ac:dyDescent="0.3">
      <c r="B122" t="str">
        <f t="shared" si="2"/>
        <v/>
      </c>
      <c r="C122" s="181" t="s">
        <v>178</v>
      </c>
      <c r="D122" s="181"/>
      <c r="E122" s="181"/>
      <c r="F122" s="181"/>
      <c r="G122" s="187" t="str">
        <f>IF(C122="","",VLOOKUP(C122,DB!$D$8:$Z$308,23,0)*VLOOKUP($E$8,Bevölkerung!$B$9:$F$24,IF('Preisbildung (Kommune)'!$E$39=Optionen!$B$9,5,4),0)*$E$7/VLOOKUP($E$8,Bevölkerung!$B$9:$D$24,3,0)*('6. Multiplikator'!$G$12/VLOOKUP(C122,DB!$D$8:$AQ$307,40,0)))</f>
        <v/>
      </c>
      <c r="H122" s="187"/>
      <c r="I122" s="169"/>
      <c r="J122" s="169"/>
      <c r="K122" s="169"/>
    </row>
    <row r="123" spans="2:11" outlineLevel="1" x14ac:dyDescent="0.3">
      <c r="B123" t="str">
        <f t="shared" si="2"/>
        <v/>
      </c>
      <c r="C123" s="181" t="s">
        <v>178</v>
      </c>
      <c r="D123" s="181"/>
      <c r="E123" s="181"/>
      <c r="F123" s="181"/>
      <c r="G123" s="187" t="str">
        <f>IF(C123="","",VLOOKUP(C123,DB!$D$8:$Z$308,23,0)*VLOOKUP($E$8,Bevölkerung!$B$9:$F$24,IF('Preisbildung (Kommune)'!$E$39=Optionen!$B$9,5,4),0)*$E$7/VLOOKUP($E$8,Bevölkerung!$B$9:$D$24,3,0)*('6. Multiplikator'!$G$12/VLOOKUP(C123,DB!$D$8:$AQ$307,40,0)))</f>
        <v/>
      </c>
      <c r="H123" s="187"/>
      <c r="I123" s="169"/>
      <c r="J123" s="169"/>
      <c r="K123" s="169"/>
    </row>
    <row r="124" spans="2:11" outlineLevel="1" x14ac:dyDescent="0.3">
      <c r="B124" t="str">
        <f t="shared" si="2"/>
        <v/>
      </c>
      <c r="C124" s="181" t="s">
        <v>178</v>
      </c>
      <c r="D124" s="181"/>
      <c r="E124" s="181"/>
      <c r="F124" s="181"/>
      <c r="G124" s="187" t="str">
        <f>IF(C124="","",VLOOKUP(C124,DB!$D$8:$Z$308,23,0)*VLOOKUP($E$8,Bevölkerung!$B$9:$F$24,IF('Preisbildung (Kommune)'!$E$39=Optionen!$B$9,5,4),0)*$E$7/VLOOKUP($E$8,Bevölkerung!$B$9:$D$24,3,0)*('6. Multiplikator'!$G$12/VLOOKUP(C124,DB!$D$8:$AQ$307,40,0)))</f>
        <v/>
      </c>
      <c r="H124" s="187"/>
      <c r="I124" s="169"/>
      <c r="J124" s="169"/>
      <c r="K124" s="169"/>
    </row>
    <row r="125" spans="2:11" outlineLevel="1" x14ac:dyDescent="0.3">
      <c r="B125" t="str">
        <f t="shared" si="2"/>
        <v/>
      </c>
      <c r="C125" s="181" t="s">
        <v>178</v>
      </c>
      <c r="D125" s="181"/>
      <c r="E125" s="181"/>
      <c r="F125" s="181"/>
      <c r="G125" s="187" t="str">
        <f>IF(C125="","",VLOOKUP(C125,DB!$D$8:$Z$308,23,0)*VLOOKUP($E$8,Bevölkerung!$B$9:$F$24,IF('Preisbildung (Kommune)'!$E$39=Optionen!$B$9,5,4),0)*$E$7/VLOOKUP($E$8,Bevölkerung!$B$9:$D$24,3,0)*('6. Multiplikator'!$G$12/VLOOKUP(C125,DB!$D$8:$AQ$307,40,0)))</f>
        <v/>
      </c>
      <c r="H125" s="187"/>
      <c r="I125" s="169"/>
      <c r="J125" s="169"/>
      <c r="K125" s="169"/>
    </row>
    <row r="126" spans="2:11" outlineLevel="1" x14ac:dyDescent="0.3">
      <c r="B126" t="str">
        <f t="shared" si="2"/>
        <v/>
      </c>
      <c r="C126" s="181" t="s">
        <v>178</v>
      </c>
      <c r="D126" s="181"/>
      <c r="E126" s="181"/>
      <c r="F126" s="181"/>
      <c r="G126" s="187" t="str">
        <f>IF(C126="","",VLOOKUP(C126,DB!$D$8:$Z$308,23,0)*VLOOKUP($E$8,Bevölkerung!$B$9:$F$24,IF('Preisbildung (Kommune)'!$E$39=Optionen!$B$9,5,4),0)*$E$7/VLOOKUP($E$8,Bevölkerung!$B$9:$D$24,3,0)*('6. Multiplikator'!$G$12/VLOOKUP(C126,DB!$D$8:$AQ$307,40,0)))</f>
        <v/>
      </c>
      <c r="H126" s="187"/>
      <c r="I126" s="169"/>
      <c r="J126" s="169"/>
      <c r="K126" s="169"/>
    </row>
    <row r="127" spans="2:11" outlineLevel="1" x14ac:dyDescent="0.3">
      <c r="B127" t="str">
        <f t="shared" si="2"/>
        <v/>
      </c>
      <c r="C127" s="181" t="s">
        <v>178</v>
      </c>
      <c r="D127" s="181"/>
      <c r="E127" s="181"/>
      <c r="F127" s="181"/>
      <c r="G127" s="187" t="str">
        <f>IF(C127="","",VLOOKUP(C127,DB!$D$8:$Z$308,23,0)*VLOOKUP($E$8,Bevölkerung!$B$9:$F$24,IF('Preisbildung (Kommune)'!$E$39=Optionen!$B$9,5,4),0)*$E$7/VLOOKUP($E$8,Bevölkerung!$B$9:$D$24,3,0)*('6. Multiplikator'!$G$12/VLOOKUP(C127,DB!$D$8:$AQ$307,40,0)))</f>
        <v/>
      </c>
      <c r="H127" s="187"/>
      <c r="I127" s="169"/>
      <c r="J127" s="169"/>
      <c r="K127" s="169"/>
    </row>
    <row r="128" spans="2:11" outlineLevel="1" x14ac:dyDescent="0.3">
      <c r="B128" t="str">
        <f t="shared" si="2"/>
        <v/>
      </c>
      <c r="C128" s="181" t="s">
        <v>178</v>
      </c>
      <c r="D128" s="181"/>
      <c r="E128" s="181"/>
      <c r="F128" s="181"/>
      <c r="G128" s="187" t="str">
        <f>IF(C128="","",VLOOKUP(C128,DB!$D$8:$Z$308,23,0)*VLOOKUP($E$8,Bevölkerung!$B$9:$F$24,IF('Preisbildung (Kommune)'!$E$39=Optionen!$B$9,5,4),0)*$E$7/VLOOKUP($E$8,Bevölkerung!$B$9:$D$24,3,0)*('6. Multiplikator'!$G$12/VLOOKUP(C128,DB!$D$8:$AQ$307,40,0)))</f>
        <v/>
      </c>
      <c r="H128" s="187"/>
      <c r="I128" s="169"/>
      <c r="J128" s="169"/>
      <c r="K128" s="169"/>
    </row>
    <row r="129" spans="2:11" outlineLevel="1" x14ac:dyDescent="0.3">
      <c r="B129" t="str">
        <f t="shared" si="2"/>
        <v/>
      </c>
      <c r="C129" s="181" t="s">
        <v>178</v>
      </c>
      <c r="D129" s="181"/>
      <c r="E129" s="181"/>
      <c r="F129" s="181"/>
      <c r="G129" s="187" t="str">
        <f>IF(C129="","",VLOOKUP(C129,DB!$D$8:$Z$308,23,0)*VLOOKUP($E$8,Bevölkerung!$B$9:$F$24,IF('Preisbildung (Kommune)'!$E$39=Optionen!$B$9,5,4),0)*$E$7/VLOOKUP($E$8,Bevölkerung!$B$9:$D$24,3,0)*('6. Multiplikator'!$G$12/VLOOKUP(C129,DB!$D$8:$AQ$307,40,0)))</f>
        <v/>
      </c>
      <c r="H129" s="187"/>
      <c r="I129" s="169"/>
      <c r="J129" s="169"/>
      <c r="K129" s="169"/>
    </row>
    <row r="130" spans="2:11" outlineLevel="1" x14ac:dyDescent="0.3">
      <c r="B130" t="str">
        <f t="shared" si="2"/>
        <v/>
      </c>
      <c r="C130" s="181" t="s">
        <v>178</v>
      </c>
      <c r="D130" s="181"/>
      <c r="E130" s="181"/>
      <c r="F130" s="181"/>
      <c r="G130" s="187" t="str">
        <f>IF(C130="","",VLOOKUP(C130,DB!$D$8:$Z$308,23,0)*VLOOKUP($E$8,Bevölkerung!$B$9:$F$24,IF('Preisbildung (Kommune)'!$E$39=Optionen!$B$9,5,4),0)*$E$7/VLOOKUP($E$8,Bevölkerung!$B$9:$D$24,3,0)*('6. Multiplikator'!$G$12/VLOOKUP(C130,DB!$D$8:$AQ$307,40,0)))</f>
        <v/>
      </c>
      <c r="H130" s="187"/>
      <c r="I130" s="169"/>
      <c r="J130" s="169"/>
      <c r="K130" s="169"/>
    </row>
    <row r="131" spans="2:11" outlineLevel="1" x14ac:dyDescent="0.3">
      <c r="B131" t="str">
        <f t="shared" si="2"/>
        <v/>
      </c>
      <c r="C131" s="181" t="s">
        <v>178</v>
      </c>
      <c r="D131" s="181"/>
      <c r="E131" s="181"/>
      <c r="F131" s="181"/>
      <c r="G131" s="187" t="str">
        <f>IF(C131="","",VLOOKUP(C131,DB!$D$8:$Z$308,23,0)*VLOOKUP($E$8,Bevölkerung!$B$9:$F$24,IF('Preisbildung (Kommune)'!$E$39=Optionen!$B$9,5,4),0)*$E$7/VLOOKUP($E$8,Bevölkerung!$B$9:$D$24,3,0)*('6. Multiplikator'!$G$12/VLOOKUP(C131,DB!$D$8:$AQ$307,40,0)))</f>
        <v/>
      </c>
      <c r="H131" s="187"/>
      <c r="I131" s="169"/>
      <c r="J131" s="169"/>
      <c r="K131" s="169"/>
    </row>
    <row r="132" spans="2:11" outlineLevel="1" x14ac:dyDescent="0.3">
      <c r="B132" t="str">
        <f t="shared" si="2"/>
        <v/>
      </c>
      <c r="C132" s="181" t="s">
        <v>178</v>
      </c>
      <c r="D132" s="181"/>
      <c r="E132" s="181"/>
      <c r="F132" s="181"/>
      <c r="G132" s="187" t="str">
        <f>IF(C132="","",VLOOKUP(C132,DB!$D$8:$Z$308,23,0)*VLOOKUP($E$8,Bevölkerung!$B$9:$F$24,IF('Preisbildung (Kommune)'!$E$39=Optionen!$B$9,5,4),0)*$E$7/VLOOKUP($E$8,Bevölkerung!$B$9:$D$24,3,0)*('6. Multiplikator'!$G$12/VLOOKUP(C132,DB!$D$8:$AQ$307,40,0)))</f>
        <v/>
      </c>
      <c r="H132" s="187"/>
      <c r="I132" s="169"/>
      <c r="J132" s="169"/>
      <c r="K132" s="169"/>
    </row>
    <row r="133" spans="2:11" outlineLevel="1" x14ac:dyDescent="0.3">
      <c r="B133" t="str">
        <f t="shared" si="2"/>
        <v/>
      </c>
      <c r="C133" s="181" t="s">
        <v>178</v>
      </c>
      <c r="D133" s="181"/>
      <c r="E133" s="181"/>
      <c r="F133" s="181"/>
      <c r="G133" s="187" t="str">
        <f>IF(C133="","",VLOOKUP(C133,DB!$D$8:$Z$308,23,0)*VLOOKUP($E$8,Bevölkerung!$B$9:$F$24,IF('Preisbildung (Kommune)'!$E$39=Optionen!$B$9,5,4),0)*$E$7/VLOOKUP($E$8,Bevölkerung!$B$9:$D$24,3,0)*('6. Multiplikator'!$G$12/VLOOKUP(C133,DB!$D$8:$AQ$307,40,0)))</f>
        <v/>
      </c>
      <c r="H133" s="187"/>
      <c r="I133" s="169"/>
      <c r="J133" s="169"/>
      <c r="K133" s="169"/>
    </row>
    <row r="134" spans="2:11" outlineLevel="1" x14ac:dyDescent="0.3">
      <c r="B134" t="str">
        <f t="shared" si="2"/>
        <v/>
      </c>
      <c r="C134" s="181" t="s">
        <v>178</v>
      </c>
      <c r="D134" s="181"/>
      <c r="E134" s="181"/>
      <c r="F134" s="181"/>
      <c r="G134" s="187" t="str">
        <f>IF(C134="","",VLOOKUP(C134,DB!$D$8:$Z$308,23,0)*VLOOKUP($E$8,Bevölkerung!$B$9:$F$24,IF('Preisbildung (Kommune)'!$E$39=Optionen!$B$9,5,4),0)*$E$7/VLOOKUP($E$8,Bevölkerung!$B$9:$D$24,3,0)*('6. Multiplikator'!$G$12/VLOOKUP(C134,DB!$D$8:$AQ$307,40,0)))</f>
        <v/>
      </c>
      <c r="H134" s="187"/>
      <c r="I134" s="169"/>
      <c r="J134" s="169"/>
      <c r="K134" s="169"/>
    </row>
    <row r="135" spans="2:11" outlineLevel="1" x14ac:dyDescent="0.3">
      <c r="B135" t="str">
        <f t="shared" si="2"/>
        <v/>
      </c>
      <c r="C135" s="181" t="s">
        <v>178</v>
      </c>
      <c r="D135" s="181"/>
      <c r="E135" s="181"/>
      <c r="F135" s="181"/>
      <c r="G135" s="187" t="str">
        <f>IF(C135="","",VLOOKUP(C135,DB!$D$8:$Z$308,23,0)*VLOOKUP($E$8,Bevölkerung!$B$9:$F$24,IF('Preisbildung (Kommune)'!$E$39=Optionen!$B$9,5,4),0)*$E$7/VLOOKUP($E$8,Bevölkerung!$B$9:$D$24,3,0)*('6. Multiplikator'!$G$12/VLOOKUP(C135,DB!$D$8:$AQ$307,40,0)))</f>
        <v/>
      </c>
      <c r="H135" s="187"/>
      <c r="I135" s="169"/>
      <c r="J135" s="169"/>
      <c r="K135" s="169"/>
    </row>
    <row r="136" spans="2:11" outlineLevel="1" x14ac:dyDescent="0.3">
      <c r="B136" t="str">
        <f t="shared" si="2"/>
        <v/>
      </c>
      <c r="C136" s="181" t="s">
        <v>178</v>
      </c>
      <c r="D136" s="181"/>
      <c r="E136" s="181"/>
      <c r="F136" s="181"/>
      <c r="G136" s="187" t="str">
        <f>IF(C136="","",VLOOKUP(C136,DB!$D$8:$Z$308,23,0)*VLOOKUP($E$8,Bevölkerung!$B$9:$F$24,IF('Preisbildung (Kommune)'!$E$39=Optionen!$B$9,5,4),0)*$E$7/VLOOKUP($E$8,Bevölkerung!$B$9:$D$24,3,0)*('6. Multiplikator'!$G$12/VLOOKUP(C136,DB!$D$8:$AQ$307,40,0)))</f>
        <v/>
      </c>
      <c r="H136" s="187"/>
      <c r="I136" s="169"/>
      <c r="J136" s="169"/>
      <c r="K136" s="169"/>
    </row>
    <row r="137" spans="2:11" outlineLevel="1" x14ac:dyDescent="0.3">
      <c r="B137" t="str">
        <f t="shared" si="2"/>
        <v/>
      </c>
      <c r="C137" s="181" t="s">
        <v>178</v>
      </c>
      <c r="D137" s="181"/>
      <c r="E137" s="181"/>
      <c r="F137" s="181"/>
      <c r="G137" s="187" t="str">
        <f>IF(C137="","",VLOOKUP(C137,DB!$D$8:$Z$308,23,0)*VLOOKUP($E$8,Bevölkerung!$B$9:$F$24,IF('Preisbildung (Kommune)'!$E$39=Optionen!$B$9,5,4),0)*$E$7/VLOOKUP($E$8,Bevölkerung!$B$9:$D$24,3,0)*('6. Multiplikator'!$G$12/VLOOKUP(C137,DB!$D$8:$AQ$307,40,0)))</f>
        <v/>
      </c>
      <c r="H137" s="187"/>
      <c r="I137" s="169"/>
      <c r="J137" s="169"/>
      <c r="K137" s="169"/>
    </row>
    <row r="138" spans="2:11" outlineLevel="1" x14ac:dyDescent="0.3">
      <c r="B138" t="str">
        <f t="shared" si="2"/>
        <v/>
      </c>
      <c r="C138" s="181" t="s">
        <v>178</v>
      </c>
      <c r="D138" s="181"/>
      <c r="E138" s="181"/>
      <c r="F138" s="181"/>
      <c r="G138" s="187" t="str">
        <f>IF(C138="","",VLOOKUP(C138,DB!$D$8:$Z$308,23,0)*VLOOKUP($E$8,Bevölkerung!$B$9:$F$24,IF('Preisbildung (Kommune)'!$E$39=Optionen!$B$9,5,4),0)*$E$7/VLOOKUP($E$8,Bevölkerung!$B$9:$D$24,3,0)*('6. Multiplikator'!$G$12/VLOOKUP(C138,DB!$D$8:$AQ$307,40,0)))</f>
        <v/>
      </c>
      <c r="H138" s="187"/>
      <c r="I138" s="169"/>
      <c r="J138" s="169"/>
      <c r="K138" s="169"/>
    </row>
    <row r="139" spans="2:11" outlineLevel="1" x14ac:dyDescent="0.3">
      <c r="B139" t="str">
        <f t="shared" si="2"/>
        <v/>
      </c>
      <c r="C139" s="181" t="s">
        <v>178</v>
      </c>
      <c r="D139" s="181"/>
      <c r="E139" s="181"/>
      <c r="F139" s="181"/>
      <c r="G139" s="187" t="str">
        <f>IF(C139="","",VLOOKUP(C139,DB!$D$8:$Z$308,23,0)*VLOOKUP($E$8,Bevölkerung!$B$9:$F$24,IF('Preisbildung (Kommune)'!$E$39=Optionen!$B$9,5,4),0)*$E$7/VLOOKUP($E$8,Bevölkerung!$B$9:$D$24,3,0)*('6. Multiplikator'!$G$12/VLOOKUP(C139,DB!$D$8:$AQ$307,40,0)))</f>
        <v/>
      </c>
      <c r="H139" s="187"/>
      <c r="I139" s="169"/>
      <c r="J139" s="169"/>
      <c r="K139" s="169"/>
    </row>
    <row r="140" spans="2:11" outlineLevel="1" x14ac:dyDescent="0.3">
      <c r="B140" t="str">
        <f t="shared" si="2"/>
        <v/>
      </c>
      <c r="C140" s="181" t="s">
        <v>178</v>
      </c>
      <c r="D140" s="181"/>
      <c r="E140" s="181"/>
      <c r="F140" s="181"/>
      <c r="G140" s="187" t="str">
        <f>IF(C140="","",VLOOKUP(C140,DB!$D$8:$Z$308,23,0)*VLOOKUP($E$8,Bevölkerung!$B$9:$F$24,IF('Preisbildung (Kommune)'!$E$39=Optionen!$B$9,5,4),0)*$E$7/VLOOKUP($E$8,Bevölkerung!$B$9:$D$24,3,0)*('6. Multiplikator'!$G$12/VLOOKUP(C140,DB!$D$8:$AQ$307,40,0)))</f>
        <v/>
      </c>
      <c r="H140" s="187"/>
      <c r="I140" s="169"/>
      <c r="J140" s="169"/>
      <c r="K140" s="169"/>
    </row>
    <row r="141" spans="2:11" outlineLevel="1" x14ac:dyDescent="0.3">
      <c r="B141" t="str">
        <f t="shared" si="2"/>
        <v/>
      </c>
      <c r="C141" s="181" t="s">
        <v>178</v>
      </c>
      <c r="D141" s="181"/>
      <c r="E141" s="181"/>
      <c r="F141" s="181"/>
      <c r="G141" s="187" t="str">
        <f>IF(C141="","",VLOOKUP(C141,DB!$D$8:$Z$308,23,0)*VLOOKUP($E$8,Bevölkerung!$B$9:$F$24,IF('Preisbildung (Kommune)'!$E$39=Optionen!$B$9,5,4),0)*$E$7/VLOOKUP($E$8,Bevölkerung!$B$9:$D$24,3,0)*('6. Multiplikator'!$G$12/VLOOKUP(C141,DB!$D$8:$AQ$307,40,0)))</f>
        <v/>
      </c>
      <c r="H141" s="187"/>
      <c r="I141" s="169"/>
      <c r="J141" s="169"/>
      <c r="K141" s="169"/>
    </row>
    <row r="142" spans="2:11" outlineLevel="1" x14ac:dyDescent="0.3">
      <c r="B142" t="str">
        <f t="shared" si="2"/>
        <v/>
      </c>
      <c r="C142" s="181" t="s">
        <v>178</v>
      </c>
      <c r="D142" s="181"/>
      <c r="E142" s="181"/>
      <c r="F142" s="181"/>
      <c r="G142" s="187" t="str">
        <f>IF(C142="","",VLOOKUP(C142,DB!$D$8:$Z$308,23,0)*VLOOKUP($E$8,Bevölkerung!$B$9:$F$24,IF('Preisbildung (Kommune)'!$E$39=Optionen!$B$9,5,4),0)*$E$7/VLOOKUP($E$8,Bevölkerung!$B$9:$D$24,3,0)*('6. Multiplikator'!$G$12/VLOOKUP(C142,DB!$D$8:$AQ$307,40,0)))</f>
        <v/>
      </c>
      <c r="H142" s="187"/>
      <c r="I142" s="169"/>
      <c r="J142" s="169"/>
      <c r="K142" s="169"/>
    </row>
    <row r="143" spans="2:11" outlineLevel="1" x14ac:dyDescent="0.3">
      <c r="B143" t="str">
        <f t="shared" si="2"/>
        <v/>
      </c>
      <c r="C143" s="181" t="s">
        <v>178</v>
      </c>
      <c r="D143" s="181"/>
      <c r="E143" s="181"/>
      <c r="F143" s="181"/>
      <c r="G143" s="187" t="str">
        <f>IF(C143="","",VLOOKUP(C143,DB!$D$8:$Z$308,23,0)*VLOOKUP($E$8,Bevölkerung!$B$9:$F$24,IF('Preisbildung (Kommune)'!$E$39=Optionen!$B$9,5,4),0)*$E$7/VLOOKUP($E$8,Bevölkerung!$B$9:$D$24,3,0)*('6. Multiplikator'!$G$12/VLOOKUP(C143,DB!$D$8:$AQ$307,40,0)))</f>
        <v/>
      </c>
      <c r="H143" s="187"/>
      <c r="I143" s="169"/>
      <c r="J143" s="169"/>
      <c r="K143" s="169"/>
    </row>
    <row r="144" spans="2:11" outlineLevel="1" x14ac:dyDescent="0.3">
      <c r="B144" t="str">
        <f t="shared" si="2"/>
        <v/>
      </c>
      <c r="C144" s="181" t="s">
        <v>178</v>
      </c>
      <c r="D144" s="181"/>
      <c r="E144" s="181"/>
      <c r="F144" s="181"/>
      <c r="G144" s="187" t="str">
        <f>IF(C144="","",VLOOKUP(C144,DB!$D$8:$Z$308,23,0)*VLOOKUP($E$8,Bevölkerung!$B$9:$F$24,IF('Preisbildung (Kommune)'!$E$39=Optionen!$B$9,5,4),0)*$E$7/VLOOKUP($E$8,Bevölkerung!$B$9:$D$24,3,0)*('6. Multiplikator'!$G$12/VLOOKUP(C144,DB!$D$8:$AQ$307,40,0)))</f>
        <v/>
      </c>
      <c r="H144" s="187"/>
      <c r="I144" s="169"/>
      <c r="J144" s="169"/>
      <c r="K144" s="169"/>
    </row>
    <row r="145" spans="2:11" outlineLevel="1" x14ac:dyDescent="0.3">
      <c r="B145" t="str">
        <f t="shared" si="2"/>
        <v/>
      </c>
      <c r="C145" s="181" t="s">
        <v>178</v>
      </c>
      <c r="D145" s="181"/>
      <c r="E145" s="181"/>
      <c r="F145" s="181"/>
      <c r="G145" s="187" t="str">
        <f>IF(C145="","",VLOOKUP(C145,DB!$D$8:$Z$308,23,0)*VLOOKUP($E$8,Bevölkerung!$B$9:$F$24,IF('Preisbildung (Kommune)'!$E$39=Optionen!$B$9,5,4),0)*$E$7/VLOOKUP($E$8,Bevölkerung!$B$9:$D$24,3,0)*('6. Multiplikator'!$G$12/VLOOKUP(C145,DB!$D$8:$AQ$307,40,0)))</f>
        <v/>
      </c>
      <c r="H145" s="187"/>
      <c r="I145" s="169"/>
      <c r="J145" s="169"/>
      <c r="K145" s="169"/>
    </row>
    <row r="146" spans="2:11" outlineLevel="1" x14ac:dyDescent="0.3">
      <c r="B146" t="str">
        <f t="shared" si="2"/>
        <v/>
      </c>
      <c r="C146" s="181" t="s">
        <v>178</v>
      </c>
      <c r="D146" s="181"/>
      <c r="E146" s="181"/>
      <c r="F146" s="181"/>
      <c r="G146" s="187" t="str">
        <f>IF(C146="","",VLOOKUP(C146,DB!$D$8:$Z$308,23,0)*VLOOKUP($E$8,Bevölkerung!$B$9:$F$24,IF('Preisbildung (Kommune)'!$E$39=Optionen!$B$9,5,4),0)*$E$7/VLOOKUP($E$8,Bevölkerung!$B$9:$D$24,3,0)*('6. Multiplikator'!$G$12/VLOOKUP(C146,DB!$D$8:$AQ$307,40,0)))</f>
        <v/>
      </c>
      <c r="H146" s="187"/>
      <c r="I146" s="169"/>
      <c r="J146" s="169"/>
      <c r="K146" s="169"/>
    </row>
    <row r="147" spans="2:11" outlineLevel="1" x14ac:dyDescent="0.3">
      <c r="B147" t="str">
        <f t="shared" si="2"/>
        <v/>
      </c>
      <c r="C147" s="181" t="s">
        <v>178</v>
      </c>
      <c r="D147" s="181"/>
      <c r="E147" s="181"/>
      <c r="F147" s="181"/>
      <c r="G147" s="187" t="str">
        <f>IF(C147="","",VLOOKUP(C147,DB!$D$8:$Z$308,23,0)*VLOOKUP($E$8,Bevölkerung!$B$9:$F$24,IF('Preisbildung (Kommune)'!$E$39=Optionen!$B$9,5,4),0)*$E$7/VLOOKUP($E$8,Bevölkerung!$B$9:$D$24,3,0)*('6. Multiplikator'!$G$12/VLOOKUP(C147,DB!$D$8:$AQ$307,40,0)))</f>
        <v/>
      </c>
      <c r="H147" s="187"/>
      <c r="I147" s="169"/>
      <c r="J147" s="169"/>
      <c r="K147" s="169"/>
    </row>
    <row r="148" spans="2:11" outlineLevel="1" x14ac:dyDescent="0.3">
      <c r="B148" t="str">
        <f t="shared" si="2"/>
        <v/>
      </c>
      <c r="C148" s="181" t="s">
        <v>178</v>
      </c>
      <c r="D148" s="181"/>
      <c r="E148" s="181"/>
      <c r="F148" s="181"/>
      <c r="G148" s="187" t="str">
        <f>IF(C148="","",VLOOKUP(C148,DB!$D$8:$Z$308,23,0)*VLOOKUP($E$8,Bevölkerung!$B$9:$F$24,IF('Preisbildung (Kommune)'!$E$39=Optionen!$B$9,5,4),0)*$E$7/VLOOKUP($E$8,Bevölkerung!$B$9:$D$24,3,0)*('6. Multiplikator'!$G$12/VLOOKUP(C148,DB!$D$8:$AQ$307,40,0)))</f>
        <v/>
      </c>
      <c r="H148" s="187"/>
      <c r="I148" s="169"/>
      <c r="J148" s="169"/>
      <c r="K148" s="169"/>
    </row>
    <row r="149" spans="2:11" outlineLevel="1" x14ac:dyDescent="0.3">
      <c r="B149" t="str">
        <f t="shared" si="2"/>
        <v/>
      </c>
      <c r="C149" s="181" t="s">
        <v>178</v>
      </c>
      <c r="D149" s="181"/>
      <c r="E149" s="181"/>
      <c r="F149" s="181"/>
      <c r="G149" s="187" t="str">
        <f>IF(C149="","",VLOOKUP(C149,DB!$D$8:$Z$308,23,0)*VLOOKUP($E$8,Bevölkerung!$B$9:$F$24,IF('Preisbildung (Kommune)'!$E$39=Optionen!$B$9,5,4),0)*$E$7/VLOOKUP($E$8,Bevölkerung!$B$9:$D$24,3,0)*('6. Multiplikator'!$G$12/VLOOKUP(C149,DB!$D$8:$AQ$307,40,0)))</f>
        <v/>
      </c>
      <c r="H149" s="187"/>
      <c r="I149" s="169"/>
      <c r="J149" s="169"/>
      <c r="K149" s="169"/>
    </row>
    <row r="150" spans="2:11" outlineLevel="1" x14ac:dyDescent="0.3">
      <c r="B150" t="str">
        <f t="shared" si="2"/>
        <v/>
      </c>
      <c r="C150" s="181" t="s">
        <v>178</v>
      </c>
      <c r="D150" s="181"/>
      <c r="E150" s="181"/>
      <c r="F150" s="181"/>
      <c r="G150" s="187" t="str">
        <f>IF(C150="","",VLOOKUP(C150,DB!$D$8:$Z$308,23,0)*VLOOKUP($E$8,Bevölkerung!$B$9:$F$24,IF('Preisbildung (Kommune)'!$E$39=Optionen!$B$9,5,4),0)*$E$7/VLOOKUP($E$8,Bevölkerung!$B$9:$D$24,3,0)*('6. Multiplikator'!$G$12/VLOOKUP(C150,DB!$D$8:$AQ$307,40,0)))</f>
        <v/>
      </c>
      <c r="H150" s="187"/>
      <c r="I150" s="169"/>
      <c r="J150" s="169"/>
      <c r="K150" s="169"/>
    </row>
    <row r="151" spans="2:11" outlineLevel="1" x14ac:dyDescent="0.3">
      <c r="B151" t="str">
        <f t="shared" si="2"/>
        <v/>
      </c>
      <c r="C151" s="181" t="s">
        <v>178</v>
      </c>
      <c r="D151" s="181"/>
      <c r="E151" s="181"/>
      <c r="F151" s="181"/>
      <c r="G151" s="187" t="str">
        <f>IF(C151="","",VLOOKUP(C151,DB!$D$8:$Z$308,23,0)*VLOOKUP($E$8,Bevölkerung!$B$9:$F$24,IF('Preisbildung (Kommune)'!$E$39=Optionen!$B$9,5,4),0)*$E$7/VLOOKUP($E$8,Bevölkerung!$B$9:$D$24,3,0)*('6. Multiplikator'!$G$12/VLOOKUP(C151,DB!$D$8:$AQ$307,40,0)))</f>
        <v/>
      </c>
      <c r="H151" s="187"/>
      <c r="I151" s="169"/>
      <c r="J151" s="169"/>
      <c r="K151" s="169"/>
    </row>
    <row r="152" spans="2:11" outlineLevel="1" x14ac:dyDescent="0.3">
      <c r="B152" t="str">
        <f t="shared" si="2"/>
        <v/>
      </c>
      <c r="C152" s="181" t="s">
        <v>178</v>
      </c>
      <c r="D152" s="181"/>
      <c r="E152" s="181"/>
      <c r="F152" s="181"/>
      <c r="G152" s="187" t="str">
        <f>IF(C152="","",VLOOKUP(C152,DB!$D$8:$Z$308,23,0)*VLOOKUP($E$8,Bevölkerung!$B$9:$F$24,IF('Preisbildung (Kommune)'!$E$39=Optionen!$B$9,5,4),0)*$E$7/VLOOKUP($E$8,Bevölkerung!$B$9:$D$24,3,0)*('6. Multiplikator'!$G$12/VLOOKUP(C152,DB!$D$8:$AQ$307,40,0)))</f>
        <v/>
      </c>
      <c r="H152" s="187"/>
      <c r="I152" s="169"/>
      <c r="J152" s="169"/>
      <c r="K152" s="169"/>
    </row>
    <row r="153" spans="2:11" outlineLevel="1" x14ac:dyDescent="0.3">
      <c r="B153" t="str">
        <f t="shared" si="2"/>
        <v/>
      </c>
      <c r="C153" s="181" t="s">
        <v>178</v>
      </c>
      <c r="D153" s="181"/>
      <c r="E153" s="181"/>
      <c r="F153" s="181"/>
      <c r="G153" s="187" t="str">
        <f>IF(C153="","",VLOOKUP(C153,DB!$D$8:$Z$308,23,0)*VLOOKUP($E$8,Bevölkerung!$B$9:$F$24,IF('Preisbildung (Kommune)'!$E$39=Optionen!$B$9,5,4),0)*$E$7/VLOOKUP($E$8,Bevölkerung!$B$9:$D$24,3,0)*('6. Multiplikator'!$G$12/VLOOKUP(C153,DB!$D$8:$AQ$307,40,0)))</f>
        <v/>
      </c>
      <c r="H153" s="187"/>
      <c r="I153" s="169"/>
      <c r="J153" s="169"/>
      <c r="K153" s="169"/>
    </row>
    <row r="154" spans="2:11" outlineLevel="1" x14ac:dyDescent="0.3">
      <c r="B154" t="str">
        <f t="shared" si="2"/>
        <v/>
      </c>
      <c r="C154" s="181" t="s">
        <v>178</v>
      </c>
      <c r="D154" s="181"/>
      <c r="E154" s="181"/>
      <c r="F154" s="181"/>
      <c r="G154" s="187" t="str">
        <f>IF(C154="","",VLOOKUP(C154,DB!$D$8:$Z$308,23,0)*VLOOKUP($E$8,Bevölkerung!$B$9:$F$24,IF('Preisbildung (Kommune)'!$E$39=Optionen!$B$9,5,4),0)*$E$7/VLOOKUP($E$8,Bevölkerung!$B$9:$D$24,3,0)*('6. Multiplikator'!$G$12/VLOOKUP(C154,DB!$D$8:$AQ$307,40,0)))</f>
        <v/>
      </c>
      <c r="H154" s="187"/>
      <c r="I154" s="169"/>
      <c r="J154" s="169"/>
      <c r="K154" s="169"/>
    </row>
    <row r="155" spans="2:11" outlineLevel="1" x14ac:dyDescent="0.3">
      <c r="B155" t="str">
        <f t="shared" si="2"/>
        <v/>
      </c>
      <c r="C155" s="181" t="s">
        <v>178</v>
      </c>
      <c r="D155" s="181"/>
      <c r="E155" s="181"/>
      <c r="F155" s="181"/>
      <c r="G155" s="187" t="str">
        <f>IF(C155="","",VLOOKUP(C155,DB!$D$8:$Z$308,23,0)*VLOOKUP($E$8,Bevölkerung!$B$9:$F$24,IF('Preisbildung (Kommune)'!$E$39=Optionen!$B$9,5,4),0)*$E$7/VLOOKUP($E$8,Bevölkerung!$B$9:$D$24,3,0)*('6. Multiplikator'!$G$12/VLOOKUP(C155,DB!$D$8:$AQ$307,40,0)))</f>
        <v/>
      </c>
      <c r="H155" s="187"/>
      <c r="I155" s="169"/>
      <c r="J155" s="169"/>
      <c r="K155" s="169"/>
    </row>
    <row r="156" spans="2:11" outlineLevel="1" x14ac:dyDescent="0.3">
      <c r="B156" t="str">
        <f t="shared" si="2"/>
        <v/>
      </c>
      <c r="C156" s="181" t="s">
        <v>178</v>
      </c>
      <c r="D156" s="181"/>
      <c r="E156" s="181"/>
      <c r="F156" s="181"/>
      <c r="G156" s="187" t="str">
        <f>IF(C156="","",VLOOKUP(C156,DB!$D$8:$Z$308,23,0)*VLOOKUP($E$8,Bevölkerung!$B$9:$F$24,IF('Preisbildung (Kommune)'!$E$39=Optionen!$B$9,5,4),0)*$E$7/VLOOKUP($E$8,Bevölkerung!$B$9:$D$24,3,0)*('6. Multiplikator'!$G$12/VLOOKUP(C156,DB!$D$8:$AQ$307,40,0)))</f>
        <v/>
      </c>
      <c r="H156" s="187"/>
      <c r="I156" s="169"/>
      <c r="J156" s="169"/>
      <c r="K156" s="169"/>
    </row>
    <row r="157" spans="2:11" outlineLevel="1" x14ac:dyDescent="0.3">
      <c r="B157" t="str">
        <f t="shared" si="2"/>
        <v/>
      </c>
      <c r="C157" s="181" t="s">
        <v>178</v>
      </c>
      <c r="D157" s="181"/>
      <c r="E157" s="181"/>
      <c r="F157" s="181"/>
      <c r="G157" s="187" t="str">
        <f>IF(C157="","",VLOOKUP(C157,DB!$D$8:$Z$308,23,0)*VLOOKUP($E$8,Bevölkerung!$B$9:$F$24,IF('Preisbildung (Kommune)'!$E$39=Optionen!$B$9,5,4),0)*$E$7/VLOOKUP($E$8,Bevölkerung!$B$9:$D$24,3,0)*('6. Multiplikator'!$G$12/VLOOKUP(C157,DB!$D$8:$AQ$307,40,0)))</f>
        <v/>
      </c>
      <c r="H157" s="187"/>
      <c r="I157" s="169"/>
      <c r="J157" s="169"/>
      <c r="K157" s="169"/>
    </row>
    <row r="158" spans="2:11" outlineLevel="1" x14ac:dyDescent="0.3">
      <c r="B158" t="str">
        <f t="shared" si="2"/>
        <v/>
      </c>
      <c r="C158" s="181" t="s">
        <v>178</v>
      </c>
      <c r="D158" s="181"/>
      <c r="E158" s="181"/>
      <c r="F158" s="181"/>
      <c r="G158" s="187" t="str">
        <f>IF(C158="","",VLOOKUP(C158,DB!$D$8:$Z$308,23,0)*VLOOKUP($E$8,Bevölkerung!$B$9:$F$24,IF('Preisbildung (Kommune)'!$E$39=Optionen!$B$9,5,4),0)*$E$7/VLOOKUP($E$8,Bevölkerung!$B$9:$D$24,3,0)*('6. Multiplikator'!$G$12/VLOOKUP(C158,DB!$D$8:$AQ$307,40,0)))</f>
        <v/>
      </c>
      <c r="H158" s="187"/>
      <c r="I158" s="169"/>
      <c r="J158" s="169"/>
      <c r="K158" s="169"/>
    </row>
    <row r="159" spans="2:11" outlineLevel="1" x14ac:dyDescent="0.3">
      <c r="B159" t="str">
        <f t="shared" si="2"/>
        <v/>
      </c>
      <c r="C159" s="181" t="s">
        <v>178</v>
      </c>
      <c r="D159" s="181"/>
      <c r="E159" s="181"/>
      <c r="F159" s="181"/>
      <c r="G159" s="187" t="str">
        <f>IF(C159="","",VLOOKUP(C159,DB!$D$8:$Z$308,23,0)*VLOOKUP($E$8,Bevölkerung!$B$9:$F$24,IF('Preisbildung (Kommune)'!$E$39=Optionen!$B$9,5,4),0)*$E$7/VLOOKUP($E$8,Bevölkerung!$B$9:$D$24,3,0)*('6. Multiplikator'!$G$12/VLOOKUP(C159,DB!$D$8:$AQ$307,40,0)))</f>
        <v/>
      </c>
      <c r="H159" s="187"/>
      <c r="I159" s="169"/>
      <c r="J159" s="169"/>
      <c r="K159" s="169"/>
    </row>
    <row r="160" spans="2:11" outlineLevel="1" x14ac:dyDescent="0.3">
      <c r="B160" t="str">
        <f t="shared" si="2"/>
        <v/>
      </c>
      <c r="C160" s="181" t="s">
        <v>178</v>
      </c>
      <c r="D160" s="181"/>
      <c r="E160" s="181"/>
      <c r="F160" s="181"/>
      <c r="G160" s="187" t="str">
        <f>IF(C160="","",VLOOKUP(C160,DB!$D$8:$Z$308,23,0)*VLOOKUP($E$8,Bevölkerung!$B$9:$F$24,IF('Preisbildung (Kommune)'!$E$39=Optionen!$B$9,5,4),0)*$E$7/VLOOKUP($E$8,Bevölkerung!$B$9:$D$24,3,0)*('6. Multiplikator'!$G$12/VLOOKUP(C160,DB!$D$8:$AQ$307,40,0)))</f>
        <v/>
      </c>
      <c r="H160" s="187"/>
      <c r="I160" s="169"/>
      <c r="J160" s="169"/>
      <c r="K160" s="169"/>
    </row>
    <row r="161" spans="2:11" outlineLevel="1" x14ac:dyDescent="0.3">
      <c r="B161" t="str">
        <f t="shared" si="2"/>
        <v/>
      </c>
      <c r="C161" s="181" t="s">
        <v>178</v>
      </c>
      <c r="D161" s="181"/>
      <c r="E161" s="181"/>
      <c r="F161" s="181"/>
      <c r="G161" s="187" t="str">
        <f>IF(C161="","",VLOOKUP(C161,DB!$D$8:$Z$308,23,0)*VLOOKUP($E$8,Bevölkerung!$B$9:$F$24,IF('Preisbildung (Kommune)'!$E$39=Optionen!$B$9,5,4),0)*$E$7/VLOOKUP($E$8,Bevölkerung!$B$9:$D$24,3,0)*('6. Multiplikator'!$G$12/VLOOKUP(C161,DB!$D$8:$AQ$307,40,0)))</f>
        <v/>
      </c>
      <c r="H161" s="187"/>
      <c r="I161" s="169"/>
      <c r="J161" s="169"/>
      <c r="K161" s="169"/>
    </row>
    <row r="162" spans="2:11" outlineLevel="1" x14ac:dyDescent="0.3">
      <c r="B162" t="str">
        <f t="shared" si="2"/>
        <v/>
      </c>
      <c r="C162" s="181" t="s">
        <v>178</v>
      </c>
      <c r="D162" s="181"/>
      <c r="E162" s="181"/>
      <c r="F162" s="181"/>
      <c r="G162" s="187" t="str">
        <f>IF(C162="","",VLOOKUP(C162,DB!$D$8:$Z$308,23,0)*VLOOKUP($E$8,Bevölkerung!$B$9:$F$24,IF('Preisbildung (Kommune)'!$E$39=Optionen!$B$9,5,4),0)*$E$7/VLOOKUP($E$8,Bevölkerung!$B$9:$D$24,3,0)*('6. Multiplikator'!$G$12/VLOOKUP(C162,DB!$D$8:$AQ$307,40,0)))</f>
        <v/>
      </c>
      <c r="H162" s="187"/>
      <c r="I162" s="169"/>
      <c r="J162" s="169"/>
      <c r="K162" s="169"/>
    </row>
    <row r="163" spans="2:11" outlineLevel="1" x14ac:dyDescent="0.3">
      <c r="B163" t="str">
        <f t="shared" si="2"/>
        <v/>
      </c>
      <c r="C163" s="181" t="s">
        <v>178</v>
      </c>
      <c r="D163" s="181"/>
      <c r="E163" s="181"/>
      <c r="F163" s="181"/>
      <c r="G163" s="187" t="str">
        <f>IF(C163="","",VLOOKUP(C163,DB!$D$8:$Z$308,23,0)*VLOOKUP($E$8,Bevölkerung!$B$9:$F$24,IF('Preisbildung (Kommune)'!$E$39=Optionen!$B$9,5,4),0)*$E$7/VLOOKUP($E$8,Bevölkerung!$B$9:$D$24,3,0)*('6. Multiplikator'!$G$12/VLOOKUP(C163,DB!$D$8:$AQ$307,40,0)))</f>
        <v/>
      </c>
      <c r="H163" s="187"/>
      <c r="I163" s="169"/>
      <c r="J163" s="169"/>
      <c r="K163" s="169"/>
    </row>
    <row r="164" spans="2:11" outlineLevel="1" x14ac:dyDescent="0.3">
      <c r="B164" t="str">
        <f t="shared" si="2"/>
        <v/>
      </c>
      <c r="C164" s="181" t="s">
        <v>178</v>
      </c>
      <c r="D164" s="181"/>
      <c r="E164" s="181"/>
      <c r="F164" s="181"/>
      <c r="G164" s="187" t="str">
        <f>IF(C164="","",VLOOKUP(C164,DB!$D$8:$Z$308,23,0)*VLOOKUP($E$8,Bevölkerung!$B$9:$F$24,IF('Preisbildung (Kommune)'!$E$39=Optionen!$B$9,5,4),0)*$E$7/VLOOKUP($E$8,Bevölkerung!$B$9:$D$24,3,0)*('6. Multiplikator'!$G$12/VLOOKUP(C164,DB!$D$8:$AQ$307,40,0)))</f>
        <v/>
      </c>
      <c r="H164" s="187"/>
      <c r="I164" s="169"/>
      <c r="J164" s="169"/>
      <c r="K164" s="169"/>
    </row>
    <row r="165" spans="2:11" outlineLevel="1" x14ac:dyDescent="0.3">
      <c r="B165" t="str">
        <f t="shared" si="2"/>
        <v/>
      </c>
      <c r="C165" s="181" t="s">
        <v>178</v>
      </c>
      <c r="D165" s="181"/>
      <c r="E165" s="181"/>
      <c r="F165" s="181"/>
      <c r="G165" s="187" t="str">
        <f>IF(C165="","",VLOOKUP(C165,DB!$D$8:$Z$308,23,0)*VLOOKUP($E$8,Bevölkerung!$B$9:$F$24,IF('Preisbildung (Kommune)'!$E$39=Optionen!$B$9,5,4),0)*$E$7/VLOOKUP($E$8,Bevölkerung!$B$9:$D$24,3,0)*('6. Multiplikator'!$G$12/VLOOKUP(C165,DB!$D$8:$AQ$307,40,0)))</f>
        <v/>
      </c>
      <c r="H165" s="187"/>
      <c r="I165" s="169"/>
      <c r="J165" s="169"/>
      <c r="K165" s="169"/>
    </row>
    <row r="166" spans="2:11" outlineLevel="1" x14ac:dyDescent="0.3">
      <c r="B166" t="str">
        <f t="shared" si="2"/>
        <v/>
      </c>
      <c r="C166" s="181" t="s">
        <v>178</v>
      </c>
      <c r="D166" s="181"/>
      <c r="E166" s="181"/>
      <c r="F166" s="181"/>
      <c r="G166" s="187" t="str">
        <f>IF(C166="","",VLOOKUP(C166,DB!$D$8:$Z$308,23,0)*VLOOKUP($E$8,Bevölkerung!$B$9:$F$24,IF('Preisbildung (Kommune)'!$E$39=Optionen!$B$9,5,4),0)*$E$7/VLOOKUP($E$8,Bevölkerung!$B$9:$D$24,3,0)*('6. Multiplikator'!$G$12/VLOOKUP(C166,DB!$D$8:$AQ$307,40,0)))</f>
        <v/>
      </c>
      <c r="H166" s="187"/>
      <c r="I166" s="169"/>
      <c r="J166" s="169"/>
      <c r="K166" s="169"/>
    </row>
    <row r="167" spans="2:11" outlineLevel="1" x14ac:dyDescent="0.3">
      <c r="B167" t="str">
        <f t="shared" si="2"/>
        <v/>
      </c>
      <c r="C167" s="181" t="s">
        <v>178</v>
      </c>
      <c r="D167" s="181"/>
      <c r="E167" s="181"/>
      <c r="F167" s="181"/>
      <c r="G167" s="187" t="str">
        <f>IF(C167="","",VLOOKUP(C167,DB!$D$8:$Z$308,23,0)*VLOOKUP($E$8,Bevölkerung!$B$9:$F$24,IF('Preisbildung (Kommune)'!$E$39=Optionen!$B$9,5,4),0)*$E$7/VLOOKUP($E$8,Bevölkerung!$B$9:$D$24,3,0)*('6. Multiplikator'!$G$12/VLOOKUP(C167,DB!$D$8:$AQ$307,40,0)))</f>
        <v/>
      </c>
      <c r="H167" s="187"/>
      <c r="I167" s="169"/>
      <c r="J167" s="169"/>
      <c r="K167" s="169"/>
    </row>
    <row r="168" spans="2:11" outlineLevel="1" x14ac:dyDescent="0.3">
      <c r="B168" t="str">
        <f t="shared" si="2"/>
        <v/>
      </c>
      <c r="C168" s="181" t="s">
        <v>178</v>
      </c>
      <c r="D168" s="181"/>
      <c r="E168" s="181"/>
      <c r="F168" s="181"/>
      <c r="G168" s="187" t="str">
        <f>IF(C168="","",VLOOKUP(C168,DB!$D$8:$Z$308,23,0)*VLOOKUP($E$8,Bevölkerung!$B$9:$F$24,IF('Preisbildung (Kommune)'!$E$39=Optionen!$B$9,5,4),0)*$E$7/VLOOKUP($E$8,Bevölkerung!$B$9:$D$24,3,0)*('6. Multiplikator'!$G$12/VLOOKUP(C168,DB!$D$8:$AQ$307,40,0)))</f>
        <v/>
      </c>
      <c r="H168" s="187"/>
      <c r="I168" s="169"/>
      <c r="J168" s="169"/>
      <c r="K168" s="169"/>
    </row>
    <row r="169" spans="2:11" outlineLevel="1" x14ac:dyDescent="0.3">
      <c r="B169" t="str">
        <f t="shared" si="2"/>
        <v/>
      </c>
      <c r="C169" s="181" t="s">
        <v>178</v>
      </c>
      <c r="D169" s="181"/>
      <c r="E169" s="181"/>
      <c r="F169" s="181"/>
      <c r="G169" s="187" t="str">
        <f>IF(C169="","",VLOOKUP(C169,DB!$D$8:$Z$308,23,0)*VLOOKUP($E$8,Bevölkerung!$B$9:$F$24,IF('Preisbildung (Kommune)'!$E$39=Optionen!$B$9,5,4),0)*$E$7/VLOOKUP($E$8,Bevölkerung!$B$9:$D$24,3,0)*('6. Multiplikator'!$G$12/VLOOKUP(C169,DB!$D$8:$AQ$307,40,0)))</f>
        <v/>
      </c>
      <c r="H169" s="187"/>
      <c r="I169" s="169"/>
      <c r="J169" s="169"/>
      <c r="K169" s="169"/>
    </row>
    <row r="170" spans="2:11" outlineLevel="1" x14ac:dyDescent="0.3">
      <c r="B170" t="str">
        <f t="shared" si="2"/>
        <v/>
      </c>
      <c r="C170" s="181" t="s">
        <v>178</v>
      </c>
      <c r="D170" s="181"/>
      <c r="E170" s="181"/>
      <c r="F170" s="181"/>
      <c r="G170" s="187" t="str">
        <f>IF(C170="","",VLOOKUP(C170,DB!$D$8:$Z$308,23,0)*VLOOKUP($E$8,Bevölkerung!$B$9:$F$24,IF('Preisbildung (Kommune)'!$E$39=Optionen!$B$9,5,4),0)*$E$7/VLOOKUP($E$8,Bevölkerung!$B$9:$D$24,3,0)*('6. Multiplikator'!$G$12/VLOOKUP(C170,DB!$D$8:$AQ$307,40,0)))</f>
        <v/>
      </c>
      <c r="H170" s="187"/>
      <c r="I170" s="169"/>
      <c r="J170" s="169"/>
      <c r="K170" s="169"/>
    </row>
    <row r="171" spans="2:11" outlineLevel="1" x14ac:dyDescent="0.3">
      <c r="B171" t="str">
        <f t="shared" si="2"/>
        <v/>
      </c>
      <c r="C171" s="181" t="s">
        <v>178</v>
      </c>
      <c r="D171" s="181"/>
      <c r="E171" s="181"/>
      <c r="F171" s="181"/>
      <c r="G171" s="187" t="str">
        <f>IF(C171="","",VLOOKUP(C171,DB!$D$8:$Z$308,23,0)*VLOOKUP($E$8,Bevölkerung!$B$9:$F$24,IF('Preisbildung (Kommune)'!$E$39=Optionen!$B$9,5,4),0)*$E$7/VLOOKUP($E$8,Bevölkerung!$B$9:$D$24,3,0)*('6. Multiplikator'!$G$12/VLOOKUP(C171,DB!$D$8:$AQ$307,40,0)))</f>
        <v/>
      </c>
      <c r="H171" s="187"/>
      <c r="I171" s="169"/>
      <c r="J171" s="169"/>
      <c r="K171" s="169"/>
    </row>
    <row r="172" spans="2:11" outlineLevel="1" x14ac:dyDescent="0.3">
      <c r="B172" t="str">
        <f t="shared" si="2"/>
        <v/>
      </c>
      <c r="C172" s="181" t="s">
        <v>178</v>
      </c>
      <c r="D172" s="181"/>
      <c r="E172" s="181"/>
      <c r="F172" s="181"/>
      <c r="G172" s="187" t="str">
        <f>IF(C172="","",VLOOKUP(C172,DB!$D$8:$Z$308,23,0)*VLOOKUP($E$8,Bevölkerung!$B$9:$F$24,IF('Preisbildung (Kommune)'!$E$39=Optionen!$B$9,5,4),0)*$E$7/VLOOKUP($E$8,Bevölkerung!$B$9:$D$24,3,0)*('6. Multiplikator'!$G$12/VLOOKUP(C172,DB!$D$8:$AQ$307,40,0)))</f>
        <v/>
      </c>
      <c r="H172" s="187"/>
      <c r="I172" s="169"/>
      <c r="J172" s="169"/>
      <c r="K172" s="169"/>
    </row>
    <row r="173" spans="2:11" outlineLevel="1" x14ac:dyDescent="0.3">
      <c r="B173" t="str">
        <f t="shared" si="2"/>
        <v/>
      </c>
      <c r="C173" s="181" t="s">
        <v>178</v>
      </c>
      <c r="D173" s="181"/>
      <c r="E173" s="181"/>
      <c r="F173" s="181"/>
      <c r="G173" s="187" t="str">
        <f>IF(C173="","",VLOOKUP(C173,DB!$D$8:$Z$308,23,0)*VLOOKUP($E$8,Bevölkerung!$B$9:$F$24,IF('Preisbildung (Kommune)'!$E$39=Optionen!$B$9,5,4),0)*$E$7/VLOOKUP($E$8,Bevölkerung!$B$9:$D$24,3,0)*('6. Multiplikator'!$G$12/VLOOKUP(C173,DB!$D$8:$AQ$307,40,0)))</f>
        <v/>
      </c>
      <c r="H173" s="187"/>
      <c r="I173" s="169"/>
      <c r="J173" s="169"/>
      <c r="K173" s="169"/>
    </row>
    <row r="174" spans="2:11" outlineLevel="1" x14ac:dyDescent="0.3">
      <c r="B174" t="str">
        <f t="shared" ref="B174:B193" si="3">IF(C174&lt;&gt;"",B173+1,"")</f>
        <v/>
      </c>
      <c r="C174" s="181" t="s">
        <v>178</v>
      </c>
      <c r="D174" s="181"/>
      <c r="E174" s="181"/>
      <c r="F174" s="181"/>
      <c r="G174" s="187" t="str">
        <f>IF(C174="","",VLOOKUP(C174,DB!$D$8:$Z$308,23,0)*VLOOKUP($E$8,Bevölkerung!$B$9:$F$24,IF('Preisbildung (Kommune)'!$E$39=Optionen!$B$9,5,4),0)*$E$7/VLOOKUP($E$8,Bevölkerung!$B$9:$D$24,3,0)*('6. Multiplikator'!$G$12/VLOOKUP(C174,DB!$D$8:$AQ$307,40,0)))</f>
        <v/>
      </c>
      <c r="H174" s="187"/>
      <c r="I174" s="169"/>
      <c r="J174" s="169"/>
      <c r="K174" s="169"/>
    </row>
    <row r="175" spans="2:11" outlineLevel="1" x14ac:dyDescent="0.3">
      <c r="B175" t="str">
        <f t="shared" si="3"/>
        <v/>
      </c>
      <c r="C175" s="181" t="s">
        <v>178</v>
      </c>
      <c r="D175" s="181"/>
      <c r="E175" s="181"/>
      <c r="F175" s="181"/>
      <c r="G175" s="187" t="str">
        <f>IF(C175="","",VLOOKUP(C175,DB!$D$8:$Z$308,23,0)*VLOOKUP($E$8,Bevölkerung!$B$9:$F$24,IF('Preisbildung (Kommune)'!$E$39=Optionen!$B$9,5,4),0)*$E$7/VLOOKUP($E$8,Bevölkerung!$B$9:$D$24,3,0)*('6. Multiplikator'!$G$12/VLOOKUP(C175,DB!$D$8:$AQ$307,40,0)))</f>
        <v/>
      </c>
      <c r="H175" s="187"/>
      <c r="I175" s="169"/>
      <c r="J175" s="169"/>
      <c r="K175" s="169"/>
    </row>
    <row r="176" spans="2:11" outlineLevel="1" x14ac:dyDescent="0.3">
      <c r="B176" t="str">
        <f t="shared" si="3"/>
        <v/>
      </c>
      <c r="C176" s="181" t="s">
        <v>178</v>
      </c>
      <c r="D176" s="181"/>
      <c r="E176" s="181"/>
      <c r="F176" s="181"/>
      <c r="G176" s="187" t="str">
        <f>IF(C176="","",VLOOKUP(C176,DB!$D$8:$Z$308,23,0)*VLOOKUP($E$8,Bevölkerung!$B$9:$F$24,IF('Preisbildung (Kommune)'!$E$39=Optionen!$B$9,5,4),0)*$E$7/VLOOKUP($E$8,Bevölkerung!$B$9:$D$24,3,0)*('6. Multiplikator'!$G$12/VLOOKUP(C176,DB!$D$8:$AQ$307,40,0)))</f>
        <v/>
      </c>
      <c r="H176" s="187"/>
      <c r="I176" s="169"/>
      <c r="J176" s="169"/>
      <c r="K176" s="169"/>
    </row>
    <row r="177" spans="2:11" outlineLevel="1" x14ac:dyDescent="0.3">
      <c r="B177" t="str">
        <f t="shared" si="3"/>
        <v/>
      </c>
      <c r="C177" s="181" t="s">
        <v>178</v>
      </c>
      <c r="D177" s="181"/>
      <c r="E177" s="181"/>
      <c r="F177" s="181"/>
      <c r="G177" s="187" t="str">
        <f>IF(C177="","",VLOOKUP(C177,DB!$D$8:$Z$308,23,0)*VLOOKUP($E$8,Bevölkerung!$B$9:$F$24,IF('Preisbildung (Kommune)'!$E$39=Optionen!$B$9,5,4),0)*$E$7/VLOOKUP($E$8,Bevölkerung!$B$9:$D$24,3,0)*('6. Multiplikator'!$G$12/VLOOKUP(C177,DB!$D$8:$AQ$307,40,0)))</f>
        <v/>
      </c>
      <c r="H177" s="187"/>
      <c r="I177" s="169"/>
      <c r="J177" s="169"/>
      <c r="K177" s="169"/>
    </row>
    <row r="178" spans="2:11" outlineLevel="1" x14ac:dyDescent="0.3">
      <c r="B178" t="str">
        <f t="shared" si="3"/>
        <v/>
      </c>
      <c r="C178" s="181" t="s">
        <v>178</v>
      </c>
      <c r="D178" s="181"/>
      <c r="E178" s="181"/>
      <c r="F178" s="181"/>
      <c r="G178" s="187" t="str">
        <f>IF(C178="","",VLOOKUP(C178,DB!$D$8:$Z$308,23,0)*VLOOKUP($E$8,Bevölkerung!$B$9:$F$24,IF('Preisbildung (Kommune)'!$E$39=Optionen!$B$9,5,4),0)*$E$7/VLOOKUP($E$8,Bevölkerung!$B$9:$D$24,3,0)*('6. Multiplikator'!$G$12/VLOOKUP(C178,DB!$D$8:$AQ$307,40,0)))</f>
        <v/>
      </c>
      <c r="H178" s="187"/>
      <c r="I178" s="169"/>
      <c r="J178" s="169"/>
      <c r="K178" s="169"/>
    </row>
    <row r="179" spans="2:11" outlineLevel="1" x14ac:dyDescent="0.3">
      <c r="B179" t="str">
        <f t="shared" si="3"/>
        <v/>
      </c>
      <c r="C179" s="181" t="s">
        <v>178</v>
      </c>
      <c r="D179" s="181"/>
      <c r="E179" s="181"/>
      <c r="F179" s="181"/>
      <c r="G179" s="187" t="str">
        <f>IF(C179="","",VLOOKUP(C179,DB!$D$8:$Z$308,23,0)*VLOOKUP($E$8,Bevölkerung!$B$9:$F$24,IF('Preisbildung (Kommune)'!$E$39=Optionen!$B$9,5,4),0)*$E$7/VLOOKUP($E$8,Bevölkerung!$B$9:$D$24,3,0)*('6. Multiplikator'!$G$12/VLOOKUP(C179,DB!$D$8:$AQ$307,40,0)))</f>
        <v/>
      </c>
      <c r="H179" s="187"/>
      <c r="I179" s="169"/>
      <c r="J179" s="169"/>
      <c r="K179" s="169"/>
    </row>
    <row r="180" spans="2:11" outlineLevel="1" x14ac:dyDescent="0.3">
      <c r="B180" t="str">
        <f t="shared" si="3"/>
        <v/>
      </c>
      <c r="C180" s="181" t="s">
        <v>178</v>
      </c>
      <c r="D180" s="181"/>
      <c r="E180" s="181"/>
      <c r="F180" s="181"/>
      <c r="G180" s="187" t="str">
        <f>IF(C180="","",VLOOKUP(C180,DB!$D$8:$Z$308,23,0)*VLOOKUP($E$8,Bevölkerung!$B$9:$F$24,IF('Preisbildung (Kommune)'!$E$39=Optionen!$B$9,5,4),0)*$E$7/VLOOKUP($E$8,Bevölkerung!$B$9:$D$24,3,0)*('6. Multiplikator'!$G$12/VLOOKUP(C180,DB!$D$8:$AQ$307,40,0)))</f>
        <v/>
      </c>
      <c r="H180" s="187"/>
      <c r="I180" s="169"/>
      <c r="J180" s="169"/>
      <c r="K180" s="169"/>
    </row>
    <row r="181" spans="2:11" outlineLevel="1" x14ac:dyDescent="0.3">
      <c r="B181" t="str">
        <f t="shared" si="3"/>
        <v/>
      </c>
      <c r="C181" s="181" t="s">
        <v>178</v>
      </c>
      <c r="D181" s="181"/>
      <c r="E181" s="181"/>
      <c r="F181" s="181"/>
      <c r="G181" s="187" t="str">
        <f>IF(C181="","",VLOOKUP(C181,DB!$D$8:$Z$308,23,0)*VLOOKUP($E$8,Bevölkerung!$B$9:$F$24,IF('Preisbildung (Kommune)'!$E$39=Optionen!$B$9,5,4),0)*$E$7/VLOOKUP($E$8,Bevölkerung!$B$9:$D$24,3,0)*('6. Multiplikator'!$G$12/VLOOKUP(C181,DB!$D$8:$AQ$307,40,0)))</f>
        <v/>
      </c>
      <c r="H181" s="187"/>
      <c r="I181" s="169"/>
      <c r="J181" s="169"/>
      <c r="K181" s="169"/>
    </row>
    <row r="182" spans="2:11" outlineLevel="1" x14ac:dyDescent="0.3">
      <c r="B182" t="str">
        <f t="shared" si="3"/>
        <v/>
      </c>
      <c r="C182" s="181" t="s">
        <v>178</v>
      </c>
      <c r="D182" s="181"/>
      <c r="E182" s="181"/>
      <c r="F182" s="181"/>
      <c r="G182" s="187" t="str">
        <f>IF(C182="","",VLOOKUP(C182,DB!$D$8:$Z$308,23,0)*VLOOKUP($E$8,Bevölkerung!$B$9:$F$24,IF('Preisbildung (Kommune)'!$E$39=Optionen!$B$9,5,4),0)*$E$7/VLOOKUP($E$8,Bevölkerung!$B$9:$D$24,3,0)*('6. Multiplikator'!$G$12/VLOOKUP(C182,DB!$D$8:$AQ$307,40,0)))</f>
        <v/>
      </c>
      <c r="H182" s="187"/>
      <c r="I182" s="169"/>
      <c r="J182" s="169"/>
      <c r="K182" s="169"/>
    </row>
    <row r="183" spans="2:11" outlineLevel="1" x14ac:dyDescent="0.3">
      <c r="B183" t="str">
        <f t="shared" si="3"/>
        <v/>
      </c>
      <c r="C183" s="181" t="s">
        <v>178</v>
      </c>
      <c r="D183" s="181"/>
      <c r="E183" s="181"/>
      <c r="F183" s="181"/>
      <c r="G183" s="187" t="str">
        <f>IF(C183="","",VLOOKUP(C183,DB!$D$8:$Z$308,23,0)*VLOOKUP($E$8,Bevölkerung!$B$9:$F$24,IF('Preisbildung (Kommune)'!$E$39=Optionen!$B$9,5,4),0)*$E$7/VLOOKUP($E$8,Bevölkerung!$B$9:$D$24,3,0)*('6. Multiplikator'!$G$12/VLOOKUP(C183,DB!$D$8:$AQ$307,40,0)))</f>
        <v/>
      </c>
      <c r="H183" s="187"/>
      <c r="I183" s="169"/>
      <c r="J183" s="169"/>
      <c r="K183" s="169"/>
    </row>
    <row r="184" spans="2:11" outlineLevel="1" x14ac:dyDescent="0.3">
      <c r="B184" t="str">
        <f t="shared" si="3"/>
        <v/>
      </c>
      <c r="C184" s="181" t="s">
        <v>178</v>
      </c>
      <c r="D184" s="181"/>
      <c r="E184" s="181"/>
      <c r="F184" s="181"/>
      <c r="G184" s="187" t="str">
        <f>IF(C184="","",VLOOKUP(C184,DB!$D$8:$Z$308,23,0)*VLOOKUP($E$8,Bevölkerung!$B$9:$F$24,IF('Preisbildung (Kommune)'!$E$39=Optionen!$B$9,5,4),0)*$E$7/VLOOKUP($E$8,Bevölkerung!$B$9:$D$24,3,0)*('6. Multiplikator'!$G$12/VLOOKUP(C184,DB!$D$8:$AQ$307,40,0)))</f>
        <v/>
      </c>
      <c r="H184" s="187"/>
      <c r="I184" s="169"/>
      <c r="J184" s="169"/>
      <c r="K184" s="169"/>
    </row>
    <row r="185" spans="2:11" outlineLevel="1" x14ac:dyDescent="0.3">
      <c r="B185" t="str">
        <f t="shared" si="3"/>
        <v/>
      </c>
      <c r="C185" s="181" t="s">
        <v>178</v>
      </c>
      <c r="D185" s="181"/>
      <c r="E185" s="181"/>
      <c r="F185" s="181"/>
      <c r="G185" s="187" t="str">
        <f>IF(C185="","",VLOOKUP(C185,DB!$D$8:$Z$308,23,0)*VLOOKUP($E$8,Bevölkerung!$B$9:$F$24,IF('Preisbildung (Kommune)'!$E$39=Optionen!$B$9,5,4),0)*$E$7/VLOOKUP($E$8,Bevölkerung!$B$9:$D$24,3,0)*('6. Multiplikator'!$G$12/VLOOKUP(C185,DB!$D$8:$AQ$307,40,0)))</f>
        <v/>
      </c>
      <c r="H185" s="187"/>
      <c r="I185" s="169"/>
      <c r="J185" s="169"/>
      <c r="K185" s="169"/>
    </row>
    <row r="186" spans="2:11" outlineLevel="1" x14ac:dyDescent="0.3">
      <c r="B186" t="str">
        <f t="shared" si="3"/>
        <v/>
      </c>
      <c r="C186" s="181" t="s">
        <v>178</v>
      </c>
      <c r="D186" s="181"/>
      <c r="E186" s="181"/>
      <c r="F186" s="181"/>
      <c r="G186" s="187" t="str">
        <f>IF(C186="","",VLOOKUP(C186,DB!$D$8:$Z$308,23,0)*VLOOKUP($E$8,Bevölkerung!$B$9:$F$24,IF('Preisbildung (Kommune)'!$E$39=Optionen!$B$9,5,4),0)*$E$7/VLOOKUP($E$8,Bevölkerung!$B$9:$D$24,3,0)*('6. Multiplikator'!$G$12/VLOOKUP(C186,DB!$D$8:$AQ$307,40,0)))</f>
        <v/>
      </c>
      <c r="H186" s="187"/>
      <c r="I186" s="169"/>
      <c r="J186" s="169"/>
      <c r="K186" s="169"/>
    </row>
    <row r="187" spans="2:11" outlineLevel="1" x14ac:dyDescent="0.3">
      <c r="B187" t="str">
        <f t="shared" si="3"/>
        <v/>
      </c>
      <c r="C187" s="181" t="s">
        <v>178</v>
      </c>
      <c r="D187" s="181"/>
      <c r="E187" s="181"/>
      <c r="F187" s="181"/>
      <c r="G187" s="187" t="str">
        <f>IF(C187="","",VLOOKUP(C187,DB!$D$8:$Z$308,23,0)*VLOOKUP($E$8,Bevölkerung!$B$9:$F$24,IF('Preisbildung (Kommune)'!$E$39=Optionen!$B$9,5,4),0)*$E$7/VLOOKUP($E$8,Bevölkerung!$B$9:$D$24,3,0)*('6. Multiplikator'!$G$12/VLOOKUP(C187,DB!$D$8:$AQ$307,40,0)))</f>
        <v/>
      </c>
      <c r="H187" s="187"/>
      <c r="I187" s="169"/>
      <c r="J187" s="169"/>
      <c r="K187" s="169"/>
    </row>
    <row r="188" spans="2:11" outlineLevel="1" x14ac:dyDescent="0.3">
      <c r="B188" t="str">
        <f t="shared" si="3"/>
        <v/>
      </c>
      <c r="C188" s="181" t="s">
        <v>178</v>
      </c>
      <c r="D188" s="181"/>
      <c r="E188" s="181"/>
      <c r="F188" s="181"/>
      <c r="G188" s="187" t="str">
        <f>IF(C188="","",VLOOKUP(C188,DB!$D$8:$Z$308,23,0)*VLOOKUP($E$8,Bevölkerung!$B$9:$F$24,IF('Preisbildung (Kommune)'!$E$39=Optionen!$B$9,5,4),0)*$E$7/VLOOKUP($E$8,Bevölkerung!$B$9:$D$24,3,0)*('6. Multiplikator'!$G$12/VLOOKUP(C188,DB!$D$8:$AQ$307,40,0)))</f>
        <v/>
      </c>
      <c r="H188" s="187"/>
      <c r="I188" s="169"/>
      <c r="J188" s="169"/>
      <c r="K188" s="169"/>
    </row>
    <row r="189" spans="2:11" outlineLevel="1" x14ac:dyDescent="0.3">
      <c r="B189" t="str">
        <f t="shared" si="3"/>
        <v/>
      </c>
      <c r="C189" s="181" t="s">
        <v>178</v>
      </c>
      <c r="D189" s="181"/>
      <c r="E189" s="181"/>
      <c r="F189" s="181"/>
      <c r="G189" s="187" t="str">
        <f>IF(C189="","",VLOOKUP(C189,DB!$D$8:$Z$308,23,0)*VLOOKUP($E$8,Bevölkerung!$B$9:$F$24,IF('Preisbildung (Kommune)'!$E$39=Optionen!$B$9,5,4),0)*$E$7/VLOOKUP($E$8,Bevölkerung!$B$9:$D$24,3,0)*('6. Multiplikator'!$G$12/VLOOKUP(C189,DB!$D$8:$AQ$307,40,0)))</f>
        <v/>
      </c>
      <c r="H189" s="187"/>
      <c r="I189" s="169"/>
      <c r="J189" s="169"/>
      <c r="K189" s="169"/>
    </row>
    <row r="190" spans="2:11" outlineLevel="1" x14ac:dyDescent="0.3">
      <c r="B190" t="str">
        <f t="shared" si="3"/>
        <v/>
      </c>
      <c r="C190" s="181" t="s">
        <v>178</v>
      </c>
      <c r="D190" s="181"/>
      <c r="E190" s="181"/>
      <c r="F190" s="181"/>
      <c r="G190" s="187" t="str">
        <f>IF(C190="","",VLOOKUP(C190,DB!$D$8:$Z$308,23,0)*VLOOKUP($E$8,Bevölkerung!$B$9:$F$24,IF('Preisbildung (Kommune)'!$E$39=Optionen!$B$9,5,4),0)*$E$7/VLOOKUP($E$8,Bevölkerung!$B$9:$D$24,3,0)*('6. Multiplikator'!$G$12/VLOOKUP(C190,DB!$D$8:$AQ$307,40,0)))</f>
        <v/>
      </c>
      <c r="H190" s="187"/>
      <c r="I190" s="169"/>
      <c r="J190" s="169"/>
      <c r="K190" s="169"/>
    </row>
    <row r="191" spans="2:11" outlineLevel="1" x14ac:dyDescent="0.3">
      <c r="B191" t="str">
        <f t="shared" si="3"/>
        <v/>
      </c>
      <c r="C191" s="181" t="s">
        <v>178</v>
      </c>
      <c r="D191" s="181"/>
      <c r="E191" s="181"/>
      <c r="F191" s="181"/>
      <c r="G191" s="187" t="str">
        <f>IF(C191="","",VLOOKUP(C191,DB!$D$8:$Z$308,23,0)*VLOOKUP($E$8,Bevölkerung!$B$9:$F$24,IF('Preisbildung (Kommune)'!$E$39=Optionen!$B$9,5,4),0)*$E$7/VLOOKUP($E$8,Bevölkerung!$B$9:$D$24,3,0)*('6. Multiplikator'!$G$12/VLOOKUP(C191,DB!$D$8:$AQ$307,40,0)))</f>
        <v/>
      </c>
      <c r="H191" s="187"/>
      <c r="I191" s="169"/>
      <c r="J191" s="169"/>
      <c r="K191" s="169"/>
    </row>
    <row r="192" spans="2:11" outlineLevel="1" x14ac:dyDescent="0.3">
      <c r="B192" t="str">
        <f t="shared" si="3"/>
        <v/>
      </c>
      <c r="C192" s="181" t="s">
        <v>178</v>
      </c>
      <c r="D192" s="181"/>
      <c r="E192" s="181"/>
      <c r="F192" s="181"/>
      <c r="G192" s="187" t="str">
        <f>IF(C192="","",VLOOKUP(C192,DB!$D$8:$Z$308,23,0)*VLOOKUP($E$8,Bevölkerung!$B$9:$F$24,IF('Preisbildung (Kommune)'!$E$39=Optionen!$B$9,5,4),0)*$E$7/VLOOKUP($E$8,Bevölkerung!$B$9:$D$24,3,0)*('6. Multiplikator'!$G$12/VLOOKUP(C192,DB!$D$8:$AQ$307,40,0)))</f>
        <v/>
      </c>
      <c r="H192" s="187"/>
      <c r="I192" s="169"/>
      <c r="J192" s="169"/>
      <c r="K192" s="169"/>
    </row>
    <row r="193" spans="2:11" outlineLevel="1" x14ac:dyDescent="0.3">
      <c r="B193" t="str">
        <f t="shared" si="3"/>
        <v/>
      </c>
      <c r="C193" s="181" t="s">
        <v>178</v>
      </c>
      <c r="D193" s="181"/>
      <c r="E193" s="181"/>
      <c r="F193" s="181"/>
      <c r="G193" s="187" t="str">
        <f>IF(C193="","",VLOOKUP(C193,DB!$D$8:$Z$308,23,0)*VLOOKUP($E$8,Bevölkerung!$B$9:$F$24,IF('Preisbildung (Kommune)'!$E$39=Optionen!$B$9,5,4),0)*$E$7/VLOOKUP($E$8,Bevölkerung!$B$9:$D$24,3,0)*('6. Multiplikator'!$G$12/VLOOKUP(C193,DB!$D$8:$AQ$307,40,0)))</f>
        <v/>
      </c>
      <c r="H193" s="187"/>
      <c r="I193" s="169"/>
      <c r="J193" s="169"/>
      <c r="K193" s="169"/>
    </row>
    <row r="194" spans="2:11" x14ac:dyDescent="0.3">
      <c r="B194" s="47" t="s">
        <v>30</v>
      </c>
      <c r="C194" s="47"/>
      <c r="D194" s="47"/>
      <c r="E194" s="47"/>
      <c r="F194" s="47"/>
      <c r="G194" s="213">
        <f>SUM(G44:G193)</f>
        <v>0</v>
      </c>
      <c r="H194" s="213"/>
      <c r="I194" s="47"/>
      <c r="J194" s="47"/>
      <c r="K194" s="47"/>
    </row>
    <row r="195" spans="2:11" x14ac:dyDescent="0.3">
      <c r="G195" s="125"/>
      <c r="H195" s="125"/>
    </row>
    <row r="196" spans="2:11" x14ac:dyDescent="0.3">
      <c r="B196" s="45" t="s">
        <v>214</v>
      </c>
      <c r="C196" s="45"/>
      <c r="D196" s="45"/>
      <c r="E196" s="45"/>
      <c r="F196" s="45"/>
      <c r="G196" s="45"/>
      <c r="H196" s="45"/>
      <c r="I196" s="45" t="s">
        <v>35</v>
      </c>
      <c r="J196" s="45"/>
      <c r="K196" s="45"/>
    </row>
    <row r="197" spans="2:11" x14ac:dyDescent="0.3">
      <c r="B197" s="210" t="str">
        <f>IF('2. Erfassung der Leistungen'!D7="(Bitte Wählen)","",CONCATENATE("Kosten je ",'2. Erfassung der Leistungen'!D7))</f>
        <v>Kosten je Online-Dienst</v>
      </c>
      <c r="C197" s="210"/>
      <c r="D197" s="210"/>
      <c r="E197" s="210"/>
      <c r="F197" s="211" t="str">
        <f>IFERROR((G194+I34)/(G34+(150-COUNTIF(C44:C193,""))),"")</f>
        <v/>
      </c>
      <c r="G197" s="211"/>
      <c r="H197" s="211"/>
      <c r="I197" s="44"/>
      <c r="J197" s="44"/>
      <c r="K197" s="44"/>
    </row>
    <row r="198" spans="2:11" x14ac:dyDescent="0.3">
      <c r="B198" s="44" t="s">
        <v>217</v>
      </c>
      <c r="C198" s="44"/>
      <c r="D198" s="44"/>
      <c r="E198" s="44"/>
      <c r="F198" s="211">
        <f>G194/E7*1000</f>
        <v>0</v>
      </c>
      <c r="G198" s="211"/>
      <c r="H198" s="211"/>
      <c r="I198" s="44"/>
      <c r="J198" s="44"/>
      <c r="K198" s="44"/>
    </row>
    <row r="199" spans="2:11" x14ac:dyDescent="0.3"/>
    <row r="200" spans="2:11" x14ac:dyDescent="0.3"/>
  </sheetData>
  <sheetProtection sheet="1" objects="1" scenarios="1" selectLockedCells="1"/>
  <mergeCells count="515">
    <mergeCell ref="I191:K191"/>
    <mergeCell ref="I192:K192"/>
    <mergeCell ref="I193:K193"/>
    <mergeCell ref="I185:K185"/>
    <mergeCell ref="I186:K186"/>
    <mergeCell ref="I187:K187"/>
    <mergeCell ref="I188:K188"/>
    <mergeCell ref="I189:K189"/>
    <mergeCell ref="I190:K190"/>
    <mergeCell ref="I179:K179"/>
    <mergeCell ref="I180:K180"/>
    <mergeCell ref="I181:K181"/>
    <mergeCell ref="I182:K182"/>
    <mergeCell ref="I183:K183"/>
    <mergeCell ref="I184:K184"/>
    <mergeCell ref="I173:K173"/>
    <mergeCell ref="I174:K174"/>
    <mergeCell ref="I175:K175"/>
    <mergeCell ref="I176:K176"/>
    <mergeCell ref="I177:K177"/>
    <mergeCell ref="I178:K178"/>
    <mergeCell ref="I167:K167"/>
    <mergeCell ref="I168:K168"/>
    <mergeCell ref="I169:K169"/>
    <mergeCell ref="I170:K170"/>
    <mergeCell ref="I171:K171"/>
    <mergeCell ref="I172:K172"/>
    <mergeCell ref="I161:K161"/>
    <mergeCell ref="I162:K162"/>
    <mergeCell ref="I163:K163"/>
    <mergeCell ref="I164:K164"/>
    <mergeCell ref="I165:K165"/>
    <mergeCell ref="I166:K166"/>
    <mergeCell ref="I155:K155"/>
    <mergeCell ref="I156:K156"/>
    <mergeCell ref="I157:K157"/>
    <mergeCell ref="I158:K158"/>
    <mergeCell ref="I159:K159"/>
    <mergeCell ref="I160:K160"/>
    <mergeCell ref="I149:K149"/>
    <mergeCell ref="I150:K150"/>
    <mergeCell ref="I151:K151"/>
    <mergeCell ref="I152:K152"/>
    <mergeCell ref="I153:K153"/>
    <mergeCell ref="I154:K154"/>
    <mergeCell ref="I143:K143"/>
    <mergeCell ref="I144:K144"/>
    <mergeCell ref="I145:K145"/>
    <mergeCell ref="I146:K146"/>
    <mergeCell ref="I147:K147"/>
    <mergeCell ref="I148:K148"/>
    <mergeCell ref="I137:K137"/>
    <mergeCell ref="I138:K138"/>
    <mergeCell ref="I139:K139"/>
    <mergeCell ref="I140:K140"/>
    <mergeCell ref="I141:K141"/>
    <mergeCell ref="I142:K142"/>
    <mergeCell ref="I131:K131"/>
    <mergeCell ref="I132:K132"/>
    <mergeCell ref="I133:K133"/>
    <mergeCell ref="I134:K134"/>
    <mergeCell ref="I135:K135"/>
    <mergeCell ref="I136:K136"/>
    <mergeCell ref="I125:K125"/>
    <mergeCell ref="I126:K126"/>
    <mergeCell ref="I127:K127"/>
    <mergeCell ref="I128:K128"/>
    <mergeCell ref="I129:K129"/>
    <mergeCell ref="I130:K130"/>
    <mergeCell ref="I119:K119"/>
    <mergeCell ref="I120:K120"/>
    <mergeCell ref="I121:K121"/>
    <mergeCell ref="I122:K122"/>
    <mergeCell ref="I123:K123"/>
    <mergeCell ref="I124:K124"/>
    <mergeCell ref="I113:K113"/>
    <mergeCell ref="I114:K114"/>
    <mergeCell ref="I115:K115"/>
    <mergeCell ref="I116:K116"/>
    <mergeCell ref="I117:K117"/>
    <mergeCell ref="I118:K118"/>
    <mergeCell ref="I107:K107"/>
    <mergeCell ref="I108:K108"/>
    <mergeCell ref="I109:K109"/>
    <mergeCell ref="I110:K110"/>
    <mergeCell ref="I111:K111"/>
    <mergeCell ref="I112:K112"/>
    <mergeCell ref="I101:K101"/>
    <mergeCell ref="I102:K102"/>
    <mergeCell ref="I103:K103"/>
    <mergeCell ref="I104:K104"/>
    <mergeCell ref="I105:K105"/>
    <mergeCell ref="I106:K106"/>
    <mergeCell ref="I95:K95"/>
    <mergeCell ref="I96:K96"/>
    <mergeCell ref="I97:K97"/>
    <mergeCell ref="I98:K98"/>
    <mergeCell ref="I99:K99"/>
    <mergeCell ref="I100:K100"/>
    <mergeCell ref="I89:K89"/>
    <mergeCell ref="I90:K90"/>
    <mergeCell ref="I91:K91"/>
    <mergeCell ref="I92:K92"/>
    <mergeCell ref="I93:K93"/>
    <mergeCell ref="I94:K94"/>
    <mergeCell ref="I83:K83"/>
    <mergeCell ref="I84:K84"/>
    <mergeCell ref="I85:K85"/>
    <mergeCell ref="I86:K86"/>
    <mergeCell ref="I87:K87"/>
    <mergeCell ref="I88:K88"/>
    <mergeCell ref="I77:K77"/>
    <mergeCell ref="I78:K78"/>
    <mergeCell ref="I79:K79"/>
    <mergeCell ref="I80:K80"/>
    <mergeCell ref="I81:K81"/>
    <mergeCell ref="I82:K82"/>
    <mergeCell ref="I71:K71"/>
    <mergeCell ref="I72:K72"/>
    <mergeCell ref="I73:K73"/>
    <mergeCell ref="I74:K74"/>
    <mergeCell ref="I75:K75"/>
    <mergeCell ref="I76:K76"/>
    <mergeCell ref="I65:K65"/>
    <mergeCell ref="I66:K66"/>
    <mergeCell ref="I67:K67"/>
    <mergeCell ref="I68:K68"/>
    <mergeCell ref="I69:K69"/>
    <mergeCell ref="I70:K70"/>
    <mergeCell ref="I59:K59"/>
    <mergeCell ref="I60:K60"/>
    <mergeCell ref="I61:K61"/>
    <mergeCell ref="I62:K62"/>
    <mergeCell ref="I63:K63"/>
    <mergeCell ref="I64:K64"/>
    <mergeCell ref="I53:K53"/>
    <mergeCell ref="I54:K54"/>
    <mergeCell ref="I55:K55"/>
    <mergeCell ref="I56:K56"/>
    <mergeCell ref="I57:K57"/>
    <mergeCell ref="I58:K58"/>
    <mergeCell ref="F198:H198"/>
    <mergeCell ref="I44:K44"/>
    <mergeCell ref="I45:K45"/>
    <mergeCell ref="I46:K46"/>
    <mergeCell ref="I47:K47"/>
    <mergeCell ref="I48:K48"/>
    <mergeCell ref="I49:K49"/>
    <mergeCell ref="I50:K50"/>
    <mergeCell ref="I51:K51"/>
    <mergeCell ref="I52:K52"/>
    <mergeCell ref="G194:H194"/>
    <mergeCell ref="G176:H176"/>
    <mergeCell ref="G177:H177"/>
    <mergeCell ref="G178:H178"/>
    <mergeCell ref="G179:H179"/>
    <mergeCell ref="G180:H180"/>
    <mergeCell ref="G181:H181"/>
    <mergeCell ref="G170:H170"/>
    <mergeCell ref="G171:H171"/>
    <mergeCell ref="G172:H172"/>
    <mergeCell ref="G173:H173"/>
    <mergeCell ref="G174:H174"/>
    <mergeCell ref="G175:H175"/>
    <mergeCell ref="G164:H164"/>
    <mergeCell ref="B197:E197"/>
    <mergeCell ref="F197:H197"/>
    <mergeCell ref="G188:H188"/>
    <mergeCell ref="G189:H189"/>
    <mergeCell ref="G190:H190"/>
    <mergeCell ref="G191:H191"/>
    <mergeCell ref="G192:H192"/>
    <mergeCell ref="G193:H193"/>
    <mergeCell ref="G182:H182"/>
    <mergeCell ref="G183:H183"/>
    <mergeCell ref="G184:H184"/>
    <mergeCell ref="G185:H185"/>
    <mergeCell ref="G186:H186"/>
    <mergeCell ref="G187:H187"/>
    <mergeCell ref="C191:F191"/>
    <mergeCell ref="C192:F192"/>
    <mergeCell ref="C193:F193"/>
    <mergeCell ref="C188:F188"/>
    <mergeCell ref="C189:F189"/>
    <mergeCell ref="C190:F190"/>
    <mergeCell ref="C182:F182"/>
    <mergeCell ref="C183:F183"/>
    <mergeCell ref="C184:F184"/>
    <mergeCell ref="C185:F185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C186:F186"/>
    <mergeCell ref="C187:F187"/>
    <mergeCell ref="C173:F173"/>
    <mergeCell ref="C174:F174"/>
    <mergeCell ref="C175:F175"/>
    <mergeCell ref="C164:F164"/>
    <mergeCell ref="C165:F165"/>
    <mergeCell ref="C166:F166"/>
    <mergeCell ref="C167:F167"/>
    <mergeCell ref="C168:F168"/>
    <mergeCell ref="C169:F169"/>
    <mergeCell ref="C176:F176"/>
    <mergeCell ref="C177:F177"/>
    <mergeCell ref="C178:F178"/>
    <mergeCell ref="C179:F179"/>
    <mergeCell ref="C180:F180"/>
    <mergeCell ref="C181:F181"/>
    <mergeCell ref="C170:F170"/>
    <mergeCell ref="C171:F171"/>
    <mergeCell ref="C172:F172"/>
    <mergeCell ref="C158:F158"/>
    <mergeCell ref="C159:F159"/>
    <mergeCell ref="C160:F160"/>
    <mergeCell ref="C161:F161"/>
    <mergeCell ref="C162:F162"/>
    <mergeCell ref="C163:F163"/>
    <mergeCell ref="C152:F152"/>
    <mergeCell ref="C153:F153"/>
    <mergeCell ref="C154:F154"/>
    <mergeCell ref="C155:F155"/>
    <mergeCell ref="C156:F156"/>
    <mergeCell ref="C157:F157"/>
    <mergeCell ref="C146:F146"/>
    <mergeCell ref="C147:F147"/>
    <mergeCell ref="C148:F148"/>
    <mergeCell ref="C149:F149"/>
    <mergeCell ref="C150:F150"/>
    <mergeCell ref="C151:F151"/>
    <mergeCell ref="C140:F140"/>
    <mergeCell ref="C141:F141"/>
    <mergeCell ref="C142:F142"/>
    <mergeCell ref="C143:F143"/>
    <mergeCell ref="C144:F144"/>
    <mergeCell ref="C145:F145"/>
    <mergeCell ref="C134:F134"/>
    <mergeCell ref="C135:F135"/>
    <mergeCell ref="C136:F136"/>
    <mergeCell ref="C137:F137"/>
    <mergeCell ref="C138:F138"/>
    <mergeCell ref="C139:F139"/>
    <mergeCell ref="C128:F128"/>
    <mergeCell ref="C129:F129"/>
    <mergeCell ref="C130:F130"/>
    <mergeCell ref="C131:F131"/>
    <mergeCell ref="C132:F132"/>
    <mergeCell ref="C133:F133"/>
    <mergeCell ref="C122:F122"/>
    <mergeCell ref="C123:F123"/>
    <mergeCell ref="C124:F124"/>
    <mergeCell ref="C125:F125"/>
    <mergeCell ref="C126:F126"/>
    <mergeCell ref="C127:F127"/>
    <mergeCell ref="C116:F116"/>
    <mergeCell ref="C117:F117"/>
    <mergeCell ref="C118:F118"/>
    <mergeCell ref="C119:F119"/>
    <mergeCell ref="C120:F120"/>
    <mergeCell ref="C121:F121"/>
    <mergeCell ref="C110:F110"/>
    <mergeCell ref="C111:F111"/>
    <mergeCell ref="C112:F112"/>
    <mergeCell ref="C113:F113"/>
    <mergeCell ref="C114:F114"/>
    <mergeCell ref="C115:F115"/>
    <mergeCell ref="C104:F104"/>
    <mergeCell ref="C105:F105"/>
    <mergeCell ref="C106:F106"/>
    <mergeCell ref="C107:F107"/>
    <mergeCell ref="C108:F108"/>
    <mergeCell ref="C109:F109"/>
    <mergeCell ref="C98:F98"/>
    <mergeCell ref="C99:F99"/>
    <mergeCell ref="C100:F100"/>
    <mergeCell ref="C101:F101"/>
    <mergeCell ref="C102:F102"/>
    <mergeCell ref="C103:F103"/>
    <mergeCell ref="C92:F92"/>
    <mergeCell ref="C93:F93"/>
    <mergeCell ref="C94:F94"/>
    <mergeCell ref="C95:F95"/>
    <mergeCell ref="C96:F96"/>
    <mergeCell ref="C97:F97"/>
    <mergeCell ref="C86:F86"/>
    <mergeCell ref="C87:F87"/>
    <mergeCell ref="C88:F88"/>
    <mergeCell ref="C89:F89"/>
    <mergeCell ref="C90:F90"/>
    <mergeCell ref="C91:F91"/>
    <mergeCell ref="C80:F80"/>
    <mergeCell ref="C81:F81"/>
    <mergeCell ref="C82:F82"/>
    <mergeCell ref="C83:F83"/>
    <mergeCell ref="C84:F84"/>
    <mergeCell ref="C85:F85"/>
    <mergeCell ref="C74:F74"/>
    <mergeCell ref="C75:F75"/>
    <mergeCell ref="C76:F76"/>
    <mergeCell ref="C77:F77"/>
    <mergeCell ref="C78:F78"/>
    <mergeCell ref="C79:F79"/>
    <mergeCell ref="C68:F68"/>
    <mergeCell ref="C69:F69"/>
    <mergeCell ref="C70:F70"/>
    <mergeCell ref="C71:F71"/>
    <mergeCell ref="C72:F72"/>
    <mergeCell ref="C73:F73"/>
    <mergeCell ref="C62:F62"/>
    <mergeCell ref="C63:F63"/>
    <mergeCell ref="C64:F64"/>
    <mergeCell ref="C65:F65"/>
    <mergeCell ref="C66:F66"/>
    <mergeCell ref="C67:F67"/>
    <mergeCell ref="C56:F56"/>
    <mergeCell ref="C57:F57"/>
    <mergeCell ref="C58:F58"/>
    <mergeCell ref="C59:F59"/>
    <mergeCell ref="C60:F60"/>
    <mergeCell ref="C61:F61"/>
    <mergeCell ref="C53:F53"/>
    <mergeCell ref="C54:F54"/>
    <mergeCell ref="C55:F55"/>
    <mergeCell ref="C44:F44"/>
    <mergeCell ref="C45:F45"/>
    <mergeCell ref="C46:F46"/>
    <mergeCell ref="C47:F47"/>
    <mergeCell ref="C48:F48"/>
    <mergeCell ref="C49:F49"/>
    <mergeCell ref="C50:F50"/>
    <mergeCell ref="C51:F51"/>
    <mergeCell ref="C52:F52"/>
    <mergeCell ref="G44:H44"/>
    <mergeCell ref="G45:H45"/>
    <mergeCell ref="G46:H46"/>
    <mergeCell ref="G47:H47"/>
    <mergeCell ref="G48:H48"/>
    <mergeCell ref="G49:H49"/>
    <mergeCell ref="C25:F25"/>
    <mergeCell ref="G25:H25"/>
    <mergeCell ref="I25:K25"/>
    <mergeCell ref="C26:F26"/>
    <mergeCell ref="G26:H26"/>
    <mergeCell ref="I26:K26"/>
    <mergeCell ref="C27:F27"/>
    <mergeCell ref="G27:H27"/>
    <mergeCell ref="I27:K27"/>
    <mergeCell ref="C28:F28"/>
    <mergeCell ref="G28:H28"/>
    <mergeCell ref="I28:K28"/>
    <mergeCell ref="C32:F32"/>
    <mergeCell ref="G32:H32"/>
    <mergeCell ref="I32:K32"/>
    <mergeCell ref="E39:G39"/>
    <mergeCell ref="C29:F29"/>
    <mergeCell ref="G29:H29"/>
    <mergeCell ref="B4:C4"/>
    <mergeCell ref="B41:K41"/>
    <mergeCell ref="E7:G7"/>
    <mergeCell ref="C43:F43"/>
    <mergeCell ref="G43:H43"/>
    <mergeCell ref="I43:K43"/>
    <mergeCell ref="E8:G8"/>
    <mergeCell ref="E13:G13"/>
    <mergeCell ref="B15:K15"/>
    <mergeCell ref="C17:F17"/>
    <mergeCell ref="G17:H17"/>
    <mergeCell ref="I17:K17"/>
    <mergeCell ref="C18:F18"/>
    <mergeCell ref="G18:H18"/>
    <mergeCell ref="I18:K18"/>
    <mergeCell ref="C22:F22"/>
    <mergeCell ref="G22:H22"/>
    <mergeCell ref="I22:K22"/>
    <mergeCell ref="C23:F23"/>
    <mergeCell ref="G23:H23"/>
    <mergeCell ref="I23:K23"/>
    <mergeCell ref="C24:F24"/>
    <mergeCell ref="G24:H24"/>
    <mergeCell ref="I24:K24"/>
    <mergeCell ref="C19:F19"/>
    <mergeCell ref="G19:H19"/>
    <mergeCell ref="I19:K19"/>
    <mergeCell ref="C20:F20"/>
    <mergeCell ref="G20:H20"/>
    <mergeCell ref="I20:K20"/>
    <mergeCell ref="C21:F21"/>
    <mergeCell ref="G21:H21"/>
    <mergeCell ref="I21:K21"/>
    <mergeCell ref="I29:K29"/>
    <mergeCell ref="C30:F30"/>
    <mergeCell ref="G30:H30"/>
    <mergeCell ref="I30:K30"/>
    <mergeCell ref="C31:F31"/>
    <mergeCell ref="G31:H31"/>
    <mergeCell ref="I31:K31"/>
    <mergeCell ref="D34:F34"/>
    <mergeCell ref="G34:H34"/>
    <mergeCell ref="I34:K34"/>
  </mergeCells>
  <phoneticPr fontId="23" type="noConversion"/>
  <conditionalFormatting sqref="B41:K41">
    <cfRule type="containsText" dxfId="41" priority="22" operator="containsText" text="Es werden">
      <formula>NOT(ISERROR(SEARCH("Es werden",B41)))</formula>
    </cfRule>
  </conditionalFormatting>
  <conditionalFormatting sqref="B44">
    <cfRule type="expression" dxfId="40" priority="19">
      <formula>$B43&lt;&gt;""</formula>
    </cfRule>
  </conditionalFormatting>
  <conditionalFormatting sqref="C44:F44">
    <cfRule type="expression" dxfId="39" priority="18">
      <formula>$C43&lt;&gt;""</formula>
    </cfRule>
  </conditionalFormatting>
  <conditionalFormatting sqref="G44:H193">
    <cfRule type="expression" dxfId="38" priority="17">
      <formula>$G43&lt;&gt;""</formula>
    </cfRule>
  </conditionalFormatting>
  <conditionalFormatting sqref="I44:K193">
    <cfRule type="expression" dxfId="37" priority="16">
      <formula>$C43&lt;&gt;""</formula>
    </cfRule>
  </conditionalFormatting>
  <conditionalFormatting sqref="B45:B193">
    <cfRule type="expression" dxfId="36" priority="15">
      <formula>$B44&lt;&gt;""</formula>
    </cfRule>
  </conditionalFormatting>
  <conditionalFormatting sqref="C45:F193">
    <cfRule type="expression" dxfId="35" priority="14">
      <formula>$C44&lt;&gt;""</formula>
    </cfRule>
  </conditionalFormatting>
  <conditionalFormatting sqref="B15:K15">
    <cfRule type="notContainsBlanks" dxfId="34" priority="23">
      <formula>LEN(TRIM(B15))&gt;0</formula>
    </cfRule>
  </conditionalFormatting>
  <conditionalFormatting sqref="B18:B32">
    <cfRule type="expression" dxfId="33" priority="8">
      <formula>$B17&lt;&gt;""</formula>
    </cfRule>
  </conditionalFormatting>
  <conditionalFormatting sqref="C18:F32">
    <cfRule type="expression" dxfId="32" priority="7">
      <formula>$C17&lt;&gt;""</formula>
    </cfRule>
  </conditionalFormatting>
  <conditionalFormatting sqref="G18:H32">
    <cfRule type="expression" dxfId="31" priority="4">
      <formula>$B17&lt;&gt;""</formula>
    </cfRule>
  </conditionalFormatting>
  <conditionalFormatting sqref="I18:K32">
    <cfRule type="expression" dxfId="30" priority="2">
      <formula>$B17&lt;&gt;""</formula>
    </cfRule>
  </conditionalFormatting>
  <dataValidations count="1">
    <dataValidation type="whole" allowBlank="1" showInputMessage="1" showErrorMessage="1" sqref="E7:G7 E9:G9 E11:G11" xr:uid="{00000000-0002-0000-0A00-000000000000}">
      <formula1>1</formula1>
      <formula2>4500000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9435437-188D-4859-9BE3-9010AB4134D0}">
            <xm:f>$B44+1&gt;'5.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B45:K193</xm:sqref>
        </x14:conditionalFormatting>
        <x14:conditionalFormatting xmlns:xm="http://schemas.microsoft.com/office/excel/2006/main">
          <x14:cfRule type="expression" priority="6" id="{49A04564-A1E0-4C9F-A94B-3B5DDDEB4DF7}">
            <xm:f>$B17+1&gt;'6.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B18:B32</xm:sqref>
        </x14:conditionalFormatting>
        <x14:conditionalFormatting xmlns:xm="http://schemas.microsoft.com/office/excel/2006/main">
          <x14:cfRule type="expression" priority="5" id="{D3CF22D0-A59B-47AD-8E96-D083E524C5F7}">
            <xm:f>$B17+1&gt;'6.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C18:F32</xm:sqref>
        </x14:conditionalFormatting>
        <x14:conditionalFormatting xmlns:xm="http://schemas.microsoft.com/office/excel/2006/main">
          <x14:cfRule type="expression" priority="3" id="{7BE74334-77EE-4609-AAB5-DAB5E1180A0B}">
            <xm:f>$B17+1&gt;'6.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G18:H32</xm:sqref>
        </x14:conditionalFormatting>
        <x14:conditionalFormatting xmlns:xm="http://schemas.microsoft.com/office/excel/2006/main">
          <x14:cfRule type="expression" priority="1" id="{50DDED63-E88B-47A9-BE9E-376988C92C2C}">
            <xm:f>$B17+1&gt;'6.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I18:K32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A00-000001000000}">
          <x14:formula1>
            <xm:f>Optionen!$AK$4:$AK$303</xm:f>
          </x14:formula1>
          <xm:sqref>C44:F193</xm:sqref>
        </x14:dataValidation>
        <x14:dataValidation type="list" allowBlank="1" showInputMessage="1" showErrorMessage="1" xr:uid="{00000000-0002-0000-0A00-000002000000}">
          <x14:formula1>
            <xm:f>Bevölkerung!$B$9:$B$24</xm:f>
          </x14:formula1>
          <xm:sqref>E8:G8</xm:sqref>
        </x14:dataValidation>
        <x14:dataValidation type="list" allowBlank="1" showInputMessage="1" showErrorMessage="1" xr:uid="{00000000-0002-0000-0A00-000003000000}">
          <x14:formula1>
            <xm:f>Optionen!$B$9:$B$10</xm:f>
          </x14:formula1>
          <xm:sqref>E13:G13 E39:G39</xm:sqref>
        </x14:dataValidation>
        <x14:dataValidation type="list" allowBlank="1" showInputMessage="1" showErrorMessage="1" xr:uid="{00000000-0002-0000-0A00-000004000000}">
          <x14:formula1>
            <xm:f>Optionen!$Q$4:$Q$18</xm:f>
          </x14:formula1>
          <xm:sqref>C18:F32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2:G88"/>
  <sheetViews>
    <sheetView showGridLines="0" zoomScale="124" zoomScaleNormal="175" workbookViewId="0">
      <selection activeCell="F13" sqref="F13"/>
    </sheetView>
  </sheetViews>
  <sheetFormatPr baseColWidth="10" defaultColWidth="0" defaultRowHeight="14.4" x14ac:dyDescent="0.3"/>
  <cols>
    <col min="1" max="1" width="9.77734375" customWidth="1"/>
    <col min="2" max="2" width="2.5546875" customWidth="1"/>
    <col min="3" max="3" width="9.77734375" customWidth="1"/>
    <col min="4" max="4" width="53.44140625" customWidth="1"/>
    <col min="5" max="5" width="50.77734375" customWidth="1"/>
    <col min="6" max="6" width="11.33203125" customWidth="1"/>
    <col min="7" max="7" width="9.77734375" customWidth="1"/>
    <col min="8" max="16384" width="9.77734375" hidden="1"/>
  </cols>
  <sheetData>
    <row r="2" spans="2:6" ht="18" x14ac:dyDescent="0.3">
      <c r="B2" s="42"/>
      <c r="C2" s="42" t="s">
        <v>267</v>
      </c>
      <c r="D2" s="42"/>
      <c r="E2" s="42"/>
      <c r="F2" s="42"/>
    </row>
    <row r="4" spans="2:6" x14ac:dyDescent="0.3">
      <c r="B4" s="164" t="s">
        <v>40</v>
      </c>
      <c r="C4" s="164"/>
      <c r="D4" s="43" t="s">
        <v>278</v>
      </c>
      <c r="E4" s="44"/>
      <c r="F4" s="44"/>
    </row>
    <row r="6" spans="2:6" x14ac:dyDescent="0.3">
      <c r="B6" s="164" t="s">
        <v>268</v>
      </c>
      <c r="C6" s="164"/>
      <c r="D6" s="104" t="s">
        <v>269</v>
      </c>
      <c r="E6" s="104" t="s">
        <v>270</v>
      </c>
      <c r="F6" s="123" t="s">
        <v>271</v>
      </c>
    </row>
    <row r="7" spans="2:6" ht="28.8" x14ac:dyDescent="0.3">
      <c r="B7" s="232" t="s">
        <v>272</v>
      </c>
      <c r="C7" s="232"/>
      <c r="D7" s="127" t="s">
        <v>273</v>
      </c>
      <c r="E7" s="127" t="s">
        <v>274</v>
      </c>
      <c r="F7" s="229">
        <v>44799</v>
      </c>
    </row>
    <row r="8" spans="2:6" ht="28.8" x14ac:dyDescent="0.3">
      <c r="B8" s="233"/>
      <c r="C8" s="233"/>
      <c r="D8" s="127" t="s">
        <v>275</v>
      </c>
      <c r="E8" s="127" t="s">
        <v>276</v>
      </c>
      <c r="F8" s="230"/>
    </row>
    <row r="9" spans="2:6" x14ac:dyDescent="0.3">
      <c r="B9" s="234"/>
      <c r="C9" s="234"/>
      <c r="D9" s="127" t="s">
        <v>277</v>
      </c>
      <c r="E9" s="128"/>
      <c r="F9" s="231"/>
    </row>
    <row r="10" spans="2:6" ht="28.8" x14ac:dyDescent="0.3">
      <c r="B10" s="165" t="s">
        <v>279</v>
      </c>
      <c r="C10" s="165"/>
      <c r="D10" s="128"/>
      <c r="E10" s="127" t="s">
        <v>280</v>
      </c>
      <c r="F10" s="132">
        <v>44803</v>
      </c>
    </row>
    <row r="11" spans="2:6" ht="28.8" x14ac:dyDescent="0.3">
      <c r="B11" s="165" t="s">
        <v>286</v>
      </c>
      <c r="C11" s="165"/>
      <c r="D11" s="127" t="s">
        <v>287</v>
      </c>
      <c r="E11" s="127"/>
      <c r="F11" s="132">
        <v>44803</v>
      </c>
    </row>
    <row r="12" spans="2:6" ht="28.8" x14ac:dyDescent="0.3">
      <c r="B12" s="165" t="s">
        <v>295</v>
      </c>
      <c r="C12" s="165"/>
      <c r="D12" s="127"/>
      <c r="E12" s="127" t="s">
        <v>296</v>
      </c>
      <c r="F12" s="132">
        <v>44818</v>
      </c>
    </row>
    <row r="13" spans="2:6" x14ac:dyDescent="0.3">
      <c r="C13" s="129"/>
      <c r="D13" s="130"/>
      <c r="E13" s="130"/>
      <c r="F13" s="129"/>
    </row>
    <row r="14" spans="2:6" x14ac:dyDescent="0.3">
      <c r="C14" s="129"/>
      <c r="D14" s="130"/>
      <c r="E14" s="130"/>
      <c r="F14" s="129"/>
    </row>
    <row r="15" spans="2:6" x14ac:dyDescent="0.3">
      <c r="C15" s="129"/>
      <c r="D15" s="130"/>
      <c r="E15" s="130"/>
      <c r="F15" s="129"/>
    </row>
    <row r="16" spans="2:6" x14ac:dyDescent="0.3">
      <c r="C16" s="129"/>
      <c r="D16" s="130"/>
      <c r="E16" s="130"/>
      <c r="F16" s="129"/>
    </row>
    <row r="17" spans="3:6" x14ac:dyDescent="0.3">
      <c r="C17" s="129"/>
      <c r="D17" s="130"/>
      <c r="E17" s="130"/>
      <c r="F17" s="129"/>
    </row>
    <row r="18" spans="3:6" x14ac:dyDescent="0.3">
      <c r="C18" s="129"/>
      <c r="D18" s="130"/>
      <c r="E18" s="130"/>
      <c r="F18" s="129"/>
    </row>
    <row r="19" spans="3:6" x14ac:dyDescent="0.3">
      <c r="C19" s="129"/>
      <c r="D19" s="130"/>
      <c r="E19" s="130"/>
      <c r="F19" s="129"/>
    </row>
    <row r="20" spans="3:6" x14ac:dyDescent="0.3">
      <c r="C20" s="129"/>
      <c r="D20" s="130"/>
      <c r="E20" s="130"/>
      <c r="F20" s="129"/>
    </row>
    <row r="21" spans="3:6" x14ac:dyDescent="0.3">
      <c r="C21" s="129"/>
      <c r="D21" s="130"/>
      <c r="E21" s="130"/>
      <c r="F21" s="129"/>
    </row>
    <row r="22" spans="3:6" x14ac:dyDescent="0.3">
      <c r="C22" s="129"/>
      <c r="D22" s="130"/>
      <c r="E22" s="130"/>
      <c r="F22" s="129"/>
    </row>
    <row r="23" spans="3:6" x14ac:dyDescent="0.3">
      <c r="C23" s="129"/>
      <c r="D23" s="130"/>
      <c r="E23" s="130"/>
      <c r="F23" s="129"/>
    </row>
    <row r="24" spans="3:6" x14ac:dyDescent="0.3">
      <c r="C24" s="129"/>
      <c r="D24" s="130"/>
      <c r="E24" s="130"/>
      <c r="F24" s="129"/>
    </row>
    <row r="25" spans="3:6" x14ac:dyDescent="0.3">
      <c r="C25" s="129"/>
      <c r="D25" s="130"/>
      <c r="E25" s="130"/>
      <c r="F25" s="129"/>
    </row>
    <row r="26" spans="3:6" x14ac:dyDescent="0.3">
      <c r="C26" s="129"/>
      <c r="D26" s="130"/>
      <c r="E26" s="130"/>
      <c r="F26" s="129"/>
    </row>
    <row r="27" spans="3:6" x14ac:dyDescent="0.3">
      <c r="C27" s="129"/>
      <c r="D27" s="130"/>
      <c r="E27" s="130"/>
      <c r="F27" s="129"/>
    </row>
    <row r="28" spans="3:6" x14ac:dyDescent="0.3">
      <c r="C28" s="129"/>
      <c r="D28" s="130"/>
      <c r="E28" s="130"/>
      <c r="F28" s="129"/>
    </row>
    <row r="29" spans="3:6" x14ac:dyDescent="0.3">
      <c r="C29" s="129"/>
      <c r="D29" s="130"/>
      <c r="E29" s="130"/>
      <c r="F29" s="129"/>
    </row>
    <row r="30" spans="3:6" x14ac:dyDescent="0.3">
      <c r="C30" s="129"/>
      <c r="D30" s="130"/>
      <c r="E30" s="130"/>
      <c r="F30" s="129"/>
    </row>
    <row r="31" spans="3:6" x14ac:dyDescent="0.3">
      <c r="C31" s="129"/>
      <c r="D31" s="130"/>
      <c r="E31" s="130"/>
      <c r="F31" s="129"/>
    </row>
    <row r="32" spans="3:6" x14ac:dyDescent="0.3">
      <c r="C32" s="129"/>
      <c r="D32" s="130"/>
      <c r="E32" s="130"/>
      <c r="F32" s="129"/>
    </row>
    <row r="33" spans="3:6" x14ac:dyDescent="0.3">
      <c r="C33" s="129"/>
      <c r="D33" s="130"/>
      <c r="E33" s="130"/>
      <c r="F33" s="129"/>
    </row>
    <row r="34" spans="3:6" x14ac:dyDescent="0.3">
      <c r="C34" s="129"/>
      <c r="D34" s="130"/>
      <c r="E34" s="130"/>
      <c r="F34" s="129"/>
    </row>
    <row r="35" spans="3:6" x14ac:dyDescent="0.3">
      <c r="C35" s="129"/>
      <c r="D35" s="130"/>
      <c r="E35" s="130"/>
      <c r="F35" s="129"/>
    </row>
    <row r="36" spans="3:6" x14ac:dyDescent="0.3">
      <c r="C36" s="129"/>
      <c r="D36" s="130"/>
      <c r="E36" s="130"/>
      <c r="F36" s="129"/>
    </row>
    <row r="37" spans="3:6" x14ac:dyDescent="0.3">
      <c r="C37" s="129"/>
      <c r="D37" s="130"/>
      <c r="E37" s="130"/>
      <c r="F37" s="129"/>
    </row>
    <row r="38" spans="3:6" x14ac:dyDescent="0.3">
      <c r="C38" s="129"/>
      <c r="D38" s="130"/>
      <c r="E38" s="130"/>
      <c r="F38" s="129"/>
    </row>
    <row r="39" spans="3:6" x14ac:dyDescent="0.3">
      <c r="C39" s="129"/>
      <c r="D39" s="130"/>
      <c r="E39" s="130"/>
      <c r="F39" s="129"/>
    </row>
    <row r="40" spans="3:6" x14ac:dyDescent="0.3">
      <c r="C40" s="129"/>
      <c r="D40" s="130"/>
      <c r="E40" s="130"/>
      <c r="F40" s="129"/>
    </row>
    <row r="41" spans="3:6" x14ac:dyDescent="0.3">
      <c r="C41" s="129"/>
      <c r="D41" s="130"/>
      <c r="E41" s="130"/>
      <c r="F41" s="129"/>
    </row>
    <row r="42" spans="3:6" x14ac:dyDescent="0.3">
      <c r="C42" s="129"/>
      <c r="D42" s="130"/>
      <c r="E42" s="130"/>
      <c r="F42" s="129"/>
    </row>
    <row r="43" spans="3:6" x14ac:dyDescent="0.3">
      <c r="C43" s="129"/>
      <c r="D43" s="130"/>
      <c r="E43" s="130"/>
      <c r="F43" s="129"/>
    </row>
    <row r="44" spans="3:6" x14ac:dyDescent="0.3">
      <c r="C44" s="129"/>
      <c r="D44" s="130"/>
      <c r="E44" s="130"/>
      <c r="F44" s="129"/>
    </row>
    <row r="45" spans="3:6" x14ac:dyDescent="0.3">
      <c r="C45" s="129"/>
      <c r="D45" s="130"/>
      <c r="E45" s="130"/>
      <c r="F45" s="129"/>
    </row>
    <row r="46" spans="3:6" x14ac:dyDescent="0.3">
      <c r="C46" s="129"/>
      <c r="D46" s="130"/>
      <c r="E46" s="130"/>
      <c r="F46" s="129"/>
    </row>
    <row r="47" spans="3:6" x14ac:dyDescent="0.3">
      <c r="C47" s="129"/>
      <c r="D47" s="130"/>
      <c r="E47" s="130"/>
      <c r="F47" s="129"/>
    </row>
    <row r="48" spans="3:6" x14ac:dyDescent="0.3">
      <c r="C48" s="129"/>
      <c r="D48" s="130"/>
      <c r="E48" s="130"/>
      <c r="F48" s="129"/>
    </row>
    <row r="49" spans="3:6" x14ac:dyDescent="0.3">
      <c r="C49" s="129"/>
      <c r="D49" s="130"/>
      <c r="E49" s="130"/>
      <c r="F49" s="129"/>
    </row>
    <row r="50" spans="3:6" x14ac:dyDescent="0.3">
      <c r="C50" s="129"/>
      <c r="D50" s="130"/>
      <c r="E50" s="130"/>
      <c r="F50" s="129"/>
    </row>
    <row r="51" spans="3:6" x14ac:dyDescent="0.3">
      <c r="C51" s="129"/>
      <c r="D51" s="130"/>
      <c r="E51" s="130"/>
      <c r="F51" s="129"/>
    </row>
    <row r="52" spans="3:6" x14ac:dyDescent="0.3">
      <c r="C52" s="129"/>
      <c r="D52" s="130"/>
      <c r="E52" s="129"/>
      <c r="F52" s="129"/>
    </row>
    <row r="53" spans="3:6" x14ac:dyDescent="0.3">
      <c r="C53" s="129"/>
      <c r="D53" s="130"/>
      <c r="E53" s="129"/>
      <c r="F53" s="129"/>
    </row>
    <row r="54" spans="3:6" x14ac:dyDescent="0.3">
      <c r="C54" s="129"/>
      <c r="D54" s="130"/>
      <c r="E54" s="129"/>
      <c r="F54" s="129"/>
    </row>
    <row r="55" spans="3:6" x14ac:dyDescent="0.3">
      <c r="C55" s="129"/>
      <c r="D55" s="130"/>
      <c r="E55" s="129"/>
      <c r="F55" s="129"/>
    </row>
    <row r="56" spans="3:6" x14ac:dyDescent="0.3">
      <c r="C56" s="129"/>
      <c r="D56" s="130"/>
      <c r="E56" s="129"/>
      <c r="F56" s="129"/>
    </row>
    <row r="57" spans="3:6" x14ac:dyDescent="0.3">
      <c r="C57" s="129"/>
      <c r="D57" s="130"/>
      <c r="E57" s="129"/>
      <c r="F57" s="129"/>
    </row>
    <row r="58" spans="3:6" x14ac:dyDescent="0.3">
      <c r="C58" s="129"/>
      <c r="D58" s="130"/>
      <c r="E58" s="129"/>
      <c r="F58" s="129"/>
    </row>
    <row r="59" spans="3:6" x14ac:dyDescent="0.3">
      <c r="C59" s="129"/>
      <c r="D59" s="130"/>
      <c r="E59" s="129"/>
      <c r="F59" s="129"/>
    </row>
    <row r="60" spans="3:6" x14ac:dyDescent="0.3">
      <c r="C60" s="129"/>
      <c r="D60" s="130"/>
      <c r="E60" s="129"/>
      <c r="F60" s="129"/>
    </row>
    <row r="61" spans="3:6" x14ac:dyDescent="0.3">
      <c r="C61" s="129"/>
      <c r="D61" s="130"/>
      <c r="E61" s="129"/>
      <c r="F61" s="129"/>
    </row>
    <row r="62" spans="3:6" x14ac:dyDescent="0.3">
      <c r="C62" s="129"/>
      <c r="D62" s="130"/>
      <c r="E62" s="129"/>
      <c r="F62" s="129"/>
    </row>
    <row r="63" spans="3:6" x14ac:dyDescent="0.3">
      <c r="C63" s="129"/>
      <c r="D63" s="130"/>
      <c r="E63" s="129"/>
      <c r="F63" s="129"/>
    </row>
    <row r="64" spans="3:6" x14ac:dyDescent="0.3">
      <c r="C64" s="129"/>
      <c r="D64" s="130"/>
      <c r="E64" s="129"/>
      <c r="F64" s="129"/>
    </row>
    <row r="65" spans="3:6" x14ac:dyDescent="0.3">
      <c r="C65" s="129"/>
      <c r="D65" s="130"/>
      <c r="E65" s="129"/>
      <c r="F65" s="129"/>
    </row>
    <row r="66" spans="3:6" x14ac:dyDescent="0.3">
      <c r="C66" s="129"/>
      <c r="D66" s="130"/>
      <c r="E66" s="129"/>
      <c r="F66" s="129"/>
    </row>
    <row r="67" spans="3:6" x14ac:dyDescent="0.3">
      <c r="C67" s="129"/>
      <c r="D67" s="130"/>
      <c r="E67" s="129"/>
      <c r="F67" s="129"/>
    </row>
    <row r="68" spans="3:6" x14ac:dyDescent="0.3">
      <c r="C68" s="129"/>
      <c r="D68" s="130"/>
      <c r="E68" s="129"/>
      <c r="F68" s="129"/>
    </row>
    <row r="69" spans="3:6" x14ac:dyDescent="0.3">
      <c r="C69" s="129"/>
      <c r="D69" s="130"/>
      <c r="E69" s="129"/>
      <c r="F69" s="129"/>
    </row>
    <row r="70" spans="3:6" x14ac:dyDescent="0.3">
      <c r="C70" s="129"/>
      <c r="D70" s="130"/>
      <c r="E70" s="129"/>
      <c r="F70" s="129"/>
    </row>
    <row r="71" spans="3:6" x14ac:dyDescent="0.3">
      <c r="C71" s="129"/>
      <c r="D71" s="130"/>
      <c r="E71" s="129"/>
      <c r="F71" s="129"/>
    </row>
    <row r="72" spans="3:6" x14ac:dyDescent="0.3">
      <c r="C72" s="129"/>
      <c r="D72" s="130"/>
      <c r="E72" s="129"/>
      <c r="F72" s="129"/>
    </row>
    <row r="73" spans="3:6" x14ac:dyDescent="0.3">
      <c r="C73" s="129"/>
      <c r="D73" s="130"/>
      <c r="E73" s="129"/>
      <c r="F73" s="129"/>
    </row>
    <row r="74" spans="3:6" x14ac:dyDescent="0.3">
      <c r="C74" s="129"/>
      <c r="D74" s="130"/>
      <c r="E74" s="129"/>
      <c r="F74" s="129"/>
    </row>
    <row r="75" spans="3:6" x14ac:dyDescent="0.3">
      <c r="C75" s="129"/>
      <c r="D75" s="130"/>
      <c r="E75" s="129"/>
      <c r="F75" s="129"/>
    </row>
    <row r="76" spans="3:6" x14ac:dyDescent="0.3">
      <c r="C76" s="129"/>
      <c r="D76" s="130"/>
      <c r="E76" s="129"/>
      <c r="F76" s="129"/>
    </row>
    <row r="77" spans="3:6" x14ac:dyDescent="0.3">
      <c r="C77" s="129"/>
      <c r="D77" s="130"/>
      <c r="E77" s="129"/>
      <c r="F77" s="129"/>
    </row>
    <row r="78" spans="3:6" x14ac:dyDescent="0.3">
      <c r="C78" s="129"/>
      <c r="D78" s="130"/>
      <c r="E78" s="129"/>
      <c r="F78" s="129"/>
    </row>
    <row r="79" spans="3:6" x14ac:dyDescent="0.3">
      <c r="C79" s="129"/>
      <c r="D79" s="130"/>
      <c r="E79" s="129"/>
      <c r="F79" s="129"/>
    </row>
    <row r="80" spans="3:6" x14ac:dyDescent="0.3">
      <c r="C80" s="129"/>
      <c r="D80" s="130"/>
      <c r="E80" s="129"/>
      <c r="F80" s="129"/>
    </row>
    <row r="81" spans="3:6" x14ac:dyDescent="0.3">
      <c r="C81" s="129"/>
      <c r="D81" s="130"/>
      <c r="E81" s="129"/>
      <c r="F81" s="129"/>
    </row>
    <row r="82" spans="3:6" x14ac:dyDescent="0.3">
      <c r="C82" s="129"/>
      <c r="D82" s="130"/>
      <c r="E82" s="129"/>
      <c r="F82" s="129"/>
    </row>
    <row r="83" spans="3:6" x14ac:dyDescent="0.3">
      <c r="C83" s="129"/>
      <c r="D83" s="130"/>
      <c r="E83" s="129"/>
      <c r="F83" s="129"/>
    </row>
    <row r="84" spans="3:6" x14ac:dyDescent="0.3">
      <c r="C84" s="129"/>
      <c r="D84" s="130"/>
      <c r="E84" s="129"/>
      <c r="F84" s="129"/>
    </row>
    <row r="85" spans="3:6" x14ac:dyDescent="0.3">
      <c r="C85" s="129"/>
      <c r="D85" s="130"/>
      <c r="E85" s="129"/>
      <c r="F85" s="129"/>
    </row>
    <row r="86" spans="3:6" x14ac:dyDescent="0.3">
      <c r="C86" s="129"/>
      <c r="D86" s="130"/>
      <c r="E86" s="129"/>
      <c r="F86" s="129"/>
    </row>
    <row r="87" spans="3:6" x14ac:dyDescent="0.3">
      <c r="D87" s="131"/>
    </row>
    <row r="88" spans="3:6" x14ac:dyDescent="0.3">
      <c r="D88" s="131"/>
    </row>
  </sheetData>
  <sheetProtection sheet="1" objects="1" scenarios="1" selectLockedCells="1"/>
  <mergeCells count="7">
    <mergeCell ref="B12:C12"/>
    <mergeCell ref="F7:F9"/>
    <mergeCell ref="B11:C11"/>
    <mergeCell ref="B10:C10"/>
    <mergeCell ref="B4:C4"/>
    <mergeCell ref="B6:C6"/>
    <mergeCell ref="B7:C9"/>
  </mergeCells>
  <pageMargins left="0.7" right="0.7" top="0.78740157499999996" bottom="0.78740157499999996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>
    <tabColor theme="9"/>
  </sheetPr>
  <dimension ref="A1"/>
  <sheetViews>
    <sheetView workbookViewId="0">
      <selection activeCell="U28" sqref="U28"/>
    </sheetView>
  </sheetViews>
  <sheetFormatPr baseColWidth="10" defaultColWidth="8.88671875" defaultRowHeight="14.4" x14ac:dyDescent="0.3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76B73-0E59-4AA9-B714-18200C07F45E}">
  <dimension ref="B1:I19"/>
  <sheetViews>
    <sheetView showGridLines="0" workbookViewId="0">
      <selection activeCell="B9" sqref="B9:I9"/>
    </sheetView>
  </sheetViews>
  <sheetFormatPr baseColWidth="10" defaultRowHeight="15" x14ac:dyDescent="0.25"/>
  <cols>
    <col min="1" max="1" width="4" style="143" customWidth="1"/>
    <col min="2" max="2" width="40" style="143" bestFit="1" customWidth="1"/>
    <col min="3" max="3" width="3.109375" style="143" customWidth="1"/>
    <col min="4" max="9" width="11.5546875" style="143"/>
    <col min="10" max="10" width="5" style="143" customWidth="1"/>
    <col min="11" max="16384" width="11.5546875" style="143"/>
  </cols>
  <sheetData>
    <row r="1" spans="2:9" ht="15.6" thickBot="1" x14ac:dyDescent="0.3"/>
    <row r="2" spans="2:9" ht="15.6" x14ac:dyDescent="0.3">
      <c r="B2" s="199" t="s">
        <v>317</v>
      </c>
      <c r="C2" s="200"/>
      <c r="D2" s="200"/>
      <c r="E2" s="200"/>
      <c r="F2" s="200"/>
      <c r="G2" s="200"/>
      <c r="H2" s="200"/>
      <c r="I2" s="201"/>
    </row>
    <row r="3" spans="2:9" x14ac:dyDescent="0.25">
      <c r="B3" s="195" t="s">
        <v>331</v>
      </c>
      <c r="C3" s="196"/>
      <c r="D3" s="196"/>
      <c r="E3" s="196"/>
      <c r="F3" s="196"/>
      <c r="G3" s="196"/>
      <c r="H3" s="196"/>
      <c r="I3" s="197"/>
    </row>
    <row r="4" spans="2:9" ht="15" customHeight="1" x14ac:dyDescent="0.25">
      <c r="B4" s="195"/>
      <c r="C4" s="196"/>
      <c r="D4" s="196"/>
      <c r="E4" s="196"/>
      <c r="F4" s="196"/>
      <c r="G4" s="196"/>
      <c r="H4" s="196"/>
      <c r="I4" s="197"/>
    </row>
    <row r="5" spans="2:9" x14ac:dyDescent="0.25">
      <c r="B5" s="144"/>
      <c r="I5" s="145"/>
    </row>
    <row r="6" spans="2:9" ht="15.6" x14ac:dyDescent="0.3">
      <c r="B6" s="146" t="s">
        <v>318</v>
      </c>
      <c r="C6" s="202" t="s">
        <v>81</v>
      </c>
      <c r="D6" s="202"/>
      <c r="E6" s="202"/>
      <c r="I6" s="145"/>
    </row>
    <row r="7" spans="2:9" ht="15.6" x14ac:dyDescent="0.3">
      <c r="B7" s="146" t="s">
        <v>319</v>
      </c>
      <c r="C7" s="203" t="s">
        <v>320</v>
      </c>
      <c r="D7" s="203"/>
      <c r="E7" s="203"/>
      <c r="I7" s="145"/>
    </row>
    <row r="8" spans="2:9" x14ac:dyDescent="0.25">
      <c r="B8" s="144"/>
      <c r="I8" s="145"/>
    </row>
    <row r="9" spans="2:9" ht="15.6" x14ac:dyDescent="0.3">
      <c r="B9" s="204" t="s">
        <v>321</v>
      </c>
      <c r="C9" s="205"/>
      <c r="D9" s="205"/>
      <c r="E9" s="205"/>
      <c r="F9" s="205"/>
      <c r="G9" s="205"/>
      <c r="H9" s="205"/>
      <c r="I9" s="206"/>
    </row>
    <row r="10" spans="2:9" x14ac:dyDescent="0.25">
      <c r="B10" s="207" t="s">
        <v>322</v>
      </c>
      <c r="C10" s="208"/>
      <c r="D10" s="208"/>
      <c r="E10" s="208"/>
      <c r="F10" s="208"/>
      <c r="G10" s="208"/>
      <c r="H10" s="208"/>
      <c r="I10" s="209"/>
    </row>
    <row r="11" spans="2:9" x14ac:dyDescent="0.25">
      <c r="B11" s="195" t="s">
        <v>323</v>
      </c>
      <c r="C11" s="196"/>
      <c r="D11" s="196"/>
      <c r="E11" s="196"/>
      <c r="F11" s="196"/>
      <c r="G11" s="196"/>
      <c r="H11" s="196"/>
      <c r="I11" s="197"/>
    </row>
    <row r="12" spans="2:9" x14ac:dyDescent="0.25">
      <c r="B12" s="144"/>
      <c r="I12" s="145"/>
    </row>
    <row r="13" spans="2:9" x14ac:dyDescent="0.25">
      <c r="B13" s="147" t="s">
        <v>304</v>
      </c>
      <c r="C13" s="148" t="str">
        <f>IF(VLOOKUP($C$6,Mitnutzungsverteilung!$B$5:$F$21,4)="x","x"," ")</f>
        <v>x</v>
      </c>
      <c r="I13" s="145"/>
    </row>
    <row r="14" spans="2:9" x14ac:dyDescent="0.25">
      <c r="B14" s="147" t="s">
        <v>303</v>
      </c>
      <c r="C14" s="148" t="str">
        <f>IF(VLOOKUP($C$6,Mitnutzungsverteilung!$B$5:$F$21,3)="x","x"," ")</f>
        <v>x</v>
      </c>
      <c r="I14" s="145"/>
    </row>
    <row r="15" spans="2:9" x14ac:dyDescent="0.25">
      <c r="B15" s="147" t="s">
        <v>305</v>
      </c>
      <c r="C15" s="148" t="str">
        <f>IF(VLOOKUP($C$6,Mitnutzungsverteilung!$B$5:$F$21,5)="x","x"," ")</f>
        <v>x</v>
      </c>
      <c r="I15" s="145"/>
    </row>
    <row r="16" spans="2:9" x14ac:dyDescent="0.25">
      <c r="B16" s="149"/>
      <c r="C16" s="150"/>
      <c r="D16" s="150"/>
      <c r="E16" s="150"/>
      <c r="F16" s="150"/>
      <c r="G16" s="150"/>
      <c r="H16" s="150"/>
      <c r="I16" s="151"/>
    </row>
    <row r="17" spans="2:9" ht="15.6" x14ac:dyDescent="0.3">
      <c r="B17" s="152" t="s">
        <v>324</v>
      </c>
      <c r="C17" s="198">
        <f>VLOOKUP($C$6,Überblick!A3:G19,2,FALSE)</f>
        <v>248969.38960627295</v>
      </c>
      <c r="D17" s="198"/>
      <c r="E17" s="198"/>
      <c r="F17" s="153"/>
      <c r="G17" s="153"/>
      <c r="H17" s="153"/>
      <c r="I17" s="154"/>
    </row>
    <row r="18" spans="2:9" ht="15.6" x14ac:dyDescent="0.3">
      <c r="B18" s="152" t="s">
        <v>325</v>
      </c>
      <c r="C18" s="198">
        <f>VLOOKUP($C$6,Überblick!A4:G20,7,FALSE)</f>
        <v>117.42526406541954</v>
      </c>
      <c r="D18" s="198"/>
      <c r="E18" s="198"/>
      <c r="F18" s="153"/>
      <c r="G18" s="153"/>
      <c r="H18" s="153"/>
      <c r="I18" s="154"/>
    </row>
    <row r="19" spans="2:9" ht="15.6" thickBot="1" x14ac:dyDescent="0.3">
      <c r="B19" s="155"/>
      <c r="C19" s="156"/>
      <c r="D19" s="156"/>
      <c r="E19" s="156"/>
      <c r="F19" s="156"/>
      <c r="G19" s="156"/>
      <c r="H19" s="156"/>
      <c r="I19" s="157"/>
    </row>
  </sheetData>
  <sheetProtection algorithmName="SHA-512" hashValue="2xhiZVwYddXoK1nT3ss8sYAQkSB1gDVjvu83Z4FD7fgDHuOETvZkmUNh2PE23W93gf6PwGvoKuoOylebZiW06g==" saltValue="zurjb6g/jqje2u7ad2mFSA==" spinCount="100000" sheet="1" objects="1" scenarios="1" selectLockedCells="1" selectUnlockedCells="1"/>
  <mergeCells count="9">
    <mergeCell ref="B11:I11"/>
    <mergeCell ref="C17:E17"/>
    <mergeCell ref="C18:E18"/>
    <mergeCell ref="B2:I2"/>
    <mergeCell ref="C6:E6"/>
    <mergeCell ref="C7:E7"/>
    <mergeCell ref="B9:I9"/>
    <mergeCell ref="B10:I10"/>
    <mergeCell ref="B3:I4"/>
  </mergeCell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00F080-6D05-4537-B8FE-8393E59962C6}">
          <x14:formula1>
            <xm:f>Optionen!$G$4:$G$21</xm:f>
          </x14:formula1>
          <xm:sqref>C6:E6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1B57D-9E59-4C4A-B3AD-00BAF57232BA}">
  <dimension ref="A1:L204"/>
  <sheetViews>
    <sheetView showGridLines="0" topLeftCell="A24" zoomScaleNormal="100" workbookViewId="0">
      <selection activeCell="B6" sqref="B6:E6"/>
    </sheetView>
  </sheetViews>
  <sheetFormatPr baseColWidth="10" defaultColWidth="0" defaultRowHeight="14.4" zeroHeight="1" outlineLevelRow="1" x14ac:dyDescent="0.3"/>
  <cols>
    <col min="1" max="1" width="8.77734375" customWidth="1"/>
    <col min="2" max="2" width="3.6640625" customWidth="1"/>
    <col min="3" max="3" width="13.44140625" customWidth="1"/>
    <col min="4" max="4" width="18.77734375" customWidth="1"/>
    <col min="5" max="5" width="8.77734375" customWidth="1"/>
    <col min="6" max="6" width="23.33203125" customWidth="1"/>
    <col min="7" max="7" width="8.77734375" customWidth="1"/>
    <col min="8" max="8" width="11" customWidth="1"/>
    <col min="9" max="10" width="8.77734375" customWidth="1"/>
    <col min="11" max="11" width="40.109375" customWidth="1"/>
    <col min="12" max="12" width="8.77734375" customWidth="1"/>
    <col min="13" max="16384" width="8.77734375" hidden="1"/>
  </cols>
  <sheetData>
    <row r="1" spans="2:11" x14ac:dyDescent="0.3"/>
    <row r="2" spans="2:11" ht="18" x14ac:dyDescent="0.3">
      <c r="B2" s="42" t="s">
        <v>233</v>
      </c>
      <c r="C2" s="42"/>
      <c r="D2" s="42"/>
      <c r="E2" s="42"/>
      <c r="F2" s="42"/>
      <c r="G2" s="42"/>
      <c r="H2" s="42"/>
      <c r="I2" s="42"/>
      <c r="J2" s="42"/>
      <c r="K2" s="42"/>
    </row>
    <row r="3" spans="2:11" x14ac:dyDescent="0.3"/>
    <row r="4" spans="2:11" x14ac:dyDescent="0.3">
      <c r="B4" s="164" t="s">
        <v>40</v>
      </c>
      <c r="C4" s="164"/>
      <c r="D4" s="43" t="s">
        <v>234</v>
      </c>
      <c r="E4" s="44"/>
      <c r="F4" s="44"/>
      <c r="G4" s="44"/>
      <c r="H4" s="44"/>
      <c r="I4" s="44"/>
      <c r="J4" s="44"/>
      <c r="K4" s="44"/>
    </row>
    <row r="5" spans="2:11" x14ac:dyDescent="0.3"/>
    <row r="6" spans="2:11" x14ac:dyDescent="0.3">
      <c r="B6" s="45" t="s">
        <v>183</v>
      </c>
      <c r="C6" s="45"/>
      <c r="D6" s="45"/>
      <c r="E6" s="45"/>
      <c r="F6" s="45"/>
      <c r="G6" s="45"/>
      <c r="H6" s="45"/>
      <c r="I6" s="45"/>
      <c r="J6" s="45"/>
      <c r="K6" s="45"/>
    </row>
    <row r="7" spans="2:11" x14ac:dyDescent="0.3">
      <c r="B7" s="44" t="s">
        <v>49</v>
      </c>
      <c r="C7" s="44"/>
      <c r="D7" s="44"/>
      <c r="E7" s="220" t="s">
        <v>81</v>
      </c>
      <c r="F7" s="220"/>
      <c r="G7" s="220"/>
      <c r="H7" s="44"/>
      <c r="I7" s="44"/>
      <c r="J7" s="44"/>
      <c r="K7" s="44"/>
    </row>
    <row r="8" spans="2:11" x14ac:dyDescent="0.3"/>
    <row r="9" spans="2:11" x14ac:dyDescent="0.3">
      <c r="B9" s="45" t="s">
        <v>184</v>
      </c>
      <c r="C9" s="45"/>
      <c r="D9" s="45"/>
      <c r="E9" s="45"/>
      <c r="F9" s="45"/>
      <c r="G9" s="45"/>
      <c r="H9" s="45"/>
      <c r="I9" s="45"/>
      <c r="J9" s="45"/>
      <c r="K9" s="45"/>
    </row>
    <row r="10" spans="2:11" x14ac:dyDescent="0.3"/>
    <row r="11" spans="2:11" x14ac:dyDescent="0.3">
      <c r="B11" s="221" t="s">
        <v>263</v>
      </c>
      <c r="C11" s="221"/>
      <c r="D11" s="221"/>
      <c r="E11" s="221"/>
      <c r="F11" s="221"/>
      <c r="G11" s="221"/>
      <c r="H11" s="221"/>
      <c r="I11" s="221"/>
      <c r="J11" s="221"/>
      <c r="K11" s="221"/>
    </row>
    <row r="12" spans="2:11" x14ac:dyDescent="0.3">
      <c r="B12" s="44" t="s">
        <v>246</v>
      </c>
      <c r="C12" s="44"/>
      <c r="D12" s="44"/>
      <c r="E12" s="220" t="s">
        <v>245</v>
      </c>
      <c r="F12" s="220"/>
      <c r="G12" s="220"/>
      <c r="H12" s="44"/>
      <c r="I12" s="44"/>
      <c r="J12" s="44"/>
      <c r="K12" s="44"/>
    </row>
    <row r="13" spans="2:11" x14ac:dyDescent="0.3"/>
    <row r="14" spans="2:11" x14ac:dyDescent="0.3">
      <c r="B14" s="225" t="str">
        <f>IF('5. Bündelung zu Paketen'!E9="Nein","Es werden keine gebündelten Pakete angeboten. Fahren Sie weiter unten mit der Wahl von Einzelleistungen fort.",IF('5. Bündelung zu Paketen'!E9="Ja",CONCATENATE("Es werden ",'6. Multiplikator'!G10," Paket(e) zum Kauf angeboten"),""))</f>
        <v>Es werden keine gebündelten Pakete angeboten. Fahren Sie weiter unten mit der Wahl von Einzelleistungen fort.</v>
      </c>
      <c r="C14" s="225"/>
      <c r="D14" s="225"/>
      <c r="E14" s="225"/>
      <c r="F14" s="225"/>
      <c r="G14" s="225"/>
      <c r="H14" s="225"/>
      <c r="I14" s="225"/>
      <c r="J14" s="225"/>
      <c r="K14" s="225"/>
    </row>
    <row r="15" spans="2:11" x14ac:dyDescent="0.3"/>
    <row r="16" spans="2:11" x14ac:dyDescent="0.3">
      <c r="B16" s="16" t="s">
        <v>121</v>
      </c>
      <c r="C16" s="221" t="s">
        <v>180</v>
      </c>
      <c r="D16" s="221"/>
      <c r="E16" s="221"/>
      <c r="F16" s="221"/>
      <c r="G16" s="226" t="str">
        <f>IF('2. Erfassung der Leistungen'!D7="(Bitte Wählen)","",CONCATENATE("Anzahl ",'2. Erfassung der Leistungen'!D7))</f>
        <v>Anzahl Online-Dienst</v>
      </c>
      <c r="H16" s="226"/>
      <c r="I16" s="226" t="s">
        <v>188</v>
      </c>
      <c r="J16" s="226"/>
      <c r="K16" s="226"/>
    </row>
    <row r="17" spans="2:11" x14ac:dyDescent="0.3">
      <c r="B17" t="str">
        <f>IF(C17&lt;&gt;"",1,"")</f>
        <v/>
      </c>
      <c r="C17" s="227"/>
      <c r="D17" s="227"/>
      <c r="E17" s="227"/>
      <c r="F17" s="227"/>
      <c r="G17" s="223" t="str">
        <f>IF(C17="","",VLOOKUP(C17,'5. Bündelung zu Paketen'!$C$14:$F$28,4,0))</f>
        <v/>
      </c>
      <c r="H17" s="223"/>
      <c r="I17" s="224" t="str">
        <f>IF(C17="","",VLOOKUP(C17,'6. Multiplikator'!$B$16:$N$30,9,0)*VLOOKUP(TH!$E$7,Bevölkerung!$B$9:$F$25,IF($E$12=Optionen!$B$9,5,4),0)*VLOOKUP($D$33,'6. Multiplikator'!$B$35:$I$49,6,0)/VLOOKUP(C17,'6. Multiplikator'!$B$16:$N$30,12,0))</f>
        <v/>
      </c>
      <c r="J17" s="224"/>
      <c r="K17" s="224"/>
    </row>
    <row r="18" spans="2:11" x14ac:dyDescent="0.3">
      <c r="B18" t="str">
        <f>IF(C18&lt;&gt;"",B17+1,"")</f>
        <v/>
      </c>
      <c r="C18" s="222" t="s">
        <v>178</v>
      </c>
      <c r="D18" s="222"/>
      <c r="E18" s="222"/>
      <c r="F18" s="222"/>
      <c r="G18" s="223" t="str">
        <f>IF(C18="","",VLOOKUP(C18,'5. Bündelung zu Paketen'!$C$14:$F$28,4,0))</f>
        <v/>
      </c>
      <c r="H18" s="223"/>
      <c r="I18" s="224" t="str">
        <f>IF(C18="","",VLOOKUP(C18,'6. Multiplikator'!$B$16:$N$30,9,0)*VLOOKUP(TH!$E$7,Bevölkerung!$B$9:$F$25,IF($E$12=Optionen!$B$9,5,4),0)*VLOOKUP($D$33,'6. Multiplikator'!$B$35:$I$49,6,0)/VLOOKUP(C18,'6. Multiplikator'!$B$16:$N$30,12,0))</f>
        <v/>
      </c>
      <c r="J18" s="224"/>
      <c r="K18" s="224"/>
    </row>
    <row r="19" spans="2:11" x14ac:dyDescent="0.3">
      <c r="B19" t="str">
        <f t="shared" ref="B19:B31" si="0">IF(C19&lt;&gt;"",B18+1,"")</f>
        <v/>
      </c>
      <c r="C19" s="222" t="s">
        <v>178</v>
      </c>
      <c r="D19" s="222"/>
      <c r="E19" s="222"/>
      <c r="F19" s="222"/>
      <c r="G19" s="223" t="str">
        <f>IF(C19="","",VLOOKUP(C19,'5. Bündelung zu Paketen'!$C$14:$F$28,4,0))</f>
        <v/>
      </c>
      <c r="H19" s="223"/>
      <c r="I19" s="224" t="str">
        <f>IF(C19="","",VLOOKUP(C19,'6. Multiplikator'!$B$16:$N$30,9,0)*VLOOKUP(TH!$E$7,Bevölkerung!$B$9:$F$25,IF($E$12=Optionen!$B$9,5,4),0)*VLOOKUP($D$33,'6. Multiplikator'!$B$35:$I$49,6,0)/VLOOKUP(C19,'6. Multiplikator'!$B$16:$N$30,12,0))</f>
        <v/>
      </c>
      <c r="J19" s="224"/>
      <c r="K19" s="224"/>
    </row>
    <row r="20" spans="2:11" x14ac:dyDescent="0.3">
      <c r="B20" t="str">
        <f t="shared" si="0"/>
        <v/>
      </c>
      <c r="C20" s="222" t="s">
        <v>178</v>
      </c>
      <c r="D20" s="222"/>
      <c r="E20" s="222"/>
      <c r="F20" s="222"/>
      <c r="G20" s="223" t="str">
        <f>IF(C20="","",VLOOKUP(C20,'5. Bündelung zu Paketen'!$C$14:$F$28,4,0))</f>
        <v/>
      </c>
      <c r="H20" s="223"/>
      <c r="I20" s="224" t="str">
        <f>IF(C20="","",VLOOKUP(C20,'6. Multiplikator'!$B$16:$N$30,9,0)*VLOOKUP(TH!$E$7,Bevölkerung!$B$9:$F$25,IF($E$12=Optionen!$B$9,5,4),0)*VLOOKUP($D$33,'6. Multiplikator'!$B$35:$I$49,6,0)/VLOOKUP(C20,'6. Multiplikator'!$B$16:$N$30,12,0))</f>
        <v/>
      </c>
      <c r="J20" s="224"/>
      <c r="K20" s="224"/>
    </row>
    <row r="21" spans="2:11" x14ac:dyDescent="0.3">
      <c r="B21" t="str">
        <f t="shared" si="0"/>
        <v/>
      </c>
      <c r="C21" s="222" t="s">
        <v>178</v>
      </c>
      <c r="D21" s="222"/>
      <c r="E21" s="222"/>
      <c r="F21" s="222"/>
      <c r="G21" s="223" t="str">
        <f>IF(C21="","",VLOOKUP(C21,'5. Bündelung zu Paketen'!$C$14:$F$28,4,0))</f>
        <v/>
      </c>
      <c r="H21" s="223"/>
      <c r="I21" s="224" t="str">
        <f>IF(C21="","",VLOOKUP(C21,'6. Multiplikator'!$B$16:$N$30,9,0)*VLOOKUP(TH!$E$7,Bevölkerung!$B$9:$F$25,IF($E$12=Optionen!$B$9,5,4),0)*VLOOKUP($D$33,'6. Multiplikator'!$B$35:$I$49,6,0)/VLOOKUP(C21,'6. Multiplikator'!$B$16:$N$30,12,0))</f>
        <v/>
      </c>
      <c r="J21" s="224"/>
      <c r="K21" s="224"/>
    </row>
    <row r="22" spans="2:11" x14ac:dyDescent="0.3">
      <c r="B22" t="str">
        <f t="shared" si="0"/>
        <v/>
      </c>
      <c r="C22" s="222" t="s">
        <v>178</v>
      </c>
      <c r="D22" s="222"/>
      <c r="E22" s="222"/>
      <c r="F22" s="222"/>
      <c r="G22" s="223" t="str">
        <f>IF(C22="","",VLOOKUP(C22,'5. Bündelung zu Paketen'!$C$14:$F$28,4,0))</f>
        <v/>
      </c>
      <c r="H22" s="223"/>
      <c r="I22" s="224" t="str">
        <f>IF(C22="","",VLOOKUP(C22,'6. Multiplikator'!$B$16:$N$30,9,0)*VLOOKUP(TH!$E$7,Bevölkerung!$B$9:$F$25,IF($E$12=Optionen!$B$9,5,4),0)*VLOOKUP($D$33,'6. Multiplikator'!$B$35:$I$49,6,0)/VLOOKUP(C22,'6. Multiplikator'!$B$16:$N$30,12,0))</f>
        <v/>
      </c>
      <c r="J22" s="224"/>
      <c r="K22" s="224"/>
    </row>
    <row r="23" spans="2:11" x14ac:dyDescent="0.3">
      <c r="B23" t="str">
        <f t="shared" si="0"/>
        <v/>
      </c>
      <c r="C23" s="222" t="s">
        <v>178</v>
      </c>
      <c r="D23" s="222"/>
      <c r="E23" s="222"/>
      <c r="F23" s="222"/>
      <c r="G23" s="223" t="str">
        <f>IF(C23="","",VLOOKUP(C23,'5. Bündelung zu Paketen'!$C$14:$F$28,4,0))</f>
        <v/>
      </c>
      <c r="H23" s="223"/>
      <c r="I23" s="224" t="str">
        <f>IF(C23="","",VLOOKUP(C23,'6. Multiplikator'!$B$16:$N$30,9,0)*VLOOKUP(TH!$E$7,Bevölkerung!$B$9:$F$25,IF($E$12=Optionen!$B$9,5,4),0)*VLOOKUP($D$33,'6. Multiplikator'!$B$35:$I$49,6,0)/VLOOKUP(C23,'6. Multiplikator'!$B$16:$N$30,12,0))</f>
        <v/>
      </c>
      <c r="J23" s="224"/>
      <c r="K23" s="224"/>
    </row>
    <row r="24" spans="2:11" x14ac:dyDescent="0.3">
      <c r="B24" t="str">
        <f t="shared" si="0"/>
        <v/>
      </c>
      <c r="C24" s="222" t="s">
        <v>178</v>
      </c>
      <c r="D24" s="222"/>
      <c r="E24" s="222"/>
      <c r="F24" s="222"/>
      <c r="G24" s="223" t="str">
        <f>IF(C24="","",VLOOKUP(C24,'5. Bündelung zu Paketen'!$C$14:$F$28,4,0))</f>
        <v/>
      </c>
      <c r="H24" s="223"/>
      <c r="I24" s="224" t="str">
        <f>IF(C24="","",VLOOKUP(C24,'6. Multiplikator'!$B$16:$N$30,9,0)*VLOOKUP(TH!$E$7,Bevölkerung!$B$9:$F$25,IF($E$12=Optionen!$B$9,5,4),0)*VLOOKUP($D$33,'6. Multiplikator'!$B$35:$I$49,6,0)/VLOOKUP(C24,'6. Multiplikator'!$B$16:$N$30,12,0))</f>
        <v/>
      </c>
      <c r="J24" s="224"/>
      <c r="K24" s="224"/>
    </row>
    <row r="25" spans="2:11" x14ac:dyDescent="0.3">
      <c r="B25" t="str">
        <f t="shared" si="0"/>
        <v/>
      </c>
      <c r="C25" s="222" t="s">
        <v>178</v>
      </c>
      <c r="D25" s="222"/>
      <c r="E25" s="222"/>
      <c r="F25" s="222"/>
      <c r="G25" s="223" t="str">
        <f>IF(C25="","",VLOOKUP(C25,'5. Bündelung zu Paketen'!$C$14:$F$28,4,0))</f>
        <v/>
      </c>
      <c r="H25" s="223"/>
      <c r="I25" s="224" t="str">
        <f>IF(C25="","",VLOOKUP(C25,'6. Multiplikator'!$B$16:$N$30,9,0)*VLOOKUP(TH!$E$7,Bevölkerung!$B$9:$F$25,IF($E$12=Optionen!$B$9,5,4),0)*VLOOKUP($D$33,'6. Multiplikator'!$B$35:$I$49,6,0)/VLOOKUP(C25,'6. Multiplikator'!$B$16:$N$30,12,0))</f>
        <v/>
      </c>
      <c r="J25" s="224"/>
      <c r="K25" s="224"/>
    </row>
    <row r="26" spans="2:11" x14ac:dyDescent="0.3">
      <c r="B26" t="str">
        <f t="shared" si="0"/>
        <v/>
      </c>
      <c r="C26" s="222" t="s">
        <v>178</v>
      </c>
      <c r="D26" s="222"/>
      <c r="E26" s="222"/>
      <c r="F26" s="222"/>
      <c r="G26" s="223" t="str">
        <f>IF(C26="","",VLOOKUP(C26,'5. Bündelung zu Paketen'!$C$14:$F$28,4,0))</f>
        <v/>
      </c>
      <c r="H26" s="223"/>
      <c r="I26" s="224" t="str">
        <f>IF(C26="","",VLOOKUP(C26,'6. Multiplikator'!$B$16:$N$30,9,0)*VLOOKUP(TH!$E$7,Bevölkerung!$B$9:$F$25,IF($E$12=Optionen!$B$9,5,4),0)*VLOOKUP($D$33,'6. Multiplikator'!$B$35:$I$49,6,0)/VLOOKUP(C26,'6. Multiplikator'!$B$16:$N$30,12,0))</f>
        <v/>
      </c>
      <c r="J26" s="224"/>
      <c r="K26" s="224"/>
    </row>
    <row r="27" spans="2:11" x14ac:dyDescent="0.3">
      <c r="B27" t="str">
        <f t="shared" si="0"/>
        <v/>
      </c>
      <c r="C27" s="222" t="s">
        <v>178</v>
      </c>
      <c r="D27" s="222"/>
      <c r="E27" s="222"/>
      <c r="F27" s="222"/>
      <c r="G27" s="223" t="str">
        <f>IF(C27="","",VLOOKUP(C27,'5. Bündelung zu Paketen'!$C$14:$F$28,4,0))</f>
        <v/>
      </c>
      <c r="H27" s="223"/>
      <c r="I27" s="224" t="str">
        <f>IF(C27="","",VLOOKUP(C27,'6. Multiplikator'!$B$16:$N$30,9,0)*VLOOKUP(TH!$E$7,Bevölkerung!$B$9:$F$25,IF($E$12=Optionen!$B$9,5,4),0)*VLOOKUP($D$33,'6. Multiplikator'!$B$35:$I$49,6,0)/VLOOKUP(C27,'6. Multiplikator'!$B$16:$N$30,12,0))</f>
        <v/>
      </c>
      <c r="J27" s="224"/>
      <c r="K27" s="224"/>
    </row>
    <row r="28" spans="2:11" x14ac:dyDescent="0.3">
      <c r="B28" t="str">
        <f t="shared" si="0"/>
        <v/>
      </c>
      <c r="C28" s="222" t="s">
        <v>178</v>
      </c>
      <c r="D28" s="222"/>
      <c r="E28" s="222"/>
      <c r="F28" s="222"/>
      <c r="G28" s="223" t="str">
        <f>IF(C28="","",VLOOKUP(C28,'5. Bündelung zu Paketen'!$C$14:$F$28,4,0))</f>
        <v/>
      </c>
      <c r="H28" s="223"/>
      <c r="I28" s="224" t="str">
        <f>IF(C28="","",VLOOKUP(C28,'6. Multiplikator'!$B$16:$N$30,9,0)*VLOOKUP(TH!$E$7,Bevölkerung!$B$9:$F$25,IF($E$12=Optionen!$B$9,5,4),0)*VLOOKUP($D$33,'6. Multiplikator'!$B$35:$I$49,6,0)/VLOOKUP(C28,'6. Multiplikator'!$B$16:$N$30,12,0))</f>
        <v/>
      </c>
      <c r="J28" s="224"/>
      <c r="K28" s="224"/>
    </row>
    <row r="29" spans="2:11" x14ac:dyDescent="0.3">
      <c r="B29" t="str">
        <f t="shared" si="0"/>
        <v/>
      </c>
      <c r="C29" s="222" t="s">
        <v>178</v>
      </c>
      <c r="D29" s="222"/>
      <c r="E29" s="222"/>
      <c r="F29" s="222"/>
      <c r="G29" s="223" t="str">
        <f>IF(C29="","",VLOOKUP(C29,'5. Bündelung zu Paketen'!$C$14:$F$28,4,0))</f>
        <v/>
      </c>
      <c r="H29" s="223"/>
      <c r="I29" s="224" t="str">
        <f>IF(C29="","",VLOOKUP(C29,'6. Multiplikator'!$B$16:$N$30,9,0)*VLOOKUP(TH!$E$7,Bevölkerung!$B$9:$F$25,IF($E$12=Optionen!$B$9,5,4),0)*VLOOKUP($D$33,'6. Multiplikator'!$B$35:$I$49,6,0)/VLOOKUP(C29,'6. Multiplikator'!$B$16:$N$30,12,0))</f>
        <v/>
      </c>
      <c r="J29" s="224"/>
      <c r="K29" s="224"/>
    </row>
    <row r="30" spans="2:11" x14ac:dyDescent="0.3">
      <c r="B30" t="str">
        <f t="shared" si="0"/>
        <v/>
      </c>
      <c r="C30" s="222" t="s">
        <v>178</v>
      </c>
      <c r="D30" s="222"/>
      <c r="E30" s="222"/>
      <c r="F30" s="222"/>
      <c r="G30" s="223" t="str">
        <f>IF(C30="","",VLOOKUP(C30,'5. Bündelung zu Paketen'!$C$14:$F$28,4,0))</f>
        <v/>
      </c>
      <c r="H30" s="223"/>
      <c r="I30" s="224" t="str">
        <f>IF(C30="","",VLOOKUP(C30,'6. Multiplikator'!$B$16:$N$30,9,0)*VLOOKUP(TH!$E$7,Bevölkerung!$B$9:$F$25,IF($E$12=Optionen!$B$9,5,4),0)*VLOOKUP($D$33,'6. Multiplikator'!$B$35:$I$49,6,0)/VLOOKUP(C30,'6. Multiplikator'!$B$16:$N$30,12,0))</f>
        <v/>
      </c>
      <c r="J30" s="224"/>
      <c r="K30" s="224"/>
    </row>
    <row r="31" spans="2:11" x14ac:dyDescent="0.3">
      <c r="B31" t="str">
        <f t="shared" si="0"/>
        <v/>
      </c>
      <c r="C31" s="222" t="s">
        <v>178</v>
      </c>
      <c r="D31" s="222"/>
      <c r="E31" s="222"/>
      <c r="F31" s="222"/>
      <c r="G31" s="223" t="str">
        <f>IF(C31="","",VLOOKUP(C31,'5. Bündelung zu Paketen'!$C$14:$F$28,4,0))</f>
        <v/>
      </c>
      <c r="H31" s="223"/>
      <c r="I31" s="224" t="str">
        <f>IF(C31="","",VLOOKUP(C31,'6. Multiplikator'!$B$16:$N$30,9,0)*VLOOKUP(TH!$E$7,Bevölkerung!$B$9:$F$25,IF($E$12=Optionen!$B$9,5,4),0)*VLOOKUP($D$33,'6. Multiplikator'!$B$35:$I$49,6,0)/VLOOKUP(C31,'6. Multiplikator'!$B$16:$N$30,12,0))</f>
        <v/>
      </c>
      <c r="J31" s="224"/>
      <c r="K31" s="224"/>
    </row>
    <row r="32" spans="2:11" ht="3.45" customHeight="1" x14ac:dyDescent="0.3">
      <c r="B32" t="str">
        <f t="shared" ref="B32" si="1">IF(C32&lt;&gt;"",1,"")</f>
        <v/>
      </c>
      <c r="C32" s="66"/>
      <c r="D32" s="66"/>
      <c r="E32" s="66"/>
      <c r="F32" s="66"/>
      <c r="G32" s="122"/>
      <c r="H32" s="122"/>
      <c r="I32" s="125"/>
      <c r="J32" s="125"/>
      <c r="K32" s="125"/>
    </row>
    <row r="33" spans="2:11" x14ac:dyDescent="0.3">
      <c r="B33" s="48" t="s">
        <v>30</v>
      </c>
      <c r="C33" s="48"/>
      <c r="D33" s="218">
        <f>15-COUNTIF($C$17:$C$31,"")</f>
        <v>0</v>
      </c>
      <c r="E33" s="218"/>
      <c r="F33" s="218"/>
      <c r="G33" s="219">
        <f>SUM(G17:H31)</f>
        <v>0</v>
      </c>
      <c r="H33" s="219"/>
      <c r="I33" s="214">
        <f>SUM(I17:K31)</f>
        <v>0</v>
      </c>
      <c r="J33" s="214"/>
      <c r="K33" s="214"/>
    </row>
    <row r="34" spans="2:11" x14ac:dyDescent="0.3"/>
    <row r="35" spans="2:11" x14ac:dyDescent="0.3">
      <c r="B35" s="45" t="s">
        <v>187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x14ac:dyDescent="0.3"/>
    <row r="37" spans="2:11" x14ac:dyDescent="0.3">
      <c r="B37" s="16" t="s">
        <v>261</v>
      </c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44" t="s">
        <v>262</v>
      </c>
      <c r="C38" s="44"/>
      <c r="D38" s="44"/>
      <c r="E38" s="220" t="s">
        <v>248</v>
      </c>
      <c r="F38" s="220"/>
      <c r="G38" s="220"/>
      <c r="H38" s="44"/>
      <c r="I38" s="44"/>
      <c r="J38" s="44"/>
      <c r="K38" s="44"/>
    </row>
    <row r="39" spans="2:11" x14ac:dyDescent="0.3"/>
    <row r="40" spans="2:11" x14ac:dyDescent="0.3">
      <c r="B40" s="190" t="str">
        <f>IF('2. Erfassung der Leistungen'!$D$7="(Bitte Wählen)","",CONCATENATE("Es werden ",COUNTIFS(DB!$G$8:$G$307,"Ja",DB!$H$8:$H$307,"Ja",DB!$W$8:$W$307,"Ja",DB!$AN$8:$AN$307,"Ja",DB!$BZ$8:$BZ$307,"Ja")," ",'2. Erfassung der Leistungen'!$D$7,IF('2. Erfassung der Leistungen'!$D$7=Optionen!$B$5,"e","en")," angeboten"))</f>
        <v>Es werden 4 Online-Dienste angeboten</v>
      </c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11" x14ac:dyDescent="0.3"/>
    <row r="42" spans="2:11" x14ac:dyDescent="0.3">
      <c r="B42" s="16" t="s">
        <v>121</v>
      </c>
      <c r="C42" s="221" t="str">
        <f>IF('2. Erfassung der Leistungen'!D7="(Bitte Wählen)","",CONCATENATE("Name ",IF('2. Erfassung der Leistungen'!$D$7=Optionen!$B$5,"des ","der "),'2. Erfassung der Leistungen'!$D$7))</f>
        <v>Name des Online-Dienst</v>
      </c>
      <c r="D42" s="221"/>
      <c r="E42" s="221"/>
      <c r="F42" s="221"/>
      <c r="G42" s="221" t="str">
        <f>IF('2. Erfassung der Leistungen'!$D$7="(Bitte Wählen)","",CONCATENATE("Preis je ",'2. Erfassung der Leistungen'!$D$7))</f>
        <v>Preis je Online-Dienst</v>
      </c>
      <c r="H42" s="221"/>
      <c r="I42" s="221" t="s">
        <v>206</v>
      </c>
      <c r="J42" s="221"/>
      <c r="K42" s="221"/>
    </row>
    <row r="43" spans="2:11" x14ac:dyDescent="0.3">
      <c r="B43" s="49">
        <f>IF(C43&lt;&gt;"",1,"")</f>
        <v>1</v>
      </c>
      <c r="C43" s="217" t="str">
        <f>IF(VLOOKUP($E$7,Mitnutzungsverteilung!$B$3:$F$20,2,FALSE)="x",Mitnutzungsverteilung!C$3," ")</f>
        <v>DiPlanPortal</v>
      </c>
      <c r="D43" s="217"/>
      <c r="E43" s="217"/>
      <c r="F43" s="217"/>
      <c r="G43" s="216">
        <f>IF(C43=" ",0,IF(C43="","",VLOOKUP(TH!C43,DB!$D$8:$Z$307,23,0)*'6. Multiplikator'!$G$12*VLOOKUP(TH!$E$7,Bevölkerung!$B$9:$F$25,IF($E$38=Optionen!$B$9,5,4),0)/VLOOKUP(C43,DB!$D$8:$AQ$307,40,0)))</f>
        <v>38607.12370746908</v>
      </c>
      <c r="H43" s="216"/>
      <c r="I43" s="190" t="str">
        <f>IF(C43="","",IF(COUNTIF($C$17:$C$31,VLOOKUP(C43,DB!$D$8:$BX$307,73,0))&gt;0,CONCATENATE("Bereits in gewähltem Paket '",VLOOKUP(C43,DB!$D$8:$BX$307,73,0),"' enthalten"),""))</f>
        <v/>
      </c>
      <c r="J43" s="190"/>
      <c r="K43" s="190"/>
    </row>
    <row r="44" spans="2:11" x14ac:dyDescent="0.3">
      <c r="B44">
        <f t="shared" ref="B44:B107" si="2">IF(C44&lt;&gt;"",B43+1,"")</f>
        <v>2</v>
      </c>
      <c r="C44" s="217" t="str">
        <f>IF(VLOOKUP($E$7,Mitnutzungsverteilung!$B$3:$F$20,3,FALSE)="x",Mitnutzungsverteilung!D$3," ")</f>
        <v>DiPlanCockpit Basis</v>
      </c>
      <c r="D44" s="217"/>
      <c r="E44" s="217"/>
      <c r="F44" s="217"/>
      <c r="G44" s="216">
        <f>IF(C44=" ",0,IF(C44="","",VLOOKUP(TH!C44,DB!$D$8:$Z$307,23,0)*'6. Multiplikator'!$G$12*VLOOKUP(TH!$E$7,Bevölkerung!$B$9:$F$25,IF($E$38=Optionen!$B$9,5,4),0)/VLOOKUP(C44,DB!$D$8:$AQ$307,40,0)))</f>
        <v>58460.212319156439</v>
      </c>
      <c r="H44" s="216"/>
      <c r="I44" s="190" t="str">
        <f>IF(C44="","",IF(COUNTIF($C$17:$C$31,VLOOKUP(C44,DB!$D$8:$BX$307,73,0))&gt;0,CONCATENATE("Bereits in gewähltem Paket '",VLOOKUP(C44,DB!$D$8:$BX$307,73,0),"' enthalten"),""))</f>
        <v/>
      </c>
      <c r="J44" s="190"/>
      <c r="K44" s="190"/>
    </row>
    <row r="45" spans="2:11" x14ac:dyDescent="0.3">
      <c r="B45">
        <f t="shared" si="2"/>
        <v>3</v>
      </c>
      <c r="C45" s="217" t="str">
        <f>IF(VLOOKUP($E$7,Mitnutzungsverteilung!$B$3:$F$20,4,FALSE)="x",Mitnutzungsverteilung!E$3," ")</f>
        <v>DiPlanBeteiligung</v>
      </c>
      <c r="D45" s="217"/>
      <c r="E45" s="217"/>
      <c r="F45" s="217"/>
      <c r="G45" s="216">
        <f>IF(C45=" ",0,IF(C45="","",VLOOKUP(TH!C45,DB!$D$8:$Z$307,23,0)*'6. Multiplikator'!$G$12*VLOOKUP(TH!$E$7,Bevölkerung!$B$9:$F$25,IF($E$38=Optionen!$B$9,5,4),0)/VLOOKUP(C45,DB!$D$8:$AQ$307,40,0)))</f>
        <v>125472.04111861825</v>
      </c>
      <c r="H45" s="216"/>
      <c r="I45" s="190" t="str">
        <f>IF(C45="","",IF(COUNTIF($C$17:$C$31,VLOOKUP(C45,DB!$D$8:$BX$307,73,0))&gt;0,CONCATENATE("Bereits in gewähltem Paket '",VLOOKUP(C45,DB!$D$8:$BX$307,73,0),"' enthalten"),""))</f>
        <v/>
      </c>
      <c r="J45" s="190"/>
      <c r="K45" s="190"/>
    </row>
    <row r="46" spans="2:11" x14ac:dyDescent="0.3">
      <c r="B46">
        <f t="shared" si="2"/>
        <v>4</v>
      </c>
      <c r="C46" s="217" t="str">
        <f>IF(VLOOKUP($E$7,Mitnutzungsverteilung!$B$3:$F$20,5,FALSE)="x",Mitnutzungsverteilung!F$3," ")</f>
        <v>DiPlanCockpit Pro</v>
      </c>
      <c r="D46" s="217"/>
      <c r="E46" s="217"/>
      <c r="F46" s="217"/>
      <c r="G46" s="216">
        <f>IF(C46=" ",0,IF(C46="","",VLOOKUP(TH!C46,DB!$D$8:$Z$307,23,0)*'6. Multiplikator'!$G$12*VLOOKUP(TH!$E$7,Bevölkerung!$B$9:$F$25,IF($E$38=Optionen!$B$9,5,4),0)/VLOOKUP(C46,DB!$D$8:$AQ$307,40,0)))</f>
        <v>26430.01246102919</v>
      </c>
      <c r="H46" s="216"/>
      <c r="I46" s="190" t="str">
        <f>IF(C46="","",IF(COUNTIF($C$17:$C$31,VLOOKUP(C46,DB!$D$8:$BX$307,73,0))&gt;0,CONCATENATE("Bereits in gewähltem Paket '",VLOOKUP(C46,DB!$D$8:$BX$307,73,0),"' enthalten"),""))</f>
        <v/>
      </c>
      <c r="J46" s="190"/>
      <c r="K46" s="190"/>
    </row>
    <row r="47" spans="2:11" x14ac:dyDescent="0.3">
      <c r="B47" t="str">
        <f t="shared" si="2"/>
        <v/>
      </c>
      <c r="C47" s="181"/>
      <c r="D47" s="181"/>
      <c r="E47" s="181"/>
      <c r="F47" s="181"/>
      <c r="G47" s="216" t="str">
        <f>IF(C47="","",VLOOKUP(TH!C47,DB!$D$8:$Z$307,23,0)*'6. Multiplikator'!$G$12*VLOOKUP(TH!$E$7,Bevölkerung!$B$9:$F$25,IF($E$38=Optionen!$B$9,5,4),0)/VLOOKUP(C47,DB!$D$8:$AQ$307,40,0))</f>
        <v/>
      </c>
      <c r="H47" s="216"/>
      <c r="I47" s="190" t="str">
        <f>IF(C47="","",IF(COUNTIF($C$17:$C$31,VLOOKUP(C47,DB!$D$8:$BX$307,73,0))&gt;0,CONCATENATE("Bereits in gewähltem Paket '",VLOOKUP(C47,DB!$D$8:$BX$307,73,0),"' enthalten"),""))</f>
        <v/>
      </c>
      <c r="J47" s="190"/>
      <c r="K47" s="190"/>
    </row>
    <row r="48" spans="2:11" x14ac:dyDescent="0.3">
      <c r="B48" t="str">
        <f t="shared" si="2"/>
        <v/>
      </c>
      <c r="C48" s="181"/>
      <c r="D48" s="181"/>
      <c r="E48" s="181"/>
      <c r="F48" s="181"/>
      <c r="G48" s="216" t="str">
        <f>IF(C48="","",VLOOKUP(TH!C48,DB!$D$8:$Z$307,23,0)*'6. Multiplikator'!$G$12*VLOOKUP(TH!$E$7,Bevölkerung!$B$9:$F$25,IF($E$38=Optionen!$B$9,5,4),0)/VLOOKUP(C48,DB!$D$8:$AQ$307,40,0))</f>
        <v/>
      </c>
      <c r="H48" s="216"/>
      <c r="I48" s="190" t="str">
        <f>IF(C48="","",IF(COUNTIF($C$17:$C$31,VLOOKUP(C48,DB!$D$8:$BX$307,73,0))&gt;0,CONCATENATE("Bereits in gewähltem Paket '",VLOOKUP(C48,DB!$D$8:$BX$307,73,0),"' enthalten"),""))</f>
        <v/>
      </c>
      <c r="J48" s="190"/>
      <c r="K48" s="190"/>
    </row>
    <row r="49" spans="2:11" x14ac:dyDescent="0.3">
      <c r="B49" t="str">
        <f t="shared" si="2"/>
        <v/>
      </c>
      <c r="C49" s="181"/>
      <c r="D49" s="181"/>
      <c r="E49" s="181"/>
      <c r="F49" s="181"/>
      <c r="G49" s="216" t="str">
        <f>IF(C49="","",VLOOKUP(TH!C49,DB!$D$8:$Z$307,23,0)*'6. Multiplikator'!$G$12*VLOOKUP(TH!$E$7,Bevölkerung!$B$9:$F$25,IF($E$38=Optionen!$B$9,5,4),0)/VLOOKUP(C49,DB!$D$8:$AQ$307,40,0))</f>
        <v/>
      </c>
      <c r="H49" s="216"/>
      <c r="I49" s="190" t="str">
        <f>IF(C49="","",IF(COUNTIF($C$17:$C$31,VLOOKUP(C49,DB!$D$8:$BX$307,73,0))&gt;0,CONCATENATE("Bereits in gewähltem Paket '",VLOOKUP(C49,DB!$D$8:$BX$307,73,0),"' enthalten"),""))</f>
        <v/>
      </c>
      <c r="J49" s="190"/>
      <c r="K49" s="190"/>
    </row>
    <row r="50" spans="2:11" x14ac:dyDescent="0.3">
      <c r="B50" t="str">
        <f t="shared" si="2"/>
        <v/>
      </c>
      <c r="C50" s="181"/>
      <c r="D50" s="181"/>
      <c r="E50" s="181"/>
      <c r="F50" s="181"/>
      <c r="G50" s="216" t="str">
        <f>IF(C50="","",VLOOKUP(TH!C50,DB!$D$8:$Z$307,23,0)*'6. Multiplikator'!$G$12*VLOOKUP(TH!$E$7,Bevölkerung!$B$9:$F$25,IF($E$38=Optionen!$B$9,5,4),0)/VLOOKUP(C50,DB!$D$8:$AQ$307,40,0))</f>
        <v/>
      </c>
      <c r="H50" s="216"/>
      <c r="I50" s="190" t="str">
        <f>IF(C50="","",IF(COUNTIF($C$17:$C$31,VLOOKUP(C50,DB!$D$8:$BX$307,73,0))&gt;0,CONCATENATE("Bereits in gewähltem Paket '",VLOOKUP(C50,DB!$D$8:$BX$307,73,0),"' enthalten"),""))</f>
        <v/>
      </c>
      <c r="J50" s="190"/>
      <c r="K50" s="190"/>
    </row>
    <row r="51" spans="2:11" x14ac:dyDescent="0.3">
      <c r="B51" t="str">
        <f t="shared" si="2"/>
        <v/>
      </c>
      <c r="C51" s="181"/>
      <c r="D51" s="181"/>
      <c r="E51" s="181"/>
      <c r="F51" s="181"/>
      <c r="G51" s="216" t="str">
        <f>IF(C51="","",VLOOKUP(TH!C51,DB!$D$8:$Z$307,23,0)*'6. Multiplikator'!$G$12*VLOOKUP(TH!$E$7,Bevölkerung!$B$9:$F$25,IF($E$38=Optionen!$B$9,5,4),0)/VLOOKUP(C51,DB!$D$8:$AQ$307,40,0))</f>
        <v/>
      </c>
      <c r="H51" s="216"/>
      <c r="I51" s="190" t="str">
        <f>IF(C51="","",IF(COUNTIF($C$17:$C$31,VLOOKUP(C51,DB!$D$8:$BX$307,73,0))&gt;0,CONCATENATE("Bereits in gewähltem Paket '",VLOOKUP(C51,DB!$D$8:$BX$307,73,0),"' enthalten"),""))</f>
        <v/>
      </c>
      <c r="J51" s="190"/>
      <c r="K51" s="190"/>
    </row>
    <row r="52" spans="2:11" x14ac:dyDescent="0.3">
      <c r="B52" t="str">
        <f t="shared" si="2"/>
        <v/>
      </c>
      <c r="C52" s="181"/>
      <c r="D52" s="181"/>
      <c r="E52" s="181"/>
      <c r="F52" s="181"/>
      <c r="G52" s="216" t="str">
        <f>IF(C52="","",VLOOKUP(TH!C52,DB!$D$8:$Z$307,23,0)*'6. Multiplikator'!$G$12*VLOOKUP(TH!$E$7,Bevölkerung!$B$9:$F$25,IF($E$38=Optionen!$B$9,5,4),0)/VLOOKUP(C52,DB!$D$8:$AQ$307,40,0))</f>
        <v/>
      </c>
      <c r="H52" s="216"/>
      <c r="I52" s="190" t="str">
        <f>IF(C52="","",IF(COUNTIF($C$17:$C$31,VLOOKUP(C52,DB!$D$8:$BX$307,73,0))&gt;0,CONCATENATE("Bereits in gewähltem Paket '",VLOOKUP(C52,DB!$D$8:$BX$307,73,0),"' enthalten"),""))</f>
        <v/>
      </c>
      <c r="J52" s="190"/>
      <c r="K52" s="190"/>
    </row>
    <row r="53" spans="2:11" hidden="1" outlineLevel="1" x14ac:dyDescent="0.3">
      <c r="B53" t="str">
        <f t="shared" si="2"/>
        <v/>
      </c>
      <c r="C53" s="181"/>
      <c r="D53" s="181"/>
      <c r="E53" s="181"/>
      <c r="F53" s="181"/>
      <c r="G53" s="216" t="str">
        <f>IF(C53="","",VLOOKUP(TH!C53,DB!$D$8:$Z$307,23,0)*'6. Multiplikator'!$G$12*VLOOKUP(TH!$E$7,Bevölkerung!$B$9:$F$25,IF($E$38=Optionen!$B$9,5,4),0)/VLOOKUP(C53,DB!$D$8:$AQ$307,40,0))</f>
        <v/>
      </c>
      <c r="H53" s="216"/>
      <c r="I53" s="190" t="str">
        <f>IF(C53="","",IF(COUNTIF($C$17:$C$31,VLOOKUP(C53,DB!$D$8:$BX$307,73,0))&gt;0,CONCATENATE("Bereits in gewähltem Paket '",VLOOKUP(C53,DB!$D$8:$BX$307,73,0),"' enthalten"),""))</f>
        <v/>
      </c>
      <c r="J53" s="190"/>
      <c r="K53" s="190"/>
    </row>
    <row r="54" spans="2:11" hidden="1" outlineLevel="1" x14ac:dyDescent="0.3">
      <c r="B54" t="str">
        <f t="shared" si="2"/>
        <v/>
      </c>
      <c r="C54" s="181"/>
      <c r="D54" s="181"/>
      <c r="E54" s="181"/>
      <c r="F54" s="181"/>
      <c r="G54" s="216" t="str">
        <f>IF(C54="","",VLOOKUP(TH!C54,DB!$D$8:$Z$307,23,0)*'6. Multiplikator'!$G$12*VLOOKUP(TH!$E$7,Bevölkerung!$B$9:$F$25,IF($E$38=Optionen!$B$9,5,4),0)/VLOOKUP(C54,DB!$D$8:$AQ$307,40,0))</f>
        <v/>
      </c>
      <c r="H54" s="216"/>
      <c r="I54" s="190" t="str">
        <f>IF(C54="","",IF(COUNTIF($C$17:$C$31,VLOOKUP(C54,DB!$D$8:$BX$307,73,0))&gt;0,CONCATENATE("Bereits in gewähltem Paket '",VLOOKUP(C54,DB!$D$8:$BX$307,73,0),"' enthalten"),""))</f>
        <v/>
      </c>
      <c r="J54" s="190"/>
      <c r="K54" s="190"/>
    </row>
    <row r="55" spans="2:11" hidden="1" outlineLevel="1" x14ac:dyDescent="0.3">
      <c r="B55" t="str">
        <f t="shared" si="2"/>
        <v/>
      </c>
      <c r="C55" s="181"/>
      <c r="D55" s="181"/>
      <c r="E55" s="181"/>
      <c r="F55" s="181"/>
      <c r="G55" s="216" t="str">
        <f>IF(C55="","",VLOOKUP(TH!C55,DB!$D$8:$Z$307,23,0)*'6. Multiplikator'!$G$12*VLOOKUP(TH!$E$7,Bevölkerung!$B$9:$F$25,IF($E$38=Optionen!$B$9,5,4),0)/VLOOKUP(C55,DB!$D$8:$AQ$307,40,0))</f>
        <v/>
      </c>
      <c r="H55" s="216"/>
      <c r="I55" s="190" t="str">
        <f>IF(C55="","",IF(COUNTIF($C$17:$C$31,VLOOKUP(C55,DB!$D$8:$BX$307,73,0))&gt;0,CONCATENATE("Bereits in gewähltem Paket '",VLOOKUP(C55,DB!$D$8:$BX$307,73,0),"' enthalten"),""))</f>
        <v/>
      </c>
      <c r="J55" s="190"/>
      <c r="K55" s="190"/>
    </row>
    <row r="56" spans="2:11" hidden="1" outlineLevel="1" x14ac:dyDescent="0.3">
      <c r="B56" t="str">
        <f t="shared" si="2"/>
        <v/>
      </c>
      <c r="C56" s="181"/>
      <c r="D56" s="181"/>
      <c r="E56" s="181"/>
      <c r="F56" s="181"/>
      <c r="G56" s="216" t="str">
        <f>IF(C56="","",VLOOKUP(TH!C56,DB!$D$8:$Z$307,23,0)*'6. Multiplikator'!$G$12*VLOOKUP(TH!$E$7,Bevölkerung!$B$9:$F$25,IF($E$38=Optionen!$B$9,5,4),0)/VLOOKUP(C56,DB!$D$8:$AQ$307,40,0))</f>
        <v/>
      </c>
      <c r="H56" s="216"/>
      <c r="I56" s="190" t="str">
        <f>IF(C56="","",IF(COUNTIF($C$17:$C$31,VLOOKUP(C56,DB!$D$8:$BX$307,73,0))&gt;0,CONCATENATE("Bereits in gewähltem Paket '",VLOOKUP(C56,DB!$D$8:$BX$307,73,0),"' enthalten"),""))</f>
        <v/>
      </c>
      <c r="J56" s="190"/>
      <c r="K56" s="190"/>
    </row>
    <row r="57" spans="2:11" hidden="1" outlineLevel="1" x14ac:dyDescent="0.3">
      <c r="B57" t="str">
        <f t="shared" si="2"/>
        <v/>
      </c>
      <c r="C57" s="181"/>
      <c r="D57" s="181"/>
      <c r="E57" s="181"/>
      <c r="F57" s="181"/>
      <c r="G57" s="216" t="str">
        <f>IF(C57="","",VLOOKUP(TH!C57,DB!$D$8:$Z$307,23,0)*'6. Multiplikator'!$G$12*VLOOKUP(TH!$E$7,Bevölkerung!$B$9:$F$25,IF($E$38=Optionen!$B$9,5,4),0)/VLOOKUP(C57,DB!$D$8:$AQ$307,40,0))</f>
        <v/>
      </c>
      <c r="H57" s="216"/>
      <c r="I57" s="190" t="str">
        <f>IF(C57="","",IF(COUNTIF($C$17:$C$31,VLOOKUP(C57,DB!$D$8:$BX$307,73,0))&gt;0,CONCATENATE("Bereits in gewähltem Paket '",VLOOKUP(C57,DB!$D$8:$BX$307,73,0),"' enthalten"),""))</f>
        <v/>
      </c>
      <c r="J57" s="190"/>
      <c r="K57" s="190"/>
    </row>
    <row r="58" spans="2:11" hidden="1" outlineLevel="1" x14ac:dyDescent="0.3">
      <c r="B58" t="str">
        <f t="shared" si="2"/>
        <v/>
      </c>
      <c r="C58" s="181"/>
      <c r="D58" s="181"/>
      <c r="E58" s="181"/>
      <c r="F58" s="181"/>
      <c r="G58" s="216" t="str">
        <f>IF(C58="","",VLOOKUP(TH!C58,DB!$D$8:$Z$307,23,0)*'6. Multiplikator'!$G$12*VLOOKUP(TH!$E$7,Bevölkerung!$B$9:$F$25,IF($E$38=Optionen!$B$9,5,4),0)/VLOOKUP(C58,DB!$D$8:$AQ$307,40,0))</f>
        <v/>
      </c>
      <c r="H58" s="216"/>
      <c r="I58" s="190" t="str">
        <f>IF(C58="","",IF(COUNTIF($C$17:$C$31,VLOOKUP(C58,DB!$D$8:$BX$307,73,0))&gt;0,CONCATENATE("Bereits in gewähltem Paket '",VLOOKUP(C58,DB!$D$8:$BX$307,73,0),"' enthalten"),""))</f>
        <v/>
      </c>
      <c r="J58" s="190"/>
      <c r="K58" s="190"/>
    </row>
    <row r="59" spans="2:11" hidden="1" outlineLevel="1" x14ac:dyDescent="0.3">
      <c r="B59" t="str">
        <f t="shared" si="2"/>
        <v/>
      </c>
      <c r="C59" s="181"/>
      <c r="D59" s="181"/>
      <c r="E59" s="181"/>
      <c r="F59" s="181"/>
      <c r="G59" s="216" t="str">
        <f>IF(C59="","",VLOOKUP(TH!C59,DB!$D$8:$Z$307,23,0)*'6. Multiplikator'!$G$12*VLOOKUP(TH!$E$7,Bevölkerung!$B$9:$F$25,IF($E$38=Optionen!$B$9,5,4),0)/VLOOKUP(C59,DB!$D$8:$AQ$307,40,0))</f>
        <v/>
      </c>
      <c r="H59" s="216"/>
      <c r="I59" s="190" t="str">
        <f>IF(C59="","",IF(COUNTIF($C$17:$C$31,VLOOKUP(C59,DB!$D$8:$BX$307,73,0))&gt;0,CONCATENATE("Bereits in gewähltem Paket '",VLOOKUP(C59,DB!$D$8:$BX$307,73,0),"' enthalten"),""))</f>
        <v/>
      </c>
      <c r="J59" s="190"/>
      <c r="K59" s="190"/>
    </row>
    <row r="60" spans="2:11" hidden="1" outlineLevel="1" x14ac:dyDescent="0.3">
      <c r="B60" t="str">
        <f t="shared" si="2"/>
        <v/>
      </c>
      <c r="C60" s="181"/>
      <c r="D60" s="181"/>
      <c r="E60" s="181"/>
      <c r="F60" s="181"/>
      <c r="G60" s="216" t="str">
        <f>IF(C60="","",VLOOKUP(TH!C60,DB!$D$8:$Z$307,23,0)*'6. Multiplikator'!$G$12*VLOOKUP(TH!$E$7,Bevölkerung!$B$9:$F$25,IF($E$38=Optionen!$B$9,5,4),0)/VLOOKUP(C60,DB!$D$8:$AQ$307,40,0))</f>
        <v/>
      </c>
      <c r="H60" s="216"/>
      <c r="I60" s="190" t="str">
        <f>IF(C60="","",IF(COUNTIF($C$17:$C$31,VLOOKUP(C60,DB!$D$8:$BX$307,73,0))&gt;0,CONCATENATE("Bereits in gewähltem Paket '",VLOOKUP(C60,DB!$D$8:$BX$307,73,0),"' enthalten"),""))</f>
        <v/>
      </c>
      <c r="J60" s="190"/>
      <c r="K60" s="190"/>
    </row>
    <row r="61" spans="2:11" hidden="1" outlineLevel="1" x14ac:dyDescent="0.3">
      <c r="B61" t="str">
        <f t="shared" si="2"/>
        <v/>
      </c>
      <c r="C61" s="181"/>
      <c r="D61" s="181"/>
      <c r="E61" s="181"/>
      <c r="F61" s="181"/>
      <c r="G61" s="216" t="str">
        <f>IF(C61="","",VLOOKUP(TH!C61,DB!$D$8:$Z$307,23,0)*'6. Multiplikator'!$G$12*VLOOKUP(TH!$E$7,Bevölkerung!$B$9:$F$25,IF($E$38=Optionen!$B$9,5,4),0)/VLOOKUP(C61,DB!$D$8:$AQ$307,40,0))</f>
        <v/>
      </c>
      <c r="H61" s="216"/>
      <c r="I61" s="190" t="str">
        <f>IF(C61="","",IF(COUNTIF($C$17:$C$31,VLOOKUP(C61,DB!$D$8:$BX$307,73,0))&gt;0,CONCATENATE("Bereits in gewähltem Paket '",VLOOKUP(C61,DB!$D$8:$BX$307,73,0),"' enthalten"),""))</f>
        <v/>
      </c>
      <c r="J61" s="190"/>
      <c r="K61" s="190"/>
    </row>
    <row r="62" spans="2:11" hidden="1" outlineLevel="1" x14ac:dyDescent="0.3">
      <c r="B62" t="str">
        <f t="shared" si="2"/>
        <v/>
      </c>
      <c r="C62" s="181"/>
      <c r="D62" s="181"/>
      <c r="E62" s="181"/>
      <c r="F62" s="181"/>
      <c r="G62" s="216" t="str">
        <f>IF(C62="","",VLOOKUP(TH!C62,DB!$D$8:$Z$307,23,0)*'6. Multiplikator'!$G$12*VLOOKUP(TH!$E$7,Bevölkerung!$B$9:$F$25,IF($E$38=Optionen!$B$9,5,4),0)/VLOOKUP(C62,DB!$D$8:$AQ$307,40,0))</f>
        <v/>
      </c>
      <c r="H62" s="216"/>
      <c r="I62" s="190" t="str">
        <f>IF(C62="","",IF(COUNTIF($C$17:$C$31,VLOOKUP(C62,DB!$D$8:$BX$307,73,0))&gt;0,CONCATENATE("Bereits in gewähltem Paket '",VLOOKUP(C62,DB!$D$8:$BX$307,73,0),"' enthalten"),""))</f>
        <v/>
      </c>
      <c r="J62" s="190"/>
      <c r="K62" s="190"/>
    </row>
    <row r="63" spans="2:11" hidden="1" outlineLevel="1" x14ac:dyDescent="0.3">
      <c r="B63" t="str">
        <f t="shared" si="2"/>
        <v/>
      </c>
      <c r="C63" s="181"/>
      <c r="D63" s="181"/>
      <c r="E63" s="181"/>
      <c r="F63" s="181"/>
      <c r="G63" s="216" t="str">
        <f>IF(C63="","",VLOOKUP(TH!C63,DB!$D$8:$Z$307,23,0)*'6. Multiplikator'!$G$12*VLOOKUP(TH!$E$7,Bevölkerung!$B$9:$F$25,IF($E$38=Optionen!$B$9,5,4),0)/VLOOKUP(C63,DB!$D$8:$AQ$307,40,0))</f>
        <v/>
      </c>
      <c r="H63" s="216"/>
      <c r="I63" s="190" t="str">
        <f>IF(C63="","",IF(COUNTIF($C$17:$C$31,VLOOKUP(C63,DB!$D$8:$BX$307,73,0))&gt;0,CONCATENATE("Bereits in gewähltem Paket '",VLOOKUP(C63,DB!$D$8:$BX$307,73,0),"' enthalten"),""))</f>
        <v/>
      </c>
      <c r="J63" s="190"/>
      <c r="K63" s="190"/>
    </row>
    <row r="64" spans="2:11" hidden="1" outlineLevel="1" x14ac:dyDescent="0.3">
      <c r="B64" t="str">
        <f t="shared" si="2"/>
        <v/>
      </c>
      <c r="C64" s="181"/>
      <c r="D64" s="181"/>
      <c r="E64" s="181"/>
      <c r="F64" s="181"/>
      <c r="G64" s="216" t="str">
        <f>IF(C64="","",VLOOKUP(TH!C64,DB!$D$8:$Z$307,23,0)*'6. Multiplikator'!$G$12*VLOOKUP(TH!$E$7,Bevölkerung!$B$9:$F$25,IF($E$38=Optionen!$B$9,5,4),0)/VLOOKUP(C64,DB!$D$8:$AQ$307,40,0))</f>
        <v/>
      </c>
      <c r="H64" s="216"/>
      <c r="I64" s="190" t="str">
        <f>IF(C64="","",IF(COUNTIF($C$17:$C$31,VLOOKUP(C64,DB!$D$8:$BX$307,73,0))&gt;0,CONCATENATE("Bereits in gewähltem Paket '",VLOOKUP(C64,DB!$D$8:$BX$307,73,0),"' enthalten"),""))</f>
        <v/>
      </c>
      <c r="J64" s="190"/>
      <c r="K64" s="190"/>
    </row>
    <row r="65" spans="2:11" hidden="1" outlineLevel="1" x14ac:dyDescent="0.3">
      <c r="B65" t="str">
        <f t="shared" si="2"/>
        <v/>
      </c>
      <c r="C65" s="181"/>
      <c r="D65" s="181"/>
      <c r="E65" s="181"/>
      <c r="F65" s="181"/>
      <c r="G65" s="216" t="str">
        <f>IF(C65="","",VLOOKUP(TH!C65,DB!$D$8:$Z$307,23,0)*'6. Multiplikator'!$G$12*VLOOKUP(TH!$E$7,Bevölkerung!$B$9:$F$25,IF($E$38=Optionen!$B$9,5,4),0)/VLOOKUP(C65,DB!$D$8:$AQ$307,40,0))</f>
        <v/>
      </c>
      <c r="H65" s="216"/>
      <c r="I65" s="190" t="str">
        <f>IF(C65="","",IF(COUNTIF($C$17:$C$31,VLOOKUP(C65,DB!$D$8:$BX$307,73,0))&gt;0,CONCATENATE("Bereits in gewähltem Paket '",VLOOKUP(C65,DB!$D$8:$BX$307,73,0),"' enthalten"),""))</f>
        <v/>
      </c>
      <c r="J65" s="190"/>
      <c r="K65" s="190"/>
    </row>
    <row r="66" spans="2:11" hidden="1" outlineLevel="1" x14ac:dyDescent="0.3">
      <c r="B66" t="str">
        <f t="shared" si="2"/>
        <v/>
      </c>
      <c r="C66" s="181"/>
      <c r="D66" s="181"/>
      <c r="E66" s="181"/>
      <c r="F66" s="181"/>
      <c r="G66" s="216" t="str">
        <f>IF(C66="","",VLOOKUP(TH!C66,DB!$D$8:$Z$307,23,0)*'6. Multiplikator'!$G$12*VLOOKUP(TH!$E$7,Bevölkerung!$B$9:$F$25,IF($E$38=Optionen!$B$9,5,4),0)/VLOOKUP(C66,DB!$D$8:$AQ$307,40,0))</f>
        <v/>
      </c>
      <c r="H66" s="216"/>
      <c r="I66" s="190" t="str">
        <f>IF(C66="","",IF(COUNTIF($C$17:$C$31,VLOOKUP(C66,DB!$D$8:$BX$307,73,0))&gt;0,CONCATENATE("Bereits in gewähltem Paket '",VLOOKUP(C66,DB!$D$8:$BX$307,73,0),"' enthalten"),""))</f>
        <v/>
      </c>
      <c r="J66" s="190"/>
      <c r="K66" s="190"/>
    </row>
    <row r="67" spans="2:11" hidden="1" outlineLevel="1" x14ac:dyDescent="0.3">
      <c r="B67" t="str">
        <f t="shared" si="2"/>
        <v/>
      </c>
      <c r="C67" s="181"/>
      <c r="D67" s="181"/>
      <c r="E67" s="181"/>
      <c r="F67" s="181"/>
      <c r="G67" s="216" t="str">
        <f>IF(C67="","",VLOOKUP(TH!C67,DB!$D$8:$Z$307,23,0)*'6. Multiplikator'!$G$12*VLOOKUP(TH!$E$7,Bevölkerung!$B$9:$F$25,IF($E$38=Optionen!$B$9,5,4),0)/VLOOKUP(C67,DB!$D$8:$AQ$307,40,0))</f>
        <v/>
      </c>
      <c r="H67" s="216"/>
      <c r="I67" s="190" t="str">
        <f>IF(C67="","",IF(COUNTIF($C$17:$C$31,VLOOKUP(C67,DB!$D$8:$BX$307,73,0))&gt;0,CONCATENATE("Bereits in gewähltem Paket '",VLOOKUP(C67,DB!$D$8:$BX$307,73,0),"' enthalten"),""))</f>
        <v/>
      </c>
      <c r="J67" s="190"/>
      <c r="K67" s="190"/>
    </row>
    <row r="68" spans="2:11" hidden="1" outlineLevel="1" x14ac:dyDescent="0.3">
      <c r="B68" t="str">
        <f t="shared" si="2"/>
        <v/>
      </c>
      <c r="C68" s="181"/>
      <c r="D68" s="181"/>
      <c r="E68" s="181"/>
      <c r="F68" s="181"/>
      <c r="G68" s="216" t="str">
        <f>IF(C68="","",VLOOKUP(TH!C68,DB!$D$8:$Z$307,23,0)*'6. Multiplikator'!$G$12*VLOOKUP(TH!$E$7,Bevölkerung!$B$9:$F$25,IF($E$38=Optionen!$B$9,5,4),0)/VLOOKUP(C68,DB!$D$8:$AQ$307,40,0))</f>
        <v/>
      </c>
      <c r="H68" s="216"/>
      <c r="I68" s="190" t="str">
        <f>IF(C68="","",IF(COUNTIF($C$17:$C$31,VLOOKUP(C68,DB!$D$8:$BX$307,73,0))&gt;0,CONCATENATE("Bereits in gewähltem Paket '",VLOOKUP(C68,DB!$D$8:$BX$307,73,0),"' enthalten"),""))</f>
        <v/>
      </c>
      <c r="J68" s="190"/>
      <c r="K68" s="190"/>
    </row>
    <row r="69" spans="2:11" hidden="1" outlineLevel="1" x14ac:dyDescent="0.3">
      <c r="B69" t="str">
        <f t="shared" si="2"/>
        <v/>
      </c>
      <c r="C69" s="181"/>
      <c r="D69" s="181"/>
      <c r="E69" s="181"/>
      <c r="F69" s="181"/>
      <c r="G69" s="216" t="str">
        <f>IF(C69="","",VLOOKUP(TH!C69,DB!$D$8:$Z$307,23,0)*'6. Multiplikator'!$G$12*VLOOKUP(TH!$E$7,Bevölkerung!$B$9:$F$25,IF($E$38=Optionen!$B$9,5,4),0)/VLOOKUP(C69,DB!$D$8:$AQ$307,40,0))</f>
        <v/>
      </c>
      <c r="H69" s="216"/>
      <c r="I69" s="190" t="str">
        <f>IF(C69="","",IF(COUNTIF($C$17:$C$31,VLOOKUP(C69,DB!$D$8:$BX$307,73,0))&gt;0,CONCATENATE("Bereits in gewähltem Paket '",VLOOKUP(C69,DB!$D$8:$BX$307,73,0),"' enthalten"),""))</f>
        <v/>
      </c>
      <c r="J69" s="190"/>
      <c r="K69" s="190"/>
    </row>
    <row r="70" spans="2:11" hidden="1" outlineLevel="1" x14ac:dyDescent="0.3">
      <c r="B70" t="str">
        <f t="shared" si="2"/>
        <v/>
      </c>
      <c r="C70" s="181"/>
      <c r="D70" s="181"/>
      <c r="E70" s="181"/>
      <c r="F70" s="181"/>
      <c r="G70" s="216" t="str">
        <f>IF(C70="","",VLOOKUP(TH!C70,DB!$D$8:$Z$307,23,0)*'6. Multiplikator'!$G$12*VLOOKUP(TH!$E$7,Bevölkerung!$B$9:$F$25,IF($E$38=Optionen!$B$9,5,4),0)/VLOOKUP(C70,DB!$D$8:$AQ$307,40,0))</f>
        <v/>
      </c>
      <c r="H70" s="216"/>
      <c r="I70" s="190" t="str">
        <f>IF(C70="","",IF(COUNTIF($C$17:$C$31,VLOOKUP(C70,DB!$D$8:$BX$307,73,0))&gt;0,CONCATENATE("Bereits in gewähltem Paket '",VLOOKUP(C70,DB!$D$8:$BX$307,73,0),"' enthalten"),""))</f>
        <v/>
      </c>
      <c r="J70" s="190"/>
      <c r="K70" s="190"/>
    </row>
    <row r="71" spans="2:11" hidden="1" outlineLevel="1" x14ac:dyDescent="0.3">
      <c r="B71" t="str">
        <f t="shared" si="2"/>
        <v/>
      </c>
      <c r="C71" s="181"/>
      <c r="D71" s="181"/>
      <c r="E71" s="181"/>
      <c r="F71" s="181"/>
      <c r="G71" s="216" t="str">
        <f>IF(C71="","",VLOOKUP(TH!C71,DB!$D$8:$Z$307,23,0)*'6. Multiplikator'!$G$12*VLOOKUP(TH!$E$7,Bevölkerung!$B$9:$F$25,IF($E$38=Optionen!$B$9,5,4),0)/VLOOKUP(C71,DB!$D$8:$AQ$307,40,0))</f>
        <v/>
      </c>
      <c r="H71" s="216"/>
      <c r="I71" s="190" t="str">
        <f>IF(C71="","",IF(COUNTIF($C$17:$C$31,VLOOKUP(C71,DB!$D$8:$BX$307,73,0))&gt;0,CONCATENATE("Bereits in gewähltem Paket '",VLOOKUP(C71,DB!$D$8:$BX$307,73,0),"' enthalten"),""))</f>
        <v/>
      </c>
      <c r="J71" s="190"/>
      <c r="K71" s="190"/>
    </row>
    <row r="72" spans="2:11" hidden="1" outlineLevel="1" x14ac:dyDescent="0.3">
      <c r="B72" t="str">
        <f t="shared" si="2"/>
        <v/>
      </c>
      <c r="C72" s="181"/>
      <c r="D72" s="181"/>
      <c r="E72" s="181"/>
      <c r="F72" s="181"/>
      <c r="G72" s="216" t="str">
        <f>IF(C72="","",VLOOKUP(TH!C72,DB!$D$8:$Z$307,23,0)*'6. Multiplikator'!$G$12*VLOOKUP(TH!$E$7,Bevölkerung!$B$9:$F$25,IF($E$38=Optionen!$B$9,5,4),0)/VLOOKUP(C72,DB!$D$8:$AQ$307,40,0))</f>
        <v/>
      </c>
      <c r="H72" s="216"/>
      <c r="I72" s="190" t="str">
        <f>IF(C72="","",IF(COUNTIF($C$17:$C$31,VLOOKUP(C72,DB!$D$8:$BX$307,73,0))&gt;0,CONCATENATE("Bereits in gewähltem Paket '",VLOOKUP(C72,DB!$D$8:$BX$307,73,0),"' enthalten"),""))</f>
        <v/>
      </c>
      <c r="J72" s="190"/>
      <c r="K72" s="190"/>
    </row>
    <row r="73" spans="2:11" hidden="1" outlineLevel="1" x14ac:dyDescent="0.3">
      <c r="B73" t="str">
        <f t="shared" si="2"/>
        <v/>
      </c>
      <c r="C73" s="181"/>
      <c r="D73" s="181"/>
      <c r="E73" s="181"/>
      <c r="F73" s="181"/>
      <c r="G73" s="216" t="str">
        <f>IF(C73="","",VLOOKUP(TH!C73,DB!$D$8:$Z$307,23,0)*'6. Multiplikator'!$G$12*VLOOKUP(TH!$E$7,Bevölkerung!$B$9:$F$25,IF($E$38=Optionen!$B$9,5,4),0)/VLOOKUP(C73,DB!$D$8:$AQ$307,40,0))</f>
        <v/>
      </c>
      <c r="H73" s="216"/>
      <c r="I73" s="190" t="str">
        <f>IF(C73="","",IF(COUNTIF($C$17:$C$31,VLOOKUP(C73,DB!$D$8:$BX$307,73,0))&gt;0,CONCATENATE("Bereits in gewähltem Paket '",VLOOKUP(C73,DB!$D$8:$BX$307,73,0),"' enthalten"),""))</f>
        <v/>
      </c>
      <c r="J73" s="190"/>
      <c r="K73" s="190"/>
    </row>
    <row r="74" spans="2:11" hidden="1" outlineLevel="1" x14ac:dyDescent="0.3">
      <c r="B74" t="str">
        <f t="shared" si="2"/>
        <v/>
      </c>
      <c r="C74" s="181"/>
      <c r="D74" s="181"/>
      <c r="E74" s="181"/>
      <c r="F74" s="181"/>
      <c r="G74" s="216" t="str">
        <f>IF(C74="","",VLOOKUP(TH!C74,DB!$D$8:$Z$307,23,0)*'6. Multiplikator'!$G$12*VLOOKUP(TH!$E$7,Bevölkerung!$B$9:$F$25,IF($E$38=Optionen!$B$9,5,4),0)/VLOOKUP(C74,DB!$D$8:$AQ$307,40,0))</f>
        <v/>
      </c>
      <c r="H74" s="216"/>
      <c r="I74" s="190" t="str">
        <f>IF(C74="","",IF(COUNTIF($C$17:$C$31,VLOOKUP(C74,DB!$D$8:$BX$307,73,0))&gt;0,CONCATENATE("Bereits in gewähltem Paket '",VLOOKUP(C74,DB!$D$8:$BX$307,73,0),"' enthalten"),""))</f>
        <v/>
      </c>
      <c r="J74" s="190"/>
      <c r="K74" s="190"/>
    </row>
    <row r="75" spans="2:11" hidden="1" outlineLevel="1" x14ac:dyDescent="0.3">
      <c r="B75" t="str">
        <f t="shared" si="2"/>
        <v/>
      </c>
      <c r="C75" s="181"/>
      <c r="D75" s="181"/>
      <c r="E75" s="181"/>
      <c r="F75" s="181"/>
      <c r="G75" s="216" t="str">
        <f>IF(C75="","",VLOOKUP(TH!C75,DB!$D$8:$Z$307,23,0)*'6. Multiplikator'!$G$12*VLOOKUP(TH!$E$7,Bevölkerung!$B$9:$F$25,IF($E$38=Optionen!$B$9,5,4),0)/VLOOKUP(C75,DB!$D$8:$AQ$307,40,0))</f>
        <v/>
      </c>
      <c r="H75" s="216"/>
      <c r="I75" s="190" t="str">
        <f>IF(C75="","",IF(COUNTIF($C$17:$C$31,VLOOKUP(C75,DB!$D$8:$BX$307,73,0))&gt;0,CONCATENATE("Bereits in gewähltem Paket '",VLOOKUP(C75,DB!$D$8:$BX$307,73,0),"' enthalten"),""))</f>
        <v/>
      </c>
      <c r="J75" s="190"/>
      <c r="K75" s="190"/>
    </row>
    <row r="76" spans="2:11" hidden="1" outlineLevel="1" x14ac:dyDescent="0.3">
      <c r="B76" t="str">
        <f t="shared" si="2"/>
        <v/>
      </c>
      <c r="C76" s="181"/>
      <c r="D76" s="181"/>
      <c r="E76" s="181"/>
      <c r="F76" s="181"/>
      <c r="G76" s="216" t="str">
        <f>IF(C76="","",VLOOKUP(TH!C76,DB!$D$8:$Z$307,23,0)*'6. Multiplikator'!$G$12*VLOOKUP(TH!$E$7,Bevölkerung!$B$9:$F$25,IF($E$38=Optionen!$B$9,5,4),0)/VLOOKUP(C76,DB!$D$8:$AQ$307,40,0))</f>
        <v/>
      </c>
      <c r="H76" s="216"/>
      <c r="I76" s="190" t="str">
        <f>IF(C76="","",IF(COUNTIF($C$17:$C$31,VLOOKUP(C76,DB!$D$8:$BX$307,73,0))&gt;0,CONCATENATE("Bereits in gewähltem Paket '",VLOOKUP(C76,DB!$D$8:$BX$307,73,0),"' enthalten"),""))</f>
        <v/>
      </c>
      <c r="J76" s="190"/>
      <c r="K76" s="190"/>
    </row>
    <row r="77" spans="2:11" hidden="1" outlineLevel="1" x14ac:dyDescent="0.3">
      <c r="B77" t="str">
        <f t="shared" si="2"/>
        <v/>
      </c>
      <c r="C77" s="181"/>
      <c r="D77" s="181"/>
      <c r="E77" s="181"/>
      <c r="F77" s="181"/>
      <c r="G77" s="216" t="str">
        <f>IF(C77="","",VLOOKUP(TH!C77,DB!$D$8:$Z$307,23,0)*'6. Multiplikator'!$G$12*VLOOKUP(TH!$E$7,Bevölkerung!$B$9:$F$25,IF($E$38=Optionen!$B$9,5,4),0)/VLOOKUP(C77,DB!$D$8:$AQ$307,40,0))</f>
        <v/>
      </c>
      <c r="H77" s="216"/>
      <c r="I77" s="190" t="str">
        <f>IF(C77="","",IF(COUNTIF($C$17:$C$31,VLOOKUP(C77,DB!$D$8:$BX$307,73,0))&gt;0,CONCATENATE("Bereits in gewähltem Paket '",VLOOKUP(C77,DB!$D$8:$BX$307,73,0),"' enthalten"),""))</f>
        <v/>
      </c>
      <c r="J77" s="190"/>
      <c r="K77" s="190"/>
    </row>
    <row r="78" spans="2:11" hidden="1" outlineLevel="1" x14ac:dyDescent="0.3">
      <c r="B78" t="str">
        <f t="shared" si="2"/>
        <v/>
      </c>
      <c r="C78" s="181"/>
      <c r="D78" s="181"/>
      <c r="E78" s="181"/>
      <c r="F78" s="181"/>
      <c r="G78" s="216" t="str">
        <f>IF(C78="","",VLOOKUP(TH!C78,DB!$D$8:$Z$307,23,0)*'6. Multiplikator'!$G$12*VLOOKUP(TH!$E$7,Bevölkerung!$B$9:$F$25,IF($E$38=Optionen!$B$9,5,4),0)/VLOOKUP(C78,DB!$D$8:$AQ$307,40,0))</f>
        <v/>
      </c>
      <c r="H78" s="216"/>
      <c r="I78" s="190" t="str">
        <f>IF(C78="","",IF(COUNTIF($C$17:$C$31,VLOOKUP(C78,DB!$D$8:$BX$307,73,0))&gt;0,CONCATENATE("Bereits in gewähltem Paket '",VLOOKUP(C78,DB!$D$8:$BX$307,73,0),"' enthalten"),""))</f>
        <v/>
      </c>
      <c r="J78" s="190"/>
      <c r="K78" s="190"/>
    </row>
    <row r="79" spans="2:11" hidden="1" outlineLevel="1" x14ac:dyDescent="0.3">
      <c r="B79" t="str">
        <f t="shared" si="2"/>
        <v/>
      </c>
      <c r="C79" s="181"/>
      <c r="D79" s="181"/>
      <c r="E79" s="181"/>
      <c r="F79" s="181"/>
      <c r="G79" s="216" t="str">
        <f>IF(C79="","",VLOOKUP(TH!C79,DB!$D$8:$Z$307,23,0)*'6. Multiplikator'!$G$12*VLOOKUP(TH!$E$7,Bevölkerung!$B$9:$F$25,IF($E$38=Optionen!$B$9,5,4),0)/VLOOKUP(C79,DB!$D$8:$AQ$307,40,0))</f>
        <v/>
      </c>
      <c r="H79" s="216"/>
      <c r="I79" s="190" t="str">
        <f>IF(C79="","",IF(COUNTIF($C$17:$C$31,VLOOKUP(C79,DB!$D$8:$BX$307,73,0))&gt;0,CONCATENATE("Bereits in gewähltem Paket '",VLOOKUP(C79,DB!$D$8:$BX$307,73,0),"' enthalten"),""))</f>
        <v/>
      </c>
      <c r="J79" s="190"/>
      <c r="K79" s="190"/>
    </row>
    <row r="80" spans="2:11" hidden="1" outlineLevel="1" x14ac:dyDescent="0.3">
      <c r="B80" t="str">
        <f t="shared" si="2"/>
        <v/>
      </c>
      <c r="C80" s="181"/>
      <c r="D80" s="181"/>
      <c r="E80" s="181"/>
      <c r="F80" s="181"/>
      <c r="G80" s="216" t="str">
        <f>IF(C80="","",VLOOKUP(TH!C80,DB!$D$8:$Z$307,23,0)*'6. Multiplikator'!$G$12*VLOOKUP(TH!$E$7,Bevölkerung!$B$9:$F$25,IF($E$38=Optionen!$B$9,5,4),0)/VLOOKUP(C80,DB!$D$8:$AQ$307,40,0))</f>
        <v/>
      </c>
      <c r="H80" s="216"/>
      <c r="I80" s="190" t="str">
        <f>IF(C80="","",IF(COUNTIF($C$17:$C$31,VLOOKUP(C80,DB!$D$8:$BX$307,73,0))&gt;0,CONCATENATE("Bereits in gewähltem Paket '",VLOOKUP(C80,DB!$D$8:$BX$307,73,0),"' enthalten"),""))</f>
        <v/>
      </c>
      <c r="J80" s="190"/>
      <c r="K80" s="190"/>
    </row>
    <row r="81" spans="2:11" hidden="1" outlineLevel="1" x14ac:dyDescent="0.3">
      <c r="B81" t="str">
        <f t="shared" si="2"/>
        <v/>
      </c>
      <c r="C81" s="181"/>
      <c r="D81" s="181"/>
      <c r="E81" s="181"/>
      <c r="F81" s="181"/>
      <c r="G81" s="216" t="str">
        <f>IF(C81="","",VLOOKUP(TH!C81,DB!$D$8:$Z$307,23,0)*'6. Multiplikator'!$G$12*VLOOKUP(TH!$E$7,Bevölkerung!$B$9:$F$25,IF($E$38=Optionen!$B$9,5,4),0)/VLOOKUP(C81,DB!$D$8:$AQ$307,40,0))</f>
        <v/>
      </c>
      <c r="H81" s="216"/>
      <c r="I81" s="190" t="str">
        <f>IF(C81="","",IF(COUNTIF($C$17:$C$31,VLOOKUP(C81,DB!$D$8:$BX$307,73,0))&gt;0,CONCATENATE("Bereits in gewähltem Paket '",VLOOKUP(C81,DB!$D$8:$BX$307,73,0),"' enthalten"),""))</f>
        <v/>
      </c>
      <c r="J81" s="190"/>
      <c r="K81" s="190"/>
    </row>
    <row r="82" spans="2:11" hidden="1" outlineLevel="1" x14ac:dyDescent="0.3">
      <c r="B82" t="str">
        <f t="shared" si="2"/>
        <v/>
      </c>
      <c r="C82" s="181"/>
      <c r="D82" s="181"/>
      <c r="E82" s="181"/>
      <c r="F82" s="181"/>
      <c r="G82" s="216" t="str">
        <f>IF(C82="","",VLOOKUP(TH!C82,DB!$D$8:$Z$307,23,0)*'6. Multiplikator'!$G$12*VLOOKUP(TH!$E$7,Bevölkerung!$B$9:$F$25,IF($E$38=Optionen!$B$9,5,4),0)/VLOOKUP(C82,DB!$D$8:$AQ$307,40,0))</f>
        <v/>
      </c>
      <c r="H82" s="216"/>
      <c r="I82" s="190" t="str">
        <f>IF(C82="","",IF(COUNTIF($C$17:$C$31,VLOOKUP(C82,DB!$D$8:$BX$307,73,0))&gt;0,CONCATENATE("Bereits in gewähltem Paket '",VLOOKUP(C82,DB!$D$8:$BX$307,73,0),"' enthalten"),""))</f>
        <v/>
      </c>
      <c r="J82" s="190"/>
      <c r="K82" s="190"/>
    </row>
    <row r="83" spans="2:11" hidden="1" outlineLevel="1" x14ac:dyDescent="0.3">
      <c r="B83" t="str">
        <f t="shared" si="2"/>
        <v/>
      </c>
      <c r="C83" s="181"/>
      <c r="D83" s="181"/>
      <c r="E83" s="181"/>
      <c r="F83" s="181"/>
      <c r="G83" s="216" t="str">
        <f>IF(C83="","",VLOOKUP(TH!C83,DB!$D$8:$Z$307,23,0)*'6. Multiplikator'!$G$12*VLOOKUP(TH!$E$7,Bevölkerung!$B$9:$F$25,IF($E$38=Optionen!$B$9,5,4),0)/VLOOKUP(C83,DB!$D$8:$AQ$307,40,0))</f>
        <v/>
      </c>
      <c r="H83" s="216"/>
      <c r="I83" s="190" t="str">
        <f>IF(C83="","",IF(COUNTIF($C$17:$C$31,VLOOKUP(C83,DB!$D$8:$BX$307,73,0))&gt;0,CONCATENATE("Bereits in gewähltem Paket '",VLOOKUP(C83,DB!$D$8:$BX$307,73,0),"' enthalten"),""))</f>
        <v/>
      </c>
      <c r="J83" s="190"/>
      <c r="K83" s="190"/>
    </row>
    <row r="84" spans="2:11" hidden="1" outlineLevel="1" x14ac:dyDescent="0.3">
      <c r="B84" t="str">
        <f t="shared" si="2"/>
        <v/>
      </c>
      <c r="C84" s="181"/>
      <c r="D84" s="181"/>
      <c r="E84" s="181"/>
      <c r="F84" s="181"/>
      <c r="G84" s="216" t="str">
        <f>IF(C84="","",VLOOKUP(TH!C84,DB!$D$8:$Z$307,23,0)*'6. Multiplikator'!$G$12*VLOOKUP(TH!$E$7,Bevölkerung!$B$9:$F$25,IF($E$38=Optionen!$B$9,5,4),0)/VLOOKUP(C84,DB!$D$8:$AQ$307,40,0))</f>
        <v/>
      </c>
      <c r="H84" s="216"/>
      <c r="I84" s="190" t="str">
        <f>IF(C84="","",IF(COUNTIF($C$17:$C$31,VLOOKUP(C84,DB!$D$8:$BX$307,73,0))&gt;0,CONCATENATE("Bereits in gewähltem Paket '",VLOOKUP(C84,DB!$D$8:$BX$307,73,0),"' enthalten"),""))</f>
        <v/>
      </c>
      <c r="J84" s="190"/>
      <c r="K84" s="190"/>
    </row>
    <row r="85" spans="2:11" hidden="1" outlineLevel="1" x14ac:dyDescent="0.3">
      <c r="B85" t="str">
        <f t="shared" si="2"/>
        <v/>
      </c>
      <c r="C85" s="181"/>
      <c r="D85" s="181"/>
      <c r="E85" s="181"/>
      <c r="F85" s="181"/>
      <c r="G85" s="216" t="str">
        <f>IF(C85="","",VLOOKUP(TH!C85,DB!$D$8:$Z$307,23,0)*'6. Multiplikator'!$G$12*VLOOKUP(TH!$E$7,Bevölkerung!$B$9:$F$25,IF($E$38=Optionen!$B$9,5,4),0)/VLOOKUP(C85,DB!$D$8:$AQ$307,40,0))</f>
        <v/>
      </c>
      <c r="H85" s="216"/>
      <c r="I85" s="190" t="str">
        <f>IF(C85="","",IF(COUNTIF($C$17:$C$31,VLOOKUP(C85,DB!$D$8:$BX$307,73,0))&gt;0,CONCATENATE("Bereits in gewähltem Paket '",VLOOKUP(C85,DB!$D$8:$BX$307,73,0),"' enthalten"),""))</f>
        <v/>
      </c>
      <c r="J85" s="190"/>
      <c r="K85" s="190"/>
    </row>
    <row r="86" spans="2:11" hidden="1" outlineLevel="1" x14ac:dyDescent="0.3">
      <c r="B86" t="str">
        <f t="shared" si="2"/>
        <v/>
      </c>
      <c r="C86" s="181"/>
      <c r="D86" s="181"/>
      <c r="E86" s="181"/>
      <c r="F86" s="181"/>
      <c r="G86" s="216" t="str">
        <f>IF(C86="","",VLOOKUP(TH!C86,DB!$D$8:$Z$307,23,0)*'6. Multiplikator'!$G$12*VLOOKUP(TH!$E$7,Bevölkerung!$B$9:$F$25,IF($E$38=Optionen!$B$9,5,4),0)/VLOOKUP(C86,DB!$D$8:$AQ$307,40,0))</f>
        <v/>
      </c>
      <c r="H86" s="216"/>
      <c r="I86" s="190" t="str">
        <f>IF(C86="","",IF(COUNTIF($C$17:$C$31,VLOOKUP(C86,DB!$D$8:$BX$307,73,0))&gt;0,CONCATENATE("Bereits in gewähltem Paket '",VLOOKUP(C86,DB!$D$8:$BX$307,73,0),"' enthalten"),""))</f>
        <v/>
      </c>
      <c r="J86" s="190"/>
      <c r="K86" s="190"/>
    </row>
    <row r="87" spans="2:11" hidden="1" outlineLevel="1" x14ac:dyDescent="0.3">
      <c r="B87" t="str">
        <f t="shared" si="2"/>
        <v/>
      </c>
      <c r="C87" s="181"/>
      <c r="D87" s="181"/>
      <c r="E87" s="181"/>
      <c r="F87" s="181"/>
      <c r="G87" s="216" t="str">
        <f>IF(C87="","",VLOOKUP(TH!C87,DB!$D$8:$Z$307,23,0)*'6. Multiplikator'!$G$12*VLOOKUP(TH!$E$7,Bevölkerung!$B$9:$F$25,IF($E$38=Optionen!$B$9,5,4),0)/VLOOKUP(C87,DB!$D$8:$AQ$307,40,0))</f>
        <v/>
      </c>
      <c r="H87" s="216"/>
      <c r="I87" s="190" t="str">
        <f>IF(C87="","",IF(COUNTIF($C$17:$C$31,VLOOKUP(C87,DB!$D$8:$BX$307,73,0))&gt;0,CONCATENATE("Bereits in gewähltem Paket '",VLOOKUP(C87,DB!$D$8:$BX$307,73,0),"' enthalten"),""))</f>
        <v/>
      </c>
      <c r="J87" s="190"/>
      <c r="K87" s="190"/>
    </row>
    <row r="88" spans="2:11" hidden="1" outlineLevel="1" x14ac:dyDescent="0.3">
      <c r="B88" t="str">
        <f t="shared" si="2"/>
        <v/>
      </c>
      <c r="C88" s="181"/>
      <c r="D88" s="181"/>
      <c r="E88" s="181"/>
      <c r="F88" s="181"/>
      <c r="G88" s="216" t="str">
        <f>IF(C88="","",VLOOKUP(TH!C88,DB!$D$8:$Z$307,23,0)*'6. Multiplikator'!$G$12*VLOOKUP(TH!$E$7,Bevölkerung!$B$9:$F$25,IF($E$38=Optionen!$B$9,5,4),0)/VLOOKUP(C88,DB!$D$8:$AQ$307,40,0))</f>
        <v/>
      </c>
      <c r="H88" s="216"/>
      <c r="I88" s="190" t="str">
        <f>IF(C88="","",IF(COUNTIF($C$17:$C$31,VLOOKUP(C88,DB!$D$8:$BX$307,73,0))&gt;0,CONCATENATE("Bereits in gewähltem Paket '",VLOOKUP(C88,DB!$D$8:$BX$307,73,0),"' enthalten"),""))</f>
        <v/>
      </c>
      <c r="J88" s="190"/>
      <c r="K88" s="190"/>
    </row>
    <row r="89" spans="2:11" hidden="1" outlineLevel="1" x14ac:dyDescent="0.3">
      <c r="B89" t="str">
        <f t="shared" si="2"/>
        <v/>
      </c>
      <c r="C89" s="181"/>
      <c r="D89" s="181"/>
      <c r="E89" s="181"/>
      <c r="F89" s="181"/>
      <c r="G89" s="216" t="str">
        <f>IF(C89="","",VLOOKUP(TH!C89,DB!$D$8:$Z$307,23,0)*'6. Multiplikator'!$G$12*VLOOKUP(TH!$E$7,Bevölkerung!$B$9:$F$25,IF($E$38=Optionen!$B$9,5,4),0)/VLOOKUP(C89,DB!$D$8:$AQ$307,40,0))</f>
        <v/>
      </c>
      <c r="H89" s="216"/>
      <c r="I89" s="190" t="str">
        <f>IF(C89="","",IF(COUNTIF($C$17:$C$31,VLOOKUP(C89,DB!$D$8:$BX$307,73,0))&gt;0,CONCATENATE("Bereits in gewähltem Paket '",VLOOKUP(C89,DB!$D$8:$BX$307,73,0),"' enthalten"),""))</f>
        <v/>
      </c>
      <c r="J89" s="190"/>
      <c r="K89" s="190"/>
    </row>
    <row r="90" spans="2:11" hidden="1" outlineLevel="1" x14ac:dyDescent="0.3">
      <c r="B90" t="str">
        <f t="shared" si="2"/>
        <v/>
      </c>
      <c r="C90" s="181"/>
      <c r="D90" s="181"/>
      <c r="E90" s="181"/>
      <c r="F90" s="181"/>
      <c r="G90" s="216" t="str">
        <f>IF(C90="","",VLOOKUP(TH!C90,DB!$D$8:$Z$307,23,0)*'6. Multiplikator'!$G$12*VLOOKUP(TH!$E$7,Bevölkerung!$B$9:$F$25,IF($E$38=Optionen!$B$9,5,4),0)/VLOOKUP(C90,DB!$D$8:$AQ$307,40,0))</f>
        <v/>
      </c>
      <c r="H90" s="216"/>
      <c r="I90" s="190" t="str">
        <f>IF(C90="","",IF(COUNTIF($C$17:$C$31,VLOOKUP(C90,DB!$D$8:$BX$307,73,0))&gt;0,CONCATENATE("Bereits in gewähltem Paket '",VLOOKUP(C90,DB!$D$8:$BX$307,73,0),"' enthalten"),""))</f>
        <v/>
      </c>
      <c r="J90" s="190"/>
      <c r="K90" s="190"/>
    </row>
    <row r="91" spans="2:11" hidden="1" outlineLevel="1" x14ac:dyDescent="0.3">
      <c r="B91" t="str">
        <f t="shared" si="2"/>
        <v/>
      </c>
      <c r="C91" s="181"/>
      <c r="D91" s="181"/>
      <c r="E91" s="181"/>
      <c r="F91" s="181"/>
      <c r="G91" s="216" t="str">
        <f>IF(C91="","",VLOOKUP(TH!C91,DB!$D$8:$Z$307,23,0)*'6. Multiplikator'!$G$12*VLOOKUP(TH!$E$7,Bevölkerung!$B$9:$F$25,IF($E$38=Optionen!$B$9,5,4),0)/VLOOKUP(C91,DB!$D$8:$AQ$307,40,0))</f>
        <v/>
      </c>
      <c r="H91" s="216"/>
      <c r="I91" s="190" t="str">
        <f>IF(C91="","",IF(COUNTIF($C$17:$C$31,VLOOKUP(C91,DB!$D$8:$BX$307,73,0))&gt;0,CONCATENATE("Bereits in gewähltem Paket '",VLOOKUP(C91,DB!$D$8:$BX$307,73,0),"' enthalten"),""))</f>
        <v/>
      </c>
      <c r="J91" s="190"/>
      <c r="K91" s="190"/>
    </row>
    <row r="92" spans="2:11" hidden="1" outlineLevel="1" x14ac:dyDescent="0.3">
      <c r="B92" t="str">
        <f t="shared" si="2"/>
        <v/>
      </c>
      <c r="C92" s="181"/>
      <c r="D92" s="181"/>
      <c r="E92" s="181"/>
      <c r="F92" s="181"/>
      <c r="G92" s="216" t="str">
        <f>IF(C92="","",VLOOKUP(TH!C92,DB!$D$8:$Z$307,23,0)*'6. Multiplikator'!$G$12*VLOOKUP(TH!$E$7,Bevölkerung!$B$9:$F$25,IF($E$38=Optionen!$B$9,5,4),0)/VLOOKUP(C92,DB!$D$8:$AQ$307,40,0))</f>
        <v/>
      </c>
      <c r="H92" s="216"/>
      <c r="I92" s="190" t="str">
        <f>IF(C92="","",IF(COUNTIF($C$17:$C$31,VLOOKUP(C92,DB!$D$8:$BX$307,73,0))&gt;0,CONCATENATE("Bereits in gewähltem Paket '",VLOOKUP(C92,DB!$D$8:$BX$307,73,0),"' enthalten"),""))</f>
        <v/>
      </c>
      <c r="J92" s="190"/>
      <c r="K92" s="190"/>
    </row>
    <row r="93" spans="2:11" hidden="1" outlineLevel="1" x14ac:dyDescent="0.3">
      <c r="B93" t="str">
        <f t="shared" si="2"/>
        <v/>
      </c>
      <c r="C93" s="181"/>
      <c r="D93" s="181"/>
      <c r="E93" s="181"/>
      <c r="F93" s="181"/>
      <c r="G93" s="216" t="str">
        <f>IF(C93="","",VLOOKUP(TH!C93,DB!$D$8:$Z$307,23,0)*'6. Multiplikator'!$G$12*VLOOKUP(TH!$E$7,Bevölkerung!$B$9:$F$25,IF($E$38=Optionen!$B$9,5,4),0)/VLOOKUP(C93,DB!$D$8:$AQ$307,40,0))</f>
        <v/>
      </c>
      <c r="H93" s="216"/>
      <c r="I93" s="190" t="str">
        <f>IF(C93="","",IF(COUNTIF($C$17:$C$31,VLOOKUP(C93,DB!$D$8:$BX$307,73,0))&gt;0,CONCATENATE("Bereits in gewähltem Paket '",VLOOKUP(C93,DB!$D$8:$BX$307,73,0),"' enthalten"),""))</f>
        <v/>
      </c>
      <c r="J93" s="190"/>
      <c r="K93" s="190"/>
    </row>
    <row r="94" spans="2:11" hidden="1" outlineLevel="1" x14ac:dyDescent="0.3">
      <c r="B94" t="str">
        <f t="shared" si="2"/>
        <v/>
      </c>
      <c r="C94" s="181"/>
      <c r="D94" s="181"/>
      <c r="E94" s="181"/>
      <c r="F94" s="181"/>
      <c r="G94" s="216" t="str">
        <f>IF(C94="","",VLOOKUP(TH!C94,DB!$D$8:$Z$307,23,0)*'6. Multiplikator'!$G$12*VLOOKUP(TH!$E$7,Bevölkerung!$B$9:$F$25,IF($E$38=Optionen!$B$9,5,4),0)/VLOOKUP(C94,DB!$D$8:$AQ$307,40,0))</f>
        <v/>
      </c>
      <c r="H94" s="216"/>
      <c r="I94" s="190" t="str">
        <f>IF(C94="","",IF(COUNTIF($C$17:$C$31,VLOOKUP(C94,DB!$D$8:$BX$307,73,0))&gt;0,CONCATENATE("Bereits in gewähltem Paket '",VLOOKUP(C94,DB!$D$8:$BX$307,73,0),"' enthalten"),""))</f>
        <v/>
      </c>
      <c r="J94" s="190"/>
      <c r="K94" s="190"/>
    </row>
    <row r="95" spans="2:11" hidden="1" outlineLevel="1" x14ac:dyDescent="0.3">
      <c r="B95" t="str">
        <f t="shared" si="2"/>
        <v/>
      </c>
      <c r="C95" s="181"/>
      <c r="D95" s="181"/>
      <c r="E95" s="181"/>
      <c r="F95" s="181"/>
      <c r="G95" s="216" t="str">
        <f>IF(C95="","",VLOOKUP(TH!C95,DB!$D$8:$Z$307,23,0)*'6. Multiplikator'!$G$12*VLOOKUP(TH!$E$7,Bevölkerung!$B$9:$F$25,IF($E$38=Optionen!$B$9,5,4),0)/VLOOKUP(C95,DB!$D$8:$AQ$307,40,0))</f>
        <v/>
      </c>
      <c r="H95" s="216"/>
      <c r="I95" s="190" t="str">
        <f>IF(C95="","",IF(COUNTIF($C$17:$C$31,VLOOKUP(C95,DB!$D$8:$BX$307,73,0))&gt;0,CONCATENATE("Bereits in gewähltem Paket '",VLOOKUP(C95,DB!$D$8:$BX$307,73,0),"' enthalten"),""))</f>
        <v/>
      </c>
      <c r="J95" s="190"/>
      <c r="K95" s="190"/>
    </row>
    <row r="96" spans="2:11" hidden="1" outlineLevel="1" x14ac:dyDescent="0.3">
      <c r="B96" t="str">
        <f t="shared" si="2"/>
        <v/>
      </c>
      <c r="C96" s="181"/>
      <c r="D96" s="181"/>
      <c r="E96" s="181"/>
      <c r="F96" s="181"/>
      <c r="G96" s="216" t="str">
        <f>IF(C96="","",VLOOKUP(TH!C96,DB!$D$8:$Z$307,23,0)*'6. Multiplikator'!$G$12*VLOOKUP(TH!$E$7,Bevölkerung!$B$9:$F$25,IF($E$38=Optionen!$B$9,5,4),0)/VLOOKUP(C96,DB!$D$8:$AQ$307,40,0))</f>
        <v/>
      </c>
      <c r="H96" s="216"/>
      <c r="I96" s="190" t="str">
        <f>IF(C96="","",IF(COUNTIF($C$17:$C$31,VLOOKUP(C96,DB!$D$8:$BX$307,73,0))&gt;0,CONCATENATE("Bereits in gewähltem Paket '",VLOOKUP(C96,DB!$D$8:$BX$307,73,0),"' enthalten"),""))</f>
        <v/>
      </c>
      <c r="J96" s="190"/>
      <c r="K96" s="190"/>
    </row>
    <row r="97" spans="2:11" hidden="1" outlineLevel="1" x14ac:dyDescent="0.3">
      <c r="B97" t="str">
        <f t="shared" si="2"/>
        <v/>
      </c>
      <c r="C97" s="181"/>
      <c r="D97" s="181"/>
      <c r="E97" s="181"/>
      <c r="F97" s="181"/>
      <c r="G97" s="216" t="str">
        <f>IF(C97="","",VLOOKUP(TH!C97,DB!$D$8:$Z$307,23,0)*'6. Multiplikator'!$G$12*VLOOKUP(TH!$E$7,Bevölkerung!$B$9:$F$25,IF($E$38=Optionen!$B$9,5,4),0)/VLOOKUP(C97,DB!$D$8:$AQ$307,40,0))</f>
        <v/>
      </c>
      <c r="H97" s="216"/>
      <c r="I97" s="190" t="str">
        <f>IF(C97="","",IF(COUNTIF($C$17:$C$31,VLOOKUP(C97,DB!$D$8:$BX$307,73,0))&gt;0,CONCATENATE("Bereits in gewähltem Paket '",VLOOKUP(C97,DB!$D$8:$BX$307,73,0),"' enthalten"),""))</f>
        <v/>
      </c>
      <c r="J97" s="190"/>
      <c r="K97" s="190"/>
    </row>
    <row r="98" spans="2:11" hidden="1" outlineLevel="1" x14ac:dyDescent="0.3">
      <c r="B98" t="str">
        <f t="shared" si="2"/>
        <v/>
      </c>
      <c r="C98" s="181"/>
      <c r="D98" s="181"/>
      <c r="E98" s="181"/>
      <c r="F98" s="181"/>
      <c r="G98" s="216" t="str">
        <f>IF(C98="","",VLOOKUP(TH!C98,DB!$D$8:$Z$307,23,0)*'6. Multiplikator'!$G$12*VLOOKUP(TH!$E$7,Bevölkerung!$B$9:$F$25,IF($E$38=Optionen!$B$9,5,4),0)/VLOOKUP(C98,DB!$D$8:$AQ$307,40,0))</f>
        <v/>
      </c>
      <c r="H98" s="216"/>
      <c r="I98" s="190" t="str">
        <f>IF(C98="","",IF(COUNTIF($C$17:$C$31,VLOOKUP(C98,DB!$D$8:$BX$307,73,0))&gt;0,CONCATENATE("Bereits in gewähltem Paket '",VLOOKUP(C98,DB!$D$8:$BX$307,73,0),"' enthalten"),""))</f>
        <v/>
      </c>
      <c r="J98" s="190"/>
      <c r="K98" s="190"/>
    </row>
    <row r="99" spans="2:11" hidden="1" outlineLevel="1" x14ac:dyDescent="0.3">
      <c r="B99" t="str">
        <f t="shared" si="2"/>
        <v/>
      </c>
      <c r="C99" s="181"/>
      <c r="D99" s="181"/>
      <c r="E99" s="181"/>
      <c r="F99" s="181"/>
      <c r="G99" s="216" t="str">
        <f>IF(C99="","",VLOOKUP(TH!C99,DB!$D$8:$Z$307,23,0)*'6. Multiplikator'!$G$12*VLOOKUP(TH!$E$7,Bevölkerung!$B$9:$F$25,IF($E$38=Optionen!$B$9,5,4),0)/VLOOKUP(C99,DB!$D$8:$AQ$307,40,0))</f>
        <v/>
      </c>
      <c r="H99" s="216"/>
      <c r="I99" s="190" t="str">
        <f>IF(C99="","",IF(COUNTIF($C$17:$C$31,VLOOKUP(C99,DB!$D$8:$BX$307,73,0))&gt;0,CONCATENATE("Bereits in gewähltem Paket '",VLOOKUP(C99,DB!$D$8:$BX$307,73,0),"' enthalten"),""))</f>
        <v/>
      </c>
      <c r="J99" s="190"/>
      <c r="K99" s="190"/>
    </row>
    <row r="100" spans="2:11" hidden="1" outlineLevel="1" x14ac:dyDescent="0.3">
      <c r="B100" t="str">
        <f t="shared" si="2"/>
        <v/>
      </c>
      <c r="C100" s="181"/>
      <c r="D100" s="181"/>
      <c r="E100" s="181"/>
      <c r="F100" s="181"/>
      <c r="G100" s="216" t="str">
        <f>IF(C100="","",VLOOKUP(TH!C100,DB!$D$8:$Z$307,23,0)*'6. Multiplikator'!$G$12*VLOOKUP(TH!$E$7,Bevölkerung!$B$9:$F$25,IF($E$38=Optionen!$B$9,5,4),0)/VLOOKUP(C100,DB!$D$8:$AQ$307,40,0))</f>
        <v/>
      </c>
      <c r="H100" s="216"/>
      <c r="I100" s="190" t="str">
        <f>IF(C100="","",IF(COUNTIF($C$17:$C$31,VLOOKUP(C100,DB!$D$8:$BX$307,73,0))&gt;0,CONCATENATE("Bereits in gewähltem Paket '",VLOOKUP(C100,DB!$D$8:$BX$307,73,0),"' enthalten"),""))</f>
        <v/>
      </c>
      <c r="J100" s="190"/>
      <c r="K100" s="190"/>
    </row>
    <row r="101" spans="2:11" hidden="1" outlineLevel="1" x14ac:dyDescent="0.3">
      <c r="B101" t="str">
        <f t="shared" si="2"/>
        <v/>
      </c>
      <c r="C101" s="181"/>
      <c r="D101" s="181"/>
      <c r="E101" s="181"/>
      <c r="F101" s="181"/>
      <c r="G101" s="216" t="str">
        <f>IF(C101="","",VLOOKUP(TH!C101,DB!$D$8:$Z$307,23,0)*'6. Multiplikator'!$G$12*VLOOKUP(TH!$E$7,Bevölkerung!$B$9:$F$25,IF($E$38=Optionen!$B$9,5,4),0)/VLOOKUP(C101,DB!$D$8:$AQ$307,40,0))</f>
        <v/>
      </c>
      <c r="H101" s="216"/>
      <c r="I101" s="190" t="str">
        <f>IF(C101="","",IF(COUNTIF($C$17:$C$31,VLOOKUP(C101,DB!$D$8:$BX$307,73,0))&gt;0,CONCATENATE("Bereits in gewähltem Paket '",VLOOKUP(C101,DB!$D$8:$BX$307,73,0),"' enthalten"),""))</f>
        <v/>
      </c>
      <c r="J101" s="190"/>
      <c r="K101" s="190"/>
    </row>
    <row r="102" spans="2:11" hidden="1" outlineLevel="1" x14ac:dyDescent="0.3">
      <c r="B102" t="str">
        <f t="shared" si="2"/>
        <v/>
      </c>
      <c r="C102" s="181"/>
      <c r="D102" s="181"/>
      <c r="E102" s="181"/>
      <c r="F102" s="181"/>
      <c r="G102" s="216" t="str">
        <f>IF(C102="","",VLOOKUP(TH!C102,DB!$D$8:$Z$307,23,0)*'6. Multiplikator'!$G$12*VLOOKUP(TH!$E$7,Bevölkerung!$B$9:$F$25,IF($E$38=Optionen!$B$9,5,4),0)/VLOOKUP(C102,DB!$D$8:$AQ$307,40,0))</f>
        <v/>
      </c>
      <c r="H102" s="216"/>
      <c r="I102" s="190" t="str">
        <f>IF(C102="","",IF(COUNTIF($C$17:$C$31,VLOOKUP(C102,DB!$D$8:$BX$307,73,0))&gt;0,CONCATENATE("Bereits in gewähltem Paket '",VLOOKUP(C102,DB!$D$8:$BX$307,73,0),"' enthalten"),""))</f>
        <v/>
      </c>
      <c r="J102" s="190"/>
      <c r="K102" s="190"/>
    </row>
    <row r="103" spans="2:11" hidden="1" outlineLevel="1" x14ac:dyDescent="0.3">
      <c r="B103" t="str">
        <f t="shared" si="2"/>
        <v/>
      </c>
      <c r="C103" s="181"/>
      <c r="D103" s="181"/>
      <c r="E103" s="181"/>
      <c r="F103" s="181"/>
      <c r="G103" s="216" t="str">
        <f>IF(C103="","",VLOOKUP(TH!C103,DB!$D$8:$Z$307,23,0)*'6. Multiplikator'!$G$12*VLOOKUP(TH!$E$7,Bevölkerung!$B$9:$F$25,IF($E$38=Optionen!$B$9,5,4),0)/VLOOKUP(C103,DB!$D$8:$AQ$307,40,0))</f>
        <v/>
      </c>
      <c r="H103" s="216"/>
      <c r="I103" s="190" t="str">
        <f>IF(C103="","",IF(COUNTIF($C$17:$C$31,VLOOKUP(C103,DB!$D$8:$BX$307,73,0))&gt;0,CONCATENATE("Bereits in gewähltem Paket '",VLOOKUP(C103,DB!$D$8:$BX$307,73,0),"' enthalten"),""))</f>
        <v/>
      </c>
      <c r="J103" s="190"/>
      <c r="K103" s="190"/>
    </row>
    <row r="104" spans="2:11" hidden="1" outlineLevel="1" x14ac:dyDescent="0.3">
      <c r="B104" t="str">
        <f t="shared" si="2"/>
        <v/>
      </c>
      <c r="C104" s="181"/>
      <c r="D104" s="181"/>
      <c r="E104" s="181"/>
      <c r="F104" s="181"/>
      <c r="G104" s="216" t="str">
        <f>IF(C104="","",VLOOKUP(TH!C104,DB!$D$8:$Z$307,23,0)*'6. Multiplikator'!$G$12*VLOOKUP(TH!$E$7,Bevölkerung!$B$9:$F$25,IF($E$38=Optionen!$B$9,5,4),0)/VLOOKUP(C104,DB!$D$8:$AQ$307,40,0))</f>
        <v/>
      </c>
      <c r="H104" s="216"/>
      <c r="I104" s="190" t="str">
        <f>IF(C104="","",IF(COUNTIF($C$17:$C$31,VLOOKUP(C104,DB!$D$8:$BX$307,73,0))&gt;0,CONCATENATE("Bereits in gewähltem Paket '",VLOOKUP(C104,DB!$D$8:$BX$307,73,0),"' enthalten"),""))</f>
        <v/>
      </c>
      <c r="J104" s="190"/>
      <c r="K104" s="190"/>
    </row>
    <row r="105" spans="2:11" hidden="1" outlineLevel="1" x14ac:dyDescent="0.3">
      <c r="B105" t="str">
        <f t="shared" si="2"/>
        <v/>
      </c>
      <c r="C105" s="181"/>
      <c r="D105" s="181"/>
      <c r="E105" s="181"/>
      <c r="F105" s="181"/>
      <c r="G105" s="216" t="str">
        <f>IF(C105="","",VLOOKUP(TH!C105,DB!$D$8:$Z$307,23,0)*'6. Multiplikator'!$G$12*VLOOKUP(TH!$E$7,Bevölkerung!$B$9:$F$25,IF($E$38=Optionen!$B$9,5,4),0)/VLOOKUP(C105,DB!$D$8:$AQ$307,40,0))</f>
        <v/>
      </c>
      <c r="H105" s="216"/>
      <c r="I105" s="190" t="str">
        <f>IF(C105="","",IF(COUNTIF($C$17:$C$31,VLOOKUP(C105,DB!$D$8:$BX$307,73,0))&gt;0,CONCATENATE("Bereits in gewähltem Paket '",VLOOKUP(C105,DB!$D$8:$BX$307,73,0),"' enthalten"),""))</f>
        <v/>
      </c>
      <c r="J105" s="190"/>
      <c r="K105" s="190"/>
    </row>
    <row r="106" spans="2:11" hidden="1" outlineLevel="1" x14ac:dyDescent="0.3">
      <c r="B106" t="str">
        <f t="shared" si="2"/>
        <v/>
      </c>
      <c r="C106" s="181"/>
      <c r="D106" s="181"/>
      <c r="E106" s="181"/>
      <c r="F106" s="181"/>
      <c r="G106" s="216" t="str">
        <f>IF(C106="","",VLOOKUP(TH!C106,DB!$D$8:$Z$307,23,0)*'6. Multiplikator'!$G$12*VLOOKUP(TH!$E$7,Bevölkerung!$B$9:$F$25,IF($E$38=Optionen!$B$9,5,4),0)/VLOOKUP(C106,DB!$D$8:$AQ$307,40,0))</f>
        <v/>
      </c>
      <c r="H106" s="216"/>
      <c r="I106" s="190" t="str">
        <f>IF(C106="","",IF(COUNTIF($C$17:$C$31,VLOOKUP(C106,DB!$D$8:$BX$307,73,0))&gt;0,CONCATENATE("Bereits in gewähltem Paket '",VLOOKUP(C106,DB!$D$8:$BX$307,73,0),"' enthalten"),""))</f>
        <v/>
      </c>
      <c r="J106" s="190"/>
      <c r="K106" s="190"/>
    </row>
    <row r="107" spans="2:11" hidden="1" outlineLevel="1" x14ac:dyDescent="0.3">
      <c r="B107" t="str">
        <f t="shared" si="2"/>
        <v/>
      </c>
      <c r="C107" s="181"/>
      <c r="D107" s="181"/>
      <c r="E107" s="181"/>
      <c r="F107" s="181"/>
      <c r="G107" s="216" t="str">
        <f>IF(C107="","",VLOOKUP(TH!C107,DB!$D$8:$Z$307,23,0)*'6. Multiplikator'!$G$12*VLOOKUP(TH!$E$7,Bevölkerung!$B$9:$F$25,IF($E$38=Optionen!$B$9,5,4),0)/VLOOKUP(C107,DB!$D$8:$AQ$307,40,0))</f>
        <v/>
      </c>
      <c r="H107" s="216"/>
      <c r="I107" s="190" t="str">
        <f>IF(C107="","",IF(COUNTIF($C$17:$C$31,VLOOKUP(C107,DB!$D$8:$BX$307,73,0))&gt;0,CONCATENATE("Bereits in gewähltem Paket '",VLOOKUP(C107,DB!$D$8:$BX$307,73,0),"' enthalten"),""))</f>
        <v/>
      </c>
      <c r="J107" s="190"/>
      <c r="K107" s="190"/>
    </row>
    <row r="108" spans="2:11" hidden="1" outlineLevel="1" x14ac:dyDescent="0.3">
      <c r="B108" t="str">
        <f t="shared" ref="B108:B171" si="3">IF(C108&lt;&gt;"",B107+1,"")</f>
        <v/>
      </c>
      <c r="C108" s="181"/>
      <c r="D108" s="181"/>
      <c r="E108" s="181"/>
      <c r="F108" s="181"/>
      <c r="G108" s="216" t="str">
        <f>IF(C108="","",VLOOKUP(TH!C108,DB!$D$8:$Z$307,23,0)*'6. Multiplikator'!$G$12*VLOOKUP(TH!$E$7,Bevölkerung!$B$9:$F$25,IF($E$38=Optionen!$B$9,5,4),0)/VLOOKUP(C108,DB!$D$8:$AQ$307,40,0))</f>
        <v/>
      </c>
      <c r="H108" s="216"/>
      <c r="I108" s="190" t="str">
        <f>IF(C108="","",IF(COUNTIF($C$17:$C$31,VLOOKUP(C108,DB!$D$8:$BX$307,73,0))&gt;0,CONCATENATE("Bereits in gewähltem Paket '",VLOOKUP(C108,DB!$D$8:$BX$307,73,0),"' enthalten"),""))</f>
        <v/>
      </c>
      <c r="J108" s="190"/>
      <c r="K108" s="190"/>
    </row>
    <row r="109" spans="2:11" hidden="1" outlineLevel="1" x14ac:dyDescent="0.3">
      <c r="B109" t="str">
        <f t="shared" si="3"/>
        <v/>
      </c>
      <c r="C109" s="181"/>
      <c r="D109" s="181"/>
      <c r="E109" s="181"/>
      <c r="F109" s="181"/>
      <c r="G109" s="216" t="str">
        <f>IF(C109="","",VLOOKUP(TH!C109,DB!$D$8:$Z$307,23,0)*'6. Multiplikator'!$G$12*VLOOKUP(TH!$E$7,Bevölkerung!$B$9:$F$25,IF($E$38=Optionen!$B$9,5,4),0)/VLOOKUP(C109,DB!$D$8:$AQ$307,40,0))</f>
        <v/>
      </c>
      <c r="H109" s="216"/>
      <c r="I109" s="190" t="str">
        <f>IF(C109="","",IF(COUNTIF($C$17:$C$31,VLOOKUP(C109,DB!$D$8:$BX$307,73,0))&gt;0,CONCATENATE("Bereits in gewähltem Paket '",VLOOKUP(C109,DB!$D$8:$BX$307,73,0),"' enthalten"),""))</f>
        <v/>
      </c>
      <c r="J109" s="190"/>
      <c r="K109" s="190"/>
    </row>
    <row r="110" spans="2:11" hidden="1" outlineLevel="1" x14ac:dyDescent="0.3">
      <c r="B110" t="str">
        <f t="shared" si="3"/>
        <v/>
      </c>
      <c r="C110" s="181"/>
      <c r="D110" s="181"/>
      <c r="E110" s="181"/>
      <c r="F110" s="181"/>
      <c r="G110" s="216" t="str">
        <f>IF(C110="","",VLOOKUP(TH!C110,DB!$D$8:$Z$307,23,0)*'6. Multiplikator'!$G$12*VLOOKUP(TH!$E$7,Bevölkerung!$B$9:$F$25,IF($E$38=Optionen!$B$9,5,4),0)/VLOOKUP(C110,DB!$D$8:$AQ$307,40,0))</f>
        <v/>
      </c>
      <c r="H110" s="216"/>
      <c r="I110" s="190" t="str">
        <f>IF(C110="","",IF(COUNTIF($C$17:$C$31,VLOOKUP(C110,DB!$D$8:$BX$307,73,0))&gt;0,CONCATENATE("Bereits in gewähltem Paket '",VLOOKUP(C110,DB!$D$8:$BX$307,73,0),"' enthalten"),""))</f>
        <v/>
      </c>
      <c r="J110" s="190"/>
      <c r="K110" s="190"/>
    </row>
    <row r="111" spans="2:11" hidden="1" outlineLevel="1" x14ac:dyDescent="0.3">
      <c r="B111" t="str">
        <f t="shared" si="3"/>
        <v/>
      </c>
      <c r="C111" s="181"/>
      <c r="D111" s="181"/>
      <c r="E111" s="181"/>
      <c r="F111" s="181"/>
      <c r="G111" s="216" t="str">
        <f>IF(C111="","",VLOOKUP(TH!C111,DB!$D$8:$Z$307,23,0)*'6. Multiplikator'!$G$12*VLOOKUP(TH!$E$7,Bevölkerung!$B$9:$F$25,IF($E$38=Optionen!$B$9,5,4),0)/VLOOKUP(C111,DB!$D$8:$AQ$307,40,0))</f>
        <v/>
      </c>
      <c r="H111" s="216"/>
      <c r="I111" s="190" t="str">
        <f>IF(C111="","",IF(COUNTIF($C$17:$C$31,VLOOKUP(C111,DB!$D$8:$BX$307,73,0))&gt;0,CONCATENATE("Bereits in gewähltem Paket '",VLOOKUP(C111,DB!$D$8:$BX$307,73,0),"' enthalten"),""))</f>
        <v/>
      </c>
      <c r="J111" s="190"/>
      <c r="K111" s="190"/>
    </row>
    <row r="112" spans="2:11" hidden="1" outlineLevel="1" x14ac:dyDescent="0.3">
      <c r="B112" t="str">
        <f t="shared" si="3"/>
        <v/>
      </c>
      <c r="C112" s="181"/>
      <c r="D112" s="181"/>
      <c r="E112" s="181"/>
      <c r="F112" s="181"/>
      <c r="G112" s="216" t="str">
        <f>IF(C112="","",VLOOKUP(TH!C112,DB!$D$8:$Z$307,23,0)*'6. Multiplikator'!$G$12*VLOOKUP(TH!$E$7,Bevölkerung!$B$9:$F$25,IF($E$38=Optionen!$B$9,5,4),0)/VLOOKUP(C112,DB!$D$8:$AQ$307,40,0))</f>
        <v/>
      </c>
      <c r="H112" s="216"/>
      <c r="I112" s="190" t="str">
        <f>IF(C112="","",IF(COUNTIF($C$17:$C$31,VLOOKUP(C112,DB!$D$8:$BX$307,73,0))&gt;0,CONCATENATE("Bereits in gewähltem Paket '",VLOOKUP(C112,DB!$D$8:$BX$307,73,0),"' enthalten"),""))</f>
        <v/>
      </c>
      <c r="J112" s="190"/>
      <c r="K112" s="190"/>
    </row>
    <row r="113" spans="2:11" hidden="1" outlineLevel="1" x14ac:dyDescent="0.3">
      <c r="B113" t="str">
        <f t="shared" si="3"/>
        <v/>
      </c>
      <c r="C113" s="181"/>
      <c r="D113" s="181"/>
      <c r="E113" s="181"/>
      <c r="F113" s="181"/>
      <c r="G113" s="216" t="str">
        <f>IF(C113="","",VLOOKUP(TH!C113,DB!$D$8:$Z$307,23,0)*'6. Multiplikator'!$G$12*VLOOKUP(TH!$E$7,Bevölkerung!$B$9:$F$25,IF($E$38=Optionen!$B$9,5,4),0)/VLOOKUP(C113,DB!$D$8:$AQ$307,40,0))</f>
        <v/>
      </c>
      <c r="H113" s="216"/>
      <c r="I113" s="190" t="str">
        <f>IF(C113="","",IF(COUNTIF($C$17:$C$31,VLOOKUP(C113,DB!$D$8:$BX$307,73,0))&gt;0,CONCATENATE("Bereits in gewähltem Paket '",VLOOKUP(C113,DB!$D$8:$BX$307,73,0),"' enthalten"),""))</f>
        <v/>
      </c>
      <c r="J113" s="190"/>
      <c r="K113" s="190"/>
    </row>
    <row r="114" spans="2:11" hidden="1" outlineLevel="1" x14ac:dyDescent="0.3">
      <c r="B114" t="str">
        <f t="shared" si="3"/>
        <v/>
      </c>
      <c r="C114" s="181"/>
      <c r="D114" s="181"/>
      <c r="E114" s="181"/>
      <c r="F114" s="181"/>
      <c r="G114" s="216" t="str">
        <f>IF(C114="","",VLOOKUP(TH!C114,DB!$D$8:$Z$307,23,0)*'6. Multiplikator'!$G$12*VLOOKUP(TH!$E$7,Bevölkerung!$B$9:$F$25,IF($E$38=Optionen!$B$9,5,4),0)/VLOOKUP(C114,DB!$D$8:$AQ$307,40,0))</f>
        <v/>
      </c>
      <c r="H114" s="216"/>
      <c r="I114" s="190" t="str">
        <f>IF(C114="","",IF(COUNTIF($C$17:$C$31,VLOOKUP(C114,DB!$D$8:$BX$307,73,0))&gt;0,CONCATENATE("Bereits in gewähltem Paket '",VLOOKUP(C114,DB!$D$8:$BX$307,73,0),"' enthalten"),""))</f>
        <v/>
      </c>
      <c r="J114" s="190"/>
      <c r="K114" s="190"/>
    </row>
    <row r="115" spans="2:11" hidden="1" outlineLevel="1" x14ac:dyDescent="0.3">
      <c r="B115" t="str">
        <f t="shared" si="3"/>
        <v/>
      </c>
      <c r="C115" s="181"/>
      <c r="D115" s="181"/>
      <c r="E115" s="181"/>
      <c r="F115" s="181"/>
      <c r="G115" s="216" t="str">
        <f>IF(C115="","",VLOOKUP(TH!C115,DB!$D$8:$Z$307,23,0)*'6. Multiplikator'!$G$12*VLOOKUP(TH!$E$7,Bevölkerung!$B$9:$F$25,IF($E$38=Optionen!$B$9,5,4),0)/VLOOKUP(C115,DB!$D$8:$AQ$307,40,0))</f>
        <v/>
      </c>
      <c r="H115" s="216"/>
      <c r="I115" s="190" t="str">
        <f>IF(C115="","",IF(COUNTIF($C$17:$C$31,VLOOKUP(C115,DB!$D$8:$BX$307,73,0))&gt;0,CONCATENATE("Bereits in gewähltem Paket '",VLOOKUP(C115,DB!$D$8:$BX$307,73,0),"' enthalten"),""))</f>
        <v/>
      </c>
      <c r="J115" s="190"/>
      <c r="K115" s="190"/>
    </row>
    <row r="116" spans="2:11" hidden="1" outlineLevel="1" x14ac:dyDescent="0.3">
      <c r="B116" t="str">
        <f t="shared" si="3"/>
        <v/>
      </c>
      <c r="C116" s="181"/>
      <c r="D116" s="181"/>
      <c r="E116" s="181"/>
      <c r="F116" s="181"/>
      <c r="G116" s="216" t="str">
        <f>IF(C116="","",VLOOKUP(TH!C116,DB!$D$8:$Z$307,23,0)*'6. Multiplikator'!$G$12*VLOOKUP(TH!$E$7,Bevölkerung!$B$9:$F$25,IF($E$38=Optionen!$B$9,5,4),0)/VLOOKUP(C116,DB!$D$8:$AQ$307,40,0))</f>
        <v/>
      </c>
      <c r="H116" s="216"/>
      <c r="I116" s="190" t="str">
        <f>IF(C116="","",IF(COUNTIF($C$17:$C$31,VLOOKUP(C116,DB!$D$8:$BX$307,73,0))&gt;0,CONCATENATE("Bereits in gewähltem Paket '",VLOOKUP(C116,DB!$D$8:$BX$307,73,0),"' enthalten"),""))</f>
        <v/>
      </c>
      <c r="J116" s="190"/>
      <c r="K116" s="190"/>
    </row>
    <row r="117" spans="2:11" hidden="1" outlineLevel="1" x14ac:dyDescent="0.3">
      <c r="B117" t="str">
        <f t="shared" si="3"/>
        <v/>
      </c>
      <c r="C117" s="181"/>
      <c r="D117" s="181"/>
      <c r="E117" s="181"/>
      <c r="F117" s="181"/>
      <c r="G117" s="216" t="str">
        <f>IF(C117="","",VLOOKUP(TH!C117,DB!$D$8:$Z$307,23,0)*'6. Multiplikator'!$G$12*VLOOKUP(TH!$E$7,Bevölkerung!$B$9:$F$25,IF($E$38=Optionen!$B$9,5,4),0)/VLOOKUP(C117,DB!$D$8:$AQ$307,40,0))</f>
        <v/>
      </c>
      <c r="H117" s="216"/>
      <c r="I117" s="190" t="str">
        <f>IF(C117="","",IF(COUNTIF($C$17:$C$31,VLOOKUP(C117,DB!$D$8:$BX$307,73,0))&gt;0,CONCATENATE("Bereits in gewähltem Paket '",VLOOKUP(C117,DB!$D$8:$BX$307,73,0),"' enthalten"),""))</f>
        <v/>
      </c>
      <c r="J117" s="190"/>
      <c r="K117" s="190"/>
    </row>
    <row r="118" spans="2:11" hidden="1" outlineLevel="1" x14ac:dyDescent="0.3">
      <c r="B118" t="str">
        <f t="shared" si="3"/>
        <v/>
      </c>
      <c r="C118" s="181"/>
      <c r="D118" s="181"/>
      <c r="E118" s="181"/>
      <c r="F118" s="181"/>
      <c r="G118" s="216" t="str">
        <f>IF(C118="","",VLOOKUP(TH!C118,DB!$D$8:$Z$307,23,0)*'6. Multiplikator'!$G$12*VLOOKUP(TH!$E$7,Bevölkerung!$B$9:$F$25,IF($E$38=Optionen!$B$9,5,4),0)/VLOOKUP(C118,DB!$D$8:$AQ$307,40,0))</f>
        <v/>
      </c>
      <c r="H118" s="216"/>
      <c r="I118" s="190" t="str">
        <f>IF(C118="","",IF(COUNTIF($C$17:$C$31,VLOOKUP(C118,DB!$D$8:$BX$307,73,0))&gt;0,CONCATENATE("Bereits in gewähltem Paket '",VLOOKUP(C118,DB!$D$8:$BX$307,73,0),"' enthalten"),""))</f>
        <v/>
      </c>
      <c r="J118" s="190"/>
      <c r="K118" s="190"/>
    </row>
    <row r="119" spans="2:11" hidden="1" outlineLevel="1" x14ac:dyDescent="0.3">
      <c r="B119" t="str">
        <f t="shared" si="3"/>
        <v/>
      </c>
      <c r="C119" s="181"/>
      <c r="D119" s="181"/>
      <c r="E119" s="181"/>
      <c r="F119" s="181"/>
      <c r="G119" s="216" t="str">
        <f>IF(C119="","",VLOOKUP(TH!C119,DB!$D$8:$Z$307,23,0)*'6. Multiplikator'!$G$12*VLOOKUP(TH!$E$7,Bevölkerung!$B$9:$F$25,IF($E$38=Optionen!$B$9,5,4),0)/VLOOKUP(C119,DB!$D$8:$AQ$307,40,0))</f>
        <v/>
      </c>
      <c r="H119" s="216"/>
      <c r="I119" s="190" t="str">
        <f>IF(C119="","",IF(COUNTIF($C$17:$C$31,VLOOKUP(C119,DB!$D$8:$BX$307,73,0))&gt;0,CONCATENATE("Bereits in gewähltem Paket '",VLOOKUP(C119,DB!$D$8:$BX$307,73,0),"' enthalten"),""))</f>
        <v/>
      </c>
      <c r="J119" s="190"/>
      <c r="K119" s="190"/>
    </row>
    <row r="120" spans="2:11" hidden="1" outlineLevel="1" x14ac:dyDescent="0.3">
      <c r="B120" t="str">
        <f t="shared" si="3"/>
        <v/>
      </c>
      <c r="C120" s="181"/>
      <c r="D120" s="181"/>
      <c r="E120" s="181"/>
      <c r="F120" s="181"/>
      <c r="G120" s="216" t="str">
        <f>IF(C120="","",VLOOKUP(TH!C120,DB!$D$8:$Z$307,23,0)*'6. Multiplikator'!$G$12*VLOOKUP(TH!$E$7,Bevölkerung!$B$9:$F$25,IF($E$38=Optionen!$B$9,5,4),0)/VLOOKUP(C120,DB!$D$8:$AQ$307,40,0))</f>
        <v/>
      </c>
      <c r="H120" s="216"/>
      <c r="I120" s="190" t="str">
        <f>IF(C120="","",IF(COUNTIF($C$17:$C$31,VLOOKUP(C120,DB!$D$8:$BX$307,73,0))&gt;0,CONCATENATE("Bereits in gewähltem Paket '",VLOOKUP(C120,DB!$D$8:$BX$307,73,0),"' enthalten"),""))</f>
        <v/>
      </c>
      <c r="J120" s="190"/>
      <c r="K120" s="190"/>
    </row>
    <row r="121" spans="2:11" hidden="1" outlineLevel="1" x14ac:dyDescent="0.3">
      <c r="B121" t="str">
        <f t="shared" si="3"/>
        <v/>
      </c>
      <c r="C121" s="181"/>
      <c r="D121" s="181"/>
      <c r="E121" s="181"/>
      <c r="F121" s="181"/>
      <c r="G121" s="216" t="str">
        <f>IF(C121="","",VLOOKUP(TH!C121,DB!$D$8:$Z$307,23,0)*'6. Multiplikator'!$G$12*VLOOKUP(TH!$E$7,Bevölkerung!$B$9:$F$25,IF($E$38=Optionen!$B$9,5,4),0)/VLOOKUP(C121,DB!$D$8:$AQ$307,40,0))</f>
        <v/>
      </c>
      <c r="H121" s="216"/>
      <c r="I121" s="190" t="str">
        <f>IF(C121="","",IF(COUNTIF($C$17:$C$31,VLOOKUP(C121,DB!$D$8:$BX$307,73,0))&gt;0,CONCATENATE("Bereits in gewähltem Paket '",VLOOKUP(C121,DB!$D$8:$BX$307,73,0),"' enthalten"),""))</f>
        <v/>
      </c>
      <c r="J121" s="190"/>
      <c r="K121" s="190"/>
    </row>
    <row r="122" spans="2:11" hidden="1" outlineLevel="1" x14ac:dyDescent="0.3">
      <c r="B122" t="str">
        <f t="shared" si="3"/>
        <v/>
      </c>
      <c r="C122" s="181"/>
      <c r="D122" s="181"/>
      <c r="E122" s="181"/>
      <c r="F122" s="181"/>
      <c r="G122" s="216" t="str">
        <f>IF(C122="","",VLOOKUP(TH!C122,DB!$D$8:$Z$307,23,0)*'6. Multiplikator'!$G$12*VLOOKUP(TH!$E$7,Bevölkerung!$B$9:$F$25,IF($E$38=Optionen!$B$9,5,4),0)/VLOOKUP(C122,DB!$D$8:$AQ$307,40,0))</f>
        <v/>
      </c>
      <c r="H122" s="216"/>
      <c r="I122" s="190" t="str">
        <f>IF(C122="","",IF(COUNTIF($C$17:$C$31,VLOOKUP(C122,DB!$D$8:$BX$307,73,0))&gt;0,CONCATENATE("Bereits in gewähltem Paket '",VLOOKUP(C122,DB!$D$8:$BX$307,73,0),"' enthalten"),""))</f>
        <v/>
      </c>
      <c r="J122" s="190"/>
      <c r="K122" s="190"/>
    </row>
    <row r="123" spans="2:11" hidden="1" outlineLevel="1" x14ac:dyDescent="0.3">
      <c r="B123" t="str">
        <f t="shared" si="3"/>
        <v/>
      </c>
      <c r="C123" s="181"/>
      <c r="D123" s="181"/>
      <c r="E123" s="181"/>
      <c r="F123" s="181"/>
      <c r="G123" s="216" t="str">
        <f>IF(C123="","",VLOOKUP(TH!C123,DB!$D$8:$Z$307,23,0)*'6. Multiplikator'!$G$12*VLOOKUP(TH!$E$7,Bevölkerung!$B$9:$F$25,IF($E$38=Optionen!$B$9,5,4),0)/VLOOKUP(C123,DB!$D$8:$AQ$307,40,0))</f>
        <v/>
      </c>
      <c r="H123" s="216"/>
      <c r="I123" s="190" t="str">
        <f>IF(C123="","",IF(COUNTIF($C$17:$C$31,VLOOKUP(C123,DB!$D$8:$BX$307,73,0))&gt;0,CONCATENATE("Bereits in gewähltem Paket '",VLOOKUP(C123,DB!$D$8:$BX$307,73,0),"' enthalten"),""))</f>
        <v/>
      </c>
      <c r="J123" s="190"/>
      <c r="K123" s="190"/>
    </row>
    <row r="124" spans="2:11" hidden="1" outlineLevel="1" x14ac:dyDescent="0.3">
      <c r="B124" t="str">
        <f t="shared" si="3"/>
        <v/>
      </c>
      <c r="C124" s="181"/>
      <c r="D124" s="181"/>
      <c r="E124" s="181"/>
      <c r="F124" s="181"/>
      <c r="G124" s="216" t="str">
        <f>IF(C124="","",VLOOKUP(TH!C124,DB!$D$8:$Z$307,23,0)*'6. Multiplikator'!$G$12*VLOOKUP(TH!$E$7,Bevölkerung!$B$9:$F$25,IF($E$38=Optionen!$B$9,5,4),0)/VLOOKUP(C124,DB!$D$8:$AQ$307,40,0))</f>
        <v/>
      </c>
      <c r="H124" s="216"/>
      <c r="I124" s="190" t="str">
        <f>IF(C124="","",IF(COUNTIF($C$17:$C$31,VLOOKUP(C124,DB!$D$8:$BX$307,73,0))&gt;0,CONCATENATE("Bereits in gewähltem Paket '",VLOOKUP(C124,DB!$D$8:$BX$307,73,0),"' enthalten"),""))</f>
        <v/>
      </c>
      <c r="J124" s="190"/>
      <c r="K124" s="190"/>
    </row>
    <row r="125" spans="2:11" hidden="1" outlineLevel="1" x14ac:dyDescent="0.3">
      <c r="B125" t="str">
        <f t="shared" si="3"/>
        <v/>
      </c>
      <c r="C125" s="181"/>
      <c r="D125" s="181"/>
      <c r="E125" s="181"/>
      <c r="F125" s="181"/>
      <c r="G125" s="216" t="str">
        <f>IF(C125="","",VLOOKUP(TH!C125,DB!$D$8:$Z$307,23,0)*'6. Multiplikator'!$G$12*VLOOKUP(TH!$E$7,Bevölkerung!$B$9:$F$25,IF($E$38=Optionen!$B$9,5,4),0)/VLOOKUP(C125,DB!$D$8:$AQ$307,40,0))</f>
        <v/>
      </c>
      <c r="H125" s="216"/>
      <c r="I125" s="190" t="str">
        <f>IF(C125="","",IF(COUNTIF($C$17:$C$31,VLOOKUP(C125,DB!$D$8:$BX$307,73,0))&gt;0,CONCATENATE("Bereits in gewähltem Paket '",VLOOKUP(C125,DB!$D$8:$BX$307,73,0),"' enthalten"),""))</f>
        <v/>
      </c>
      <c r="J125" s="190"/>
      <c r="K125" s="190"/>
    </row>
    <row r="126" spans="2:11" hidden="1" outlineLevel="1" x14ac:dyDescent="0.3">
      <c r="B126" t="str">
        <f t="shared" si="3"/>
        <v/>
      </c>
      <c r="C126" s="181"/>
      <c r="D126" s="181"/>
      <c r="E126" s="181"/>
      <c r="F126" s="181"/>
      <c r="G126" s="216" t="str">
        <f>IF(C126="","",VLOOKUP(TH!C126,DB!$D$8:$Z$307,23,0)*'6. Multiplikator'!$G$12*VLOOKUP(TH!$E$7,Bevölkerung!$B$9:$F$25,IF($E$38=Optionen!$B$9,5,4),0)/VLOOKUP(C126,DB!$D$8:$AQ$307,40,0))</f>
        <v/>
      </c>
      <c r="H126" s="216"/>
      <c r="I126" s="190" t="str">
        <f>IF(C126="","",IF(COUNTIF($C$17:$C$31,VLOOKUP(C126,DB!$D$8:$BX$307,73,0))&gt;0,CONCATENATE("Bereits in gewähltem Paket '",VLOOKUP(C126,DB!$D$8:$BX$307,73,0),"' enthalten"),""))</f>
        <v/>
      </c>
      <c r="J126" s="190"/>
      <c r="K126" s="190"/>
    </row>
    <row r="127" spans="2:11" hidden="1" outlineLevel="1" x14ac:dyDescent="0.3">
      <c r="B127" t="str">
        <f t="shared" si="3"/>
        <v/>
      </c>
      <c r="C127" s="181"/>
      <c r="D127" s="181"/>
      <c r="E127" s="181"/>
      <c r="F127" s="181"/>
      <c r="G127" s="216" t="str">
        <f>IF(C127="","",VLOOKUP(TH!C127,DB!$D$8:$Z$307,23,0)*'6. Multiplikator'!$G$12*VLOOKUP(TH!$E$7,Bevölkerung!$B$9:$F$25,IF($E$38=Optionen!$B$9,5,4),0)/VLOOKUP(C127,DB!$D$8:$AQ$307,40,0))</f>
        <v/>
      </c>
      <c r="H127" s="216"/>
      <c r="I127" s="190" t="str">
        <f>IF(C127="","",IF(COUNTIF($C$17:$C$31,VLOOKUP(C127,DB!$D$8:$BX$307,73,0))&gt;0,CONCATENATE("Bereits in gewähltem Paket '",VLOOKUP(C127,DB!$D$8:$BX$307,73,0),"' enthalten"),""))</f>
        <v/>
      </c>
      <c r="J127" s="190"/>
      <c r="K127" s="190"/>
    </row>
    <row r="128" spans="2:11" hidden="1" outlineLevel="1" x14ac:dyDescent="0.3">
      <c r="B128" t="str">
        <f t="shared" si="3"/>
        <v/>
      </c>
      <c r="C128" s="181"/>
      <c r="D128" s="181"/>
      <c r="E128" s="181"/>
      <c r="F128" s="181"/>
      <c r="G128" s="216" t="str">
        <f>IF(C128="","",VLOOKUP(TH!C128,DB!$D$8:$Z$307,23,0)*'6. Multiplikator'!$G$12*VLOOKUP(TH!$E$7,Bevölkerung!$B$9:$F$25,IF($E$38=Optionen!$B$9,5,4),0)/VLOOKUP(C128,DB!$D$8:$AQ$307,40,0))</f>
        <v/>
      </c>
      <c r="H128" s="216"/>
      <c r="I128" s="190" t="str">
        <f>IF(C128="","",IF(COUNTIF($C$17:$C$31,VLOOKUP(C128,DB!$D$8:$BX$307,73,0))&gt;0,CONCATENATE("Bereits in gewähltem Paket '",VLOOKUP(C128,DB!$D$8:$BX$307,73,0),"' enthalten"),""))</f>
        <v/>
      </c>
      <c r="J128" s="190"/>
      <c r="K128" s="190"/>
    </row>
    <row r="129" spans="2:11" hidden="1" outlineLevel="1" x14ac:dyDescent="0.3">
      <c r="B129" t="str">
        <f t="shared" si="3"/>
        <v/>
      </c>
      <c r="C129" s="181"/>
      <c r="D129" s="181"/>
      <c r="E129" s="181"/>
      <c r="F129" s="181"/>
      <c r="G129" s="216" t="str">
        <f>IF(C129="","",VLOOKUP(TH!C129,DB!$D$8:$Z$307,23,0)*'6. Multiplikator'!$G$12*VLOOKUP(TH!$E$7,Bevölkerung!$B$9:$F$25,IF($E$38=Optionen!$B$9,5,4),0)/VLOOKUP(C129,DB!$D$8:$AQ$307,40,0))</f>
        <v/>
      </c>
      <c r="H129" s="216"/>
      <c r="I129" s="190" t="str">
        <f>IF(C129="","",IF(COUNTIF($C$17:$C$31,VLOOKUP(C129,DB!$D$8:$BX$307,73,0))&gt;0,CONCATENATE("Bereits in gewähltem Paket '",VLOOKUP(C129,DB!$D$8:$BX$307,73,0),"' enthalten"),""))</f>
        <v/>
      </c>
      <c r="J129" s="190"/>
      <c r="K129" s="190"/>
    </row>
    <row r="130" spans="2:11" hidden="1" outlineLevel="1" x14ac:dyDescent="0.3">
      <c r="B130" t="str">
        <f t="shared" si="3"/>
        <v/>
      </c>
      <c r="C130" s="181"/>
      <c r="D130" s="181"/>
      <c r="E130" s="181"/>
      <c r="F130" s="181"/>
      <c r="G130" s="216" t="str">
        <f>IF(C130="","",VLOOKUP(TH!C130,DB!$D$8:$Z$307,23,0)*'6. Multiplikator'!$G$12*VLOOKUP(TH!$E$7,Bevölkerung!$B$9:$F$25,IF($E$38=Optionen!$B$9,5,4),0)/VLOOKUP(C130,DB!$D$8:$AQ$307,40,0))</f>
        <v/>
      </c>
      <c r="H130" s="216"/>
      <c r="I130" s="190" t="str">
        <f>IF(C130="","",IF(COUNTIF($C$17:$C$31,VLOOKUP(C130,DB!$D$8:$BX$307,73,0))&gt;0,CONCATENATE("Bereits in gewähltem Paket '",VLOOKUP(C130,DB!$D$8:$BX$307,73,0),"' enthalten"),""))</f>
        <v/>
      </c>
      <c r="J130" s="190"/>
      <c r="K130" s="190"/>
    </row>
    <row r="131" spans="2:11" hidden="1" outlineLevel="1" x14ac:dyDescent="0.3">
      <c r="B131" t="str">
        <f t="shared" si="3"/>
        <v/>
      </c>
      <c r="C131" s="181"/>
      <c r="D131" s="181"/>
      <c r="E131" s="181"/>
      <c r="F131" s="181"/>
      <c r="G131" s="216" t="str">
        <f>IF(C131="","",VLOOKUP(TH!C131,DB!$D$8:$Z$307,23,0)*'6. Multiplikator'!$G$12*VLOOKUP(TH!$E$7,Bevölkerung!$B$9:$F$25,IF($E$38=Optionen!$B$9,5,4),0)/VLOOKUP(C131,DB!$D$8:$AQ$307,40,0))</f>
        <v/>
      </c>
      <c r="H131" s="216"/>
      <c r="I131" s="190" t="str">
        <f>IF(C131="","",IF(COUNTIF($C$17:$C$31,VLOOKUP(C131,DB!$D$8:$BX$307,73,0))&gt;0,CONCATENATE("Bereits in gewähltem Paket '",VLOOKUP(C131,DB!$D$8:$BX$307,73,0),"' enthalten"),""))</f>
        <v/>
      </c>
      <c r="J131" s="190"/>
      <c r="K131" s="190"/>
    </row>
    <row r="132" spans="2:11" hidden="1" outlineLevel="1" x14ac:dyDescent="0.3">
      <c r="B132" t="str">
        <f t="shared" si="3"/>
        <v/>
      </c>
      <c r="C132" s="181"/>
      <c r="D132" s="181"/>
      <c r="E132" s="181"/>
      <c r="F132" s="181"/>
      <c r="G132" s="216" t="str">
        <f>IF(C132="","",VLOOKUP(TH!C132,DB!$D$8:$Z$307,23,0)*'6. Multiplikator'!$G$12*VLOOKUP(TH!$E$7,Bevölkerung!$B$9:$F$25,IF($E$38=Optionen!$B$9,5,4),0)/VLOOKUP(C132,DB!$D$8:$AQ$307,40,0))</f>
        <v/>
      </c>
      <c r="H132" s="216"/>
      <c r="I132" s="190" t="str">
        <f>IF(C132="","",IF(COUNTIF($C$17:$C$31,VLOOKUP(C132,DB!$D$8:$BX$307,73,0))&gt;0,CONCATENATE("Bereits in gewähltem Paket '",VLOOKUP(C132,DB!$D$8:$BX$307,73,0),"' enthalten"),""))</f>
        <v/>
      </c>
      <c r="J132" s="190"/>
      <c r="K132" s="190"/>
    </row>
    <row r="133" spans="2:11" hidden="1" outlineLevel="1" x14ac:dyDescent="0.3">
      <c r="B133" t="str">
        <f t="shared" si="3"/>
        <v/>
      </c>
      <c r="C133" s="181"/>
      <c r="D133" s="181"/>
      <c r="E133" s="181"/>
      <c r="F133" s="181"/>
      <c r="G133" s="216" t="str">
        <f>IF(C133="","",VLOOKUP(TH!C133,DB!$D$8:$Z$307,23,0)*'6. Multiplikator'!$G$12*VLOOKUP(TH!$E$7,Bevölkerung!$B$9:$F$25,IF($E$38=Optionen!$B$9,5,4),0)/VLOOKUP(C133,DB!$D$8:$AQ$307,40,0))</f>
        <v/>
      </c>
      <c r="H133" s="216"/>
      <c r="I133" s="190" t="str">
        <f>IF(C133="","",IF(COUNTIF($C$17:$C$31,VLOOKUP(C133,DB!$D$8:$BX$307,73,0))&gt;0,CONCATENATE("Bereits in gewähltem Paket '",VLOOKUP(C133,DB!$D$8:$BX$307,73,0),"' enthalten"),""))</f>
        <v/>
      </c>
      <c r="J133" s="190"/>
      <c r="K133" s="190"/>
    </row>
    <row r="134" spans="2:11" hidden="1" outlineLevel="1" x14ac:dyDescent="0.3">
      <c r="B134" t="str">
        <f t="shared" si="3"/>
        <v/>
      </c>
      <c r="C134" s="181"/>
      <c r="D134" s="181"/>
      <c r="E134" s="181"/>
      <c r="F134" s="181"/>
      <c r="G134" s="216" t="str">
        <f>IF(C134="","",VLOOKUP(TH!C134,DB!$D$8:$Z$307,23,0)*'6. Multiplikator'!$G$12*VLOOKUP(TH!$E$7,Bevölkerung!$B$9:$F$25,IF($E$38=Optionen!$B$9,5,4),0)/VLOOKUP(C134,DB!$D$8:$AQ$307,40,0))</f>
        <v/>
      </c>
      <c r="H134" s="216"/>
      <c r="I134" s="190" t="str">
        <f>IF(C134="","",IF(COUNTIF($C$17:$C$31,VLOOKUP(C134,DB!$D$8:$BX$307,73,0))&gt;0,CONCATENATE("Bereits in gewähltem Paket '",VLOOKUP(C134,DB!$D$8:$BX$307,73,0),"' enthalten"),""))</f>
        <v/>
      </c>
      <c r="J134" s="190"/>
      <c r="K134" s="190"/>
    </row>
    <row r="135" spans="2:11" hidden="1" outlineLevel="1" x14ac:dyDescent="0.3">
      <c r="B135" t="str">
        <f t="shared" si="3"/>
        <v/>
      </c>
      <c r="C135" s="181"/>
      <c r="D135" s="181"/>
      <c r="E135" s="181"/>
      <c r="F135" s="181"/>
      <c r="G135" s="216" t="str">
        <f>IF(C135="","",VLOOKUP(TH!C135,DB!$D$8:$Z$307,23,0)*'6. Multiplikator'!$G$12*VLOOKUP(TH!$E$7,Bevölkerung!$B$9:$F$25,IF($E$38=Optionen!$B$9,5,4),0)/VLOOKUP(C135,DB!$D$8:$AQ$307,40,0))</f>
        <v/>
      </c>
      <c r="H135" s="216"/>
      <c r="I135" s="190" t="str">
        <f>IF(C135="","",IF(COUNTIF($C$17:$C$31,VLOOKUP(C135,DB!$D$8:$BX$307,73,0))&gt;0,CONCATENATE("Bereits in gewähltem Paket '",VLOOKUP(C135,DB!$D$8:$BX$307,73,0),"' enthalten"),""))</f>
        <v/>
      </c>
      <c r="J135" s="190"/>
      <c r="K135" s="190"/>
    </row>
    <row r="136" spans="2:11" hidden="1" outlineLevel="1" x14ac:dyDescent="0.3">
      <c r="B136" t="str">
        <f t="shared" si="3"/>
        <v/>
      </c>
      <c r="C136" s="181"/>
      <c r="D136" s="181"/>
      <c r="E136" s="181"/>
      <c r="F136" s="181"/>
      <c r="G136" s="216" t="str">
        <f>IF(C136="","",VLOOKUP(TH!C136,DB!$D$8:$Z$307,23,0)*'6. Multiplikator'!$G$12*VLOOKUP(TH!$E$7,Bevölkerung!$B$9:$F$25,IF($E$38=Optionen!$B$9,5,4),0)/VLOOKUP(C136,DB!$D$8:$AQ$307,40,0))</f>
        <v/>
      </c>
      <c r="H136" s="216"/>
      <c r="I136" s="190" t="str">
        <f>IF(C136="","",IF(COUNTIF($C$17:$C$31,VLOOKUP(C136,DB!$D$8:$BX$307,73,0))&gt;0,CONCATENATE("Bereits in gewähltem Paket '",VLOOKUP(C136,DB!$D$8:$BX$307,73,0),"' enthalten"),""))</f>
        <v/>
      </c>
      <c r="J136" s="190"/>
      <c r="K136" s="190"/>
    </row>
    <row r="137" spans="2:11" hidden="1" outlineLevel="1" x14ac:dyDescent="0.3">
      <c r="B137" t="str">
        <f t="shared" si="3"/>
        <v/>
      </c>
      <c r="C137" s="181"/>
      <c r="D137" s="181"/>
      <c r="E137" s="181"/>
      <c r="F137" s="181"/>
      <c r="G137" s="216" t="str">
        <f>IF(C137="","",VLOOKUP(TH!C137,DB!$D$8:$Z$307,23,0)*'6. Multiplikator'!$G$12*VLOOKUP(TH!$E$7,Bevölkerung!$B$9:$F$25,IF($E$38=Optionen!$B$9,5,4),0)/VLOOKUP(C137,DB!$D$8:$AQ$307,40,0))</f>
        <v/>
      </c>
      <c r="H137" s="216"/>
      <c r="I137" s="190" t="str">
        <f>IF(C137="","",IF(COUNTIF($C$17:$C$31,VLOOKUP(C137,DB!$D$8:$BX$307,73,0))&gt;0,CONCATENATE("Bereits in gewähltem Paket '",VLOOKUP(C137,DB!$D$8:$BX$307,73,0),"' enthalten"),""))</f>
        <v/>
      </c>
      <c r="J137" s="190"/>
      <c r="K137" s="190"/>
    </row>
    <row r="138" spans="2:11" hidden="1" outlineLevel="1" x14ac:dyDescent="0.3">
      <c r="B138" t="str">
        <f t="shared" si="3"/>
        <v/>
      </c>
      <c r="C138" s="181"/>
      <c r="D138" s="181"/>
      <c r="E138" s="181"/>
      <c r="F138" s="181"/>
      <c r="G138" s="216" t="str">
        <f>IF(C138="","",VLOOKUP(TH!C138,DB!$D$8:$Z$307,23,0)*'6. Multiplikator'!$G$12*VLOOKUP(TH!$E$7,Bevölkerung!$B$9:$F$25,IF($E$38=Optionen!$B$9,5,4),0)/VLOOKUP(C138,DB!$D$8:$AQ$307,40,0))</f>
        <v/>
      </c>
      <c r="H138" s="216"/>
      <c r="I138" s="190" t="str">
        <f>IF(C138="","",IF(COUNTIF($C$17:$C$31,VLOOKUP(C138,DB!$D$8:$BX$307,73,0))&gt;0,CONCATENATE("Bereits in gewähltem Paket '",VLOOKUP(C138,DB!$D$8:$BX$307,73,0),"' enthalten"),""))</f>
        <v/>
      </c>
      <c r="J138" s="190"/>
      <c r="K138" s="190"/>
    </row>
    <row r="139" spans="2:11" hidden="1" outlineLevel="1" x14ac:dyDescent="0.3">
      <c r="B139" t="str">
        <f t="shared" si="3"/>
        <v/>
      </c>
      <c r="C139" s="181"/>
      <c r="D139" s="181"/>
      <c r="E139" s="181"/>
      <c r="F139" s="181"/>
      <c r="G139" s="216" t="str">
        <f>IF(C139="","",VLOOKUP(TH!C139,DB!$D$8:$Z$307,23,0)*'6. Multiplikator'!$G$12*VLOOKUP(TH!$E$7,Bevölkerung!$B$9:$F$25,IF($E$38=Optionen!$B$9,5,4),0)/VLOOKUP(C139,DB!$D$8:$AQ$307,40,0))</f>
        <v/>
      </c>
      <c r="H139" s="216"/>
      <c r="I139" s="190" t="str">
        <f>IF(C139="","",IF(COUNTIF($C$17:$C$31,VLOOKUP(C139,DB!$D$8:$BX$307,73,0))&gt;0,CONCATENATE("Bereits in gewähltem Paket '",VLOOKUP(C139,DB!$D$8:$BX$307,73,0),"' enthalten"),""))</f>
        <v/>
      </c>
      <c r="J139" s="190"/>
      <c r="K139" s="190"/>
    </row>
    <row r="140" spans="2:11" hidden="1" outlineLevel="1" x14ac:dyDescent="0.3">
      <c r="B140" t="str">
        <f t="shared" si="3"/>
        <v/>
      </c>
      <c r="C140" s="181"/>
      <c r="D140" s="181"/>
      <c r="E140" s="181"/>
      <c r="F140" s="181"/>
      <c r="G140" s="216" t="str">
        <f>IF(C140="","",VLOOKUP(TH!C140,DB!$D$8:$Z$307,23,0)*'6. Multiplikator'!$G$12*VLOOKUP(TH!$E$7,Bevölkerung!$B$9:$F$25,IF($E$38=Optionen!$B$9,5,4),0)/VLOOKUP(C140,DB!$D$8:$AQ$307,40,0))</f>
        <v/>
      </c>
      <c r="H140" s="216"/>
      <c r="I140" s="190" t="str">
        <f>IF(C140="","",IF(COUNTIF($C$17:$C$31,VLOOKUP(C140,DB!$D$8:$BX$307,73,0))&gt;0,CONCATENATE("Bereits in gewähltem Paket '",VLOOKUP(C140,DB!$D$8:$BX$307,73,0),"' enthalten"),""))</f>
        <v/>
      </c>
      <c r="J140" s="190"/>
      <c r="K140" s="190"/>
    </row>
    <row r="141" spans="2:11" hidden="1" outlineLevel="1" x14ac:dyDescent="0.3">
      <c r="B141" t="str">
        <f t="shared" si="3"/>
        <v/>
      </c>
      <c r="C141" s="181"/>
      <c r="D141" s="181"/>
      <c r="E141" s="181"/>
      <c r="F141" s="181"/>
      <c r="G141" s="216" t="str">
        <f>IF(C141="","",VLOOKUP(TH!C141,DB!$D$8:$Z$307,23,0)*'6. Multiplikator'!$G$12*VLOOKUP(TH!$E$7,Bevölkerung!$B$9:$F$25,IF($E$38=Optionen!$B$9,5,4),0)/VLOOKUP(C141,DB!$D$8:$AQ$307,40,0))</f>
        <v/>
      </c>
      <c r="H141" s="216"/>
      <c r="I141" s="190" t="str">
        <f>IF(C141="","",IF(COUNTIF($C$17:$C$31,VLOOKUP(C141,DB!$D$8:$BX$307,73,0))&gt;0,CONCATENATE("Bereits in gewähltem Paket '",VLOOKUP(C141,DB!$D$8:$BX$307,73,0),"' enthalten"),""))</f>
        <v/>
      </c>
      <c r="J141" s="190"/>
      <c r="K141" s="190"/>
    </row>
    <row r="142" spans="2:11" hidden="1" outlineLevel="1" x14ac:dyDescent="0.3">
      <c r="B142" t="str">
        <f t="shared" si="3"/>
        <v/>
      </c>
      <c r="C142" s="181"/>
      <c r="D142" s="181"/>
      <c r="E142" s="181"/>
      <c r="F142" s="181"/>
      <c r="G142" s="216" t="str">
        <f>IF(C142="","",VLOOKUP(TH!C142,DB!$D$8:$Z$307,23,0)*'6. Multiplikator'!$G$12*VLOOKUP(TH!$E$7,Bevölkerung!$B$9:$F$25,IF($E$38=Optionen!$B$9,5,4),0)/VLOOKUP(C142,DB!$D$8:$AQ$307,40,0))</f>
        <v/>
      </c>
      <c r="H142" s="216"/>
      <c r="I142" s="190" t="str">
        <f>IF(C142="","",IF(COUNTIF($C$17:$C$31,VLOOKUP(C142,DB!$D$8:$BX$307,73,0))&gt;0,CONCATENATE("Bereits in gewähltem Paket '",VLOOKUP(C142,DB!$D$8:$BX$307,73,0),"' enthalten"),""))</f>
        <v/>
      </c>
      <c r="J142" s="190"/>
      <c r="K142" s="190"/>
    </row>
    <row r="143" spans="2:11" hidden="1" outlineLevel="1" x14ac:dyDescent="0.3">
      <c r="B143" t="str">
        <f t="shared" si="3"/>
        <v/>
      </c>
      <c r="C143" s="181"/>
      <c r="D143" s="181"/>
      <c r="E143" s="181"/>
      <c r="F143" s="181"/>
      <c r="G143" s="216" t="str">
        <f>IF(C143="","",VLOOKUP(TH!C143,DB!$D$8:$Z$307,23,0)*'6. Multiplikator'!$G$12*VLOOKUP(TH!$E$7,Bevölkerung!$B$9:$F$25,IF($E$38=Optionen!$B$9,5,4),0)/VLOOKUP(C143,DB!$D$8:$AQ$307,40,0))</f>
        <v/>
      </c>
      <c r="H143" s="216"/>
      <c r="I143" s="190" t="str">
        <f>IF(C143="","",IF(COUNTIF($C$17:$C$31,VLOOKUP(C143,DB!$D$8:$BX$307,73,0))&gt;0,CONCATENATE("Bereits in gewähltem Paket '",VLOOKUP(C143,DB!$D$8:$BX$307,73,0),"' enthalten"),""))</f>
        <v/>
      </c>
      <c r="J143" s="190"/>
      <c r="K143" s="190"/>
    </row>
    <row r="144" spans="2:11" hidden="1" outlineLevel="1" x14ac:dyDescent="0.3">
      <c r="B144" t="str">
        <f t="shared" si="3"/>
        <v/>
      </c>
      <c r="C144" s="181"/>
      <c r="D144" s="181"/>
      <c r="E144" s="181"/>
      <c r="F144" s="181"/>
      <c r="G144" s="216" t="str">
        <f>IF(C144="","",VLOOKUP(TH!C144,DB!$D$8:$Z$307,23,0)*'6. Multiplikator'!$G$12*VLOOKUP(TH!$E$7,Bevölkerung!$B$9:$F$25,IF($E$38=Optionen!$B$9,5,4),0)/VLOOKUP(C144,DB!$D$8:$AQ$307,40,0))</f>
        <v/>
      </c>
      <c r="H144" s="216"/>
      <c r="I144" s="190" t="str">
        <f>IF(C144="","",IF(COUNTIF($C$17:$C$31,VLOOKUP(C144,DB!$D$8:$BX$307,73,0))&gt;0,CONCATENATE("Bereits in gewähltem Paket '",VLOOKUP(C144,DB!$D$8:$BX$307,73,0),"' enthalten"),""))</f>
        <v/>
      </c>
      <c r="J144" s="190"/>
      <c r="K144" s="190"/>
    </row>
    <row r="145" spans="2:11" hidden="1" outlineLevel="1" x14ac:dyDescent="0.3">
      <c r="B145" t="str">
        <f t="shared" si="3"/>
        <v/>
      </c>
      <c r="C145" s="181"/>
      <c r="D145" s="181"/>
      <c r="E145" s="181"/>
      <c r="F145" s="181"/>
      <c r="G145" s="216" t="str">
        <f>IF(C145="","",VLOOKUP(TH!C145,DB!$D$8:$Z$307,23,0)*'6. Multiplikator'!$G$12*VLOOKUP(TH!$E$7,Bevölkerung!$B$9:$F$25,IF($E$38=Optionen!$B$9,5,4),0)/VLOOKUP(C145,DB!$D$8:$AQ$307,40,0))</f>
        <v/>
      </c>
      <c r="H145" s="216"/>
      <c r="I145" s="190" t="str">
        <f>IF(C145="","",IF(COUNTIF($C$17:$C$31,VLOOKUP(C145,DB!$D$8:$BX$307,73,0))&gt;0,CONCATENATE("Bereits in gewähltem Paket '",VLOOKUP(C145,DB!$D$8:$BX$307,73,0),"' enthalten"),""))</f>
        <v/>
      </c>
      <c r="J145" s="190"/>
      <c r="K145" s="190"/>
    </row>
    <row r="146" spans="2:11" hidden="1" outlineLevel="1" x14ac:dyDescent="0.3">
      <c r="B146" t="str">
        <f t="shared" si="3"/>
        <v/>
      </c>
      <c r="C146" s="181"/>
      <c r="D146" s="181"/>
      <c r="E146" s="181"/>
      <c r="F146" s="181"/>
      <c r="G146" s="216" t="str">
        <f>IF(C146="","",VLOOKUP(TH!C146,DB!$D$8:$Z$307,23,0)*'6. Multiplikator'!$G$12*VLOOKUP(TH!$E$7,Bevölkerung!$B$9:$F$25,IF($E$38=Optionen!$B$9,5,4),0)/VLOOKUP(C146,DB!$D$8:$AQ$307,40,0))</f>
        <v/>
      </c>
      <c r="H146" s="216"/>
      <c r="I146" s="190" t="str">
        <f>IF(C146="","",IF(COUNTIF($C$17:$C$31,VLOOKUP(C146,DB!$D$8:$BX$307,73,0))&gt;0,CONCATENATE("Bereits in gewähltem Paket '",VLOOKUP(C146,DB!$D$8:$BX$307,73,0),"' enthalten"),""))</f>
        <v/>
      </c>
      <c r="J146" s="190"/>
      <c r="K146" s="190"/>
    </row>
    <row r="147" spans="2:11" hidden="1" outlineLevel="1" x14ac:dyDescent="0.3">
      <c r="B147" t="str">
        <f t="shared" si="3"/>
        <v/>
      </c>
      <c r="C147" s="181"/>
      <c r="D147" s="181"/>
      <c r="E147" s="181"/>
      <c r="F147" s="181"/>
      <c r="G147" s="216" t="str">
        <f>IF(C147="","",VLOOKUP(TH!C147,DB!$D$8:$Z$307,23,0)*'6. Multiplikator'!$G$12*VLOOKUP(TH!$E$7,Bevölkerung!$B$9:$F$25,IF($E$38=Optionen!$B$9,5,4),0)/VLOOKUP(C147,DB!$D$8:$AQ$307,40,0))</f>
        <v/>
      </c>
      <c r="H147" s="216"/>
      <c r="I147" s="190" t="str">
        <f>IF(C147="","",IF(COUNTIF($C$17:$C$31,VLOOKUP(C147,DB!$D$8:$BX$307,73,0))&gt;0,CONCATENATE("Bereits in gewähltem Paket '",VLOOKUP(C147,DB!$D$8:$BX$307,73,0),"' enthalten"),""))</f>
        <v/>
      </c>
      <c r="J147" s="190"/>
      <c r="K147" s="190"/>
    </row>
    <row r="148" spans="2:11" hidden="1" outlineLevel="1" x14ac:dyDescent="0.3">
      <c r="B148" t="str">
        <f t="shared" si="3"/>
        <v/>
      </c>
      <c r="C148" s="181"/>
      <c r="D148" s="181"/>
      <c r="E148" s="181"/>
      <c r="F148" s="181"/>
      <c r="G148" s="216" t="str">
        <f>IF(C148="","",VLOOKUP(TH!C148,DB!$D$8:$Z$307,23,0)*'6. Multiplikator'!$G$12*VLOOKUP(TH!$E$7,Bevölkerung!$B$9:$F$25,IF($E$38=Optionen!$B$9,5,4),0)/VLOOKUP(C148,DB!$D$8:$AQ$307,40,0))</f>
        <v/>
      </c>
      <c r="H148" s="216"/>
      <c r="I148" s="190" t="str">
        <f>IF(C148="","",IF(COUNTIF($C$17:$C$31,VLOOKUP(C148,DB!$D$8:$BX$307,73,0))&gt;0,CONCATENATE("Bereits in gewähltem Paket '",VLOOKUP(C148,DB!$D$8:$BX$307,73,0),"' enthalten"),""))</f>
        <v/>
      </c>
      <c r="J148" s="190"/>
      <c r="K148" s="190"/>
    </row>
    <row r="149" spans="2:11" hidden="1" outlineLevel="1" x14ac:dyDescent="0.3">
      <c r="B149" t="str">
        <f t="shared" si="3"/>
        <v/>
      </c>
      <c r="C149" s="181"/>
      <c r="D149" s="181"/>
      <c r="E149" s="181"/>
      <c r="F149" s="181"/>
      <c r="G149" s="216" t="str">
        <f>IF(C149="","",VLOOKUP(TH!C149,DB!$D$8:$Z$307,23,0)*'6. Multiplikator'!$G$12*VLOOKUP(TH!$E$7,Bevölkerung!$B$9:$F$25,IF($E$38=Optionen!$B$9,5,4),0)/VLOOKUP(C149,DB!$D$8:$AQ$307,40,0))</f>
        <v/>
      </c>
      <c r="H149" s="216"/>
      <c r="I149" s="190" t="str">
        <f>IF(C149="","",IF(COUNTIF($C$17:$C$31,VLOOKUP(C149,DB!$D$8:$BX$307,73,0))&gt;0,CONCATENATE("Bereits in gewähltem Paket '",VLOOKUP(C149,DB!$D$8:$BX$307,73,0),"' enthalten"),""))</f>
        <v/>
      </c>
      <c r="J149" s="190"/>
      <c r="K149" s="190"/>
    </row>
    <row r="150" spans="2:11" hidden="1" outlineLevel="1" x14ac:dyDescent="0.3">
      <c r="B150" t="str">
        <f t="shared" si="3"/>
        <v/>
      </c>
      <c r="C150" s="181"/>
      <c r="D150" s="181"/>
      <c r="E150" s="181"/>
      <c r="F150" s="181"/>
      <c r="G150" s="216" t="str">
        <f>IF(C150="","",VLOOKUP(TH!C150,DB!$D$8:$Z$307,23,0)*'6. Multiplikator'!$G$12*VLOOKUP(TH!$E$7,Bevölkerung!$B$9:$F$25,IF($E$38=Optionen!$B$9,5,4),0)/VLOOKUP(C150,DB!$D$8:$AQ$307,40,0))</f>
        <v/>
      </c>
      <c r="H150" s="216"/>
      <c r="I150" s="190" t="str">
        <f>IF(C150="","",IF(COUNTIF($C$17:$C$31,VLOOKUP(C150,DB!$D$8:$BX$307,73,0))&gt;0,CONCATENATE("Bereits in gewähltem Paket '",VLOOKUP(C150,DB!$D$8:$BX$307,73,0),"' enthalten"),""))</f>
        <v/>
      </c>
      <c r="J150" s="190"/>
      <c r="K150" s="190"/>
    </row>
    <row r="151" spans="2:11" hidden="1" outlineLevel="1" x14ac:dyDescent="0.3">
      <c r="B151" t="str">
        <f t="shared" si="3"/>
        <v/>
      </c>
      <c r="C151" s="181"/>
      <c r="D151" s="181"/>
      <c r="E151" s="181"/>
      <c r="F151" s="181"/>
      <c r="G151" s="216" t="str">
        <f>IF(C151="","",VLOOKUP(TH!C151,DB!$D$8:$Z$307,23,0)*'6. Multiplikator'!$G$12*VLOOKUP(TH!$E$7,Bevölkerung!$B$9:$F$25,IF($E$38=Optionen!$B$9,5,4),0)/VLOOKUP(C151,DB!$D$8:$AQ$307,40,0))</f>
        <v/>
      </c>
      <c r="H151" s="216"/>
      <c r="I151" s="190" t="str">
        <f>IF(C151="","",IF(COUNTIF($C$17:$C$31,VLOOKUP(C151,DB!$D$8:$BX$307,73,0))&gt;0,CONCATENATE("Bereits in gewähltem Paket '",VLOOKUP(C151,DB!$D$8:$BX$307,73,0),"' enthalten"),""))</f>
        <v/>
      </c>
      <c r="J151" s="190"/>
      <c r="K151" s="190"/>
    </row>
    <row r="152" spans="2:11" hidden="1" outlineLevel="1" x14ac:dyDescent="0.3">
      <c r="B152" t="str">
        <f t="shared" si="3"/>
        <v/>
      </c>
      <c r="C152" s="181"/>
      <c r="D152" s="181"/>
      <c r="E152" s="181"/>
      <c r="F152" s="181"/>
      <c r="G152" s="216" t="str">
        <f>IF(C152="","",VLOOKUP(TH!C152,DB!$D$8:$Z$307,23,0)*'6. Multiplikator'!$G$12*VLOOKUP(TH!$E$7,Bevölkerung!$B$9:$F$25,IF($E$38=Optionen!$B$9,5,4),0)/VLOOKUP(C152,DB!$D$8:$AQ$307,40,0))</f>
        <v/>
      </c>
      <c r="H152" s="216"/>
      <c r="I152" s="190" t="str">
        <f>IF(C152="","",IF(COUNTIF($C$17:$C$31,VLOOKUP(C152,DB!$D$8:$BX$307,73,0))&gt;0,CONCATENATE("Bereits in gewähltem Paket '",VLOOKUP(C152,DB!$D$8:$BX$307,73,0),"' enthalten"),""))</f>
        <v/>
      </c>
      <c r="J152" s="190"/>
      <c r="K152" s="190"/>
    </row>
    <row r="153" spans="2:11" hidden="1" outlineLevel="1" x14ac:dyDescent="0.3">
      <c r="B153" t="str">
        <f t="shared" si="3"/>
        <v/>
      </c>
      <c r="C153" s="181"/>
      <c r="D153" s="181"/>
      <c r="E153" s="181"/>
      <c r="F153" s="181"/>
      <c r="G153" s="216" t="str">
        <f>IF(C153="","",VLOOKUP(TH!C153,DB!$D$8:$Z$307,23,0)*'6. Multiplikator'!$G$12*VLOOKUP(TH!$E$7,Bevölkerung!$B$9:$F$25,IF($E$38=Optionen!$B$9,5,4),0)/VLOOKUP(C153,DB!$D$8:$AQ$307,40,0))</f>
        <v/>
      </c>
      <c r="H153" s="216"/>
      <c r="I153" s="190" t="str">
        <f>IF(C153="","",IF(COUNTIF($C$17:$C$31,VLOOKUP(C153,DB!$D$8:$BX$307,73,0))&gt;0,CONCATENATE("Bereits in gewähltem Paket '",VLOOKUP(C153,DB!$D$8:$BX$307,73,0),"' enthalten"),""))</f>
        <v/>
      </c>
      <c r="J153" s="190"/>
      <c r="K153" s="190"/>
    </row>
    <row r="154" spans="2:11" hidden="1" outlineLevel="1" x14ac:dyDescent="0.3">
      <c r="B154" t="str">
        <f t="shared" si="3"/>
        <v/>
      </c>
      <c r="C154" s="181"/>
      <c r="D154" s="181"/>
      <c r="E154" s="181"/>
      <c r="F154" s="181"/>
      <c r="G154" s="216" t="str">
        <f>IF(C154="","",VLOOKUP(TH!C154,DB!$D$8:$Z$307,23,0)*'6. Multiplikator'!$G$12*VLOOKUP(TH!$E$7,Bevölkerung!$B$9:$F$25,IF($E$38=Optionen!$B$9,5,4),0)/VLOOKUP(C154,DB!$D$8:$AQ$307,40,0))</f>
        <v/>
      </c>
      <c r="H154" s="216"/>
      <c r="I154" s="190" t="str">
        <f>IF(C154="","",IF(COUNTIF($C$17:$C$31,VLOOKUP(C154,DB!$D$8:$BX$307,73,0))&gt;0,CONCATENATE("Bereits in gewähltem Paket '",VLOOKUP(C154,DB!$D$8:$BX$307,73,0),"' enthalten"),""))</f>
        <v/>
      </c>
      <c r="J154" s="190"/>
      <c r="K154" s="190"/>
    </row>
    <row r="155" spans="2:11" hidden="1" outlineLevel="1" x14ac:dyDescent="0.3">
      <c r="B155" t="str">
        <f t="shared" si="3"/>
        <v/>
      </c>
      <c r="C155" s="181"/>
      <c r="D155" s="181"/>
      <c r="E155" s="181"/>
      <c r="F155" s="181"/>
      <c r="G155" s="216" t="str">
        <f>IF(C155="","",VLOOKUP(TH!C155,DB!$D$8:$Z$307,23,0)*'6. Multiplikator'!$G$12*VLOOKUP(TH!$E$7,Bevölkerung!$B$9:$F$25,IF($E$38=Optionen!$B$9,5,4),0)/VLOOKUP(C155,DB!$D$8:$AQ$307,40,0))</f>
        <v/>
      </c>
      <c r="H155" s="216"/>
      <c r="I155" s="190" t="str">
        <f>IF(C155="","",IF(COUNTIF($C$17:$C$31,VLOOKUP(C155,DB!$D$8:$BX$307,73,0))&gt;0,CONCATENATE("Bereits in gewähltem Paket '",VLOOKUP(C155,DB!$D$8:$BX$307,73,0),"' enthalten"),""))</f>
        <v/>
      </c>
      <c r="J155" s="190"/>
      <c r="K155" s="190"/>
    </row>
    <row r="156" spans="2:11" hidden="1" outlineLevel="1" x14ac:dyDescent="0.3">
      <c r="B156" t="str">
        <f t="shared" si="3"/>
        <v/>
      </c>
      <c r="C156" s="181"/>
      <c r="D156" s="181"/>
      <c r="E156" s="181"/>
      <c r="F156" s="181"/>
      <c r="G156" s="216" t="str">
        <f>IF(C156="","",VLOOKUP(TH!C156,DB!$D$8:$Z$307,23,0)*'6. Multiplikator'!$G$12*VLOOKUP(TH!$E$7,Bevölkerung!$B$9:$F$25,IF($E$38=Optionen!$B$9,5,4),0)/VLOOKUP(C156,DB!$D$8:$AQ$307,40,0))</f>
        <v/>
      </c>
      <c r="H156" s="216"/>
      <c r="I156" s="190" t="str">
        <f>IF(C156="","",IF(COUNTIF($C$17:$C$31,VLOOKUP(C156,DB!$D$8:$BX$307,73,0))&gt;0,CONCATENATE("Bereits in gewähltem Paket '",VLOOKUP(C156,DB!$D$8:$BX$307,73,0),"' enthalten"),""))</f>
        <v/>
      </c>
      <c r="J156" s="190"/>
      <c r="K156" s="190"/>
    </row>
    <row r="157" spans="2:11" hidden="1" outlineLevel="1" x14ac:dyDescent="0.3">
      <c r="B157" t="str">
        <f t="shared" si="3"/>
        <v/>
      </c>
      <c r="C157" s="181"/>
      <c r="D157" s="181"/>
      <c r="E157" s="181"/>
      <c r="F157" s="181"/>
      <c r="G157" s="216" t="str">
        <f>IF(C157="","",VLOOKUP(TH!C157,DB!$D$8:$Z$307,23,0)*'6. Multiplikator'!$G$12*VLOOKUP(TH!$E$7,Bevölkerung!$B$9:$F$25,IF($E$38=Optionen!$B$9,5,4),0)/VLOOKUP(C157,DB!$D$8:$AQ$307,40,0))</f>
        <v/>
      </c>
      <c r="H157" s="216"/>
      <c r="I157" s="190" t="str">
        <f>IF(C157="","",IF(COUNTIF($C$17:$C$31,VLOOKUP(C157,DB!$D$8:$BX$307,73,0))&gt;0,CONCATENATE("Bereits in gewähltem Paket '",VLOOKUP(C157,DB!$D$8:$BX$307,73,0),"' enthalten"),""))</f>
        <v/>
      </c>
      <c r="J157" s="190"/>
      <c r="K157" s="190"/>
    </row>
    <row r="158" spans="2:11" hidden="1" outlineLevel="1" x14ac:dyDescent="0.3">
      <c r="B158" t="str">
        <f t="shared" si="3"/>
        <v/>
      </c>
      <c r="C158" s="181"/>
      <c r="D158" s="181"/>
      <c r="E158" s="181"/>
      <c r="F158" s="181"/>
      <c r="G158" s="216" t="str">
        <f>IF(C158="","",VLOOKUP(TH!C158,DB!$D$8:$Z$307,23,0)*'6. Multiplikator'!$G$12*VLOOKUP(TH!$E$7,Bevölkerung!$B$9:$F$25,IF($E$38=Optionen!$B$9,5,4),0)/VLOOKUP(C158,DB!$D$8:$AQ$307,40,0))</f>
        <v/>
      </c>
      <c r="H158" s="216"/>
      <c r="I158" s="190" t="str">
        <f>IF(C158="","",IF(COUNTIF($C$17:$C$31,VLOOKUP(C158,DB!$D$8:$BX$307,73,0))&gt;0,CONCATENATE("Bereits in gewähltem Paket '",VLOOKUP(C158,DB!$D$8:$BX$307,73,0),"' enthalten"),""))</f>
        <v/>
      </c>
      <c r="J158" s="190"/>
      <c r="K158" s="190"/>
    </row>
    <row r="159" spans="2:11" hidden="1" outlineLevel="1" x14ac:dyDescent="0.3">
      <c r="B159" t="str">
        <f t="shared" si="3"/>
        <v/>
      </c>
      <c r="C159" s="181"/>
      <c r="D159" s="181"/>
      <c r="E159" s="181"/>
      <c r="F159" s="181"/>
      <c r="G159" s="216" t="str">
        <f>IF(C159="","",VLOOKUP(TH!C159,DB!$D$8:$Z$307,23,0)*'6. Multiplikator'!$G$12*VLOOKUP(TH!$E$7,Bevölkerung!$B$9:$F$25,IF($E$38=Optionen!$B$9,5,4),0)/VLOOKUP(C159,DB!$D$8:$AQ$307,40,0))</f>
        <v/>
      </c>
      <c r="H159" s="216"/>
      <c r="I159" s="190" t="str">
        <f>IF(C159="","",IF(COUNTIF($C$17:$C$31,VLOOKUP(C159,DB!$D$8:$BX$307,73,0))&gt;0,CONCATENATE("Bereits in gewähltem Paket '",VLOOKUP(C159,DB!$D$8:$BX$307,73,0),"' enthalten"),""))</f>
        <v/>
      </c>
      <c r="J159" s="190"/>
      <c r="K159" s="190"/>
    </row>
    <row r="160" spans="2:11" hidden="1" outlineLevel="1" x14ac:dyDescent="0.3">
      <c r="B160" t="str">
        <f t="shared" si="3"/>
        <v/>
      </c>
      <c r="C160" s="181"/>
      <c r="D160" s="181"/>
      <c r="E160" s="181"/>
      <c r="F160" s="181"/>
      <c r="G160" s="216" t="str">
        <f>IF(C160="","",VLOOKUP(TH!C160,DB!$D$8:$Z$307,23,0)*'6. Multiplikator'!$G$12*VLOOKUP(TH!$E$7,Bevölkerung!$B$9:$F$25,IF($E$38=Optionen!$B$9,5,4),0)/VLOOKUP(C160,DB!$D$8:$AQ$307,40,0))</f>
        <v/>
      </c>
      <c r="H160" s="216"/>
      <c r="I160" s="190" t="str">
        <f>IF(C160="","",IF(COUNTIF($C$17:$C$31,VLOOKUP(C160,DB!$D$8:$BX$307,73,0))&gt;0,CONCATENATE("Bereits in gewähltem Paket '",VLOOKUP(C160,DB!$D$8:$BX$307,73,0),"' enthalten"),""))</f>
        <v/>
      </c>
      <c r="J160" s="190"/>
      <c r="K160" s="190"/>
    </row>
    <row r="161" spans="2:11" hidden="1" outlineLevel="1" x14ac:dyDescent="0.3">
      <c r="B161" t="str">
        <f t="shared" si="3"/>
        <v/>
      </c>
      <c r="C161" s="181"/>
      <c r="D161" s="181"/>
      <c r="E161" s="181"/>
      <c r="F161" s="181"/>
      <c r="G161" s="216" t="str">
        <f>IF(C161="","",VLOOKUP(TH!C161,DB!$D$8:$Z$307,23,0)*'6. Multiplikator'!$G$12*VLOOKUP(TH!$E$7,Bevölkerung!$B$9:$F$25,IF($E$38=Optionen!$B$9,5,4),0)/VLOOKUP(C161,DB!$D$8:$AQ$307,40,0))</f>
        <v/>
      </c>
      <c r="H161" s="216"/>
      <c r="I161" s="190" t="str">
        <f>IF(C161="","",IF(COUNTIF($C$17:$C$31,VLOOKUP(C161,DB!$D$8:$BX$307,73,0))&gt;0,CONCATENATE("Bereits in gewähltem Paket '",VLOOKUP(C161,DB!$D$8:$BX$307,73,0),"' enthalten"),""))</f>
        <v/>
      </c>
      <c r="J161" s="190"/>
      <c r="K161" s="190"/>
    </row>
    <row r="162" spans="2:11" hidden="1" outlineLevel="1" x14ac:dyDescent="0.3">
      <c r="B162" t="str">
        <f t="shared" si="3"/>
        <v/>
      </c>
      <c r="C162" s="181"/>
      <c r="D162" s="181"/>
      <c r="E162" s="181"/>
      <c r="F162" s="181"/>
      <c r="G162" s="216" t="str">
        <f>IF(C162="","",VLOOKUP(TH!C162,DB!$D$8:$Z$307,23,0)*'6. Multiplikator'!$G$12*VLOOKUP(TH!$E$7,Bevölkerung!$B$9:$F$25,IF($E$38=Optionen!$B$9,5,4),0)/VLOOKUP(C162,DB!$D$8:$AQ$307,40,0))</f>
        <v/>
      </c>
      <c r="H162" s="216"/>
      <c r="I162" s="190" t="str">
        <f>IF(C162="","",IF(COUNTIF($C$17:$C$31,VLOOKUP(C162,DB!$D$8:$BX$307,73,0))&gt;0,CONCATENATE("Bereits in gewähltem Paket '",VLOOKUP(C162,DB!$D$8:$BX$307,73,0),"' enthalten"),""))</f>
        <v/>
      </c>
      <c r="J162" s="190"/>
      <c r="K162" s="190"/>
    </row>
    <row r="163" spans="2:11" hidden="1" outlineLevel="1" x14ac:dyDescent="0.3">
      <c r="B163" t="str">
        <f t="shared" si="3"/>
        <v/>
      </c>
      <c r="C163" s="181"/>
      <c r="D163" s="181"/>
      <c r="E163" s="181"/>
      <c r="F163" s="181"/>
      <c r="G163" s="216" t="str">
        <f>IF(C163="","",VLOOKUP(TH!C163,DB!$D$8:$Z$307,23,0)*'6. Multiplikator'!$G$12*VLOOKUP(TH!$E$7,Bevölkerung!$B$9:$F$25,IF($E$38=Optionen!$B$9,5,4),0)/VLOOKUP(C163,DB!$D$8:$AQ$307,40,0))</f>
        <v/>
      </c>
      <c r="H163" s="216"/>
      <c r="I163" s="190" t="str">
        <f>IF(C163="","",IF(COUNTIF($C$17:$C$31,VLOOKUP(C163,DB!$D$8:$BX$307,73,0))&gt;0,CONCATENATE("Bereits in gewähltem Paket '",VLOOKUP(C163,DB!$D$8:$BX$307,73,0),"' enthalten"),""))</f>
        <v/>
      </c>
      <c r="J163" s="190"/>
      <c r="K163" s="190"/>
    </row>
    <row r="164" spans="2:11" hidden="1" outlineLevel="1" x14ac:dyDescent="0.3">
      <c r="B164" t="str">
        <f t="shared" si="3"/>
        <v/>
      </c>
      <c r="C164" s="181"/>
      <c r="D164" s="181"/>
      <c r="E164" s="181"/>
      <c r="F164" s="181"/>
      <c r="G164" s="216" t="str">
        <f>IF(C164="","",VLOOKUP(TH!C164,DB!$D$8:$Z$307,23,0)*'6. Multiplikator'!$G$12*VLOOKUP(TH!$E$7,Bevölkerung!$B$9:$F$25,IF($E$38=Optionen!$B$9,5,4),0)/VLOOKUP(C164,DB!$D$8:$AQ$307,40,0))</f>
        <v/>
      </c>
      <c r="H164" s="216"/>
      <c r="I164" s="190" t="str">
        <f>IF(C164="","",IF(COUNTIF($C$17:$C$31,VLOOKUP(C164,DB!$D$8:$BX$307,73,0))&gt;0,CONCATENATE("Bereits in gewähltem Paket '",VLOOKUP(C164,DB!$D$8:$BX$307,73,0),"' enthalten"),""))</f>
        <v/>
      </c>
      <c r="J164" s="190"/>
      <c r="K164" s="190"/>
    </row>
    <row r="165" spans="2:11" hidden="1" outlineLevel="1" x14ac:dyDescent="0.3">
      <c r="B165" t="str">
        <f t="shared" si="3"/>
        <v/>
      </c>
      <c r="C165" s="181"/>
      <c r="D165" s="181"/>
      <c r="E165" s="181"/>
      <c r="F165" s="181"/>
      <c r="G165" s="216" t="str">
        <f>IF(C165="","",VLOOKUP(TH!C165,DB!$D$8:$Z$307,23,0)*'6. Multiplikator'!$G$12*VLOOKUP(TH!$E$7,Bevölkerung!$B$9:$F$25,IF($E$38=Optionen!$B$9,5,4),0)/VLOOKUP(C165,DB!$D$8:$AQ$307,40,0))</f>
        <v/>
      </c>
      <c r="H165" s="216"/>
      <c r="I165" s="190" t="str">
        <f>IF(C165="","",IF(COUNTIF($C$17:$C$31,VLOOKUP(C165,DB!$D$8:$BX$307,73,0))&gt;0,CONCATENATE("Bereits in gewähltem Paket '",VLOOKUP(C165,DB!$D$8:$BX$307,73,0),"' enthalten"),""))</f>
        <v/>
      </c>
      <c r="J165" s="190"/>
      <c r="K165" s="190"/>
    </row>
    <row r="166" spans="2:11" hidden="1" outlineLevel="1" x14ac:dyDescent="0.3">
      <c r="B166" t="str">
        <f t="shared" si="3"/>
        <v/>
      </c>
      <c r="C166" s="181"/>
      <c r="D166" s="181"/>
      <c r="E166" s="181"/>
      <c r="F166" s="181"/>
      <c r="G166" s="216" t="str">
        <f>IF(C166="","",VLOOKUP(TH!C166,DB!$D$8:$Z$307,23,0)*'6. Multiplikator'!$G$12*VLOOKUP(TH!$E$7,Bevölkerung!$B$9:$F$25,IF($E$38=Optionen!$B$9,5,4),0)/VLOOKUP(C166,DB!$D$8:$AQ$307,40,0))</f>
        <v/>
      </c>
      <c r="H166" s="216"/>
      <c r="I166" s="190" t="str">
        <f>IF(C166="","",IF(COUNTIF($C$17:$C$31,VLOOKUP(C166,DB!$D$8:$BX$307,73,0))&gt;0,CONCATENATE("Bereits in gewähltem Paket '",VLOOKUP(C166,DB!$D$8:$BX$307,73,0),"' enthalten"),""))</f>
        <v/>
      </c>
      <c r="J166" s="190"/>
      <c r="K166" s="190"/>
    </row>
    <row r="167" spans="2:11" hidden="1" outlineLevel="1" x14ac:dyDescent="0.3">
      <c r="B167" t="str">
        <f t="shared" si="3"/>
        <v/>
      </c>
      <c r="C167" s="181"/>
      <c r="D167" s="181"/>
      <c r="E167" s="181"/>
      <c r="F167" s="181"/>
      <c r="G167" s="216" t="str">
        <f>IF(C167="","",VLOOKUP(TH!C167,DB!$D$8:$Z$307,23,0)*'6. Multiplikator'!$G$12*VLOOKUP(TH!$E$7,Bevölkerung!$B$9:$F$25,IF($E$38=Optionen!$B$9,5,4),0)/VLOOKUP(C167,DB!$D$8:$AQ$307,40,0))</f>
        <v/>
      </c>
      <c r="H167" s="216"/>
      <c r="I167" s="190" t="str">
        <f>IF(C167="","",IF(COUNTIF($C$17:$C$31,VLOOKUP(C167,DB!$D$8:$BX$307,73,0))&gt;0,CONCATENATE("Bereits in gewähltem Paket '",VLOOKUP(C167,DB!$D$8:$BX$307,73,0),"' enthalten"),""))</f>
        <v/>
      </c>
      <c r="J167" s="190"/>
      <c r="K167" s="190"/>
    </row>
    <row r="168" spans="2:11" hidden="1" outlineLevel="1" x14ac:dyDescent="0.3">
      <c r="B168" t="str">
        <f t="shared" si="3"/>
        <v/>
      </c>
      <c r="C168" s="181"/>
      <c r="D168" s="181"/>
      <c r="E168" s="181"/>
      <c r="F168" s="181"/>
      <c r="G168" s="216" t="str">
        <f>IF(C168="","",VLOOKUP(TH!C168,DB!$D$8:$Z$307,23,0)*'6. Multiplikator'!$G$12*VLOOKUP(TH!$E$7,Bevölkerung!$B$9:$F$25,IF($E$38=Optionen!$B$9,5,4),0)/VLOOKUP(C168,DB!$D$8:$AQ$307,40,0))</f>
        <v/>
      </c>
      <c r="H168" s="216"/>
      <c r="I168" s="190" t="str">
        <f>IF(C168="","",IF(COUNTIF($C$17:$C$31,VLOOKUP(C168,DB!$D$8:$BX$307,73,0))&gt;0,CONCATENATE("Bereits in gewähltem Paket '",VLOOKUP(C168,DB!$D$8:$BX$307,73,0),"' enthalten"),""))</f>
        <v/>
      </c>
      <c r="J168" s="190"/>
      <c r="K168" s="190"/>
    </row>
    <row r="169" spans="2:11" hidden="1" outlineLevel="1" x14ac:dyDescent="0.3">
      <c r="B169" t="str">
        <f t="shared" si="3"/>
        <v/>
      </c>
      <c r="C169" s="181"/>
      <c r="D169" s="181"/>
      <c r="E169" s="181"/>
      <c r="F169" s="181"/>
      <c r="G169" s="216" t="str">
        <f>IF(C169="","",VLOOKUP(TH!C169,DB!$D$8:$Z$307,23,0)*'6. Multiplikator'!$G$12*VLOOKUP(TH!$E$7,Bevölkerung!$B$9:$F$25,IF($E$38=Optionen!$B$9,5,4),0)/VLOOKUP(C169,DB!$D$8:$AQ$307,40,0))</f>
        <v/>
      </c>
      <c r="H169" s="216"/>
      <c r="I169" s="190" t="str">
        <f>IF(C169="","",IF(COUNTIF($C$17:$C$31,VLOOKUP(C169,DB!$D$8:$BX$307,73,0))&gt;0,CONCATENATE("Bereits in gewähltem Paket '",VLOOKUP(C169,DB!$D$8:$BX$307,73,0),"' enthalten"),""))</f>
        <v/>
      </c>
      <c r="J169" s="190"/>
      <c r="K169" s="190"/>
    </row>
    <row r="170" spans="2:11" hidden="1" outlineLevel="1" x14ac:dyDescent="0.3">
      <c r="B170" t="str">
        <f t="shared" si="3"/>
        <v/>
      </c>
      <c r="C170" s="181"/>
      <c r="D170" s="181"/>
      <c r="E170" s="181"/>
      <c r="F170" s="181"/>
      <c r="G170" s="216" t="str">
        <f>IF(C170="","",VLOOKUP(TH!C170,DB!$D$8:$Z$307,23,0)*'6. Multiplikator'!$G$12*VLOOKUP(TH!$E$7,Bevölkerung!$B$9:$F$25,IF($E$38=Optionen!$B$9,5,4),0)/VLOOKUP(C170,DB!$D$8:$AQ$307,40,0))</f>
        <v/>
      </c>
      <c r="H170" s="216"/>
      <c r="I170" s="190" t="str">
        <f>IF(C170="","",IF(COUNTIF($C$17:$C$31,VLOOKUP(C170,DB!$D$8:$BX$307,73,0))&gt;0,CONCATENATE("Bereits in gewähltem Paket '",VLOOKUP(C170,DB!$D$8:$BX$307,73,0),"' enthalten"),""))</f>
        <v/>
      </c>
      <c r="J170" s="190"/>
      <c r="K170" s="190"/>
    </row>
    <row r="171" spans="2:11" hidden="1" outlineLevel="1" x14ac:dyDescent="0.3">
      <c r="B171" t="str">
        <f t="shared" si="3"/>
        <v/>
      </c>
      <c r="C171" s="181"/>
      <c r="D171" s="181"/>
      <c r="E171" s="181"/>
      <c r="F171" s="181"/>
      <c r="G171" s="216" t="str">
        <f>IF(C171="","",VLOOKUP(TH!C171,DB!$D$8:$Z$307,23,0)*'6. Multiplikator'!$G$12*VLOOKUP(TH!$E$7,Bevölkerung!$B$9:$F$25,IF($E$38=Optionen!$B$9,5,4),0)/VLOOKUP(C171,DB!$D$8:$AQ$307,40,0))</f>
        <v/>
      </c>
      <c r="H171" s="216"/>
      <c r="I171" s="190" t="str">
        <f>IF(C171="","",IF(COUNTIF($C$17:$C$31,VLOOKUP(C171,DB!$D$8:$BX$307,73,0))&gt;0,CONCATENATE("Bereits in gewähltem Paket '",VLOOKUP(C171,DB!$D$8:$BX$307,73,0),"' enthalten"),""))</f>
        <v/>
      </c>
      <c r="J171" s="190"/>
      <c r="K171" s="190"/>
    </row>
    <row r="172" spans="2:11" hidden="1" outlineLevel="1" x14ac:dyDescent="0.3">
      <c r="B172" t="str">
        <f t="shared" ref="B172:B192" si="4">IF(C172&lt;&gt;"",B171+1,"")</f>
        <v/>
      </c>
      <c r="C172" s="181"/>
      <c r="D172" s="181"/>
      <c r="E172" s="181"/>
      <c r="F172" s="181"/>
      <c r="G172" s="216" t="str">
        <f>IF(C172="","",VLOOKUP(TH!C172,DB!$D$8:$Z$307,23,0)*'6. Multiplikator'!$G$12*VLOOKUP(TH!$E$7,Bevölkerung!$B$9:$F$25,IF($E$38=Optionen!$B$9,5,4),0)/VLOOKUP(C172,DB!$D$8:$AQ$307,40,0))</f>
        <v/>
      </c>
      <c r="H172" s="216"/>
      <c r="I172" s="190" t="str">
        <f>IF(C172="","",IF(COUNTIF($C$17:$C$31,VLOOKUP(C172,DB!$D$8:$BX$307,73,0))&gt;0,CONCATENATE("Bereits in gewähltem Paket '",VLOOKUP(C172,DB!$D$8:$BX$307,73,0),"' enthalten"),""))</f>
        <v/>
      </c>
      <c r="J172" s="190"/>
      <c r="K172" s="190"/>
    </row>
    <row r="173" spans="2:11" hidden="1" outlineLevel="1" x14ac:dyDescent="0.3">
      <c r="B173" t="str">
        <f t="shared" si="4"/>
        <v/>
      </c>
      <c r="C173" s="181"/>
      <c r="D173" s="181"/>
      <c r="E173" s="181"/>
      <c r="F173" s="181"/>
      <c r="G173" s="216" t="str">
        <f>IF(C173="","",VLOOKUP(TH!C173,DB!$D$8:$Z$307,23,0)*'6. Multiplikator'!$G$12*VLOOKUP(TH!$E$7,Bevölkerung!$B$9:$F$25,IF($E$38=Optionen!$B$9,5,4),0)/VLOOKUP(C173,DB!$D$8:$AQ$307,40,0))</f>
        <v/>
      </c>
      <c r="H173" s="216"/>
      <c r="I173" s="190" t="str">
        <f>IF(C173="","",IF(COUNTIF($C$17:$C$31,VLOOKUP(C173,DB!$D$8:$BX$307,73,0))&gt;0,CONCATENATE("Bereits in gewähltem Paket '",VLOOKUP(C173,DB!$D$8:$BX$307,73,0),"' enthalten"),""))</f>
        <v/>
      </c>
      <c r="J173" s="190"/>
      <c r="K173" s="190"/>
    </row>
    <row r="174" spans="2:11" hidden="1" outlineLevel="1" x14ac:dyDescent="0.3">
      <c r="B174" t="str">
        <f t="shared" si="4"/>
        <v/>
      </c>
      <c r="C174" s="181"/>
      <c r="D174" s="181"/>
      <c r="E174" s="181"/>
      <c r="F174" s="181"/>
      <c r="G174" s="216" t="str">
        <f>IF(C174="","",VLOOKUP(TH!C174,DB!$D$8:$Z$307,23,0)*'6. Multiplikator'!$G$12*VLOOKUP(TH!$E$7,Bevölkerung!$B$9:$F$25,IF($E$38=Optionen!$B$9,5,4),0)/VLOOKUP(C174,DB!$D$8:$AQ$307,40,0))</f>
        <v/>
      </c>
      <c r="H174" s="216"/>
      <c r="I174" s="190" t="str">
        <f>IF(C174="","",IF(COUNTIF($C$17:$C$31,VLOOKUP(C174,DB!$D$8:$BX$307,73,0))&gt;0,CONCATENATE("Bereits in gewähltem Paket '",VLOOKUP(C174,DB!$D$8:$BX$307,73,0),"' enthalten"),""))</f>
        <v/>
      </c>
      <c r="J174" s="190"/>
      <c r="K174" s="190"/>
    </row>
    <row r="175" spans="2:11" hidden="1" outlineLevel="1" x14ac:dyDescent="0.3">
      <c r="B175" t="str">
        <f t="shared" si="4"/>
        <v/>
      </c>
      <c r="C175" s="181"/>
      <c r="D175" s="181"/>
      <c r="E175" s="181"/>
      <c r="F175" s="181"/>
      <c r="G175" s="216" t="str">
        <f>IF(C175="","",VLOOKUP(TH!C175,DB!$D$8:$Z$307,23,0)*'6. Multiplikator'!$G$12*VLOOKUP(TH!$E$7,Bevölkerung!$B$9:$F$25,IF($E$38=Optionen!$B$9,5,4),0)/VLOOKUP(C175,DB!$D$8:$AQ$307,40,0))</f>
        <v/>
      </c>
      <c r="H175" s="216"/>
      <c r="I175" s="190" t="str">
        <f>IF(C175="","",IF(COUNTIF($C$17:$C$31,VLOOKUP(C175,DB!$D$8:$BX$307,73,0))&gt;0,CONCATENATE("Bereits in gewähltem Paket '",VLOOKUP(C175,DB!$D$8:$BX$307,73,0),"' enthalten"),""))</f>
        <v/>
      </c>
      <c r="J175" s="190"/>
      <c r="K175" s="190"/>
    </row>
    <row r="176" spans="2:11" hidden="1" outlineLevel="1" x14ac:dyDescent="0.3">
      <c r="B176" t="str">
        <f t="shared" si="4"/>
        <v/>
      </c>
      <c r="C176" s="181"/>
      <c r="D176" s="181"/>
      <c r="E176" s="181"/>
      <c r="F176" s="181"/>
      <c r="G176" s="216" t="str">
        <f>IF(C176="","",VLOOKUP(TH!C176,DB!$D$8:$Z$307,23,0)*'6. Multiplikator'!$G$12*VLOOKUP(TH!$E$7,Bevölkerung!$B$9:$F$25,IF($E$38=Optionen!$B$9,5,4),0)/VLOOKUP(C176,DB!$D$8:$AQ$307,40,0))</f>
        <v/>
      </c>
      <c r="H176" s="216"/>
      <c r="I176" s="190" t="str">
        <f>IF(C176="","",IF(COUNTIF($C$17:$C$31,VLOOKUP(C176,DB!$D$8:$BX$307,73,0))&gt;0,CONCATENATE("Bereits in gewähltem Paket '",VLOOKUP(C176,DB!$D$8:$BX$307,73,0),"' enthalten"),""))</f>
        <v/>
      </c>
      <c r="J176" s="190"/>
      <c r="K176" s="190"/>
    </row>
    <row r="177" spans="2:11" hidden="1" outlineLevel="1" x14ac:dyDescent="0.3">
      <c r="B177" t="str">
        <f t="shared" si="4"/>
        <v/>
      </c>
      <c r="C177" s="181"/>
      <c r="D177" s="181"/>
      <c r="E177" s="181"/>
      <c r="F177" s="181"/>
      <c r="G177" s="216" t="str">
        <f>IF(C177="","",VLOOKUP(TH!C177,DB!$D$8:$Z$307,23,0)*'6. Multiplikator'!$G$12*VLOOKUP(TH!$E$7,Bevölkerung!$B$9:$F$25,IF($E$38=Optionen!$B$9,5,4),0)/VLOOKUP(C177,DB!$D$8:$AQ$307,40,0))</f>
        <v/>
      </c>
      <c r="H177" s="216"/>
      <c r="I177" s="190" t="str">
        <f>IF(C177="","",IF(COUNTIF($C$17:$C$31,VLOOKUP(C177,DB!$D$8:$BX$307,73,0))&gt;0,CONCATENATE("Bereits in gewähltem Paket '",VLOOKUP(C177,DB!$D$8:$BX$307,73,0),"' enthalten"),""))</f>
        <v/>
      </c>
      <c r="J177" s="190"/>
      <c r="K177" s="190"/>
    </row>
    <row r="178" spans="2:11" hidden="1" outlineLevel="1" x14ac:dyDescent="0.3">
      <c r="B178" t="str">
        <f t="shared" si="4"/>
        <v/>
      </c>
      <c r="C178" s="181"/>
      <c r="D178" s="181"/>
      <c r="E178" s="181"/>
      <c r="F178" s="181"/>
      <c r="G178" s="216" t="str">
        <f>IF(C178="","",VLOOKUP(TH!C178,DB!$D$8:$Z$307,23,0)*'6. Multiplikator'!$G$12*VLOOKUP(TH!$E$7,Bevölkerung!$B$9:$F$25,IF($E$38=Optionen!$B$9,5,4),0)/VLOOKUP(C178,DB!$D$8:$AQ$307,40,0))</f>
        <v/>
      </c>
      <c r="H178" s="216"/>
      <c r="I178" s="190" t="str">
        <f>IF(C178="","",IF(COUNTIF($C$17:$C$31,VLOOKUP(C178,DB!$D$8:$BX$307,73,0))&gt;0,CONCATENATE("Bereits in gewähltem Paket '",VLOOKUP(C178,DB!$D$8:$BX$307,73,0),"' enthalten"),""))</f>
        <v/>
      </c>
      <c r="J178" s="190"/>
      <c r="K178" s="190"/>
    </row>
    <row r="179" spans="2:11" hidden="1" outlineLevel="1" x14ac:dyDescent="0.3">
      <c r="B179" t="str">
        <f t="shared" si="4"/>
        <v/>
      </c>
      <c r="C179" s="181"/>
      <c r="D179" s="181"/>
      <c r="E179" s="181"/>
      <c r="F179" s="181"/>
      <c r="G179" s="216" t="str">
        <f>IF(C179="","",VLOOKUP(TH!C179,DB!$D$8:$Z$307,23,0)*'6. Multiplikator'!$G$12*VLOOKUP(TH!$E$7,Bevölkerung!$B$9:$F$25,IF($E$38=Optionen!$B$9,5,4),0)/VLOOKUP(C179,DB!$D$8:$AQ$307,40,0))</f>
        <v/>
      </c>
      <c r="H179" s="216"/>
      <c r="I179" s="190" t="str">
        <f>IF(C179="","",IF(COUNTIF($C$17:$C$31,VLOOKUP(C179,DB!$D$8:$BX$307,73,0))&gt;0,CONCATENATE("Bereits in gewähltem Paket '",VLOOKUP(C179,DB!$D$8:$BX$307,73,0),"' enthalten"),""))</f>
        <v/>
      </c>
      <c r="J179" s="190"/>
      <c r="K179" s="190"/>
    </row>
    <row r="180" spans="2:11" hidden="1" outlineLevel="1" x14ac:dyDescent="0.3">
      <c r="B180" t="str">
        <f t="shared" si="4"/>
        <v/>
      </c>
      <c r="C180" s="181"/>
      <c r="D180" s="181"/>
      <c r="E180" s="181"/>
      <c r="F180" s="181"/>
      <c r="G180" s="216" t="str">
        <f>IF(C180="","",VLOOKUP(TH!C180,DB!$D$8:$Z$307,23,0)*'6. Multiplikator'!$G$12*VLOOKUP(TH!$E$7,Bevölkerung!$B$9:$F$25,IF($E$38=Optionen!$B$9,5,4),0)/VLOOKUP(C180,DB!$D$8:$AQ$307,40,0))</f>
        <v/>
      </c>
      <c r="H180" s="216"/>
      <c r="I180" s="190" t="str">
        <f>IF(C180="","",IF(COUNTIF($C$17:$C$31,VLOOKUP(C180,DB!$D$8:$BX$307,73,0))&gt;0,CONCATENATE("Bereits in gewähltem Paket '",VLOOKUP(C180,DB!$D$8:$BX$307,73,0),"' enthalten"),""))</f>
        <v/>
      </c>
      <c r="J180" s="190"/>
      <c r="K180" s="190"/>
    </row>
    <row r="181" spans="2:11" hidden="1" outlineLevel="1" x14ac:dyDescent="0.3">
      <c r="B181" t="str">
        <f t="shared" si="4"/>
        <v/>
      </c>
      <c r="C181" s="181"/>
      <c r="D181" s="181"/>
      <c r="E181" s="181"/>
      <c r="F181" s="181"/>
      <c r="G181" s="216" t="str">
        <f>IF(C181="","",VLOOKUP(TH!C181,DB!$D$8:$Z$307,23,0)*'6. Multiplikator'!$G$12*VLOOKUP(TH!$E$7,Bevölkerung!$B$9:$F$25,IF($E$38=Optionen!$B$9,5,4),0)/VLOOKUP(C181,DB!$D$8:$AQ$307,40,0))</f>
        <v/>
      </c>
      <c r="H181" s="216"/>
      <c r="I181" s="190" t="str">
        <f>IF(C181="","",IF(COUNTIF($C$17:$C$31,VLOOKUP(C181,DB!$D$8:$BX$307,73,0))&gt;0,CONCATENATE("Bereits in gewähltem Paket '",VLOOKUP(C181,DB!$D$8:$BX$307,73,0),"' enthalten"),""))</f>
        <v/>
      </c>
      <c r="J181" s="190"/>
      <c r="K181" s="190"/>
    </row>
    <row r="182" spans="2:11" hidden="1" outlineLevel="1" x14ac:dyDescent="0.3">
      <c r="B182" t="str">
        <f t="shared" si="4"/>
        <v/>
      </c>
      <c r="C182" s="181"/>
      <c r="D182" s="181"/>
      <c r="E182" s="181"/>
      <c r="F182" s="181"/>
      <c r="G182" s="216" t="str">
        <f>IF(C182="","",VLOOKUP(TH!C182,DB!$D$8:$Z$307,23,0)*'6. Multiplikator'!$G$12*VLOOKUP(TH!$E$7,Bevölkerung!$B$9:$F$25,IF($E$38=Optionen!$B$9,5,4),0)/VLOOKUP(C182,DB!$D$8:$AQ$307,40,0))</f>
        <v/>
      </c>
      <c r="H182" s="216"/>
      <c r="I182" s="190" t="str">
        <f>IF(C182="","",IF(COUNTIF($C$17:$C$31,VLOOKUP(C182,DB!$D$8:$BX$307,73,0))&gt;0,CONCATENATE("Bereits in gewähltem Paket '",VLOOKUP(C182,DB!$D$8:$BX$307,73,0),"' enthalten"),""))</f>
        <v/>
      </c>
      <c r="J182" s="190"/>
      <c r="K182" s="190"/>
    </row>
    <row r="183" spans="2:11" hidden="1" outlineLevel="1" x14ac:dyDescent="0.3">
      <c r="B183" t="str">
        <f t="shared" si="4"/>
        <v/>
      </c>
      <c r="C183" s="181"/>
      <c r="D183" s="181"/>
      <c r="E183" s="181"/>
      <c r="F183" s="181"/>
      <c r="G183" s="216" t="str">
        <f>IF(C183="","",VLOOKUP(TH!C183,DB!$D$8:$Z$307,23,0)*'6. Multiplikator'!$G$12*VLOOKUP(TH!$E$7,Bevölkerung!$B$9:$F$25,IF($E$38=Optionen!$B$9,5,4),0)/VLOOKUP(C183,DB!$D$8:$AQ$307,40,0))</f>
        <v/>
      </c>
      <c r="H183" s="216"/>
      <c r="I183" s="190" t="str">
        <f>IF(C183="","",IF(COUNTIF($C$17:$C$31,VLOOKUP(C183,DB!$D$8:$BX$307,73,0))&gt;0,CONCATENATE("Bereits in gewähltem Paket '",VLOOKUP(C183,DB!$D$8:$BX$307,73,0),"' enthalten"),""))</f>
        <v/>
      </c>
      <c r="J183" s="190"/>
      <c r="K183" s="190"/>
    </row>
    <row r="184" spans="2:11" hidden="1" outlineLevel="1" x14ac:dyDescent="0.3">
      <c r="B184" t="str">
        <f t="shared" si="4"/>
        <v/>
      </c>
      <c r="C184" s="181"/>
      <c r="D184" s="181"/>
      <c r="E184" s="181"/>
      <c r="F184" s="181"/>
      <c r="G184" s="216" t="str">
        <f>IF(C184="","",VLOOKUP(TH!C184,DB!$D$8:$Z$307,23,0)*'6. Multiplikator'!$G$12*VLOOKUP(TH!$E$7,Bevölkerung!$B$9:$F$25,IF($E$38=Optionen!$B$9,5,4),0)/VLOOKUP(C184,DB!$D$8:$AQ$307,40,0))</f>
        <v/>
      </c>
      <c r="H184" s="216"/>
      <c r="I184" s="190" t="str">
        <f>IF(C184="","",IF(COUNTIF($C$17:$C$31,VLOOKUP(C184,DB!$D$8:$BX$307,73,0))&gt;0,CONCATENATE("Bereits in gewähltem Paket '",VLOOKUP(C184,DB!$D$8:$BX$307,73,0),"' enthalten"),""))</f>
        <v/>
      </c>
      <c r="J184" s="190"/>
      <c r="K184" s="190"/>
    </row>
    <row r="185" spans="2:11" hidden="1" outlineLevel="1" x14ac:dyDescent="0.3">
      <c r="B185" t="str">
        <f t="shared" si="4"/>
        <v/>
      </c>
      <c r="C185" s="181"/>
      <c r="D185" s="181"/>
      <c r="E185" s="181"/>
      <c r="F185" s="181"/>
      <c r="G185" s="216" t="str">
        <f>IF(C185="","",VLOOKUP(TH!C185,DB!$D$8:$Z$307,23,0)*'6. Multiplikator'!$G$12*VLOOKUP(TH!$E$7,Bevölkerung!$B$9:$F$25,IF($E$38=Optionen!$B$9,5,4),0)/VLOOKUP(C185,DB!$D$8:$AQ$307,40,0))</f>
        <v/>
      </c>
      <c r="H185" s="216"/>
      <c r="I185" s="190" t="str">
        <f>IF(C185="","",IF(COUNTIF($C$17:$C$31,VLOOKUP(C185,DB!$D$8:$BX$307,73,0))&gt;0,CONCATENATE("Bereits in gewähltem Paket '",VLOOKUP(C185,DB!$D$8:$BX$307,73,0),"' enthalten"),""))</f>
        <v/>
      </c>
      <c r="J185" s="190"/>
      <c r="K185" s="190"/>
    </row>
    <row r="186" spans="2:11" hidden="1" outlineLevel="1" x14ac:dyDescent="0.3">
      <c r="B186" t="str">
        <f t="shared" si="4"/>
        <v/>
      </c>
      <c r="C186" s="181"/>
      <c r="D186" s="181"/>
      <c r="E186" s="181"/>
      <c r="F186" s="181"/>
      <c r="G186" s="216" t="str">
        <f>IF(C186="","",VLOOKUP(TH!C186,DB!$D$8:$Z$307,23,0)*'6. Multiplikator'!$G$12*VLOOKUP(TH!$E$7,Bevölkerung!$B$9:$F$25,IF($E$38=Optionen!$B$9,5,4),0)/VLOOKUP(C186,DB!$D$8:$AQ$307,40,0))</f>
        <v/>
      </c>
      <c r="H186" s="216"/>
      <c r="I186" s="190" t="str">
        <f>IF(C186="","",IF(COUNTIF($C$17:$C$31,VLOOKUP(C186,DB!$D$8:$BX$307,73,0))&gt;0,CONCATENATE("Bereits in gewähltem Paket '",VLOOKUP(C186,DB!$D$8:$BX$307,73,0),"' enthalten"),""))</f>
        <v/>
      </c>
      <c r="J186" s="190"/>
      <c r="K186" s="190"/>
    </row>
    <row r="187" spans="2:11" hidden="1" outlineLevel="1" x14ac:dyDescent="0.3">
      <c r="B187" t="str">
        <f t="shared" si="4"/>
        <v/>
      </c>
      <c r="C187" s="181"/>
      <c r="D187" s="181"/>
      <c r="E187" s="181"/>
      <c r="F187" s="181"/>
      <c r="G187" s="216" t="str">
        <f>IF(C187="","",VLOOKUP(TH!C187,DB!$D$8:$Z$307,23,0)*'6. Multiplikator'!$G$12*VLOOKUP(TH!$E$7,Bevölkerung!$B$9:$F$25,IF($E$38=Optionen!$B$9,5,4),0)/VLOOKUP(C187,DB!$D$8:$AQ$307,40,0))</f>
        <v/>
      </c>
      <c r="H187" s="216"/>
      <c r="I187" s="190" t="str">
        <f>IF(C187="","",IF(COUNTIF($C$17:$C$31,VLOOKUP(C187,DB!$D$8:$BX$307,73,0))&gt;0,CONCATENATE("Bereits in gewähltem Paket '",VLOOKUP(C187,DB!$D$8:$BX$307,73,0),"' enthalten"),""))</f>
        <v/>
      </c>
      <c r="J187" s="190"/>
      <c r="K187" s="190"/>
    </row>
    <row r="188" spans="2:11" hidden="1" outlineLevel="1" x14ac:dyDescent="0.3">
      <c r="B188" t="str">
        <f t="shared" si="4"/>
        <v/>
      </c>
      <c r="C188" s="181"/>
      <c r="D188" s="181"/>
      <c r="E188" s="181"/>
      <c r="F188" s="181"/>
      <c r="G188" s="216" t="str">
        <f>IF(C188="","",VLOOKUP(TH!C188,DB!$D$8:$Z$307,23,0)*'6. Multiplikator'!$G$12*VLOOKUP(TH!$E$7,Bevölkerung!$B$9:$F$25,IF($E$38=Optionen!$B$9,5,4),0)/VLOOKUP(C188,DB!$D$8:$AQ$307,40,0))</f>
        <v/>
      </c>
      <c r="H188" s="216"/>
      <c r="I188" s="190" t="str">
        <f>IF(C188="","",IF(COUNTIF($C$17:$C$31,VLOOKUP(C188,DB!$D$8:$BX$307,73,0))&gt;0,CONCATENATE("Bereits in gewähltem Paket '",VLOOKUP(C188,DB!$D$8:$BX$307,73,0),"' enthalten"),""))</f>
        <v/>
      </c>
      <c r="J188" s="190"/>
      <c r="K188" s="190"/>
    </row>
    <row r="189" spans="2:11" hidden="1" outlineLevel="1" x14ac:dyDescent="0.3">
      <c r="B189" t="str">
        <f t="shared" si="4"/>
        <v/>
      </c>
      <c r="C189" s="181"/>
      <c r="D189" s="181"/>
      <c r="E189" s="181"/>
      <c r="F189" s="181"/>
      <c r="G189" s="216" t="str">
        <f>IF(C189="","",VLOOKUP(TH!C189,DB!$D$8:$Z$307,23,0)*'6. Multiplikator'!$G$12*VLOOKUP(TH!$E$7,Bevölkerung!$B$9:$F$25,IF($E$38=Optionen!$B$9,5,4),0)/VLOOKUP(C189,DB!$D$8:$AQ$307,40,0))</f>
        <v/>
      </c>
      <c r="H189" s="216"/>
      <c r="I189" s="190" t="str">
        <f>IF(C189="","",IF(COUNTIF($C$17:$C$31,VLOOKUP(C189,DB!$D$8:$BX$307,73,0))&gt;0,CONCATENATE("Bereits in gewähltem Paket '",VLOOKUP(C189,DB!$D$8:$BX$307,73,0),"' enthalten"),""))</f>
        <v/>
      </c>
      <c r="J189" s="190"/>
      <c r="K189" s="190"/>
    </row>
    <row r="190" spans="2:11" hidden="1" outlineLevel="1" x14ac:dyDescent="0.3">
      <c r="B190" t="str">
        <f t="shared" si="4"/>
        <v/>
      </c>
      <c r="C190" s="181"/>
      <c r="D190" s="181"/>
      <c r="E190" s="181"/>
      <c r="F190" s="181"/>
      <c r="G190" s="216" t="str">
        <f>IF(C190="","",VLOOKUP(TH!C190,DB!$D$8:$Z$307,23,0)*'6. Multiplikator'!$G$12*VLOOKUP(TH!$E$7,Bevölkerung!$B$9:$F$25,IF($E$38=Optionen!$B$9,5,4),0)/VLOOKUP(C190,DB!$D$8:$AQ$307,40,0))</f>
        <v/>
      </c>
      <c r="H190" s="216"/>
      <c r="I190" s="190" t="str">
        <f>IF(C190="","",IF(COUNTIF($C$17:$C$31,VLOOKUP(C190,DB!$D$8:$BX$307,73,0))&gt;0,CONCATENATE("Bereits in gewähltem Paket '",VLOOKUP(C190,DB!$D$8:$BX$307,73,0),"' enthalten"),""))</f>
        <v/>
      </c>
      <c r="J190" s="190"/>
      <c r="K190" s="190"/>
    </row>
    <row r="191" spans="2:11" hidden="1" outlineLevel="1" x14ac:dyDescent="0.3">
      <c r="B191" t="str">
        <f t="shared" si="4"/>
        <v/>
      </c>
      <c r="C191" s="181"/>
      <c r="D191" s="181"/>
      <c r="E191" s="181"/>
      <c r="F191" s="181"/>
      <c r="G191" s="216" t="str">
        <f>IF(C191="","",VLOOKUP(TH!C191,DB!$D$8:$Z$307,23,0)*'6. Multiplikator'!$G$12*VLOOKUP(TH!$E$7,Bevölkerung!$B$9:$F$25,IF($E$38=Optionen!$B$9,5,4),0)/VLOOKUP(C191,DB!$D$8:$AQ$307,40,0))</f>
        <v/>
      </c>
      <c r="H191" s="216"/>
      <c r="I191" s="190" t="str">
        <f>IF(C191="","",IF(COUNTIF($C$17:$C$31,VLOOKUP(C191,DB!$D$8:$BX$307,73,0))&gt;0,CONCATENATE("Bereits in gewähltem Paket '",VLOOKUP(C191,DB!$D$8:$BX$307,73,0),"' enthalten"),""))</f>
        <v/>
      </c>
      <c r="J191" s="190"/>
      <c r="K191" s="190"/>
    </row>
    <row r="192" spans="2:11" hidden="1" outlineLevel="1" x14ac:dyDescent="0.3">
      <c r="B192" t="str">
        <f t="shared" si="4"/>
        <v/>
      </c>
      <c r="C192" s="181"/>
      <c r="D192" s="181"/>
      <c r="E192" s="181"/>
      <c r="F192" s="181"/>
      <c r="G192" s="216" t="str">
        <f>IF(C192="","",VLOOKUP(TH!C192,DB!$D$8:$Z$307,23,0)*'6. Multiplikator'!$G$12*VLOOKUP(TH!$E$7,Bevölkerung!$B$9:$F$25,IF($E$38=Optionen!$B$9,5,4),0)/VLOOKUP(C192,DB!$D$8:$AQ$307,40,0))</f>
        <v/>
      </c>
      <c r="H192" s="216"/>
      <c r="I192" s="190" t="str">
        <f>IF(C192="","",IF(COUNTIF($C$17:$C$31,VLOOKUP(C192,DB!$D$8:$BX$307,73,0))&gt;0,CONCATENATE("Bereits in gewähltem Paket '",VLOOKUP(C192,DB!$D$8:$BX$307,73,0),"' enthalten"),""))</f>
        <v/>
      </c>
      <c r="J192" s="190"/>
      <c r="K192" s="190"/>
    </row>
    <row r="193" spans="2:11" collapsed="1" x14ac:dyDescent="0.3">
      <c r="B193" s="47" t="s">
        <v>30</v>
      </c>
      <c r="C193" s="47"/>
      <c r="D193" s="212">
        <f>150-COUNTIF($C$43:$C$192,"")</f>
        <v>4</v>
      </c>
      <c r="E193" s="212"/>
      <c r="F193" s="212"/>
      <c r="G193" s="213">
        <f>SUM(G43:G192)</f>
        <v>248969.38960627295</v>
      </c>
      <c r="H193" s="213"/>
      <c r="I193" s="47"/>
      <c r="J193" s="47"/>
      <c r="K193" s="47"/>
    </row>
    <row r="194" spans="2:11" x14ac:dyDescent="0.3">
      <c r="G194" s="125"/>
      <c r="H194" s="125"/>
    </row>
    <row r="195" spans="2:11" x14ac:dyDescent="0.3">
      <c r="B195" s="45" t="s">
        <v>214</v>
      </c>
      <c r="C195" s="45"/>
      <c r="D195" s="45"/>
      <c r="E195" s="45"/>
      <c r="F195" s="45"/>
      <c r="G195" s="45"/>
      <c r="H195" s="45"/>
      <c r="I195" s="45" t="s">
        <v>35</v>
      </c>
      <c r="J195" s="45"/>
      <c r="K195" s="45"/>
    </row>
    <row r="196" spans="2:11" x14ac:dyDescent="0.3">
      <c r="B196" s="183" t="s">
        <v>215</v>
      </c>
      <c r="C196" s="183"/>
      <c r="D196" s="183"/>
      <c r="E196" s="183"/>
      <c r="F196" s="214">
        <f>SUM(I33,G193)</f>
        <v>248969.38960627295</v>
      </c>
      <c r="G196" s="214"/>
      <c r="H196" s="214"/>
      <c r="I196" s="46" t="s">
        <v>216</v>
      </c>
      <c r="J196" s="44"/>
      <c r="K196" s="44"/>
    </row>
    <row r="197" spans="2:11" x14ac:dyDescent="0.3">
      <c r="B197" s="183" t="str">
        <f>IF('2. Erfassung der Leistungen'!D7="(Bitte Wählen)","",CONCATENATE("Anzahl der ",'2. Erfassung der Leistungen'!D7,IF('2. Erfassung der Leistungen'!D7=Optionen!B5,"e","en")))</f>
        <v>Anzahl der Online-Dienste</v>
      </c>
      <c r="C197" s="183"/>
      <c r="D197" s="183"/>
      <c r="E197" s="183"/>
      <c r="F197" s="215">
        <f>SUM(D193+$G$33)</f>
        <v>4</v>
      </c>
      <c r="G197" s="215"/>
      <c r="H197" s="215"/>
      <c r="I197" s="46" t="s">
        <v>218</v>
      </c>
      <c r="J197" s="44"/>
      <c r="K197" s="44"/>
    </row>
    <row r="198" spans="2:11" x14ac:dyDescent="0.3">
      <c r="B198" s="210" t="str">
        <f>IF('2. Erfassung der Leistungen'!D7="(Bitte Wählen)","",CONCATENATE("Kosten je ",'2. Erfassung der Leistungen'!D7))</f>
        <v>Kosten je Online-Dienst</v>
      </c>
      <c r="C198" s="210"/>
      <c r="D198" s="210"/>
      <c r="E198" s="210"/>
      <c r="F198" s="211">
        <f>IFERROR(F196/F197,0)</f>
        <v>62242.347401568237</v>
      </c>
      <c r="G198" s="211"/>
      <c r="H198" s="211"/>
      <c r="I198" s="44"/>
      <c r="J198" s="44"/>
      <c r="K198" s="44"/>
    </row>
    <row r="199" spans="2:11" x14ac:dyDescent="0.3">
      <c r="B199" s="44" t="s">
        <v>217</v>
      </c>
      <c r="C199" s="44"/>
      <c r="D199" s="44"/>
      <c r="E199" s="44"/>
      <c r="F199" s="211">
        <f>F196/VLOOKUP(TH!E7,Bevölkerung!B9:D25,3,0)*1000</f>
        <v>117.42526406541954</v>
      </c>
      <c r="G199" s="211"/>
      <c r="H199" s="211"/>
      <c r="I199" s="44"/>
      <c r="J199" s="44"/>
      <c r="K199" s="44"/>
    </row>
    <row r="200" spans="2:11" x14ac:dyDescent="0.3"/>
    <row r="201" spans="2:11" x14ac:dyDescent="0.3"/>
    <row r="202" spans="2:11" x14ac:dyDescent="0.3"/>
    <row r="203" spans="2:11" x14ac:dyDescent="0.3"/>
    <row r="204" spans="2:11" x14ac:dyDescent="0.3"/>
  </sheetData>
  <sheetProtection formatRows="0" selectLockedCells="1"/>
  <dataConsolidate/>
  <mergeCells count="522">
    <mergeCell ref="B4:C4"/>
    <mergeCell ref="E7:G7"/>
    <mergeCell ref="B11:E11"/>
    <mergeCell ref="F11:I11"/>
    <mergeCell ref="J11:K11"/>
    <mergeCell ref="E12:G12"/>
    <mergeCell ref="C18:F18"/>
    <mergeCell ref="G18:H18"/>
    <mergeCell ref="I18:K18"/>
    <mergeCell ref="C19:F19"/>
    <mergeCell ref="G19:H19"/>
    <mergeCell ref="I19:K19"/>
    <mergeCell ref="B14:K14"/>
    <mergeCell ref="C16:F16"/>
    <mergeCell ref="G16:H16"/>
    <mergeCell ref="I16:K16"/>
    <mergeCell ref="C17:F17"/>
    <mergeCell ref="G17:H17"/>
    <mergeCell ref="I17:K17"/>
    <mergeCell ref="C22:F22"/>
    <mergeCell ref="G22:H22"/>
    <mergeCell ref="I22:K22"/>
    <mergeCell ref="C23:F23"/>
    <mergeCell ref="G23:H23"/>
    <mergeCell ref="I23:K23"/>
    <mergeCell ref="C20:F20"/>
    <mergeCell ref="G20:H20"/>
    <mergeCell ref="I20:K20"/>
    <mergeCell ref="C21:F21"/>
    <mergeCell ref="G21:H21"/>
    <mergeCell ref="I21:K21"/>
    <mergeCell ref="C26:F26"/>
    <mergeCell ref="G26:H26"/>
    <mergeCell ref="I26:K26"/>
    <mergeCell ref="C27:F27"/>
    <mergeCell ref="G27:H27"/>
    <mergeCell ref="I27:K27"/>
    <mergeCell ref="C24:F24"/>
    <mergeCell ref="G24:H24"/>
    <mergeCell ref="I24:K24"/>
    <mergeCell ref="C25:F25"/>
    <mergeCell ref="G25:H25"/>
    <mergeCell ref="I25:K25"/>
    <mergeCell ref="C30:F30"/>
    <mergeCell ref="G30:H30"/>
    <mergeCell ref="I30:K30"/>
    <mergeCell ref="C31:F31"/>
    <mergeCell ref="G31:H31"/>
    <mergeCell ref="I31:K31"/>
    <mergeCell ref="C28:F28"/>
    <mergeCell ref="G28:H28"/>
    <mergeCell ref="I28:K28"/>
    <mergeCell ref="C29:F29"/>
    <mergeCell ref="G29:H29"/>
    <mergeCell ref="I29:K29"/>
    <mergeCell ref="C43:F43"/>
    <mergeCell ref="G43:H43"/>
    <mergeCell ref="I43:K43"/>
    <mergeCell ref="C44:F44"/>
    <mergeCell ref="G44:H44"/>
    <mergeCell ref="I44:K44"/>
    <mergeCell ref="D33:F33"/>
    <mergeCell ref="G33:H33"/>
    <mergeCell ref="I33:K33"/>
    <mergeCell ref="E38:G38"/>
    <mergeCell ref="B40:K40"/>
    <mergeCell ref="C42:F42"/>
    <mergeCell ref="G42:H42"/>
    <mergeCell ref="I42:K42"/>
    <mergeCell ref="C47:F47"/>
    <mergeCell ref="G47:H47"/>
    <mergeCell ref="I47:K47"/>
    <mergeCell ref="C48:F48"/>
    <mergeCell ref="G48:H48"/>
    <mergeCell ref="I48:K48"/>
    <mergeCell ref="C45:F45"/>
    <mergeCell ref="G45:H45"/>
    <mergeCell ref="I45:K45"/>
    <mergeCell ref="C46:F46"/>
    <mergeCell ref="G46:H46"/>
    <mergeCell ref="I46:K46"/>
    <mergeCell ref="C51:F51"/>
    <mergeCell ref="G51:H51"/>
    <mergeCell ref="I51:K51"/>
    <mergeCell ref="C52:F52"/>
    <mergeCell ref="G52:H52"/>
    <mergeCell ref="I52:K52"/>
    <mergeCell ref="C49:F49"/>
    <mergeCell ref="G49:H49"/>
    <mergeCell ref="I49:K49"/>
    <mergeCell ref="C50:F50"/>
    <mergeCell ref="G50:H50"/>
    <mergeCell ref="I50:K50"/>
    <mergeCell ref="C55:F55"/>
    <mergeCell ref="G55:H55"/>
    <mergeCell ref="I55:K55"/>
    <mergeCell ref="C56:F56"/>
    <mergeCell ref="G56:H56"/>
    <mergeCell ref="I56:K56"/>
    <mergeCell ref="C53:F53"/>
    <mergeCell ref="G53:H53"/>
    <mergeCell ref="I53:K53"/>
    <mergeCell ref="C54:F54"/>
    <mergeCell ref="G54:H54"/>
    <mergeCell ref="I54:K54"/>
    <mergeCell ref="C59:F59"/>
    <mergeCell ref="G59:H59"/>
    <mergeCell ref="I59:K59"/>
    <mergeCell ref="C60:F60"/>
    <mergeCell ref="G60:H60"/>
    <mergeCell ref="I60:K60"/>
    <mergeCell ref="C57:F57"/>
    <mergeCell ref="G57:H57"/>
    <mergeCell ref="I57:K57"/>
    <mergeCell ref="C58:F58"/>
    <mergeCell ref="G58:H58"/>
    <mergeCell ref="I58:K58"/>
    <mergeCell ref="C63:F63"/>
    <mergeCell ref="G63:H63"/>
    <mergeCell ref="I63:K63"/>
    <mergeCell ref="C64:F64"/>
    <mergeCell ref="G64:H64"/>
    <mergeCell ref="I64:K64"/>
    <mergeCell ref="C61:F61"/>
    <mergeCell ref="G61:H61"/>
    <mergeCell ref="I61:K61"/>
    <mergeCell ref="C62:F62"/>
    <mergeCell ref="G62:H62"/>
    <mergeCell ref="I62:K62"/>
    <mergeCell ref="C67:F67"/>
    <mergeCell ref="G67:H67"/>
    <mergeCell ref="I67:K67"/>
    <mergeCell ref="C68:F68"/>
    <mergeCell ref="G68:H68"/>
    <mergeCell ref="I68:K68"/>
    <mergeCell ref="C65:F65"/>
    <mergeCell ref="G65:H65"/>
    <mergeCell ref="I65:K65"/>
    <mergeCell ref="C66:F66"/>
    <mergeCell ref="G66:H66"/>
    <mergeCell ref="I66:K66"/>
    <mergeCell ref="C71:F71"/>
    <mergeCell ref="G71:H71"/>
    <mergeCell ref="I71:K71"/>
    <mergeCell ref="C72:F72"/>
    <mergeCell ref="G72:H72"/>
    <mergeCell ref="I72:K72"/>
    <mergeCell ref="C69:F69"/>
    <mergeCell ref="G69:H69"/>
    <mergeCell ref="I69:K69"/>
    <mergeCell ref="C70:F70"/>
    <mergeCell ref="G70:H70"/>
    <mergeCell ref="I70:K70"/>
    <mergeCell ref="C75:F75"/>
    <mergeCell ref="G75:H75"/>
    <mergeCell ref="I75:K75"/>
    <mergeCell ref="C76:F76"/>
    <mergeCell ref="G76:H76"/>
    <mergeCell ref="I76:K76"/>
    <mergeCell ref="C73:F73"/>
    <mergeCell ref="G73:H73"/>
    <mergeCell ref="I73:K73"/>
    <mergeCell ref="C74:F74"/>
    <mergeCell ref="G74:H74"/>
    <mergeCell ref="I74:K74"/>
    <mergeCell ref="C79:F79"/>
    <mergeCell ref="G79:H79"/>
    <mergeCell ref="I79:K79"/>
    <mergeCell ref="C80:F80"/>
    <mergeCell ref="G80:H80"/>
    <mergeCell ref="I80:K80"/>
    <mergeCell ref="C77:F77"/>
    <mergeCell ref="G77:H77"/>
    <mergeCell ref="I77:K77"/>
    <mergeCell ref="C78:F78"/>
    <mergeCell ref="G78:H78"/>
    <mergeCell ref="I78:K78"/>
    <mergeCell ref="C83:F83"/>
    <mergeCell ref="G83:H83"/>
    <mergeCell ref="I83:K83"/>
    <mergeCell ref="C84:F84"/>
    <mergeCell ref="G84:H84"/>
    <mergeCell ref="I84:K84"/>
    <mergeCell ref="C81:F81"/>
    <mergeCell ref="G81:H81"/>
    <mergeCell ref="I81:K81"/>
    <mergeCell ref="C82:F82"/>
    <mergeCell ref="G82:H82"/>
    <mergeCell ref="I82:K82"/>
    <mergeCell ref="C87:F87"/>
    <mergeCell ref="G87:H87"/>
    <mergeCell ref="I87:K87"/>
    <mergeCell ref="C88:F88"/>
    <mergeCell ref="G88:H88"/>
    <mergeCell ref="I88:K88"/>
    <mergeCell ref="C85:F85"/>
    <mergeCell ref="G85:H85"/>
    <mergeCell ref="I85:K85"/>
    <mergeCell ref="C86:F86"/>
    <mergeCell ref="G86:H86"/>
    <mergeCell ref="I86:K86"/>
    <mergeCell ref="C91:F91"/>
    <mergeCell ref="G91:H91"/>
    <mergeCell ref="I91:K91"/>
    <mergeCell ref="C92:F92"/>
    <mergeCell ref="G92:H92"/>
    <mergeCell ref="I92:K92"/>
    <mergeCell ref="C89:F89"/>
    <mergeCell ref="G89:H89"/>
    <mergeCell ref="I89:K89"/>
    <mergeCell ref="C90:F90"/>
    <mergeCell ref="G90:H90"/>
    <mergeCell ref="I90:K90"/>
    <mergeCell ref="C95:F95"/>
    <mergeCell ref="G95:H95"/>
    <mergeCell ref="I95:K95"/>
    <mergeCell ref="C96:F96"/>
    <mergeCell ref="G96:H96"/>
    <mergeCell ref="I96:K96"/>
    <mergeCell ref="C93:F93"/>
    <mergeCell ref="G93:H93"/>
    <mergeCell ref="I93:K93"/>
    <mergeCell ref="C94:F94"/>
    <mergeCell ref="G94:H94"/>
    <mergeCell ref="I94:K94"/>
    <mergeCell ref="C99:F99"/>
    <mergeCell ref="G99:H99"/>
    <mergeCell ref="I99:K99"/>
    <mergeCell ref="C100:F100"/>
    <mergeCell ref="G100:H100"/>
    <mergeCell ref="I100:K100"/>
    <mergeCell ref="C97:F97"/>
    <mergeCell ref="G97:H97"/>
    <mergeCell ref="I97:K97"/>
    <mergeCell ref="C98:F98"/>
    <mergeCell ref="G98:H98"/>
    <mergeCell ref="I98:K98"/>
    <mergeCell ref="C103:F103"/>
    <mergeCell ref="G103:H103"/>
    <mergeCell ref="I103:K103"/>
    <mergeCell ref="C104:F104"/>
    <mergeCell ref="G104:H104"/>
    <mergeCell ref="I104:K104"/>
    <mergeCell ref="C101:F101"/>
    <mergeCell ref="G101:H101"/>
    <mergeCell ref="I101:K101"/>
    <mergeCell ref="C102:F102"/>
    <mergeCell ref="G102:H102"/>
    <mergeCell ref="I102:K102"/>
    <mergeCell ref="C107:F107"/>
    <mergeCell ref="G107:H107"/>
    <mergeCell ref="I107:K107"/>
    <mergeCell ref="C108:F108"/>
    <mergeCell ref="G108:H108"/>
    <mergeCell ref="I108:K108"/>
    <mergeCell ref="C105:F105"/>
    <mergeCell ref="G105:H105"/>
    <mergeCell ref="I105:K105"/>
    <mergeCell ref="C106:F106"/>
    <mergeCell ref="G106:H106"/>
    <mergeCell ref="I106:K106"/>
    <mergeCell ref="C111:F111"/>
    <mergeCell ref="G111:H111"/>
    <mergeCell ref="I111:K111"/>
    <mergeCell ref="C112:F112"/>
    <mergeCell ref="G112:H112"/>
    <mergeCell ref="I112:K112"/>
    <mergeCell ref="C109:F109"/>
    <mergeCell ref="G109:H109"/>
    <mergeCell ref="I109:K109"/>
    <mergeCell ref="C110:F110"/>
    <mergeCell ref="G110:H110"/>
    <mergeCell ref="I110:K110"/>
    <mergeCell ref="C115:F115"/>
    <mergeCell ref="G115:H115"/>
    <mergeCell ref="I115:K115"/>
    <mergeCell ref="C116:F116"/>
    <mergeCell ref="G116:H116"/>
    <mergeCell ref="I116:K116"/>
    <mergeCell ref="C113:F113"/>
    <mergeCell ref="G113:H113"/>
    <mergeCell ref="I113:K113"/>
    <mergeCell ref="C114:F114"/>
    <mergeCell ref="G114:H114"/>
    <mergeCell ref="I114:K114"/>
    <mergeCell ref="C119:F119"/>
    <mergeCell ref="G119:H119"/>
    <mergeCell ref="I119:K119"/>
    <mergeCell ref="C120:F120"/>
    <mergeCell ref="G120:H120"/>
    <mergeCell ref="I120:K120"/>
    <mergeCell ref="C117:F117"/>
    <mergeCell ref="G117:H117"/>
    <mergeCell ref="I117:K117"/>
    <mergeCell ref="C118:F118"/>
    <mergeCell ref="G118:H118"/>
    <mergeCell ref="I118:K118"/>
    <mergeCell ref="C123:F123"/>
    <mergeCell ref="G123:H123"/>
    <mergeCell ref="I123:K123"/>
    <mergeCell ref="C124:F124"/>
    <mergeCell ref="G124:H124"/>
    <mergeCell ref="I124:K124"/>
    <mergeCell ref="C121:F121"/>
    <mergeCell ref="G121:H121"/>
    <mergeCell ref="I121:K121"/>
    <mergeCell ref="C122:F122"/>
    <mergeCell ref="G122:H122"/>
    <mergeCell ref="I122:K122"/>
    <mergeCell ref="C127:F127"/>
    <mergeCell ref="G127:H127"/>
    <mergeCell ref="I127:K127"/>
    <mergeCell ref="C128:F128"/>
    <mergeCell ref="G128:H128"/>
    <mergeCell ref="I128:K128"/>
    <mergeCell ref="C125:F125"/>
    <mergeCell ref="G125:H125"/>
    <mergeCell ref="I125:K125"/>
    <mergeCell ref="C126:F126"/>
    <mergeCell ref="G126:H126"/>
    <mergeCell ref="I126:K126"/>
    <mergeCell ref="C131:F131"/>
    <mergeCell ref="G131:H131"/>
    <mergeCell ref="I131:K131"/>
    <mergeCell ref="C132:F132"/>
    <mergeCell ref="G132:H132"/>
    <mergeCell ref="I132:K132"/>
    <mergeCell ref="C129:F129"/>
    <mergeCell ref="G129:H129"/>
    <mergeCell ref="I129:K129"/>
    <mergeCell ref="C130:F130"/>
    <mergeCell ref="G130:H130"/>
    <mergeCell ref="I130:K130"/>
    <mergeCell ref="C135:F135"/>
    <mergeCell ref="G135:H135"/>
    <mergeCell ref="I135:K135"/>
    <mergeCell ref="C136:F136"/>
    <mergeCell ref="G136:H136"/>
    <mergeCell ref="I136:K136"/>
    <mergeCell ref="C133:F133"/>
    <mergeCell ref="G133:H133"/>
    <mergeCell ref="I133:K133"/>
    <mergeCell ref="C134:F134"/>
    <mergeCell ref="G134:H134"/>
    <mergeCell ref="I134:K134"/>
    <mergeCell ref="C139:F139"/>
    <mergeCell ref="G139:H139"/>
    <mergeCell ref="I139:K139"/>
    <mergeCell ref="C140:F140"/>
    <mergeCell ref="G140:H140"/>
    <mergeCell ref="I140:K140"/>
    <mergeCell ref="C137:F137"/>
    <mergeCell ref="G137:H137"/>
    <mergeCell ref="I137:K137"/>
    <mergeCell ref="C138:F138"/>
    <mergeCell ref="G138:H138"/>
    <mergeCell ref="I138:K138"/>
    <mergeCell ref="C143:F143"/>
    <mergeCell ref="G143:H143"/>
    <mergeCell ref="I143:K143"/>
    <mergeCell ref="C144:F144"/>
    <mergeCell ref="G144:H144"/>
    <mergeCell ref="I144:K144"/>
    <mergeCell ref="C141:F141"/>
    <mergeCell ref="G141:H141"/>
    <mergeCell ref="I141:K141"/>
    <mergeCell ref="C142:F142"/>
    <mergeCell ref="G142:H142"/>
    <mergeCell ref="I142:K142"/>
    <mergeCell ref="C147:F147"/>
    <mergeCell ref="G147:H147"/>
    <mergeCell ref="I147:K147"/>
    <mergeCell ref="C148:F148"/>
    <mergeCell ref="G148:H148"/>
    <mergeCell ref="I148:K148"/>
    <mergeCell ref="C145:F145"/>
    <mergeCell ref="G145:H145"/>
    <mergeCell ref="I145:K145"/>
    <mergeCell ref="C146:F146"/>
    <mergeCell ref="G146:H146"/>
    <mergeCell ref="I146:K146"/>
    <mergeCell ref="C151:F151"/>
    <mergeCell ref="G151:H151"/>
    <mergeCell ref="I151:K151"/>
    <mergeCell ref="C152:F152"/>
    <mergeCell ref="G152:H152"/>
    <mergeCell ref="I152:K152"/>
    <mergeCell ref="C149:F149"/>
    <mergeCell ref="G149:H149"/>
    <mergeCell ref="I149:K149"/>
    <mergeCell ref="C150:F150"/>
    <mergeCell ref="G150:H150"/>
    <mergeCell ref="I150:K150"/>
    <mergeCell ref="C155:F155"/>
    <mergeCell ref="G155:H155"/>
    <mergeCell ref="I155:K155"/>
    <mergeCell ref="C156:F156"/>
    <mergeCell ref="G156:H156"/>
    <mergeCell ref="I156:K156"/>
    <mergeCell ref="C153:F153"/>
    <mergeCell ref="G153:H153"/>
    <mergeCell ref="I153:K153"/>
    <mergeCell ref="C154:F154"/>
    <mergeCell ref="G154:H154"/>
    <mergeCell ref="I154:K154"/>
    <mergeCell ref="C159:F159"/>
    <mergeCell ref="G159:H159"/>
    <mergeCell ref="I159:K159"/>
    <mergeCell ref="C160:F160"/>
    <mergeCell ref="G160:H160"/>
    <mergeCell ref="I160:K160"/>
    <mergeCell ref="C157:F157"/>
    <mergeCell ref="G157:H157"/>
    <mergeCell ref="I157:K157"/>
    <mergeCell ref="C158:F158"/>
    <mergeCell ref="G158:H158"/>
    <mergeCell ref="I158:K158"/>
    <mergeCell ref="C163:F163"/>
    <mergeCell ref="G163:H163"/>
    <mergeCell ref="I163:K163"/>
    <mergeCell ref="C164:F164"/>
    <mergeCell ref="G164:H164"/>
    <mergeCell ref="I164:K164"/>
    <mergeCell ref="C161:F161"/>
    <mergeCell ref="G161:H161"/>
    <mergeCell ref="I161:K161"/>
    <mergeCell ref="C162:F162"/>
    <mergeCell ref="G162:H162"/>
    <mergeCell ref="I162:K162"/>
    <mergeCell ref="C167:F167"/>
    <mergeCell ref="G167:H167"/>
    <mergeCell ref="I167:K167"/>
    <mergeCell ref="C168:F168"/>
    <mergeCell ref="G168:H168"/>
    <mergeCell ref="I168:K168"/>
    <mergeCell ref="C165:F165"/>
    <mergeCell ref="G165:H165"/>
    <mergeCell ref="I165:K165"/>
    <mergeCell ref="C166:F166"/>
    <mergeCell ref="G166:H166"/>
    <mergeCell ref="I166:K166"/>
    <mergeCell ref="C171:F171"/>
    <mergeCell ref="G171:H171"/>
    <mergeCell ref="I171:K171"/>
    <mergeCell ref="C172:F172"/>
    <mergeCell ref="G172:H172"/>
    <mergeCell ref="I172:K172"/>
    <mergeCell ref="C169:F169"/>
    <mergeCell ref="G169:H169"/>
    <mergeCell ref="I169:K169"/>
    <mergeCell ref="C170:F170"/>
    <mergeCell ref="G170:H170"/>
    <mergeCell ref="I170:K170"/>
    <mergeCell ref="C175:F175"/>
    <mergeCell ref="G175:H175"/>
    <mergeCell ref="I175:K175"/>
    <mergeCell ref="C176:F176"/>
    <mergeCell ref="G176:H176"/>
    <mergeCell ref="I176:K176"/>
    <mergeCell ref="C173:F173"/>
    <mergeCell ref="G173:H173"/>
    <mergeCell ref="I173:K173"/>
    <mergeCell ref="C174:F174"/>
    <mergeCell ref="G174:H174"/>
    <mergeCell ref="I174:K174"/>
    <mergeCell ref="C179:F179"/>
    <mergeCell ref="G179:H179"/>
    <mergeCell ref="I179:K179"/>
    <mergeCell ref="C180:F180"/>
    <mergeCell ref="G180:H180"/>
    <mergeCell ref="I180:K180"/>
    <mergeCell ref="C177:F177"/>
    <mergeCell ref="G177:H177"/>
    <mergeCell ref="I177:K177"/>
    <mergeCell ref="C178:F178"/>
    <mergeCell ref="G178:H178"/>
    <mergeCell ref="I178:K178"/>
    <mergeCell ref="C183:F183"/>
    <mergeCell ref="G183:H183"/>
    <mergeCell ref="I183:K183"/>
    <mergeCell ref="C184:F184"/>
    <mergeCell ref="G184:H184"/>
    <mergeCell ref="I184:K184"/>
    <mergeCell ref="C181:F181"/>
    <mergeCell ref="G181:H181"/>
    <mergeCell ref="I181:K181"/>
    <mergeCell ref="C182:F182"/>
    <mergeCell ref="G182:H182"/>
    <mergeCell ref="I182:K182"/>
    <mergeCell ref="C187:F187"/>
    <mergeCell ref="G187:H187"/>
    <mergeCell ref="I187:K187"/>
    <mergeCell ref="C188:F188"/>
    <mergeCell ref="G188:H188"/>
    <mergeCell ref="I188:K188"/>
    <mergeCell ref="C185:F185"/>
    <mergeCell ref="G185:H185"/>
    <mergeCell ref="I185:K185"/>
    <mergeCell ref="C186:F186"/>
    <mergeCell ref="G186:H186"/>
    <mergeCell ref="I186:K186"/>
    <mergeCell ref="C191:F191"/>
    <mergeCell ref="G191:H191"/>
    <mergeCell ref="I191:K191"/>
    <mergeCell ref="C192:F192"/>
    <mergeCell ref="G192:H192"/>
    <mergeCell ref="I192:K192"/>
    <mergeCell ref="C189:F189"/>
    <mergeCell ref="G189:H189"/>
    <mergeCell ref="I189:K189"/>
    <mergeCell ref="C190:F190"/>
    <mergeCell ref="G190:H190"/>
    <mergeCell ref="I190:K190"/>
    <mergeCell ref="B198:E198"/>
    <mergeCell ref="F198:H198"/>
    <mergeCell ref="F199:H199"/>
    <mergeCell ref="D193:F193"/>
    <mergeCell ref="G193:H193"/>
    <mergeCell ref="B196:E196"/>
    <mergeCell ref="F196:H196"/>
    <mergeCell ref="B197:E197"/>
    <mergeCell ref="F197:H197"/>
  </mergeCells>
  <conditionalFormatting sqref="B14:K14">
    <cfRule type="notContainsBlanks" dxfId="24" priority="27">
      <formula>LEN(TRIM(B14))&gt;0</formula>
    </cfRule>
  </conditionalFormatting>
  <conditionalFormatting sqref="C32:F32">
    <cfRule type="expression" dxfId="23" priority="26">
      <formula>$B31&lt;&gt;""</formula>
    </cfRule>
  </conditionalFormatting>
  <conditionalFormatting sqref="G32:H32">
    <cfRule type="expression" dxfId="22" priority="25">
      <formula>$B31&lt;&gt;""</formula>
    </cfRule>
  </conditionalFormatting>
  <conditionalFormatting sqref="B40:K40">
    <cfRule type="containsText" dxfId="21" priority="24" operator="containsText" text="Es werden">
      <formula>NOT(ISERROR(SEARCH("Es werden",B40)))</formula>
    </cfRule>
  </conditionalFormatting>
  <conditionalFormatting sqref="B17:B32">
    <cfRule type="expression" dxfId="20" priority="23">
      <formula>$B16&lt;&gt;""</formula>
    </cfRule>
  </conditionalFormatting>
  <conditionalFormatting sqref="G20:H31">
    <cfRule type="expression" dxfId="19" priority="21">
      <formula>$G19&lt;&gt;""</formula>
    </cfRule>
  </conditionalFormatting>
  <conditionalFormatting sqref="I20:K31">
    <cfRule type="expression" dxfId="18" priority="20">
      <formula>$I19&lt;&gt;""</formula>
    </cfRule>
  </conditionalFormatting>
  <conditionalFormatting sqref="C17:F31">
    <cfRule type="expression" dxfId="17" priority="22">
      <formula>$C16&lt;&gt;""</formula>
    </cfRule>
  </conditionalFormatting>
  <conditionalFormatting sqref="G17:H31">
    <cfRule type="expression" dxfId="16" priority="17">
      <formula>$B16&lt;&gt;""</formula>
    </cfRule>
  </conditionalFormatting>
  <conditionalFormatting sqref="I17:K31">
    <cfRule type="expression" dxfId="15" priority="15">
      <formula>$B16&lt;&gt;""</formula>
    </cfRule>
  </conditionalFormatting>
  <conditionalFormatting sqref="B43">
    <cfRule type="expression" dxfId="14" priority="13">
      <formula>$B42&lt;&gt;""</formula>
    </cfRule>
  </conditionalFormatting>
  <conditionalFormatting sqref="C47:F192">
    <cfRule type="expression" dxfId="13" priority="12">
      <formula>$C46&lt;&gt;""</formula>
    </cfRule>
  </conditionalFormatting>
  <conditionalFormatting sqref="G43:H192">
    <cfRule type="expression" dxfId="12" priority="11">
      <formula>$G42&lt;&gt;""</formula>
    </cfRule>
  </conditionalFormatting>
  <conditionalFormatting sqref="I43:K43">
    <cfRule type="expression" dxfId="11" priority="10">
      <formula>$G42&lt;&gt;""</formula>
    </cfRule>
  </conditionalFormatting>
  <conditionalFormatting sqref="B44:B192">
    <cfRule type="expression" dxfId="10" priority="9">
      <formula>$B43&lt;&gt;""</formula>
    </cfRule>
  </conditionalFormatting>
  <conditionalFormatting sqref="I44:K192">
    <cfRule type="expression" dxfId="9" priority="8">
      <formula>$G43&lt;&gt;""</formula>
    </cfRule>
  </conditionalFormatting>
  <conditionalFormatting sqref="I43:K192">
    <cfRule type="containsText" dxfId="8" priority="4" operator="containsText" text="Bereits in gewähltem Paket">
      <formula>NOT(ISERROR(SEARCH("Bereits in gewähltem Paket",I43)))</formula>
    </cfRule>
  </conditionalFormatting>
  <conditionalFormatting sqref="C43:F46">
    <cfRule type="expression" dxfId="7" priority="1">
      <formula>$C42&lt;&gt;""</formula>
    </cfRule>
  </conditionalFormatting>
  <dataValidations count="1">
    <dataValidation type="list" allowBlank="1" showInputMessage="1" showErrorMessage="1" sqref="C193:C194" xr:uid="{E2B5DCEB-8F8E-41FF-A844-60CD95D849F4}">
      <formula1>$AE$4:$AE$304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7B64F1D6-ECB7-4DFA-834E-E18A315A295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B17:B31</xm:sqref>
        </x14:conditionalFormatting>
        <x14:conditionalFormatting xmlns:xm="http://schemas.microsoft.com/office/excel/2006/main">
          <x14:cfRule type="expression" priority="18" id="{93507CCA-F930-49A6-85F6-14324AC9686F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C17:F31</xm:sqref>
        </x14:conditionalFormatting>
        <x14:conditionalFormatting xmlns:xm="http://schemas.microsoft.com/office/excel/2006/main">
          <x14:cfRule type="expression" priority="16" id="{0845E3E2-D406-4545-99BC-003691DEF2B7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G17:H31</xm:sqref>
        </x14:conditionalFormatting>
        <x14:conditionalFormatting xmlns:xm="http://schemas.microsoft.com/office/excel/2006/main">
          <x14:cfRule type="expression" priority="14" id="{15F4F2C1-71C9-4E66-81F2-37A732666EA5}">
            <xm:f>$B16+1&gt;'6. Multiplikator'!$G$10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I17:K31</xm:sqref>
        </x14:conditionalFormatting>
        <x14:conditionalFormatting xmlns:xm="http://schemas.microsoft.com/office/excel/2006/main">
          <x14:cfRule type="expression" priority="7" id="{AC762C4B-2357-4644-9C79-82FBF132FD27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</border>
            </x14:dxf>
          </x14:cfRule>
          <xm:sqref>B44:B192</xm:sqref>
        </x14:conditionalFormatting>
        <x14:conditionalFormatting xmlns:xm="http://schemas.microsoft.com/office/excel/2006/main">
          <x14:cfRule type="expression" priority="6" id="{6250D0DF-E9FD-47BC-A4C5-203F03B8E8E8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G44:K191 G192:H192</xm:sqref>
        </x14:conditionalFormatting>
        <x14:conditionalFormatting xmlns:xm="http://schemas.microsoft.com/office/excel/2006/main">
          <x14:cfRule type="expression" priority="5" id="{06C55DB6-04FE-46A1-9F2C-80C5791F21BA}">
            <xm:f>$B43+1&gt;'5. Bündelung zu Paketen'!$F$29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bottom/>
                <vertical/>
                <horizontal/>
              </border>
            </x14:dxf>
          </x14:cfRule>
          <xm:sqref>I44:K192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ED0927F-F296-4861-BFA2-30C1594CFD4F}">
          <x14:formula1>
            <xm:f>Optionen!$B$9:$B$10</xm:f>
          </x14:formula1>
          <xm:sqref>E38:G38 E12:G12</xm:sqref>
        </x14:dataValidation>
        <x14:dataValidation type="list" allowBlank="1" showInputMessage="1" showErrorMessage="1" xr:uid="{17111632-829C-4CE9-B91F-BA45755D8D48}">
          <x14:formula1>
            <xm:f>Optionen!$AF$4:$AF$304</xm:f>
          </x14:formula1>
          <xm:sqref>D194:F194 C43:F192</xm:sqref>
        </x14:dataValidation>
        <x14:dataValidation type="list" allowBlank="1" showInputMessage="1" showErrorMessage="1" xr:uid="{E4539C11-77C5-43A1-A004-C37B06A4E50A}">
          <x14:formula1>
            <xm:f>Optionen!$O$4:$O$18</xm:f>
          </x14:formula1>
          <xm:sqref>C17:C32 D17:F18 D20:F32</xm:sqref>
        </x14:dataValidation>
        <x14:dataValidation type="list" allowBlank="1" showInputMessage="1" showErrorMessage="1" xr:uid="{165D1CC7-9EC3-4A5C-BD66-6A1FAE62CF05}">
          <x14:formula1>
            <xm:f>Bevölkerung!$B$9:$B$24</xm:f>
          </x14:formula1>
          <xm:sqref>E7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8"/>
  <dimension ref="A1:CC308"/>
  <sheetViews>
    <sheetView topLeftCell="AH1" zoomScale="52" workbookViewId="0">
      <selection activeCell="AM28" sqref="AM28"/>
    </sheetView>
  </sheetViews>
  <sheetFormatPr baseColWidth="10" defaultColWidth="8.88671875" defaultRowHeight="14.4" zeroHeight="1" x14ac:dyDescent="0.3"/>
  <cols>
    <col min="3" max="3" width="18.88671875" customWidth="1"/>
    <col min="4" max="4" width="27.77734375" customWidth="1"/>
    <col min="5" max="5" width="23.6640625" customWidth="1"/>
    <col min="6" max="6" width="12.44140625" customWidth="1"/>
    <col min="7" max="7" width="11.6640625" customWidth="1"/>
    <col min="8" max="8" width="17.44140625" customWidth="1"/>
    <col min="9" max="9" width="3.6640625" customWidth="1"/>
    <col min="10" max="10" width="16.6640625" customWidth="1"/>
    <col min="11" max="11" width="31.33203125" bestFit="1" customWidth="1"/>
    <col min="12" max="12" width="17" customWidth="1"/>
    <col min="13" max="13" width="16.21875" customWidth="1"/>
    <col min="14" max="14" width="17" customWidth="1"/>
    <col min="15" max="15" width="22.77734375" customWidth="1"/>
    <col min="16" max="16" width="16.5546875" bestFit="1" customWidth="1"/>
    <col min="18" max="18" width="19.109375" customWidth="1"/>
    <col min="19" max="19" width="21.88671875" customWidth="1"/>
    <col min="20" max="20" width="15.77734375" customWidth="1"/>
    <col min="21" max="21" width="11.109375" customWidth="1"/>
    <col min="22" max="22" width="13.109375" customWidth="1"/>
    <col min="23" max="23" width="11.33203125" customWidth="1"/>
    <col min="24" max="24" width="3.6640625" customWidth="1"/>
    <col min="25" max="25" width="27.77734375" bestFit="1" customWidth="1"/>
    <col min="26" max="26" width="15.5546875" bestFit="1" customWidth="1"/>
    <col min="27" max="39" width="22.77734375" customWidth="1"/>
    <col min="41" max="41" width="3.44140625" customWidth="1"/>
    <col min="42" max="42" width="16.44140625" customWidth="1"/>
    <col min="43" max="43" width="12.77734375" customWidth="1"/>
    <col min="44" max="44" width="3.44140625" customWidth="1"/>
    <col min="45" max="45" width="18" customWidth="1"/>
    <col min="46" max="46" width="13.77734375" bestFit="1" customWidth="1"/>
    <col min="47" max="47" width="18" customWidth="1"/>
    <col min="48" max="48" width="5.5546875" customWidth="1"/>
    <col min="49" max="49" width="18" customWidth="1"/>
    <col min="50" max="50" width="5.5546875" customWidth="1"/>
    <col min="51" max="51" width="18" customWidth="1"/>
    <col min="52" max="52" width="5.5546875" customWidth="1"/>
    <col min="53" max="53" width="18" customWidth="1"/>
    <col min="54" max="54" width="5.5546875" customWidth="1"/>
    <col min="55" max="55" width="18" customWidth="1"/>
    <col min="56" max="56" width="5.5546875" customWidth="1"/>
    <col min="57" max="57" width="18" customWidth="1"/>
    <col min="58" max="58" width="5.5546875" customWidth="1"/>
    <col min="59" max="59" width="18" customWidth="1"/>
    <col min="60" max="60" width="5.5546875" customWidth="1"/>
    <col min="61" max="61" width="18" customWidth="1"/>
    <col min="62" max="62" width="5.5546875" customWidth="1"/>
    <col min="63" max="63" width="18" customWidth="1"/>
    <col min="64" max="64" width="5.5546875" customWidth="1"/>
    <col min="65" max="65" width="18" customWidth="1"/>
    <col min="66" max="66" width="5.5546875" customWidth="1"/>
    <col min="67" max="67" width="18" customWidth="1"/>
    <col min="68" max="68" width="5.5546875" customWidth="1"/>
    <col min="69" max="69" width="18" customWidth="1"/>
    <col min="70" max="70" width="5.5546875" customWidth="1"/>
    <col min="71" max="71" width="18" customWidth="1"/>
    <col min="72" max="72" width="5.5546875" customWidth="1"/>
    <col min="73" max="73" width="18" customWidth="1"/>
    <col min="74" max="74" width="5.5546875" customWidth="1"/>
    <col min="75" max="75" width="3.44140625" customWidth="1"/>
    <col min="76" max="76" width="28.44140625" bestFit="1" customWidth="1"/>
    <col min="77" max="77" width="25.21875" bestFit="1" customWidth="1"/>
    <col min="79" max="79" width="3.6640625" customWidth="1"/>
    <col min="80" max="80" width="14" customWidth="1"/>
    <col min="81" max="81" width="22.44140625" customWidth="1"/>
  </cols>
  <sheetData>
    <row r="1" spans="1:81" x14ac:dyDescent="0.3"/>
    <row r="2" spans="1:81" x14ac:dyDescent="0.3"/>
    <row r="3" spans="1:81" x14ac:dyDescent="0.3">
      <c r="B3" t="s">
        <v>133</v>
      </c>
    </row>
    <row r="4" spans="1:81" x14ac:dyDescent="0.3"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>
        <v>9</v>
      </c>
      <c r="M4">
        <v>10</v>
      </c>
      <c r="N4">
        <v>11</v>
      </c>
      <c r="O4">
        <v>12</v>
      </c>
      <c r="P4">
        <v>13</v>
      </c>
      <c r="Q4">
        <v>14</v>
      </c>
      <c r="R4">
        <v>15</v>
      </c>
      <c r="S4">
        <v>16</v>
      </c>
      <c r="T4">
        <v>17</v>
      </c>
      <c r="U4">
        <v>18</v>
      </c>
      <c r="V4">
        <v>19</v>
      </c>
      <c r="W4">
        <v>20</v>
      </c>
      <c r="X4">
        <v>21</v>
      </c>
      <c r="Y4">
        <v>22</v>
      </c>
      <c r="Z4">
        <v>23</v>
      </c>
      <c r="AA4">
        <v>24</v>
      </c>
      <c r="AB4">
        <v>25</v>
      </c>
      <c r="AC4">
        <v>26</v>
      </c>
      <c r="AD4">
        <v>27</v>
      </c>
      <c r="AE4">
        <v>28</v>
      </c>
      <c r="AF4">
        <v>29</v>
      </c>
      <c r="AG4">
        <v>30</v>
      </c>
      <c r="AH4">
        <v>31</v>
      </c>
      <c r="AI4">
        <v>32</v>
      </c>
      <c r="AJ4">
        <v>33</v>
      </c>
      <c r="AK4">
        <v>34</v>
      </c>
      <c r="AL4">
        <v>35</v>
      </c>
      <c r="AM4">
        <v>36</v>
      </c>
      <c r="AN4">
        <v>37</v>
      </c>
      <c r="AO4">
        <v>38</v>
      </c>
      <c r="AP4">
        <v>39</v>
      </c>
      <c r="AQ4">
        <v>40</v>
      </c>
      <c r="AR4">
        <v>41</v>
      </c>
      <c r="AS4">
        <v>42</v>
      </c>
      <c r="AT4">
        <v>43</v>
      </c>
      <c r="AU4">
        <v>44</v>
      </c>
      <c r="AV4">
        <v>45</v>
      </c>
      <c r="AW4">
        <v>46</v>
      </c>
      <c r="AX4">
        <v>47</v>
      </c>
      <c r="AY4">
        <v>48</v>
      </c>
      <c r="AZ4">
        <v>49</v>
      </c>
      <c r="BA4">
        <v>50</v>
      </c>
      <c r="BB4">
        <v>51</v>
      </c>
      <c r="BC4">
        <v>52</v>
      </c>
      <c r="BD4">
        <v>53</v>
      </c>
      <c r="BE4">
        <v>54</v>
      </c>
      <c r="BF4">
        <v>55</v>
      </c>
      <c r="BG4">
        <v>56</v>
      </c>
      <c r="BH4">
        <v>57</v>
      </c>
      <c r="BI4">
        <v>58</v>
      </c>
      <c r="BJ4">
        <v>59</v>
      </c>
      <c r="BK4">
        <v>60</v>
      </c>
      <c r="BL4">
        <v>61</v>
      </c>
      <c r="BM4">
        <v>62</v>
      </c>
      <c r="BN4">
        <v>63</v>
      </c>
      <c r="BO4">
        <v>64</v>
      </c>
      <c r="BP4">
        <v>65</v>
      </c>
      <c r="BQ4">
        <v>66</v>
      </c>
      <c r="BR4">
        <v>67</v>
      </c>
      <c r="BS4">
        <v>68</v>
      </c>
      <c r="BT4">
        <v>69</v>
      </c>
      <c r="BU4">
        <v>70</v>
      </c>
      <c r="BV4">
        <v>71</v>
      </c>
      <c r="BW4">
        <v>72</v>
      </c>
      <c r="BX4">
        <v>73</v>
      </c>
      <c r="BY4">
        <v>74</v>
      </c>
      <c r="BZ4">
        <v>75</v>
      </c>
    </row>
    <row r="5" spans="1:81" x14ac:dyDescent="0.3">
      <c r="B5" s="7" t="str">
        <f>CONCATENATE("Basisdaten zu ",'2. Erfassung der Leistungen'!D7,"en")</f>
        <v>Basisdaten zu Online-Diensten</v>
      </c>
      <c r="C5" s="7"/>
      <c r="D5" s="7"/>
      <c r="E5" s="7"/>
      <c r="F5" s="7"/>
      <c r="G5" s="7"/>
      <c r="H5" s="7"/>
      <c r="J5" s="7" t="s">
        <v>46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Y5" s="7" t="s">
        <v>147</v>
      </c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P5" s="7"/>
      <c r="AQ5" s="7"/>
      <c r="AS5" s="7"/>
      <c r="AT5" s="7"/>
      <c r="AU5" s="3"/>
      <c r="AV5" s="7"/>
      <c r="AW5" s="3"/>
      <c r="AX5" s="7"/>
      <c r="AY5" s="3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X5" s="7" t="s">
        <v>163</v>
      </c>
      <c r="BY5" s="7"/>
      <c r="BZ5" s="7"/>
      <c r="CB5" s="7"/>
    </row>
    <row r="6" spans="1:81" ht="14.55" customHeight="1" x14ac:dyDescent="0.3">
      <c r="B6" s="7"/>
      <c r="C6" s="7"/>
      <c r="D6" s="7"/>
      <c r="E6" s="7"/>
      <c r="F6" s="7"/>
      <c r="G6" s="7"/>
      <c r="H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Y6" s="39"/>
      <c r="Z6" s="39"/>
      <c r="AA6" s="39"/>
      <c r="AB6" s="39"/>
      <c r="AC6" s="39" t="s">
        <v>139</v>
      </c>
      <c r="AD6" s="235" t="s">
        <v>140</v>
      </c>
      <c r="AE6" s="235"/>
      <c r="AF6" s="235" t="s">
        <v>141</v>
      </c>
      <c r="AG6" s="235"/>
      <c r="AH6" s="235" t="s">
        <v>142</v>
      </c>
      <c r="AI6" s="235"/>
      <c r="AJ6" s="6" t="s">
        <v>138</v>
      </c>
      <c r="AK6" s="235" t="s">
        <v>33</v>
      </c>
      <c r="AL6" s="235"/>
      <c r="AM6" s="6" t="s">
        <v>146</v>
      </c>
      <c r="AN6" s="6"/>
      <c r="AP6" s="6"/>
      <c r="AQ6" s="5"/>
      <c r="AS6" s="35"/>
      <c r="AT6" s="36"/>
      <c r="AU6" s="35"/>
      <c r="AV6" s="36"/>
      <c r="AW6" s="35"/>
      <c r="AX6" s="36"/>
      <c r="AY6" s="35"/>
      <c r="AZ6" s="36"/>
      <c r="BA6" s="35"/>
      <c r="BB6" s="36"/>
      <c r="BC6" s="35"/>
      <c r="BD6" s="36"/>
      <c r="BE6" s="35"/>
      <c r="BF6" s="36"/>
      <c r="BG6" s="35"/>
      <c r="BH6" s="36"/>
      <c r="BI6" s="35"/>
      <c r="BJ6" s="36"/>
      <c r="BK6" s="35"/>
      <c r="BL6" s="36"/>
      <c r="BM6" s="35"/>
      <c r="BN6" s="36"/>
      <c r="BO6" s="35"/>
      <c r="BP6" s="36"/>
      <c r="BQ6" s="35"/>
      <c r="BR6" s="36"/>
      <c r="BS6" s="35"/>
      <c r="BT6" s="36"/>
      <c r="BU6" s="35"/>
      <c r="BV6" s="36"/>
      <c r="BX6" s="6"/>
      <c r="BY6" s="6"/>
      <c r="BZ6" s="6"/>
      <c r="CB6" s="6"/>
    </row>
    <row r="7" spans="1:81" ht="43.2" x14ac:dyDescent="0.3">
      <c r="B7" s="6" t="s">
        <v>36</v>
      </c>
      <c r="C7" s="8" t="s">
        <v>37</v>
      </c>
      <c r="D7" s="6" t="str">
        <f>'2. Erfassung der Leistungen'!E11</f>
        <v>Online-Dienst</v>
      </c>
      <c r="E7" s="6" t="s">
        <v>38</v>
      </c>
      <c r="F7" s="6" t="str">
        <f>'2. Erfassung der Leistungen'!G11</f>
        <v>OD-ID (optional)</v>
      </c>
      <c r="G7" s="6" t="s">
        <v>134</v>
      </c>
      <c r="H7" s="6" t="s">
        <v>132</v>
      </c>
      <c r="J7" s="6" t="str">
        <f>'3a. Bewertung der Leistungen'!K17</f>
        <v/>
      </c>
      <c r="K7" s="6" t="str">
        <f>'3a. Bewertung der Leistungen'!L17</f>
        <v>Konkrete Fallzahlen vorhanden? [Ja/Nein]</v>
      </c>
      <c r="L7" s="6" t="str">
        <f>'3a. Bewertung der Leistungen'!M17</f>
        <v>Konkrete Fallzahlen pro Land</v>
      </c>
      <c r="M7" s="6" t="str">
        <f>'3a. Bewertung der Leistungen'!N17</f>
        <v>Entsprechendes Land</v>
      </c>
      <c r="N7" s="6" t="str">
        <f>'3a. Bewertung der Leistungen'!O17</f>
        <v>Fallzahlen (bundesweite Schätzung)</v>
      </c>
      <c r="O7" s="6" t="str">
        <f>'3a. Bewertung der Leistungen'!P17</f>
        <v>Größenordnung (Hochrechnung/Schätzung)</v>
      </c>
      <c r="P7" s="6" t="str">
        <f>'3a. Bewertung der Leistungen'!Q17</f>
        <v>Größenordnung</v>
      </c>
      <c r="Q7" s="6" t="str">
        <f>'3a. Bewertung der Leistungen'!R17</f>
        <v>Fallzahlen Gewicht</v>
      </c>
      <c r="R7" s="6" t="str">
        <f>'3a. Bewertung der Leistungen'!S17</f>
        <v>Formularkomplexität/Nutzerheterogenität</v>
      </c>
      <c r="S7" s="6" t="str">
        <f>'3a. Bewertung der Leistungen'!T17</f>
        <v>Komplexität Behörden &amp; Stakeholderlandschaft</v>
      </c>
      <c r="T7" s="6" t="str">
        <f>'3a. Bewertung der Leistungen'!U17</f>
        <v>Heterogenität LeiKa-Leistungen</v>
      </c>
      <c r="U7" s="6" t="str">
        <f>'3a. Bewertung der Leistungen'!V17</f>
        <v>Gewichteter Wert</v>
      </c>
      <c r="V7" s="6" t="str">
        <f>'3a. Bewertung der Leistungen'!X17</f>
        <v>Gewicht des Online-Dienst</v>
      </c>
      <c r="W7" s="6" t="s">
        <v>157</v>
      </c>
      <c r="Y7" s="39" t="s">
        <v>137</v>
      </c>
      <c r="Z7" s="40" t="s">
        <v>128</v>
      </c>
      <c r="AA7" s="39" t="s">
        <v>129</v>
      </c>
      <c r="AB7" s="39" t="s">
        <v>145</v>
      </c>
      <c r="AC7" s="39" t="s">
        <v>144</v>
      </c>
      <c r="AD7" s="6" t="s">
        <v>144</v>
      </c>
      <c r="AE7" s="6" t="s">
        <v>143</v>
      </c>
      <c r="AF7" s="6" t="s">
        <v>144</v>
      </c>
      <c r="AG7" s="6" t="s">
        <v>143</v>
      </c>
      <c r="AH7" s="6" t="s">
        <v>144</v>
      </c>
      <c r="AI7" s="6" t="s">
        <v>143</v>
      </c>
      <c r="AJ7" s="6" t="s">
        <v>144</v>
      </c>
      <c r="AK7" s="6" t="s">
        <v>144</v>
      </c>
      <c r="AL7" s="6" t="s">
        <v>143</v>
      </c>
      <c r="AM7" s="6" t="s">
        <v>143</v>
      </c>
      <c r="AN7" s="6" t="s">
        <v>153</v>
      </c>
      <c r="AP7" s="6" t="s">
        <v>158</v>
      </c>
      <c r="AQ7" s="6" t="s">
        <v>159</v>
      </c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X7" s="6" t="s">
        <v>168</v>
      </c>
      <c r="BY7" s="6" t="s">
        <v>169</v>
      </c>
      <c r="BZ7" s="6" t="s">
        <v>39</v>
      </c>
      <c r="CB7" s="6" t="s">
        <v>211</v>
      </c>
      <c r="CC7" s="5" t="s">
        <v>212</v>
      </c>
    </row>
    <row r="8" spans="1:81" x14ac:dyDescent="0.3">
      <c r="A8">
        <v>1</v>
      </c>
      <c r="B8">
        <f>IF('2. Erfassung der Leistungen'!B12="","",'2. Erfassung der Leistungen'!B12)</f>
        <v>1</v>
      </c>
      <c r="C8" t="str">
        <f>IF('2. Erfassung der Leistungen'!C12="","",'2. Erfassung der Leistungen'!C12)</f>
        <v>Bauen und Wohnen</v>
      </c>
      <c r="D8" t="str">
        <f>IF('2. Erfassung der Leistungen'!E12="","",'2. Erfassung der Leistungen'!E12)</f>
        <v>DiPlanPortal</v>
      </c>
      <c r="E8" t="str">
        <f>IF('2. Erfassung der Leistungen'!F12="","",'2. Erfassung der Leistungen'!F12)</f>
        <v>Bürgerbeteiligung und Information</v>
      </c>
      <c r="F8" t="str">
        <f>IF('2. Erfassung der Leistungen'!G12="","",'2. Erfassung der Leistungen'!G12)</f>
        <v/>
      </c>
      <c r="G8" t="str">
        <f>IF('2. Erfassung der Leistungen'!H12="","",'2. Erfassung der Leistungen'!H12)</f>
        <v>Ja</v>
      </c>
      <c r="H8" t="str">
        <f>IF(D8="","",IF('2. Erfassung der Leistungen'!I12="","",'2. Erfassung der Leistungen'!I12))</f>
        <v>Ja</v>
      </c>
      <c r="J8" t="str">
        <f>IF($H8="","",'3a. Bewertung der Leistungen'!J18)</f>
        <v>Ja</v>
      </c>
      <c r="K8" t="str">
        <f>IF(J8="Nein","",IF($H8="","",'3a. Bewertung der Leistungen'!L18))</f>
        <v>Nein</v>
      </c>
      <c r="L8">
        <f>IF(J8="Nein","",IF($H8="","",'3a. Bewertung der Leistungen'!M18))</f>
        <v>0</v>
      </c>
      <c r="M8" t="str">
        <f>IF(J8="Nein","",IF($H8="","",'3a. Bewertung der Leistungen'!N18))</f>
        <v>BY</v>
      </c>
      <c r="N8">
        <f>IF(J8="Nein","",IF($H8="","",'3a. Bewertung der Leistungen'!O18))</f>
        <v>500000</v>
      </c>
      <c r="O8">
        <f>IF(J8="Nein","",IF($H8="","",'3a. Bewertung der Leistungen'!P18))</f>
        <v>500000</v>
      </c>
      <c r="P8" t="str">
        <f>IF(J8="Nein","",IF($H8="","",'3a. Bewertung der Leistungen'!Q18))</f>
        <v>100001-500000</v>
      </c>
      <c r="Q8">
        <f>IF(J8="Nein","",IF($H8="","",'3a. Bewertung der Leistungen'!R18))</f>
        <v>3</v>
      </c>
      <c r="R8">
        <f>IF(J8="Nein","",IF($H8="","",'3a. Bewertung der Leistungen'!S18))</f>
        <v>1</v>
      </c>
      <c r="S8">
        <f>IF(J8="Nein","",IF($H8="","",'3a. Bewertung der Leistungen'!T18))</f>
        <v>1</v>
      </c>
      <c r="T8">
        <f>IF(J8="Nein","",IF($H8="","",'3a. Bewertung der Leistungen'!U18))</f>
        <v>1</v>
      </c>
      <c r="U8">
        <f>IF(J8="Nein","",IF($H8="","",'3a. Bewertung der Leistungen'!V18))</f>
        <v>1</v>
      </c>
      <c r="V8">
        <f>IF(J8="Nein","",IF($H8="","",'3a. Bewertung der Leistungen'!X18))</f>
        <v>1.4000000000000001</v>
      </c>
      <c r="W8" t="str">
        <f>IF($H8="","",'3a. Bewertung der Leistungen'!Z18)</f>
        <v>Ja</v>
      </c>
      <c r="Y8" t="str">
        <f>IF('3b. Individualkosten'!L14="","",'3b. Individualkosten'!L14)</f>
        <v>Nein</v>
      </c>
      <c r="Z8" s="32">
        <f>IF('3b. Individualkosten'!M14="","",'3b. Individualkosten'!M14)</f>
        <v>1567061.2208678278</v>
      </c>
      <c r="AA8" s="33">
        <f>IF('3b. Individualkosten'!N14="","",'3b. Individualkosten'!N14)</f>
        <v>0.18734629186518012</v>
      </c>
      <c r="AB8" s="33">
        <f>IF('3b. Individualkosten'!O14="","",'3b. Individualkosten'!O14)</f>
        <v>0.14000000000000001</v>
      </c>
      <c r="AC8" s="32">
        <f>IF('3b. Individualkosten'!P14="","",'3b. Individualkosten'!P14)</f>
        <v>69744.568217827822</v>
      </c>
      <c r="AD8" s="32">
        <f>IF('3b. Individualkosten'!Q14="","",'3b. Individualkosten'!Q14)</f>
        <v>629748</v>
      </c>
      <c r="AE8" s="32">
        <f>IF('3b. Individualkosten'!R14="","",'3b. Individualkosten'!R14)</f>
        <v>130174.41149999996</v>
      </c>
      <c r="AF8" s="32">
        <f>IF('3b. Individualkosten'!S14="","",'3b. Individualkosten'!S14)</f>
        <v>0</v>
      </c>
      <c r="AG8" s="32">
        <f>IF('3b. Individualkosten'!T14="","",'3b. Individualkosten'!T14)</f>
        <v>0</v>
      </c>
      <c r="AH8" s="32">
        <f>IF('3b. Individualkosten'!U14="","",'3b. Individualkosten'!U14)</f>
        <v>636412</v>
      </c>
      <c r="AI8" s="32">
        <f>IF('3b. Individualkosten'!V14="","",'3b. Individualkosten'!V14)</f>
        <v>79968.000000000015</v>
      </c>
      <c r="AJ8" s="32">
        <f>IF('3b. Individualkosten'!W14="","",'3b. Individualkosten'!W14)</f>
        <v>0</v>
      </c>
      <c r="AK8" s="32">
        <f>IF('3b. Individualkosten'!X14="","",'3b. Individualkosten'!X14)</f>
        <v>0</v>
      </c>
      <c r="AL8" s="32">
        <f>IF('3b. Individualkosten'!Y14="","",'3b. Individualkosten'!Y14)</f>
        <v>0</v>
      </c>
      <c r="AM8" s="32">
        <f>IF('3b. Individualkosten'!Z14="","",'3b. Individualkosten'!Z14)</f>
        <v>21014.241150000002</v>
      </c>
      <c r="AN8" s="32" t="str">
        <f>IF('3b. Individualkosten'!AB14="","",'3b. Individualkosten'!AB14)</f>
        <v>Ja</v>
      </c>
      <c r="AP8" s="34">
        <f>IF('4.2 Mitnutzungsquote'!K15="","",'4.2 Mitnutzungsquote'!M15)</f>
        <v>0.88239710000000005</v>
      </c>
      <c r="AQ8" s="34">
        <f>IF('4.2 Mitnutzungsquote'!$K15="","",'4.2 Mitnutzungsquote'!N15)</f>
        <v>0.88239710000000005</v>
      </c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X8" t="str">
        <f>IF('5. Bündelung zu Paketen'!$H34="","",IF('5. Bündelung zu Paketen'!$E$9="Nein","Ohne Paket",'5. Bündelung zu Paketen'!M34))</f>
        <v>Ohne Paket</v>
      </c>
      <c r="BY8" t="str">
        <f>IF('5. Bündelung zu Paketen'!$H34="","",'5. Bündelung zu Paketen'!N34)</f>
        <v>Korrekt zugeordnet</v>
      </c>
      <c r="BZ8" t="str">
        <f>IF('5. Bündelung zu Paketen'!P34="","",'5. Bündelung zu Paketen'!P34)</f>
        <v>Ja</v>
      </c>
      <c r="CB8" s="34">
        <f t="shared" ref="CB8:CB71" si="0">IF(Z8="","",IF(Z8=0,0,Z8/SUMIFS($Z$8:$Z$307,$BX$8:$BX$307,BX8,$BY$8:$BY$307,"Korrekt zugeordnet")))</f>
        <v>0.18734629186518012</v>
      </c>
      <c r="CC8" s="38">
        <f>IF(CB8="","",CB8*AQ8)</f>
        <v>0.16531382463758854</v>
      </c>
    </row>
    <row r="9" spans="1:81" x14ac:dyDescent="0.3">
      <c r="A9">
        <v>2</v>
      </c>
      <c r="B9">
        <f>IF('2. Erfassung der Leistungen'!B13="","",'2. Erfassung der Leistungen'!B13)</f>
        <v>2</v>
      </c>
      <c r="C9" t="str">
        <f>IF('2. Erfassung der Leistungen'!C13="","",'2. Erfassung der Leistungen'!C13)</f>
        <v>Bauen und Wohnen</v>
      </c>
      <c r="D9" t="str">
        <f>IF('2. Erfassung der Leistungen'!E13="","",'2. Erfassung der Leistungen'!E13)</f>
        <v>DiPlanCockpit Basis</v>
      </c>
      <c r="E9" t="str">
        <f>IF('2. Erfassung der Leistungen'!F13="","",'2. Erfassung der Leistungen'!F13)</f>
        <v>Bürgerbeteiligung und Information</v>
      </c>
      <c r="F9" t="str">
        <f>IF('2. Erfassung der Leistungen'!G13="","",'2. Erfassung der Leistungen'!G13)</f>
        <v/>
      </c>
      <c r="G9" t="str">
        <f>IF('2. Erfassung der Leistungen'!H13="","",'2. Erfassung der Leistungen'!H13)</f>
        <v>Ja</v>
      </c>
      <c r="H9" t="str">
        <f>IF(D9="","",IF('2. Erfassung der Leistungen'!I13="","",'2. Erfassung der Leistungen'!I13))</f>
        <v>Ja</v>
      </c>
      <c r="J9" t="str">
        <f>IF($H9="","",'3a. Bewertung der Leistungen'!J19)</f>
        <v>Ja</v>
      </c>
      <c r="K9" t="str">
        <f>IF(J9="Nein","",IF($H9="","",'3a. Bewertung der Leistungen'!L19))</f>
        <v>Nein</v>
      </c>
      <c r="L9">
        <f>IF(J9="Nein","",IF($H9="","",'3a. Bewertung der Leistungen'!M19))</f>
        <v>0</v>
      </c>
      <c r="M9" t="str">
        <f>IF(J9="Nein","",IF($H9="","",'3a. Bewertung der Leistungen'!N19))</f>
        <v>(Bitte Wählen)</v>
      </c>
      <c r="N9">
        <f>IF(J9="Nein","",IF($H9="","",'3a. Bewertung der Leistungen'!O19))</f>
        <v>500000</v>
      </c>
      <c r="O9">
        <f>IF(J9="Nein","",IF($H9="","",'3a. Bewertung der Leistungen'!P19))</f>
        <v>500000</v>
      </c>
      <c r="P9" t="str">
        <f>IF(J9="Nein","",IF($H9="","",'3a. Bewertung der Leistungen'!Q19))</f>
        <v>100001-500000</v>
      </c>
      <c r="Q9">
        <f>IF(J9="Nein","",IF($H9="","",'3a. Bewertung der Leistungen'!R19))</f>
        <v>3</v>
      </c>
      <c r="R9">
        <f>IF(J9="Nein","",IF($H9="","",'3a. Bewertung der Leistungen'!S19))</f>
        <v>3</v>
      </c>
      <c r="S9">
        <f>IF(J9="Nein","",IF($H9="","",'3a. Bewertung der Leistungen'!T19))</f>
        <v>3</v>
      </c>
      <c r="T9">
        <f>IF(J9="Nein","",IF($H9="","",'3a. Bewertung der Leistungen'!U19))</f>
        <v>3</v>
      </c>
      <c r="U9">
        <f>IF(J9="Nein","",IF($H9="","",'3a. Bewertung der Leistungen'!V19))</f>
        <v>3</v>
      </c>
      <c r="V9">
        <f>IF(J9="Nein","",IF($H9="","",'3a. Bewertung der Leistungen'!X19))</f>
        <v>3.0000000000000004</v>
      </c>
      <c r="W9" t="str">
        <f>IF($H9="","",'3a. Bewertung der Leistungen'!Z19)</f>
        <v>Ja</v>
      </c>
      <c r="Y9" t="str">
        <f>IF('3b. Individualkosten'!L15="","",'3b. Individualkosten'!L15)</f>
        <v>Nein</v>
      </c>
      <c r="Z9" s="32">
        <f>IF('3b. Individualkosten'!M15="","",'3b. Individualkosten'!M15)</f>
        <v>2372897.0949298241</v>
      </c>
      <c r="AA9" s="33">
        <f>IF('3b. Individualkosten'!N15="","",'3b. Individualkosten'!N15)</f>
        <v>0.2836860907492626</v>
      </c>
      <c r="AB9" s="33">
        <f>IF('3b. Individualkosten'!O15="","",'3b. Individualkosten'!O15)</f>
        <v>0.30000000000000004</v>
      </c>
      <c r="AC9" s="32">
        <f>IF('3b. Individualkosten'!P15="","",'3b. Individualkosten'!P15)</f>
        <v>446880.67734649067</v>
      </c>
      <c r="AD9" s="32">
        <f>IF('3b. Individualkosten'!Q15="","",'3b. Individualkosten'!Q15)</f>
        <v>874429.3</v>
      </c>
      <c r="AE9" s="32">
        <f>IF('3b. Individualkosten'!R15="","",'3b. Individualkosten'!R15)</f>
        <v>278945.16749999992</v>
      </c>
      <c r="AF9" s="32">
        <f>IF('3b. Individualkosten'!S15="","",'3b. Individualkosten'!S15)</f>
        <v>0</v>
      </c>
      <c r="AG9" s="32">
        <f>IF('3b. Individualkosten'!T15="","",'3b. Individualkosten'!T15)</f>
        <v>0</v>
      </c>
      <c r="AH9" s="32">
        <f>IF('3b. Individualkosten'!U15="","",'3b. Individualkosten'!U15)</f>
        <v>556251.43333333335</v>
      </c>
      <c r="AI9" s="32">
        <f>IF('3b. Individualkosten'!V15="","",'3b. Individualkosten'!V15)</f>
        <v>171360.00000000003</v>
      </c>
      <c r="AJ9" s="32">
        <f>IF('3b. Individualkosten'!W15="","",'3b. Individualkosten'!W15)</f>
        <v>0</v>
      </c>
      <c r="AK9" s="32">
        <f>IF('3b. Individualkosten'!X15="","",'3b. Individualkosten'!X15)</f>
        <v>0</v>
      </c>
      <c r="AL9" s="32">
        <f>IF('3b. Individualkosten'!Y15="","",'3b. Individualkosten'!Y15)</f>
        <v>0</v>
      </c>
      <c r="AM9" s="32">
        <f>IF('3b. Individualkosten'!Z15="","",'3b. Individualkosten'!Z15)</f>
        <v>45030.516750000003</v>
      </c>
      <c r="AN9" s="32" t="str">
        <f>IF('3b. Individualkosten'!AB15="","",'3b. Individualkosten'!AB15)</f>
        <v>Ja</v>
      </c>
      <c r="AP9" s="34">
        <f>IF('4.2 Mitnutzungsquote'!K16="","",'4.2 Mitnutzungsquote'!M16)</f>
        <v>0.88239710000000005</v>
      </c>
      <c r="AQ9" s="34">
        <f>IF('4.2 Mitnutzungsquote'!$K16="","",'4.2 Mitnutzungsquote'!N16)</f>
        <v>0.88239710000000005</v>
      </c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X9" t="str">
        <f>IF('5. Bündelung zu Paketen'!$H35="","",IF('5. Bündelung zu Paketen'!$E$9="Nein","Ohne Paket",'5. Bündelung zu Paketen'!M35))</f>
        <v>Ohne Paket</v>
      </c>
      <c r="BY9" t="str">
        <f>IF('5. Bündelung zu Paketen'!$H35="","",'5. Bündelung zu Paketen'!N35)</f>
        <v>Korrekt zugeordnet</v>
      </c>
      <c r="BZ9" t="str">
        <f>IF('5. Bündelung zu Paketen'!P35="","",'5. Bündelung zu Paketen'!P35)</f>
        <v>Ja</v>
      </c>
      <c r="CB9" s="34">
        <f t="shared" si="0"/>
        <v>0.2836860907492626</v>
      </c>
      <c r="CC9" s="38">
        <f t="shared" ref="CC9:CC72" si="1">IF(CB9="","",CB9*AQ9)</f>
        <v>0.25032378378748615</v>
      </c>
    </row>
    <row r="10" spans="1:81" x14ac:dyDescent="0.3">
      <c r="A10">
        <v>3</v>
      </c>
      <c r="B10">
        <f>IF('2. Erfassung der Leistungen'!B14="","",'2. Erfassung der Leistungen'!B14)</f>
        <v>3</v>
      </c>
      <c r="C10" t="str">
        <f>IF('2. Erfassung der Leistungen'!C14="","",'2. Erfassung der Leistungen'!C14)</f>
        <v>Bauen und Wohnen</v>
      </c>
      <c r="D10" t="str">
        <f>IF('2. Erfassung der Leistungen'!E14="","",'2. Erfassung der Leistungen'!E14)</f>
        <v>DiPlanCockpit Pro</v>
      </c>
      <c r="E10" t="str">
        <f>IF('2. Erfassung der Leistungen'!F14="","",'2. Erfassung der Leistungen'!F14)</f>
        <v>Bürgerbeteiligung und Information</v>
      </c>
      <c r="F10" t="str">
        <f>IF('2. Erfassung der Leistungen'!G14="","",'2. Erfassung der Leistungen'!G14)</f>
        <v/>
      </c>
      <c r="G10" t="str">
        <f>IF('2. Erfassung der Leistungen'!H14="","",'2. Erfassung der Leistungen'!H14)</f>
        <v>Ja</v>
      </c>
      <c r="H10" t="str">
        <f>IF(D10="","",IF('2. Erfassung der Leistungen'!I14="","",'2. Erfassung der Leistungen'!I14))</f>
        <v>Ja</v>
      </c>
      <c r="J10" t="str">
        <f>IF($H10="","",'3a. Bewertung der Leistungen'!J20)</f>
        <v>Ja</v>
      </c>
      <c r="K10" t="str">
        <f>IF(J10="Nein","",IF($H10="","",'3a. Bewertung der Leistungen'!L20))</f>
        <v>Nein</v>
      </c>
      <c r="L10">
        <f>IF(J10="Nein","",IF($H10="","",'3a. Bewertung der Leistungen'!M20))</f>
        <v>0</v>
      </c>
      <c r="M10" t="str">
        <f>IF(J10="Nein","",IF($H10="","",'3a. Bewertung der Leistungen'!N20))</f>
        <v>(Bitte Wählen)</v>
      </c>
      <c r="N10">
        <f>IF(J10="Nein","",IF($H10="","",'3a. Bewertung der Leistungen'!O20))</f>
        <v>500000</v>
      </c>
      <c r="O10">
        <f>IF(J10="Nein","",IF($H10="","",'3a. Bewertung der Leistungen'!P20))</f>
        <v>500000</v>
      </c>
      <c r="P10" t="str">
        <f>IF(J10="Nein","",IF($H10="","",'3a. Bewertung der Leistungen'!Q20))</f>
        <v>100001-500000</v>
      </c>
      <c r="Q10">
        <f>IF(J10="Nein","",IF($H10="","",'3a. Bewertung der Leistungen'!R20))</f>
        <v>3</v>
      </c>
      <c r="R10">
        <f>IF(J10="Nein","",IF($H10="","",'3a. Bewertung der Leistungen'!S20))</f>
        <v>3</v>
      </c>
      <c r="S10">
        <f>IF(J10="Nein","",IF($H10="","",'3a. Bewertung der Leistungen'!T20))</f>
        <v>3</v>
      </c>
      <c r="T10">
        <f>IF(J10="Nein","",IF($H10="","",'3a. Bewertung der Leistungen'!U20))</f>
        <v>3</v>
      </c>
      <c r="U10">
        <f>IF(J10="Nein","",IF($H10="","",'3a. Bewertung der Leistungen'!V20))</f>
        <v>3</v>
      </c>
      <c r="V10">
        <f>IF(J10="Nein","",IF($H10="","",'3a. Bewertung der Leistungen'!X20))</f>
        <v>3.0000000000000004</v>
      </c>
      <c r="W10" t="str">
        <f>IF($H10="","",'3a. Bewertung der Leistungen'!Z20)</f>
        <v>Ja</v>
      </c>
      <c r="Y10" t="str">
        <f>IF('3b. Individualkosten'!L16="","",'3b. Individualkosten'!L16)</f>
        <v>Nein</v>
      </c>
      <c r="Z10" s="32">
        <f>IF('3b. Individualkosten'!M16="","",'3b. Individualkosten'!M16)</f>
        <v>1072792.8842499999</v>
      </c>
      <c r="AA10" s="33">
        <f>IF('3b. Individualkosten'!N16="","",'3b. Individualkosten'!N16)</f>
        <v>0.12825521181124336</v>
      </c>
      <c r="AB10" s="33">
        <f>IF('3b. Individualkosten'!O16="","",'3b. Individualkosten'!O16)</f>
        <v>0.30000000000000004</v>
      </c>
      <c r="AC10" s="32">
        <f>IF('3b. Individualkosten'!P16="","",'3b. Individualkosten'!P16)</f>
        <v>0</v>
      </c>
      <c r="AD10" s="32">
        <f>IF('3b. Individualkosten'!Q16="","",'3b. Individualkosten'!Q16)</f>
        <v>433092.89999999997</v>
      </c>
      <c r="AE10" s="32">
        <f>IF('3b. Individualkosten'!R16="","",'3b. Individualkosten'!R16)</f>
        <v>278945.16749999992</v>
      </c>
      <c r="AF10" s="32">
        <f>IF('3b. Individualkosten'!S16="","",'3b. Individualkosten'!S16)</f>
        <v>0</v>
      </c>
      <c r="AG10" s="32">
        <f>IF('3b. Individualkosten'!T16="","",'3b. Individualkosten'!T16)</f>
        <v>0</v>
      </c>
      <c r="AH10" s="32">
        <f>IF('3b. Individualkosten'!U16="","",'3b. Individualkosten'!U16)</f>
        <v>144364.29999999999</v>
      </c>
      <c r="AI10" s="32">
        <f>IF('3b. Individualkosten'!V16="","",'3b. Individualkosten'!V16)</f>
        <v>171360.00000000003</v>
      </c>
      <c r="AJ10" s="32">
        <f>IF('3b. Individualkosten'!W16="","",'3b. Individualkosten'!W16)</f>
        <v>0</v>
      </c>
      <c r="AK10" s="32">
        <f>IF('3b. Individualkosten'!X16="","",'3b. Individualkosten'!X16)</f>
        <v>0</v>
      </c>
      <c r="AL10" s="32">
        <f>IF('3b. Individualkosten'!Y16="","",'3b. Individualkosten'!Y16)</f>
        <v>0</v>
      </c>
      <c r="AM10" s="32">
        <f>IF('3b. Individualkosten'!Z16="","",'3b. Individualkosten'!Z16)</f>
        <v>45030.516750000003</v>
      </c>
      <c r="AN10" s="32" t="str">
        <f>IF('3b. Individualkosten'!AB16="","",'3b. Individualkosten'!AB16)</f>
        <v>Ja</v>
      </c>
      <c r="AP10" s="34">
        <f>IF('4.2 Mitnutzungsquote'!K17="","",'4.2 Mitnutzungsquote'!M17)</f>
        <v>0.88239710000000005</v>
      </c>
      <c r="AQ10" s="34">
        <f>IF('4.2 Mitnutzungsquote'!$K17="","",'4.2 Mitnutzungsquote'!N17)</f>
        <v>0.88239710000000005</v>
      </c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X10" t="str">
        <f>IF('5. Bündelung zu Paketen'!$H36="","",IF('5. Bündelung zu Paketen'!$E$9="Nein","Ohne Paket",'5. Bündelung zu Paketen'!M36))</f>
        <v>Ohne Paket</v>
      </c>
      <c r="BY10" t="str">
        <f>IF('5. Bündelung zu Paketen'!$H36="","",'5. Bündelung zu Paketen'!N36)</f>
        <v>Korrekt zugeordnet</v>
      </c>
      <c r="BZ10" t="str">
        <f>IF('5. Bündelung zu Paketen'!P36="","",'5. Bündelung zu Paketen'!P36)</f>
        <v>Ja</v>
      </c>
      <c r="CB10" s="34">
        <f>IF(Z10="","",IF(Z10=0,0,Z10/SUMIFS($Z$8:$Z$307,$BX$8:$BX$307,BX10,$BY$8:$BY$307,"Korrekt zugeordnet")))</f>
        <v>0.12825521181124336</v>
      </c>
      <c r="CC10" s="38">
        <f t="shared" si="1"/>
        <v>0.11317202696212689</v>
      </c>
    </row>
    <row r="11" spans="1:81" x14ac:dyDescent="0.3">
      <c r="A11">
        <v>4</v>
      </c>
      <c r="B11">
        <f>IF('2. Erfassung der Leistungen'!B15="","",'2. Erfassung der Leistungen'!B15)</f>
        <v>4</v>
      </c>
      <c r="C11" t="str">
        <f>IF('2. Erfassung der Leistungen'!C15="","",'2. Erfassung der Leistungen'!C15)</f>
        <v>Bauen und Wohnen</v>
      </c>
      <c r="D11" t="str">
        <f>IF('2. Erfassung der Leistungen'!E15="","",'2. Erfassung der Leistungen'!E15)</f>
        <v>DiPlanBeteiligung</v>
      </c>
      <c r="E11" t="str">
        <f>IF('2. Erfassung der Leistungen'!F15="","",'2. Erfassung der Leistungen'!F15)</f>
        <v>Bürgerbeteiligung und Information</v>
      </c>
      <c r="F11" t="str">
        <f>IF('2. Erfassung der Leistungen'!G15="","",'2. Erfassung der Leistungen'!G15)</f>
        <v/>
      </c>
      <c r="G11" t="str">
        <f>IF('2. Erfassung der Leistungen'!H15="","",'2. Erfassung der Leistungen'!H15)</f>
        <v>Ja</v>
      </c>
      <c r="H11" t="str">
        <f>IF(D11="","",IF('2. Erfassung der Leistungen'!I15="","",'2. Erfassung der Leistungen'!I15))</f>
        <v>Ja</v>
      </c>
      <c r="J11" t="str">
        <f>IF($H11="","",'3a. Bewertung der Leistungen'!J21)</f>
        <v>Ja</v>
      </c>
      <c r="K11" t="str">
        <f>IF(J11="Nein","",IF($H11="","",'3a. Bewertung der Leistungen'!L21))</f>
        <v>Nein</v>
      </c>
      <c r="L11">
        <f>IF(J11="Nein","",IF($H11="","",'3a. Bewertung der Leistungen'!M21))</f>
        <v>0</v>
      </c>
      <c r="M11" t="str">
        <f>IF(J11="Nein","",IF($H11="","",'3a. Bewertung der Leistungen'!N21))</f>
        <v>(Bitte Wählen)</v>
      </c>
      <c r="N11">
        <f>IF(J11="Nein","",IF($H11="","",'3a. Bewertung der Leistungen'!O21))</f>
        <v>10000</v>
      </c>
      <c r="O11">
        <f>IF(J11="Nein","",IF($H11="","",'3a. Bewertung der Leistungen'!P21))</f>
        <v>10000</v>
      </c>
      <c r="P11" t="str">
        <f>IF(J11="Nein","",IF($H11="","",'3a. Bewertung der Leistungen'!Q21))</f>
        <v>101-10000</v>
      </c>
      <c r="Q11">
        <f>IF(J11="Nein","",IF($H11="","",'3a. Bewertung der Leistungen'!R21))</f>
        <v>1</v>
      </c>
      <c r="R11">
        <f>IF(J11="Nein","",IF($H11="","",'3a. Bewertung der Leistungen'!S21))</f>
        <v>3</v>
      </c>
      <c r="S11">
        <f>IF(J11="Nein","",IF($H11="","",'3a. Bewertung der Leistungen'!T21))</f>
        <v>3</v>
      </c>
      <c r="T11">
        <f>IF(J11="Nein","",IF($H11="","",'3a. Bewertung der Leistungen'!U21))</f>
        <v>3</v>
      </c>
      <c r="U11">
        <f>IF(J11="Nein","",IF($H11="","",'3a. Bewertung der Leistungen'!V21))</f>
        <v>3</v>
      </c>
      <c r="V11">
        <f>IF(J11="Nein","",IF($H11="","",'3a. Bewertung der Leistungen'!X21))</f>
        <v>2.6000000000000005</v>
      </c>
      <c r="W11" t="str">
        <f>IF($H11="","",'3a. Bewertung der Leistungen'!Z21)</f>
        <v>Ja</v>
      </c>
      <c r="Y11" t="str">
        <f>IF('3b. Individualkosten'!L17="","",'3b. Individualkosten'!L17)</f>
        <v>Nein</v>
      </c>
      <c r="Z11" s="32">
        <f>IF('3b. Individualkosten'!M17="","",'3b. Individualkosten'!M17)</f>
        <v>3351765.6807856816</v>
      </c>
      <c r="AA11" s="33">
        <f>IF('3b. Individualkosten'!N17="","",'3b. Individualkosten'!N17)</f>
        <v>0.40071240557431387</v>
      </c>
      <c r="AB11" s="33">
        <f>IF('3b. Individualkosten'!O17="","",'3b. Individualkosten'!O17)</f>
        <v>0.26000000000000006</v>
      </c>
      <c r="AC11" s="32">
        <f>IF('3b. Individualkosten'!P17="","",'3b. Individualkosten'!P17)</f>
        <v>54574.754435681498</v>
      </c>
      <c r="AD11" s="32">
        <f>IF('3b. Individualkosten'!Q17="","",'3b. Individualkosten'!Q17)</f>
        <v>1909950</v>
      </c>
      <c r="AE11" s="32">
        <f>IF('3b. Individualkosten'!R17="","",'3b. Individualkosten'!R17)</f>
        <v>241752.47849999997</v>
      </c>
      <c r="AF11" s="32">
        <f>IF('3b. Individualkosten'!S17="","",'3b. Individualkosten'!S17)</f>
        <v>0</v>
      </c>
      <c r="AG11" s="32">
        <f>IF('3b. Individualkosten'!T17="","",'3b. Individualkosten'!T17)</f>
        <v>0</v>
      </c>
      <c r="AH11" s="32">
        <f>IF('3b. Individualkosten'!U17="","",'3b. Individualkosten'!U17)</f>
        <v>957950</v>
      </c>
      <c r="AI11" s="32">
        <f>IF('3b. Individualkosten'!V17="","",'3b. Individualkosten'!V17)</f>
        <v>148512.00000000003</v>
      </c>
      <c r="AJ11" s="32">
        <f>IF('3b. Individualkosten'!W17="","",'3b. Individualkosten'!W17)</f>
        <v>0</v>
      </c>
      <c r="AK11" s="32">
        <f>IF('3b. Individualkosten'!X17="","",'3b. Individualkosten'!X17)</f>
        <v>0</v>
      </c>
      <c r="AL11" s="32">
        <f>IF('3b. Individualkosten'!Y17="","",'3b. Individualkosten'!Y17)</f>
        <v>0</v>
      </c>
      <c r="AM11" s="32">
        <f>IF('3b. Individualkosten'!Z17="","",'3b. Individualkosten'!Z17)</f>
        <v>39026.447849999997</v>
      </c>
      <c r="AN11" s="32" t="str">
        <f>IF('3b. Individualkosten'!AB17="","",'3b. Individualkosten'!AB17)</f>
        <v>Ja</v>
      </c>
      <c r="AP11" s="34">
        <f>IF('4.2 Mitnutzungsquote'!K18="","",'4.2 Mitnutzungsquote'!M18)</f>
        <v>0.58072730000000006</v>
      </c>
      <c r="AQ11" s="34">
        <f>IF('4.2 Mitnutzungsquote'!$K18="","",'4.2 Mitnutzungsquote'!N18)</f>
        <v>0.58072730000000006</v>
      </c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X11" t="str">
        <f>IF('5. Bündelung zu Paketen'!$H37="","",IF('5. Bündelung zu Paketen'!$E$9="Nein","Ohne Paket",'5. Bündelung zu Paketen'!M37))</f>
        <v>Ohne Paket</v>
      </c>
      <c r="BY11" t="str">
        <f>IF('5. Bündelung zu Paketen'!$H37="","",'5. Bündelung zu Paketen'!N37)</f>
        <v>Korrekt zugeordnet</v>
      </c>
      <c r="BZ11" t="str">
        <f>IF('5. Bündelung zu Paketen'!P37="","",'5. Bündelung zu Paketen'!P37)</f>
        <v>Ja</v>
      </c>
      <c r="CB11" s="34">
        <f t="shared" si="0"/>
        <v>0.40071240557431387</v>
      </c>
      <c r="CC11" s="38">
        <f t="shared" si="1"/>
        <v>0.23270463336567626</v>
      </c>
    </row>
    <row r="12" spans="1:81" x14ac:dyDescent="0.3">
      <c r="A12">
        <v>5</v>
      </c>
      <c r="B12" t="str">
        <f>IF('2. Erfassung der Leistungen'!B16="","",'2. Erfassung der Leistungen'!B16)</f>
        <v/>
      </c>
      <c r="C12" t="str">
        <f>IF('2. Erfassung der Leistungen'!C16="","",'2. Erfassung der Leistungen'!C16)</f>
        <v/>
      </c>
      <c r="D12" t="str">
        <f>IF('2. Erfassung der Leistungen'!E16="","",'2. Erfassung der Leistungen'!E16)</f>
        <v/>
      </c>
      <c r="E12" t="str">
        <f>IF('2. Erfassung der Leistungen'!F16="","",'2. Erfassung der Leistungen'!F16)</f>
        <v/>
      </c>
      <c r="F12" t="str">
        <f>IF('2. Erfassung der Leistungen'!G16="","",'2. Erfassung der Leistungen'!G16)</f>
        <v/>
      </c>
      <c r="G12" t="str">
        <f>IF('2. Erfassung der Leistungen'!H16="","",'2. Erfassung der Leistungen'!H16)</f>
        <v/>
      </c>
      <c r="H12" t="str">
        <f>IF(D12="","",IF('2. Erfassung der Leistungen'!I16="","",'2. Erfassung der Leistungen'!I16))</f>
        <v/>
      </c>
      <c r="J12" t="str">
        <f>IF($H12="","",'3a. Bewertung der Leistungen'!J22)</f>
        <v/>
      </c>
      <c r="K12" t="str">
        <f>IF(J12="Nein","",IF($H12="","",'3a. Bewertung der Leistungen'!L22))</f>
        <v/>
      </c>
      <c r="L12" t="str">
        <f>IF(J12="Nein","",IF($H12="","",'3a. Bewertung der Leistungen'!M22))</f>
        <v/>
      </c>
      <c r="M12" t="str">
        <f>IF(J12="Nein","",IF($H12="","",'3a. Bewertung der Leistungen'!N22))</f>
        <v/>
      </c>
      <c r="N12" t="str">
        <f>IF(J12="Nein","",IF($H12="","",'3a. Bewertung der Leistungen'!O22))</f>
        <v/>
      </c>
      <c r="O12" t="str">
        <f>IF(J12="Nein","",IF($H12="","",'3a. Bewertung der Leistungen'!P22))</f>
        <v/>
      </c>
      <c r="P12" t="str">
        <f>IF(J12="Nein","",IF($H12="","",'3a. Bewertung der Leistungen'!Q22))</f>
        <v/>
      </c>
      <c r="Q12" t="str">
        <f>IF(J12="Nein","",IF($H12="","",'3a. Bewertung der Leistungen'!R22))</f>
        <v/>
      </c>
      <c r="R12" t="str">
        <f>IF(J12="Nein","",IF($H12="","",'3a. Bewertung der Leistungen'!S22))</f>
        <v/>
      </c>
      <c r="S12" t="str">
        <f>IF(J12="Nein","",IF($H12="","",'3a. Bewertung der Leistungen'!T22))</f>
        <v/>
      </c>
      <c r="T12" t="str">
        <f>IF(J12="Nein","",IF($H12="","",'3a. Bewertung der Leistungen'!U22))</f>
        <v/>
      </c>
      <c r="U12" t="str">
        <f>IF(J12="Nein","",IF($H12="","",'3a. Bewertung der Leistungen'!V22))</f>
        <v/>
      </c>
      <c r="V12" t="str">
        <f>IF(J12="Nein","",IF($H12="","",'3a. Bewertung der Leistungen'!X22))</f>
        <v/>
      </c>
      <c r="W12" t="str">
        <f>IF($H12="","",'3a. Bewertung der Leistungen'!Z22)</f>
        <v/>
      </c>
      <c r="Y12" t="str">
        <f>IF('3b. Individualkosten'!L18="","",'3b. Individualkosten'!L18)</f>
        <v/>
      </c>
      <c r="Z12" s="32" t="str">
        <f>IF('3b. Individualkosten'!M18="","",'3b. Individualkosten'!M18)</f>
        <v/>
      </c>
      <c r="AA12" s="33" t="str">
        <f>IF('3b. Individualkosten'!N18="","",'3b. Individualkosten'!N18)</f>
        <v/>
      </c>
      <c r="AB12" s="33" t="str">
        <f>IF('3b. Individualkosten'!O18="","",'3b. Individualkosten'!O18)</f>
        <v/>
      </c>
      <c r="AC12" s="32">
        <f>IF('3b. Individualkosten'!P18="","",'3b. Individualkosten'!P18)</f>
        <v>0</v>
      </c>
      <c r="AD12" s="32">
        <f>IF('3b. Individualkosten'!Q18="","",'3b. Individualkosten'!Q18)</f>
        <v>0</v>
      </c>
      <c r="AE12" s="32" t="str">
        <f>IF('3b. Individualkosten'!R18="","",'3b. Individualkosten'!R18)</f>
        <v/>
      </c>
      <c r="AF12" s="32">
        <f>IF('3b. Individualkosten'!S18="","",'3b. Individualkosten'!S18)</f>
        <v>0</v>
      </c>
      <c r="AG12" s="32" t="str">
        <f>IF('3b. Individualkosten'!T18="","",'3b. Individualkosten'!T18)</f>
        <v/>
      </c>
      <c r="AH12" s="32">
        <f>IF('3b. Individualkosten'!U18="","",'3b. Individualkosten'!U18)</f>
        <v>0</v>
      </c>
      <c r="AI12" s="32" t="str">
        <f>IF('3b. Individualkosten'!V18="","",'3b. Individualkosten'!V18)</f>
        <v/>
      </c>
      <c r="AJ12" s="32">
        <f>IF('3b. Individualkosten'!W18="","",'3b. Individualkosten'!W18)</f>
        <v>0</v>
      </c>
      <c r="AK12" s="32">
        <f>IF('3b. Individualkosten'!X18="","",'3b. Individualkosten'!X18)</f>
        <v>0</v>
      </c>
      <c r="AL12" s="32" t="str">
        <f>IF('3b. Individualkosten'!Y18="","",'3b. Individualkosten'!Y18)</f>
        <v/>
      </c>
      <c r="AM12" s="32" t="str">
        <f>IF('3b. Individualkosten'!Z18="","",'3b. Individualkosten'!Z18)</f>
        <v/>
      </c>
      <c r="AN12" s="32" t="str">
        <f>IF('3b. Individualkosten'!AB18="","",'3b. Individualkosten'!AB18)</f>
        <v/>
      </c>
      <c r="AP12" s="34" t="str">
        <f>IF('4.2 Mitnutzungsquote'!K19="","",'4.2 Mitnutzungsquote'!M19)</f>
        <v/>
      </c>
      <c r="AQ12" s="34" t="str">
        <f>IF('4.2 Mitnutzungsquote'!$K19="","",'4.2 Mitnutzungsquote'!N19)</f>
        <v/>
      </c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X12" t="str">
        <f>IF('5. Bündelung zu Paketen'!$H38="","",IF('5. Bündelung zu Paketen'!$E$9="Nein","Ohne Paket",'5. Bündelung zu Paketen'!M38))</f>
        <v/>
      </c>
      <c r="BY12" t="str">
        <f>IF('5. Bündelung zu Paketen'!$H38="","",'5. Bündelung zu Paketen'!N38)</f>
        <v/>
      </c>
      <c r="BZ12" t="str">
        <f>IF('5. Bündelung zu Paketen'!P38="","",'5. Bündelung zu Paketen'!P38)</f>
        <v/>
      </c>
      <c r="CB12" s="34" t="str">
        <f t="shared" si="0"/>
        <v/>
      </c>
      <c r="CC12" s="38" t="str">
        <f t="shared" si="1"/>
        <v/>
      </c>
    </row>
    <row r="13" spans="1:81" x14ac:dyDescent="0.3">
      <c r="A13">
        <v>6</v>
      </c>
      <c r="B13" t="str">
        <f>IF('2. Erfassung der Leistungen'!B17="","",'2. Erfassung der Leistungen'!B17)</f>
        <v/>
      </c>
      <c r="C13" t="str">
        <f>IF('2. Erfassung der Leistungen'!C17="","",'2. Erfassung der Leistungen'!C17)</f>
        <v/>
      </c>
      <c r="D13" t="str">
        <f>IF('2. Erfassung der Leistungen'!E17="","",'2. Erfassung der Leistungen'!E17)</f>
        <v/>
      </c>
      <c r="E13" t="str">
        <f>IF('2. Erfassung der Leistungen'!F17="","",'2. Erfassung der Leistungen'!F17)</f>
        <v/>
      </c>
      <c r="F13" t="str">
        <f>IF('2. Erfassung der Leistungen'!G17="","",'2. Erfassung der Leistungen'!G17)</f>
        <v/>
      </c>
      <c r="G13" t="str">
        <f>IF('2. Erfassung der Leistungen'!H17="","",'2. Erfassung der Leistungen'!H17)</f>
        <v/>
      </c>
      <c r="H13" t="str">
        <f>IF(D13="","",IF('2. Erfassung der Leistungen'!I17="","",'2. Erfassung der Leistungen'!I17))</f>
        <v/>
      </c>
      <c r="J13" t="str">
        <f>IF($H13="","",'3a. Bewertung der Leistungen'!J23)</f>
        <v/>
      </c>
      <c r="K13" t="str">
        <f>IF(J13="Nein","",IF($H13="","",'3a. Bewertung der Leistungen'!L23))</f>
        <v/>
      </c>
      <c r="L13" t="str">
        <f>IF(J13="Nein","",IF($H13="","",'3a. Bewertung der Leistungen'!M23))</f>
        <v/>
      </c>
      <c r="M13" t="str">
        <f>IF(J13="Nein","",IF($H13="","",'3a. Bewertung der Leistungen'!N23))</f>
        <v/>
      </c>
      <c r="N13" t="str">
        <f>IF(J13="Nein","",IF($H13="","",'3a. Bewertung der Leistungen'!O23))</f>
        <v/>
      </c>
      <c r="O13" t="str">
        <f>IF(J13="Nein","",IF($H13="","",'3a. Bewertung der Leistungen'!P23))</f>
        <v/>
      </c>
      <c r="P13" t="str">
        <f>IF(J13="Nein","",IF($H13="","",'3a. Bewertung der Leistungen'!Q23))</f>
        <v/>
      </c>
      <c r="Q13" t="str">
        <f>IF(J13="Nein","",IF($H13="","",'3a. Bewertung der Leistungen'!R23))</f>
        <v/>
      </c>
      <c r="R13" t="str">
        <f>IF(J13="Nein","",IF($H13="","",'3a. Bewertung der Leistungen'!S23))</f>
        <v/>
      </c>
      <c r="S13" t="str">
        <f>IF(J13="Nein","",IF($H13="","",'3a. Bewertung der Leistungen'!T23))</f>
        <v/>
      </c>
      <c r="T13" t="str">
        <f>IF(J13="Nein","",IF($H13="","",'3a. Bewertung der Leistungen'!U23))</f>
        <v/>
      </c>
      <c r="U13" t="str">
        <f>IF(J13="Nein","",IF($H13="","",'3a. Bewertung der Leistungen'!V23))</f>
        <v/>
      </c>
      <c r="V13" t="str">
        <f>IF(J13="Nein","",IF($H13="","",'3a. Bewertung der Leistungen'!X23))</f>
        <v/>
      </c>
      <c r="W13" t="str">
        <f>IF($H13="","",'3a. Bewertung der Leistungen'!Z23)</f>
        <v/>
      </c>
      <c r="Y13" t="str">
        <f>IF('3b. Individualkosten'!L19="","",'3b. Individualkosten'!L19)</f>
        <v/>
      </c>
      <c r="Z13" s="32" t="str">
        <f>IF('3b. Individualkosten'!M19="","",'3b. Individualkosten'!M19)</f>
        <v/>
      </c>
      <c r="AA13" s="33" t="str">
        <f>IF('3b. Individualkosten'!N19="","",'3b. Individualkosten'!N19)</f>
        <v/>
      </c>
      <c r="AB13" s="33" t="str">
        <f>IF('3b. Individualkosten'!O19="","",'3b. Individualkosten'!O19)</f>
        <v/>
      </c>
      <c r="AC13" s="32">
        <f>IF('3b. Individualkosten'!P19="","",'3b. Individualkosten'!P19)</f>
        <v>0</v>
      </c>
      <c r="AD13" s="32">
        <f>IF('3b. Individualkosten'!Q19="","",'3b. Individualkosten'!Q19)</f>
        <v>0</v>
      </c>
      <c r="AE13" s="32" t="str">
        <f>IF('3b. Individualkosten'!R19="","",'3b. Individualkosten'!R19)</f>
        <v/>
      </c>
      <c r="AF13" s="32">
        <f>IF('3b. Individualkosten'!S19="","",'3b. Individualkosten'!S19)</f>
        <v>0</v>
      </c>
      <c r="AG13" s="32" t="str">
        <f>IF('3b. Individualkosten'!T19="","",'3b. Individualkosten'!T19)</f>
        <v/>
      </c>
      <c r="AH13" s="32">
        <f>IF('3b. Individualkosten'!U19="","",'3b. Individualkosten'!U19)</f>
        <v>0</v>
      </c>
      <c r="AI13" s="32" t="str">
        <f>IF('3b. Individualkosten'!V19="","",'3b. Individualkosten'!V19)</f>
        <v/>
      </c>
      <c r="AJ13" s="32">
        <f>IF('3b. Individualkosten'!W19="","",'3b. Individualkosten'!W19)</f>
        <v>0</v>
      </c>
      <c r="AK13" s="32">
        <f>IF('3b. Individualkosten'!X19="","",'3b. Individualkosten'!X19)</f>
        <v>0</v>
      </c>
      <c r="AL13" s="32" t="str">
        <f>IF('3b. Individualkosten'!Y19="","",'3b. Individualkosten'!Y19)</f>
        <v/>
      </c>
      <c r="AM13" s="32" t="str">
        <f>IF('3b. Individualkosten'!Z19="","",'3b. Individualkosten'!Z19)</f>
        <v/>
      </c>
      <c r="AN13" s="32" t="str">
        <f>IF('3b. Individualkosten'!AB19="","",'3b. Individualkosten'!AB19)</f>
        <v/>
      </c>
      <c r="AP13" s="34" t="str">
        <f>IF('4.2 Mitnutzungsquote'!K20="","",'4.2 Mitnutzungsquote'!M20)</f>
        <v/>
      </c>
      <c r="AQ13" s="34" t="str">
        <f>IF('4.2 Mitnutzungsquote'!$K20="","",'4.2 Mitnutzungsquote'!N20)</f>
        <v/>
      </c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X13" t="str">
        <f>IF('5. Bündelung zu Paketen'!$H39="","",IF('5. Bündelung zu Paketen'!$E$9="Nein","Ohne Paket",'5. Bündelung zu Paketen'!M39))</f>
        <v/>
      </c>
      <c r="BY13" t="str">
        <f>IF('5. Bündelung zu Paketen'!$H39="","",'5. Bündelung zu Paketen'!N39)</f>
        <v/>
      </c>
      <c r="BZ13" t="str">
        <f>IF('5. Bündelung zu Paketen'!P39="","",'5. Bündelung zu Paketen'!P39)</f>
        <v/>
      </c>
      <c r="CB13" s="34" t="str">
        <f t="shared" si="0"/>
        <v/>
      </c>
      <c r="CC13" s="38" t="str">
        <f t="shared" si="1"/>
        <v/>
      </c>
    </row>
    <row r="14" spans="1:81" x14ac:dyDescent="0.3">
      <c r="A14">
        <v>7</v>
      </c>
      <c r="B14" t="str">
        <f>IF('2. Erfassung der Leistungen'!B18="","",'2. Erfassung der Leistungen'!B18)</f>
        <v/>
      </c>
      <c r="C14" t="str">
        <f>IF('2. Erfassung der Leistungen'!C18="","",'2. Erfassung der Leistungen'!C18)</f>
        <v/>
      </c>
      <c r="D14" t="str">
        <f>IF('2. Erfassung der Leistungen'!E18="","",'2. Erfassung der Leistungen'!E18)</f>
        <v/>
      </c>
      <c r="E14" t="str">
        <f>IF('2. Erfassung der Leistungen'!F18="","",'2. Erfassung der Leistungen'!F18)</f>
        <v/>
      </c>
      <c r="F14" t="str">
        <f>IF('2. Erfassung der Leistungen'!G18="","",'2. Erfassung der Leistungen'!G18)</f>
        <v/>
      </c>
      <c r="G14" t="str">
        <f>IF('2. Erfassung der Leistungen'!H18="","",'2. Erfassung der Leistungen'!H18)</f>
        <v/>
      </c>
      <c r="H14" t="str">
        <f>IF(D14="","",IF('2. Erfassung der Leistungen'!I18="","",'2. Erfassung der Leistungen'!I18))</f>
        <v/>
      </c>
      <c r="J14" t="str">
        <f>IF($H14="","",'3a. Bewertung der Leistungen'!J24)</f>
        <v/>
      </c>
      <c r="K14" t="str">
        <f>IF(J14="Nein","",IF($H14="","",'3a. Bewertung der Leistungen'!L24))</f>
        <v/>
      </c>
      <c r="L14" t="str">
        <f>IF(J14="Nein","",IF($H14="","",'3a. Bewertung der Leistungen'!M24))</f>
        <v/>
      </c>
      <c r="M14" t="str">
        <f>IF(J14="Nein","",IF($H14="","",'3a. Bewertung der Leistungen'!N24))</f>
        <v/>
      </c>
      <c r="N14" t="str">
        <f>IF(J14="Nein","",IF($H14="","",'3a. Bewertung der Leistungen'!O24))</f>
        <v/>
      </c>
      <c r="O14" t="str">
        <f>IF(J14="Nein","",IF($H14="","",'3a. Bewertung der Leistungen'!P24))</f>
        <v/>
      </c>
      <c r="P14" t="str">
        <f>IF(J14="Nein","",IF($H14="","",'3a. Bewertung der Leistungen'!Q24))</f>
        <v/>
      </c>
      <c r="Q14" t="str">
        <f>IF(J14="Nein","",IF($H14="","",'3a. Bewertung der Leistungen'!R24))</f>
        <v/>
      </c>
      <c r="R14" t="str">
        <f>IF(J14="Nein","",IF($H14="","",'3a. Bewertung der Leistungen'!S24))</f>
        <v/>
      </c>
      <c r="S14" t="str">
        <f>IF(J14="Nein","",IF($H14="","",'3a. Bewertung der Leistungen'!T24))</f>
        <v/>
      </c>
      <c r="T14" t="str">
        <f>IF(J14="Nein","",IF($H14="","",'3a. Bewertung der Leistungen'!U24))</f>
        <v/>
      </c>
      <c r="U14" t="str">
        <f>IF(J14="Nein","",IF($H14="","",'3a. Bewertung der Leistungen'!V24))</f>
        <v/>
      </c>
      <c r="V14" t="str">
        <f>IF(J14="Nein","",IF($H14="","",'3a. Bewertung der Leistungen'!X24))</f>
        <v/>
      </c>
      <c r="W14" t="str">
        <f>IF($H14="","",'3a. Bewertung der Leistungen'!Z24)</f>
        <v/>
      </c>
      <c r="Y14" t="str">
        <f>IF('3b. Individualkosten'!L20="","",'3b. Individualkosten'!L20)</f>
        <v/>
      </c>
      <c r="Z14" s="32" t="str">
        <f>IF('3b. Individualkosten'!M20="","",'3b. Individualkosten'!M20)</f>
        <v/>
      </c>
      <c r="AA14" s="33" t="str">
        <f>IF('3b. Individualkosten'!N20="","",'3b. Individualkosten'!N20)</f>
        <v/>
      </c>
      <c r="AB14" s="33" t="str">
        <f>IF('3b. Individualkosten'!O20="","",'3b. Individualkosten'!O20)</f>
        <v/>
      </c>
      <c r="AC14" s="32">
        <f>IF('3b. Individualkosten'!P20="","",'3b. Individualkosten'!P20)</f>
        <v>0</v>
      </c>
      <c r="AD14" s="32">
        <f>IF('3b. Individualkosten'!Q20="","",'3b. Individualkosten'!Q20)</f>
        <v>0</v>
      </c>
      <c r="AE14" s="32" t="str">
        <f>IF('3b. Individualkosten'!R20="","",'3b. Individualkosten'!R20)</f>
        <v/>
      </c>
      <c r="AF14" s="32">
        <f>IF('3b. Individualkosten'!S20="","",'3b. Individualkosten'!S20)</f>
        <v>0</v>
      </c>
      <c r="AG14" s="32" t="str">
        <f>IF('3b. Individualkosten'!T20="","",'3b. Individualkosten'!T20)</f>
        <v/>
      </c>
      <c r="AH14" s="32">
        <f>IF('3b. Individualkosten'!U20="","",'3b. Individualkosten'!U20)</f>
        <v>0</v>
      </c>
      <c r="AI14" s="32" t="str">
        <f>IF('3b. Individualkosten'!V20="","",'3b. Individualkosten'!V20)</f>
        <v/>
      </c>
      <c r="AJ14" s="32">
        <f>IF('3b. Individualkosten'!W20="","",'3b. Individualkosten'!W20)</f>
        <v>0</v>
      </c>
      <c r="AK14" s="32">
        <f>IF('3b. Individualkosten'!X20="","",'3b. Individualkosten'!X20)</f>
        <v>0</v>
      </c>
      <c r="AL14" s="32" t="str">
        <f>IF('3b. Individualkosten'!Y20="","",'3b. Individualkosten'!Y20)</f>
        <v/>
      </c>
      <c r="AM14" s="32" t="str">
        <f>IF('3b. Individualkosten'!Z20="","",'3b. Individualkosten'!Z20)</f>
        <v/>
      </c>
      <c r="AN14" s="32" t="str">
        <f>IF('3b. Individualkosten'!AB20="","",'3b. Individualkosten'!AB20)</f>
        <v/>
      </c>
      <c r="AP14" s="34" t="str">
        <f>IF('4.2 Mitnutzungsquote'!K21="","",'4.2 Mitnutzungsquote'!M21)</f>
        <v/>
      </c>
      <c r="AQ14" s="34" t="str">
        <f>IF('4.2 Mitnutzungsquote'!$K21="","",'4.2 Mitnutzungsquote'!N21)</f>
        <v/>
      </c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X14" t="str">
        <f>IF('5. Bündelung zu Paketen'!$H40="","",IF('5. Bündelung zu Paketen'!$E$9="Nein","Ohne Paket",'5. Bündelung zu Paketen'!M40))</f>
        <v/>
      </c>
      <c r="BY14" t="str">
        <f>IF('5. Bündelung zu Paketen'!$H40="","",'5. Bündelung zu Paketen'!N40)</f>
        <v/>
      </c>
      <c r="BZ14" t="str">
        <f>IF('5. Bündelung zu Paketen'!P40="","",'5. Bündelung zu Paketen'!P40)</f>
        <v/>
      </c>
      <c r="CB14" s="34" t="str">
        <f t="shared" si="0"/>
        <v/>
      </c>
      <c r="CC14" s="38" t="str">
        <f t="shared" si="1"/>
        <v/>
      </c>
    </row>
    <row r="15" spans="1:81" x14ac:dyDescent="0.3">
      <c r="A15">
        <v>8</v>
      </c>
      <c r="B15" t="str">
        <f>IF('2. Erfassung der Leistungen'!B19="","",'2. Erfassung der Leistungen'!B19)</f>
        <v/>
      </c>
      <c r="C15" t="str">
        <f>IF('2. Erfassung der Leistungen'!C19="","",'2. Erfassung der Leistungen'!C19)</f>
        <v/>
      </c>
      <c r="D15" t="str">
        <f>IF('2. Erfassung der Leistungen'!E19="","",'2. Erfassung der Leistungen'!E19)</f>
        <v/>
      </c>
      <c r="E15" t="str">
        <f>IF('2. Erfassung der Leistungen'!F19="","",'2. Erfassung der Leistungen'!F19)</f>
        <v/>
      </c>
      <c r="F15" t="str">
        <f>IF('2. Erfassung der Leistungen'!G19="","",'2. Erfassung der Leistungen'!G19)</f>
        <v/>
      </c>
      <c r="G15" t="str">
        <f>IF('2. Erfassung der Leistungen'!H19="","",'2. Erfassung der Leistungen'!H19)</f>
        <v/>
      </c>
      <c r="H15" t="str">
        <f>IF(D15="","",IF('2. Erfassung der Leistungen'!I19="","",'2. Erfassung der Leistungen'!I19))</f>
        <v/>
      </c>
      <c r="J15" t="str">
        <f>IF($H15="","",'3a. Bewertung der Leistungen'!J25)</f>
        <v/>
      </c>
      <c r="K15" t="str">
        <f>IF(J15="Nein","",IF($H15="","",'3a. Bewertung der Leistungen'!L25))</f>
        <v/>
      </c>
      <c r="L15" t="str">
        <f>IF(J15="Nein","",IF($H15="","",'3a. Bewertung der Leistungen'!M25))</f>
        <v/>
      </c>
      <c r="M15" t="str">
        <f>IF(J15="Nein","",IF($H15="","",'3a. Bewertung der Leistungen'!N25))</f>
        <v/>
      </c>
      <c r="N15" t="str">
        <f>IF(J15="Nein","",IF($H15="","",'3a. Bewertung der Leistungen'!O25))</f>
        <v/>
      </c>
      <c r="O15" t="str">
        <f>IF(J15="Nein","",IF($H15="","",'3a. Bewertung der Leistungen'!P25))</f>
        <v/>
      </c>
      <c r="P15" t="str">
        <f>IF(J15="Nein","",IF($H15="","",'3a. Bewertung der Leistungen'!Q25))</f>
        <v/>
      </c>
      <c r="Q15" t="str">
        <f>IF(J15="Nein","",IF($H15="","",'3a. Bewertung der Leistungen'!R25))</f>
        <v/>
      </c>
      <c r="R15" t="str">
        <f>IF(J15="Nein","",IF($H15="","",'3a. Bewertung der Leistungen'!S25))</f>
        <v/>
      </c>
      <c r="S15" t="str">
        <f>IF(J15="Nein","",IF($H15="","",'3a. Bewertung der Leistungen'!T25))</f>
        <v/>
      </c>
      <c r="T15" t="str">
        <f>IF(J15="Nein","",IF($H15="","",'3a. Bewertung der Leistungen'!U25))</f>
        <v/>
      </c>
      <c r="U15" t="str">
        <f>IF(J15="Nein","",IF($H15="","",'3a. Bewertung der Leistungen'!V25))</f>
        <v/>
      </c>
      <c r="V15" t="str">
        <f>IF(J15="Nein","",IF($H15="","",'3a. Bewertung der Leistungen'!X25))</f>
        <v/>
      </c>
      <c r="W15" t="str">
        <f>IF($H15="","",'3a. Bewertung der Leistungen'!Z25)</f>
        <v/>
      </c>
      <c r="Y15" t="str">
        <f>IF('3b. Individualkosten'!L21="","",'3b. Individualkosten'!L21)</f>
        <v/>
      </c>
      <c r="Z15" s="32" t="str">
        <f>IF('3b. Individualkosten'!M21="","",'3b. Individualkosten'!M21)</f>
        <v/>
      </c>
      <c r="AA15" s="33" t="str">
        <f>IF('3b. Individualkosten'!N21="","",'3b. Individualkosten'!N21)</f>
        <v/>
      </c>
      <c r="AB15" s="33" t="str">
        <f>IF('3b. Individualkosten'!O21="","",'3b. Individualkosten'!O21)</f>
        <v/>
      </c>
      <c r="AC15" s="32">
        <f>IF('3b. Individualkosten'!P21="","",'3b. Individualkosten'!P21)</f>
        <v>0</v>
      </c>
      <c r="AD15" s="32">
        <f>IF('3b. Individualkosten'!Q21="","",'3b. Individualkosten'!Q21)</f>
        <v>0</v>
      </c>
      <c r="AE15" s="32" t="str">
        <f>IF('3b. Individualkosten'!R21="","",'3b. Individualkosten'!R21)</f>
        <v/>
      </c>
      <c r="AF15" s="32">
        <f>IF('3b. Individualkosten'!S21="","",'3b. Individualkosten'!S21)</f>
        <v>0</v>
      </c>
      <c r="AG15" s="32" t="str">
        <f>IF('3b. Individualkosten'!T21="","",'3b. Individualkosten'!T21)</f>
        <v/>
      </c>
      <c r="AH15" s="32">
        <f>IF('3b. Individualkosten'!U21="","",'3b. Individualkosten'!U21)</f>
        <v>0</v>
      </c>
      <c r="AI15" s="32" t="str">
        <f>IF('3b. Individualkosten'!V21="","",'3b. Individualkosten'!V21)</f>
        <v/>
      </c>
      <c r="AJ15" s="32">
        <f>IF('3b. Individualkosten'!W21="","",'3b. Individualkosten'!W21)</f>
        <v>0</v>
      </c>
      <c r="AK15" s="32">
        <f>IF('3b. Individualkosten'!X21="","",'3b. Individualkosten'!X21)</f>
        <v>0</v>
      </c>
      <c r="AL15" s="32" t="str">
        <f>IF('3b. Individualkosten'!Y21="","",'3b. Individualkosten'!Y21)</f>
        <v/>
      </c>
      <c r="AM15" s="32" t="str">
        <f>IF('3b. Individualkosten'!Z21="","",'3b. Individualkosten'!Z21)</f>
        <v/>
      </c>
      <c r="AN15" s="32" t="str">
        <f>IF('3b. Individualkosten'!AB21="","",'3b. Individualkosten'!AB21)</f>
        <v/>
      </c>
      <c r="AP15" s="34" t="str">
        <f>IF('4.2 Mitnutzungsquote'!K22="","",'4.2 Mitnutzungsquote'!M22)</f>
        <v/>
      </c>
      <c r="AQ15" s="34" t="str">
        <f>IF('4.2 Mitnutzungsquote'!$K22="","",'4.2 Mitnutzungsquote'!N22)</f>
        <v/>
      </c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X15" t="str">
        <f>IF('5. Bündelung zu Paketen'!$H41="","",IF('5. Bündelung zu Paketen'!$E$9="Nein","Ohne Paket",'5. Bündelung zu Paketen'!M41))</f>
        <v/>
      </c>
      <c r="BY15" t="str">
        <f>IF('5. Bündelung zu Paketen'!$H41="","",'5. Bündelung zu Paketen'!N41)</f>
        <v/>
      </c>
      <c r="BZ15" t="str">
        <f>IF('5. Bündelung zu Paketen'!P41="","",'5. Bündelung zu Paketen'!P41)</f>
        <v/>
      </c>
      <c r="CB15" s="34" t="str">
        <f t="shared" si="0"/>
        <v/>
      </c>
      <c r="CC15" s="38" t="str">
        <f t="shared" si="1"/>
        <v/>
      </c>
    </row>
    <row r="16" spans="1:81" x14ac:dyDescent="0.3">
      <c r="A16">
        <v>9</v>
      </c>
      <c r="B16" t="str">
        <f>IF('2. Erfassung der Leistungen'!B20="","",'2. Erfassung der Leistungen'!B20)</f>
        <v/>
      </c>
      <c r="C16" t="str">
        <f>IF('2. Erfassung der Leistungen'!C20="","",'2. Erfassung der Leistungen'!C20)</f>
        <v/>
      </c>
      <c r="D16" t="str">
        <f>IF('2. Erfassung der Leistungen'!E20="","",'2. Erfassung der Leistungen'!E20)</f>
        <v/>
      </c>
      <c r="E16" t="str">
        <f>IF('2. Erfassung der Leistungen'!F20="","",'2. Erfassung der Leistungen'!F20)</f>
        <v/>
      </c>
      <c r="F16" t="str">
        <f>IF('2. Erfassung der Leistungen'!G20="","",'2. Erfassung der Leistungen'!G20)</f>
        <v/>
      </c>
      <c r="G16" t="str">
        <f>IF('2. Erfassung der Leistungen'!H20="","",'2. Erfassung der Leistungen'!H20)</f>
        <v/>
      </c>
      <c r="H16" t="str">
        <f>IF(D16="","",IF('2. Erfassung der Leistungen'!I20="","",'2. Erfassung der Leistungen'!I20))</f>
        <v/>
      </c>
      <c r="J16" t="str">
        <f>IF($H16="","",'3a. Bewertung der Leistungen'!J26)</f>
        <v/>
      </c>
      <c r="K16" t="str">
        <f>IF(J16="Nein","",IF($H16="","",'3a. Bewertung der Leistungen'!L26))</f>
        <v/>
      </c>
      <c r="L16" t="str">
        <f>IF(J16="Nein","",IF($H16="","",'3a. Bewertung der Leistungen'!M26))</f>
        <v/>
      </c>
      <c r="M16" t="str">
        <f>IF(J16="Nein","",IF($H16="","",'3a. Bewertung der Leistungen'!N26))</f>
        <v/>
      </c>
      <c r="N16" t="str">
        <f>IF(J16="Nein","",IF($H16="","",'3a. Bewertung der Leistungen'!O26))</f>
        <v/>
      </c>
      <c r="O16" t="str">
        <f>IF(J16="Nein","",IF($H16="","",'3a. Bewertung der Leistungen'!P26))</f>
        <v/>
      </c>
      <c r="P16" t="str">
        <f>IF(J16="Nein","",IF($H16="","",'3a. Bewertung der Leistungen'!Q26))</f>
        <v/>
      </c>
      <c r="Q16" t="str">
        <f>IF(J16="Nein","",IF($H16="","",'3a. Bewertung der Leistungen'!R26))</f>
        <v/>
      </c>
      <c r="R16" t="str">
        <f>IF(J16="Nein","",IF($H16="","",'3a. Bewertung der Leistungen'!S26))</f>
        <v/>
      </c>
      <c r="S16" t="str">
        <f>IF(J16="Nein","",IF($H16="","",'3a. Bewertung der Leistungen'!T26))</f>
        <v/>
      </c>
      <c r="T16" t="str">
        <f>IF(J16="Nein","",IF($H16="","",'3a. Bewertung der Leistungen'!U26))</f>
        <v/>
      </c>
      <c r="U16" t="str">
        <f>IF(J16="Nein","",IF($H16="","",'3a. Bewertung der Leistungen'!V26))</f>
        <v/>
      </c>
      <c r="V16" t="str">
        <f>IF(J16="Nein","",IF($H16="","",'3a. Bewertung der Leistungen'!X26))</f>
        <v/>
      </c>
      <c r="W16" t="str">
        <f>IF($H16="","",'3a. Bewertung der Leistungen'!Z26)</f>
        <v/>
      </c>
      <c r="Y16" t="str">
        <f>IF('3b. Individualkosten'!L22="","",'3b. Individualkosten'!L22)</f>
        <v/>
      </c>
      <c r="Z16" s="32" t="str">
        <f>IF('3b. Individualkosten'!M22="","",'3b. Individualkosten'!M22)</f>
        <v/>
      </c>
      <c r="AA16" s="33" t="str">
        <f>IF('3b. Individualkosten'!N22="","",'3b. Individualkosten'!N22)</f>
        <v/>
      </c>
      <c r="AB16" s="33" t="str">
        <f>IF('3b. Individualkosten'!O22="","",'3b. Individualkosten'!O22)</f>
        <v/>
      </c>
      <c r="AC16" s="32">
        <f>IF('3b. Individualkosten'!P22="","",'3b. Individualkosten'!P22)</f>
        <v>0</v>
      </c>
      <c r="AD16" s="32">
        <f>IF('3b. Individualkosten'!Q22="","",'3b. Individualkosten'!Q22)</f>
        <v>0</v>
      </c>
      <c r="AE16" s="32" t="str">
        <f>IF('3b. Individualkosten'!R22="","",'3b. Individualkosten'!R22)</f>
        <v/>
      </c>
      <c r="AF16" s="32">
        <f>IF('3b. Individualkosten'!S22="","",'3b. Individualkosten'!S22)</f>
        <v>0</v>
      </c>
      <c r="AG16" s="32" t="str">
        <f>IF('3b. Individualkosten'!T22="","",'3b. Individualkosten'!T22)</f>
        <v/>
      </c>
      <c r="AH16" s="32">
        <f>IF('3b. Individualkosten'!U22="","",'3b. Individualkosten'!U22)</f>
        <v>0</v>
      </c>
      <c r="AI16" s="32" t="str">
        <f>IF('3b. Individualkosten'!V22="","",'3b. Individualkosten'!V22)</f>
        <v/>
      </c>
      <c r="AJ16" s="32">
        <f>IF('3b. Individualkosten'!W22="","",'3b. Individualkosten'!W22)</f>
        <v>0</v>
      </c>
      <c r="AK16" s="32">
        <f>IF('3b. Individualkosten'!X22="","",'3b. Individualkosten'!X22)</f>
        <v>0</v>
      </c>
      <c r="AL16" s="32" t="str">
        <f>IF('3b. Individualkosten'!Y22="","",'3b. Individualkosten'!Y22)</f>
        <v/>
      </c>
      <c r="AM16" s="32" t="str">
        <f>IF('3b. Individualkosten'!Z22="","",'3b. Individualkosten'!Z22)</f>
        <v/>
      </c>
      <c r="AN16" s="32" t="str">
        <f>IF('3b. Individualkosten'!AB22="","",'3b. Individualkosten'!AB22)</f>
        <v/>
      </c>
      <c r="AP16" s="34" t="str">
        <f>IF('4.2 Mitnutzungsquote'!K23="","",'4.2 Mitnutzungsquote'!M23)</f>
        <v/>
      </c>
      <c r="AQ16" s="34" t="str">
        <f>IF('4.2 Mitnutzungsquote'!$K23="","",'4.2 Mitnutzungsquote'!N23)</f>
        <v/>
      </c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X16" t="str">
        <f>IF('5. Bündelung zu Paketen'!$H42="","",IF('5. Bündelung zu Paketen'!$E$9="Nein","Ohne Paket",'5. Bündelung zu Paketen'!M42))</f>
        <v/>
      </c>
      <c r="BY16" t="str">
        <f>IF('5. Bündelung zu Paketen'!$H42="","",'5. Bündelung zu Paketen'!N42)</f>
        <v/>
      </c>
      <c r="BZ16" t="str">
        <f>IF('5. Bündelung zu Paketen'!P42="","",'5. Bündelung zu Paketen'!P42)</f>
        <v/>
      </c>
      <c r="CB16" s="34" t="str">
        <f t="shared" si="0"/>
        <v/>
      </c>
      <c r="CC16" s="38" t="str">
        <f t="shared" si="1"/>
        <v/>
      </c>
    </row>
    <row r="17" spans="1:81" x14ac:dyDescent="0.3">
      <c r="A17">
        <v>10</v>
      </c>
      <c r="B17" t="str">
        <f>IF('2. Erfassung der Leistungen'!B21="","",'2. Erfassung der Leistungen'!B21)</f>
        <v/>
      </c>
      <c r="C17" t="str">
        <f>IF('2. Erfassung der Leistungen'!C21="","",'2. Erfassung der Leistungen'!C21)</f>
        <v/>
      </c>
      <c r="D17" t="str">
        <f>IF('2. Erfassung der Leistungen'!E21="","",'2. Erfassung der Leistungen'!E21)</f>
        <v/>
      </c>
      <c r="E17" t="str">
        <f>IF('2. Erfassung der Leistungen'!F21="","",'2. Erfassung der Leistungen'!F21)</f>
        <v/>
      </c>
      <c r="F17" t="str">
        <f>IF('2. Erfassung der Leistungen'!G21="","",'2. Erfassung der Leistungen'!G21)</f>
        <v/>
      </c>
      <c r="G17" t="str">
        <f>IF('2. Erfassung der Leistungen'!H21="","",'2. Erfassung der Leistungen'!H21)</f>
        <v/>
      </c>
      <c r="H17" t="str">
        <f>IF(D17="","",IF('2. Erfassung der Leistungen'!I21="","",'2. Erfassung der Leistungen'!I21))</f>
        <v/>
      </c>
      <c r="J17" t="str">
        <f>IF($H17="","",'3a. Bewertung der Leistungen'!J27)</f>
        <v/>
      </c>
      <c r="K17" t="str">
        <f>IF(J17="Nein","",IF($H17="","",'3a. Bewertung der Leistungen'!L27))</f>
        <v/>
      </c>
      <c r="L17" t="str">
        <f>IF(J17="Nein","",IF($H17="","",'3a. Bewertung der Leistungen'!M27))</f>
        <v/>
      </c>
      <c r="M17" t="str">
        <f>IF(J17="Nein","",IF($H17="","",'3a. Bewertung der Leistungen'!N27))</f>
        <v/>
      </c>
      <c r="N17" t="str">
        <f>IF(J17="Nein","",IF($H17="","",'3a. Bewertung der Leistungen'!O27))</f>
        <v/>
      </c>
      <c r="O17" t="str">
        <f>IF(J17="Nein","",IF($H17="","",'3a. Bewertung der Leistungen'!P27))</f>
        <v/>
      </c>
      <c r="P17" t="str">
        <f>IF(J17="Nein","",IF($H17="","",'3a. Bewertung der Leistungen'!Q27))</f>
        <v/>
      </c>
      <c r="Q17" t="str">
        <f>IF(J17="Nein","",IF($H17="","",'3a. Bewertung der Leistungen'!R27))</f>
        <v/>
      </c>
      <c r="R17" t="str">
        <f>IF(J17="Nein","",IF($H17="","",'3a. Bewertung der Leistungen'!S27))</f>
        <v/>
      </c>
      <c r="S17" t="str">
        <f>IF(J17="Nein","",IF($H17="","",'3a. Bewertung der Leistungen'!T27))</f>
        <v/>
      </c>
      <c r="T17" t="str">
        <f>IF(J17="Nein","",IF($H17="","",'3a. Bewertung der Leistungen'!U27))</f>
        <v/>
      </c>
      <c r="U17" t="str">
        <f>IF(J17="Nein","",IF($H17="","",'3a. Bewertung der Leistungen'!V27))</f>
        <v/>
      </c>
      <c r="V17" t="str">
        <f>IF(J17="Nein","",IF($H17="","",'3a. Bewertung der Leistungen'!X27))</f>
        <v/>
      </c>
      <c r="W17" t="str">
        <f>IF($H17="","",'3a. Bewertung der Leistungen'!Z27)</f>
        <v/>
      </c>
      <c r="Y17" t="str">
        <f>IF('3b. Individualkosten'!L23="","",'3b. Individualkosten'!L23)</f>
        <v/>
      </c>
      <c r="Z17" s="32" t="str">
        <f>IF('3b. Individualkosten'!M23="","",'3b. Individualkosten'!M23)</f>
        <v/>
      </c>
      <c r="AA17" s="33" t="str">
        <f>IF('3b. Individualkosten'!N23="","",'3b. Individualkosten'!N23)</f>
        <v/>
      </c>
      <c r="AB17" s="33" t="str">
        <f>IF('3b. Individualkosten'!O23="","",'3b. Individualkosten'!O23)</f>
        <v/>
      </c>
      <c r="AC17" s="32">
        <f>IF('3b. Individualkosten'!P23="","",'3b. Individualkosten'!P23)</f>
        <v>0</v>
      </c>
      <c r="AD17" s="32">
        <f>IF('3b. Individualkosten'!Q23="","",'3b. Individualkosten'!Q23)</f>
        <v>0</v>
      </c>
      <c r="AE17" s="32" t="str">
        <f>IF('3b. Individualkosten'!R23="","",'3b. Individualkosten'!R23)</f>
        <v/>
      </c>
      <c r="AF17" s="32">
        <f>IF('3b. Individualkosten'!S23="","",'3b. Individualkosten'!S23)</f>
        <v>0</v>
      </c>
      <c r="AG17" s="32" t="str">
        <f>IF('3b. Individualkosten'!T23="","",'3b. Individualkosten'!T23)</f>
        <v/>
      </c>
      <c r="AH17" s="32">
        <f>IF('3b. Individualkosten'!U23="","",'3b. Individualkosten'!U23)</f>
        <v>0</v>
      </c>
      <c r="AI17" s="32" t="str">
        <f>IF('3b. Individualkosten'!V23="","",'3b. Individualkosten'!V23)</f>
        <v/>
      </c>
      <c r="AJ17" s="32">
        <f>IF('3b. Individualkosten'!W23="","",'3b. Individualkosten'!W23)</f>
        <v>0</v>
      </c>
      <c r="AK17" s="32">
        <f>IF('3b. Individualkosten'!X23="","",'3b. Individualkosten'!X23)</f>
        <v>0</v>
      </c>
      <c r="AL17" s="32" t="str">
        <f>IF('3b. Individualkosten'!Y23="","",'3b. Individualkosten'!Y23)</f>
        <v/>
      </c>
      <c r="AM17" s="32" t="str">
        <f>IF('3b. Individualkosten'!Z23="","",'3b. Individualkosten'!Z23)</f>
        <v/>
      </c>
      <c r="AN17" s="32" t="str">
        <f>IF('3b. Individualkosten'!AB23="","",'3b. Individualkosten'!AB23)</f>
        <v/>
      </c>
      <c r="AP17" s="34" t="str">
        <f>IF('4.2 Mitnutzungsquote'!K24="","",'4.2 Mitnutzungsquote'!M24)</f>
        <v/>
      </c>
      <c r="AQ17" s="34" t="str">
        <f>IF('4.2 Mitnutzungsquote'!$K24="","",'4.2 Mitnutzungsquote'!N24)</f>
        <v/>
      </c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X17" t="str">
        <f>IF('5. Bündelung zu Paketen'!$H43="","",IF('5. Bündelung zu Paketen'!$E$9="Nein","Ohne Paket",'5. Bündelung zu Paketen'!M43))</f>
        <v/>
      </c>
      <c r="BY17" t="str">
        <f>IF('5. Bündelung zu Paketen'!$H43="","",'5. Bündelung zu Paketen'!N43)</f>
        <v/>
      </c>
      <c r="BZ17" t="str">
        <f>IF('5. Bündelung zu Paketen'!P43="","",'5. Bündelung zu Paketen'!P43)</f>
        <v/>
      </c>
      <c r="CB17" s="34" t="str">
        <f t="shared" si="0"/>
        <v/>
      </c>
      <c r="CC17" s="38" t="str">
        <f t="shared" si="1"/>
        <v/>
      </c>
    </row>
    <row r="18" spans="1:81" x14ac:dyDescent="0.3">
      <c r="A18">
        <v>11</v>
      </c>
      <c r="B18" t="str">
        <f>IF('2. Erfassung der Leistungen'!B22="","",'2. Erfassung der Leistungen'!B22)</f>
        <v/>
      </c>
      <c r="C18" t="str">
        <f>IF('2. Erfassung der Leistungen'!C22="","",'2. Erfassung der Leistungen'!C22)</f>
        <v/>
      </c>
      <c r="D18" t="str">
        <f>IF('2. Erfassung der Leistungen'!E22="","",'2. Erfassung der Leistungen'!E22)</f>
        <v/>
      </c>
      <c r="E18" t="str">
        <f>IF('2. Erfassung der Leistungen'!F22="","",'2. Erfassung der Leistungen'!F22)</f>
        <v/>
      </c>
      <c r="F18" t="str">
        <f>IF('2. Erfassung der Leistungen'!G22="","",'2. Erfassung der Leistungen'!G22)</f>
        <v/>
      </c>
      <c r="G18" t="str">
        <f>IF('2. Erfassung der Leistungen'!H22="","",'2. Erfassung der Leistungen'!H22)</f>
        <v/>
      </c>
      <c r="H18" t="str">
        <f>IF(D18="","",IF('2. Erfassung der Leistungen'!I22="","",'2. Erfassung der Leistungen'!I22))</f>
        <v/>
      </c>
      <c r="J18" t="str">
        <f>IF($H18="","",'3a. Bewertung der Leistungen'!J28)</f>
        <v/>
      </c>
      <c r="K18" t="str">
        <f>IF(J18="Nein","",IF($H18="","",'3a. Bewertung der Leistungen'!L28))</f>
        <v/>
      </c>
      <c r="L18" t="str">
        <f>IF(J18="Nein","",IF($H18="","",'3a. Bewertung der Leistungen'!M28))</f>
        <v/>
      </c>
      <c r="M18" t="str">
        <f>IF(J18="Nein","",IF($H18="","",'3a. Bewertung der Leistungen'!N28))</f>
        <v/>
      </c>
      <c r="N18" t="str">
        <f>IF(J18="Nein","",IF($H18="","",'3a. Bewertung der Leistungen'!O28))</f>
        <v/>
      </c>
      <c r="O18" t="str">
        <f>IF(J18="Nein","",IF($H18="","",'3a. Bewertung der Leistungen'!P28))</f>
        <v/>
      </c>
      <c r="P18" t="str">
        <f>IF(J18="Nein","",IF($H18="","",'3a. Bewertung der Leistungen'!Q28))</f>
        <v/>
      </c>
      <c r="Q18" t="str">
        <f>IF(J18="Nein","",IF($H18="","",'3a. Bewertung der Leistungen'!R28))</f>
        <v/>
      </c>
      <c r="R18" t="str">
        <f>IF(J18="Nein","",IF($H18="","",'3a. Bewertung der Leistungen'!S28))</f>
        <v/>
      </c>
      <c r="S18" t="str">
        <f>IF(J18="Nein","",IF($H18="","",'3a. Bewertung der Leistungen'!T28))</f>
        <v/>
      </c>
      <c r="T18" t="str">
        <f>IF(J18="Nein","",IF($H18="","",'3a. Bewertung der Leistungen'!U28))</f>
        <v/>
      </c>
      <c r="U18" t="str">
        <f>IF(J18="Nein","",IF($H18="","",'3a. Bewertung der Leistungen'!V28))</f>
        <v/>
      </c>
      <c r="V18" t="str">
        <f>IF(J18="Nein","",IF($H18="","",'3a. Bewertung der Leistungen'!X28))</f>
        <v/>
      </c>
      <c r="W18" t="str">
        <f>IF($H18="","",'3a. Bewertung der Leistungen'!Z28)</f>
        <v/>
      </c>
      <c r="Y18" t="str">
        <f>IF('3b. Individualkosten'!L24="","",'3b. Individualkosten'!L24)</f>
        <v/>
      </c>
      <c r="Z18" s="32" t="str">
        <f>IF('3b. Individualkosten'!M24="","",'3b. Individualkosten'!M24)</f>
        <v/>
      </c>
      <c r="AA18" s="33" t="str">
        <f>IF('3b. Individualkosten'!N24="","",'3b. Individualkosten'!N24)</f>
        <v/>
      </c>
      <c r="AB18" s="33" t="str">
        <f>IF('3b. Individualkosten'!O24="","",'3b. Individualkosten'!O24)</f>
        <v/>
      </c>
      <c r="AC18" s="32">
        <f>IF('3b. Individualkosten'!P24="","",'3b. Individualkosten'!P24)</f>
        <v>0</v>
      </c>
      <c r="AD18" s="32">
        <f>IF('3b. Individualkosten'!Q24="","",'3b. Individualkosten'!Q24)</f>
        <v>0</v>
      </c>
      <c r="AE18" s="32" t="str">
        <f>IF('3b. Individualkosten'!R24="","",'3b. Individualkosten'!R24)</f>
        <v/>
      </c>
      <c r="AF18" s="32">
        <f>IF('3b. Individualkosten'!S24="","",'3b. Individualkosten'!S24)</f>
        <v>0</v>
      </c>
      <c r="AG18" s="32" t="str">
        <f>IF('3b. Individualkosten'!T24="","",'3b. Individualkosten'!T24)</f>
        <v/>
      </c>
      <c r="AH18" s="32">
        <f>IF('3b. Individualkosten'!U24="","",'3b. Individualkosten'!U24)</f>
        <v>0</v>
      </c>
      <c r="AI18" s="32" t="str">
        <f>IF('3b. Individualkosten'!V24="","",'3b. Individualkosten'!V24)</f>
        <v/>
      </c>
      <c r="AJ18" s="32">
        <f>IF('3b. Individualkosten'!W24="","",'3b. Individualkosten'!W24)</f>
        <v>0</v>
      </c>
      <c r="AK18" s="32">
        <f>IF('3b. Individualkosten'!X24="","",'3b. Individualkosten'!X24)</f>
        <v>0</v>
      </c>
      <c r="AL18" s="32" t="str">
        <f>IF('3b. Individualkosten'!Y24="","",'3b. Individualkosten'!Y24)</f>
        <v/>
      </c>
      <c r="AM18" s="32" t="str">
        <f>IF('3b. Individualkosten'!Z24="","",'3b. Individualkosten'!Z24)</f>
        <v/>
      </c>
      <c r="AN18" s="32" t="str">
        <f>IF('3b. Individualkosten'!AB24="","",'3b. Individualkosten'!AB24)</f>
        <v/>
      </c>
      <c r="AP18" s="34" t="str">
        <f>IF('4.2 Mitnutzungsquote'!K25="","",'4.2 Mitnutzungsquote'!M25)</f>
        <v/>
      </c>
      <c r="AQ18" s="34" t="str">
        <f>IF('4.2 Mitnutzungsquote'!$K25="","",'4.2 Mitnutzungsquote'!N25)</f>
        <v/>
      </c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X18" t="str">
        <f>IF('5. Bündelung zu Paketen'!$H44="","",IF('5. Bündelung zu Paketen'!$E$9="Nein","Ohne Paket",'5. Bündelung zu Paketen'!M44))</f>
        <v/>
      </c>
      <c r="BY18" t="str">
        <f>IF('5. Bündelung zu Paketen'!$H44="","",'5. Bündelung zu Paketen'!N44)</f>
        <v/>
      </c>
      <c r="BZ18" t="str">
        <f>IF('5. Bündelung zu Paketen'!P44="","",'5. Bündelung zu Paketen'!P44)</f>
        <v/>
      </c>
      <c r="CB18" s="34" t="str">
        <f t="shared" si="0"/>
        <v/>
      </c>
      <c r="CC18" s="38" t="str">
        <f t="shared" si="1"/>
        <v/>
      </c>
    </row>
    <row r="19" spans="1:81" x14ac:dyDescent="0.3">
      <c r="A19">
        <v>12</v>
      </c>
      <c r="B19" t="str">
        <f>IF('2. Erfassung der Leistungen'!B23="","",'2. Erfassung der Leistungen'!B23)</f>
        <v/>
      </c>
      <c r="C19" t="str">
        <f>IF('2. Erfassung der Leistungen'!C23="","",'2. Erfassung der Leistungen'!C23)</f>
        <v/>
      </c>
      <c r="D19" t="str">
        <f>IF('2. Erfassung der Leistungen'!E23="","",'2. Erfassung der Leistungen'!E23)</f>
        <v/>
      </c>
      <c r="E19" t="str">
        <f>IF('2. Erfassung der Leistungen'!F23="","",'2. Erfassung der Leistungen'!F23)</f>
        <v/>
      </c>
      <c r="F19" t="str">
        <f>IF('2. Erfassung der Leistungen'!G23="","",'2. Erfassung der Leistungen'!G23)</f>
        <v/>
      </c>
      <c r="G19" t="str">
        <f>IF('2. Erfassung der Leistungen'!H23="","",'2. Erfassung der Leistungen'!H23)</f>
        <v/>
      </c>
      <c r="H19" t="str">
        <f>IF(D19="","",IF('2. Erfassung der Leistungen'!I23="","",'2. Erfassung der Leistungen'!I23))</f>
        <v/>
      </c>
      <c r="J19" t="str">
        <f>IF($H19="","",'3a. Bewertung der Leistungen'!J29)</f>
        <v/>
      </c>
      <c r="K19" t="str">
        <f>IF(J19="Nein","",IF($H19="","",'3a. Bewertung der Leistungen'!L29))</f>
        <v/>
      </c>
      <c r="L19" t="str">
        <f>IF(J19="Nein","",IF($H19="","",'3a. Bewertung der Leistungen'!M29))</f>
        <v/>
      </c>
      <c r="M19" t="str">
        <f>IF(J19="Nein","",IF($H19="","",'3a. Bewertung der Leistungen'!N29))</f>
        <v/>
      </c>
      <c r="N19" t="str">
        <f>IF(J19="Nein","",IF($H19="","",'3a. Bewertung der Leistungen'!O29))</f>
        <v/>
      </c>
      <c r="O19" t="str">
        <f>IF(J19="Nein","",IF($H19="","",'3a. Bewertung der Leistungen'!P29))</f>
        <v/>
      </c>
      <c r="P19" t="str">
        <f>IF(J19="Nein","",IF($H19="","",'3a. Bewertung der Leistungen'!Q29))</f>
        <v/>
      </c>
      <c r="Q19" t="str">
        <f>IF(J19="Nein","",IF($H19="","",'3a. Bewertung der Leistungen'!R29))</f>
        <v/>
      </c>
      <c r="R19" t="str">
        <f>IF(J19="Nein","",IF($H19="","",'3a. Bewertung der Leistungen'!S29))</f>
        <v/>
      </c>
      <c r="S19" t="str">
        <f>IF(J19="Nein","",IF($H19="","",'3a. Bewertung der Leistungen'!T29))</f>
        <v/>
      </c>
      <c r="T19" t="str">
        <f>IF(J19="Nein","",IF($H19="","",'3a. Bewertung der Leistungen'!U29))</f>
        <v/>
      </c>
      <c r="U19" t="str">
        <f>IF(J19="Nein","",IF($H19="","",'3a. Bewertung der Leistungen'!V29))</f>
        <v/>
      </c>
      <c r="V19" t="str">
        <f>IF(J19="Nein","",IF($H19="","",'3a. Bewertung der Leistungen'!X29))</f>
        <v/>
      </c>
      <c r="W19" t="str">
        <f>IF($H19="","",'3a. Bewertung der Leistungen'!Z29)</f>
        <v/>
      </c>
      <c r="Y19" t="str">
        <f>IF('3b. Individualkosten'!L25="","",'3b. Individualkosten'!L25)</f>
        <v/>
      </c>
      <c r="Z19" s="32" t="str">
        <f>IF('3b. Individualkosten'!M25="","",'3b. Individualkosten'!M25)</f>
        <v/>
      </c>
      <c r="AA19" s="33" t="str">
        <f>IF('3b. Individualkosten'!N25="","",'3b. Individualkosten'!N25)</f>
        <v/>
      </c>
      <c r="AB19" s="33" t="str">
        <f>IF('3b. Individualkosten'!O25="","",'3b. Individualkosten'!O25)</f>
        <v/>
      </c>
      <c r="AC19" s="32">
        <f>IF('3b. Individualkosten'!P25="","",'3b. Individualkosten'!P25)</f>
        <v>0</v>
      </c>
      <c r="AD19" s="32">
        <f>IF('3b. Individualkosten'!Q25="","",'3b. Individualkosten'!Q25)</f>
        <v>0</v>
      </c>
      <c r="AE19" s="32" t="str">
        <f>IF('3b. Individualkosten'!R25="","",'3b. Individualkosten'!R25)</f>
        <v/>
      </c>
      <c r="AF19" s="32">
        <f>IF('3b. Individualkosten'!S25="","",'3b. Individualkosten'!S25)</f>
        <v>0</v>
      </c>
      <c r="AG19" s="32" t="str">
        <f>IF('3b. Individualkosten'!T25="","",'3b. Individualkosten'!T25)</f>
        <v/>
      </c>
      <c r="AH19" s="32">
        <f>IF('3b. Individualkosten'!U25="","",'3b. Individualkosten'!U25)</f>
        <v>0</v>
      </c>
      <c r="AI19" s="32" t="str">
        <f>IF('3b. Individualkosten'!V25="","",'3b. Individualkosten'!V25)</f>
        <v/>
      </c>
      <c r="AJ19" s="32">
        <f>IF('3b. Individualkosten'!W25="","",'3b. Individualkosten'!W25)</f>
        <v>0</v>
      </c>
      <c r="AK19" s="32">
        <f>IF('3b. Individualkosten'!X25="","",'3b. Individualkosten'!X25)</f>
        <v>0</v>
      </c>
      <c r="AL19" s="32" t="str">
        <f>IF('3b. Individualkosten'!Y25="","",'3b. Individualkosten'!Y25)</f>
        <v/>
      </c>
      <c r="AM19" s="32" t="str">
        <f>IF('3b. Individualkosten'!Z25="","",'3b. Individualkosten'!Z25)</f>
        <v/>
      </c>
      <c r="AN19" s="32" t="str">
        <f>IF('3b. Individualkosten'!AB25="","",'3b. Individualkosten'!AB25)</f>
        <v/>
      </c>
      <c r="AP19" s="34" t="str">
        <f>IF('4.2 Mitnutzungsquote'!K26="","",'4.2 Mitnutzungsquote'!M26)</f>
        <v/>
      </c>
      <c r="AQ19" s="34" t="str">
        <f>IF('4.2 Mitnutzungsquote'!$K26="","",'4.2 Mitnutzungsquote'!N26)</f>
        <v/>
      </c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X19" t="str">
        <f>IF('5. Bündelung zu Paketen'!$H45="","",IF('5. Bündelung zu Paketen'!$E$9="Nein","Ohne Paket",'5. Bündelung zu Paketen'!M45))</f>
        <v/>
      </c>
      <c r="BY19" t="str">
        <f>IF('5. Bündelung zu Paketen'!$H45="","",'5. Bündelung zu Paketen'!N45)</f>
        <v/>
      </c>
      <c r="BZ19" t="str">
        <f>IF('5. Bündelung zu Paketen'!P45="","",'5. Bündelung zu Paketen'!P45)</f>
        <v/>
      </c>
      <c r="CB19" s="34" t="str">
        <f t="shared" si="0"/>
        <v/>
      </c>
      <c r="CC19" s="38" t="str">
        <f t="shared" si="1"/>
        <v/>
      </c>
    </row>
    <row r="20" spans="1:81" x14ac:dyDescent="0.3">
      <c r="A20">
        <v>13</v>
      </c>
      <c r="B20" t="str">
        <f>IF('2. Erfassung der Leistungen'!B24="","",'2. Erfassung der Leistungen'!B24)</f>
        <v/>
      </c>
      <c r="C20" t="str">
        <f>IF('2. Erfassung der Leistungen'!C24="","",'2. Erfassung der Leistungen'!C24)</f>
        <v/>
      </c>
      <c r="D20" t="str">
        <f>IF('2. Erfassung der Leistungen'!E24="","",'2. Erfassung der Leistungen'!E24)</f>
        <v/>
      </c>
      <c r="E20" t="str">
        <f>IF('2. Erfassung der Leistungen'!F24="","",'2. Erfassung der Leistungen'!F24)</f>
        <v/>
      </c>
      <c r="F20" t="str">
        <f>IF('2. Erfassung der Leistungen'!G24="","",'2. Erfassung der Leistungen'!G24)</f>
        <v/>
      </c>
      <c r="G20" t="str">
        <f>IF('2. Erfassung der Leistungen'!H24="","",'2. Erfassung der Leistungen'!H24)</f>
        <v/>
      </c>
      <c r="H20" t="str">
        <f>IF(D20="","",IF('2. Erfassung der Leistungen'!I24="","",'2. Erfassung der Leistungen'!I24))</f>
        <v/>
      </c>
      <c r="J20" t="str">
        <f>IF($H20="","",'3a. Bewertung der Leistungen'!J30)</f>
        <v/>
      </c>
      <c r="K20" t="str">
        <f>IF(J20="Nein","",IF($H20="","",'3a. Bewertung der Leistungen'!L30))</f>
        <v/>
      </c>
      <c r="L20" t="str">
        <f>IF(J20="Nein","",IF($H20="","",'3a. Bewertung der Leistungen'!M30))</f>
        <v/>
      </c>
      <c r="M20" t="str">
        <f>IF(J20="Nein","",IF($H20="","",'3a. Bewertung der Leistungen'!N30))</f>
        <v/>
      </c>
      <c r="N20" t="str">
        <f>IF(J20="Nein","",IF($H20="","",'3a. Bewertung der Leistungen'!O30))</f>
        <v/>
      </c>
      <c r="O20" t="str">
        <f>IF(J20="Nein","",IF($H20="","",'3a. Bewertung der Leistungen'!P30))</f>
        <v/>
      </c>
      <c r="P20" t="str">
        <f>IF(J20="Nein","",IF($H20="","",'3a. Bewertung der Leistungen'!Q30))</f>
        <v/>
      </c>
      <c r="Q20" t="str">
        <f>IF(J20="Nein","",IF($H20="","",'3a. Bewertung der Leistungen'!R30))</f>
        <v/>
      </c>
      <c r="R20" t="str">
        <f>IF(J20="Nein","",IF($H20="","",'3a. Bewertung der Leistungen'!S30))</f>
        <v/>
      </c>
      <c r="S20" t="str">
        <f>IF(J20="Nein","",IF($H20="","",'3a. Bewertung der Leistungen'!T30))</f>
        <v/>
      </c>
      <c r="T20" t="str">
        <f>IF(J20="Nein","",IF($H20="","",'3a. Bewertung der Leistungen'!U30))</f>
        <v/>
      </c>
      <c r="U20" t="str">
        <f>IF(J20="Nein","",IF($H20="","",'3a. Bewertung der Leistungen'!V30))</f>
        <v/>
      </c>
      <c r="V20" t="str">
        <f>IF(J20="Nein","",IF($H20="","",'3a. Bewertung der Leistungen'!X30))</f>
        <v/>
      </c>
      <c r="W20" t="str">
        <f>IF($H20="","",'3a. Bewertung der Leistungen'!Z30)</f>
        <v/>
      </c>
      <c r="Y20" t="str">
        <f>IF('3b. Individualkosten'!L26="","",'3b. Individualkosten'!L26)</f>
        <v/>
      </c>
      <c r="Z20" s="32" t="str">
        <f>IF('3b. Individualkosten'!M26="","",'3b. Individualkosten'!M26)</f>
        <v/>
      </c>
      <c r="AA20" s="33" t="str">
        <f>IF('3b. Individualkosten'!N26="","",'3b. Individualkosten'!N26)</f>
        <v/>
      </c>
      <c r="AB20" s="33" t="str">
        <f>IF('3b. Individualkosten'!O26="","",'3b. Individualkosten'!O26)</f>
        <v/>
      </c>
      <c r="AC20" s="32">
        <f>IF('3b. Individualkosten'!P26="","",'3b. Individualkosten'!P26)</f>
        <v>0</v>
      </c>
      <c r="AD20" s="32">
        <f>IF('3b. Individualkosten'!Q26="","",'3b. Individualkosten'!Q26)</f>
        <v>0</v>
      </c>
      <c r="AE20" s="32" t="str">
        <f>IF('3b. Individualkosten'!R26="","",'3b. Individualkosten'!R26)</f>
        <v/>
      </c>
      <c r="AF20" s="32">
        <f>IF('3b. Individualkosten'!S26="","",'3b. Individualkosten'!S26)</f>
        <v>0</v>
      </c>
      <c r="AG20" s="32" t="str">
        <f>IF('3b. Individualkosten'!T26="","",'3b. Individualkosten'!T26)</f>
        <v/>
      </c>
      <c r="AH20" s="32">
        <f>IF('3b. Individualkosten'!U26="","",'3b. Individualkosten'!U26)</f>
        <v>0</v>
      </c>
      <c r="AI20" s="32" t="str">
        <f>IF('3b. Individualkosten'!V26="","",'3b. Individualkosten'!V26)</f>
        <v/>
      </c>
      <c r="AJ20" s="32">
        <f>IF('3b. Individualkosten'!W26="","",'3b. Individualkosten'!W26)</f>
        <v>0</v>
      </c>
      <c r="AK20" s="32">
        <f>IF('3b. Individualkosten'!X26="","",'3b. Individualkosten'!X26)</f>
        <v>0</v>
      </c>
      <c r="AL20" s="32" t="str">
        <f>IF('3b. Individualkosten'!Y26="","",'3b. Individualkosten'!Y26)</f>
        <v/>
      </c>
      <c r="AM20" s="32" t="str">
        <f>IF('3b. Individualkosten'!Z26="","",'3b. Individualkosten'!Z26)</f>
        <v/>
      </c>
      <c r="AN20" s="32" t="str">
        <f>IF('3b. Individualkosten'!AB26="","",'3b. Individualkosten'!AB26)</f>
        <v/>
      </c>
      <c r="AP20" s="34" t="str">
        <f>IF('4.2 Mitnutzungsquote'!K27="","",'4.2 Mitnutzungsquote'!M27)</f>
        <v/>
      </c>
      <c r="AQ20" s="34" t="str">
        <f>IF('4.2 Mitnutzungsquote'!$K27="","",'4.2 Mitnutzungsquote'!N27)</f>
        <v/>
      </c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X20" t="str">
        <f>IF('5. Bündelung zu Paketen'!$H46="","",IF('5. Bündelung zu Paketen'!$E$9="Nein","Ohne Paket",'5. Bündelung zu Paketen'!M46))</f>
        <v/>
      </c>
      <c r="BY20" t="str">
        <f>IF('5. Bündelung zu Paketen'!$H46="","",'5. Bündelung zu Paketen'!N46)</f>
        <v/>
      </c>
      <c r="BZ20" t="str">
        <f>IF('5. Bündelung zu Paketen'!P46="","",'5. Bündelung zu Paketen'!P46)</f>
        <v/>
      </c>
      <c r="CB20" s="34" t="str">
        <f t="shared" si="0"/>
        <v/>
      </c>
      <c r="CC20" s="38" t="str">
        <f t="shared" si="1"/>
        <v/>
      </c>
    </row>
    <row r="21" spans="1:81" x14ac:dyDescent="0.3">
      <c r="A21">
        <v>14</v>
      </c>
      <c r="B21" t="str">
        <f>IF('2. Erfassung der Leistungen'!B25="","",'2. Erfassung der Leistungen'!B25)</f>
        <v/>
      </c>
      <c r="C21" t="str">
        <f>IF('2. Erfassung der Leistungen'!C25="","",'2. Erfassung der Leistungen'!C25)</f>
        <v/>
      </c>
      <c r="D21" t="str">
        <f>IF('2. Erfassung der Leistungen'!E25="","",'2. Erfassung der Leistungen'!E25)</f>
        <v/>
      </c>
      <c r="E21" t="str">
        <f>IF('2. Erfassung der Leistungen'!F25="","",'2. Erfassung der Leistungen'!F25)</f>
        <v/>
      </c>
      <c r="F21" t="str">
        <f>IF('2. Erfassung der Leistungen'!G25="","",'2. Erfassung der Leistungen'!G25)</f>
        <v/>
      </c>
      <c r="G21" t="str">
        <f>IF('2. Erfassung der Leistungen'!H25="","",'2. Erfassung der Leistungen'!H25)</f>
        <v/>
      </c>
      <c r="H21" t="str">
        <f>IF(D21="","",IF('2. Erfassung der Leistungen'!I25="","",'2. Erfassung der Leistungen'!I25))</f>
        <v/>
      </c>
      <c r="J21" t="str">
        <f>IF($H21="","",'3a. Bewertung der Leistungen'!J31)</f>
        <v/>
      </c>
      <c r="K21" t="str">
        <f>IF(J21="Nein","",IF($H21="","",'3a. Bewertung der Leistungen'!L31))</f>
        <v/>
      </c>
      <c r="L21" t="str">
        <f>IF(J21="Nein","",IF($H21="","",'3a. Bewertung der Leistungen'!M31))</f>
        <v/>
      </c>
      <c r="M21" t="str">
        <f>IF(J21="Nein","",IF($H21="","",'3a. Bewertung der Leistungen'!N31))</f>
        <v/>
      </c>
      <c r="N21" t="str">
        <f>IF(J21="Nein","",IF($H21="","",'3a. Bewertung der Leistungen'!O31))</f>
        <v/>
      </c>
      <c r="O21" t="str">
        <f>IF(J21="Nein","",IF($H21="","",'3a. Bewertung der Leistungen'!P31))</f>
        <v/>
      </c>
      <c r="P21" t="str">
        <f>IF(J21="Nein","",IF($H21="","",'3a. Bewertung der Leistungen'!Q31))</f>
        <v/>
      </c>
      <c r="Q21" t="str">
        <f>IF(J21="Nein","",IF($H21="","",'3a. Bewertung der Leistungen'!R31))</f>
        <v/>
      </c>
      <c r="R21" t="str">
        <f>IF(J21="Nein","",IF($H21="","",'3a. Bewertung der Leistungen'!S31))</f>
        <v/>
      </c>
      <c r="S21" t="str">
        <f>IF(J21="Nein","",IF($H21="","",'3a. Bewertung der Leistungen'!T31))</f>
        <v/>
      </c>
      <c r="T21" t="str">
        <f>IF(J21="Nein","",IF($H21="","",'3a. Bewertung der Leistungen'!U31))</f>
        <v/>
      </c>
      <c r="U21" t="str">
        <f>IF(J21="Nein","",IF($H21="","",'3a. Bewertung der Leistungen'!V31))</f>
        <v/>
      </c>
      <c r="V21" t="str">
        <f>IF(J21="Nein","",IF($H21="","",'3a. Bewertung der Leistungen'!X31))</f>
        <v/>
      </c>
      <c r="W21" t="str">
        <f>IF($H21="","",'3a. Bewertung der Leistungen'!Z31)</f>
        <v/>
      </c>
      <c r="Y21" t="str">
        <f>IF('3b. Individualkosten'!L27="","",'3b. Individualkosten'!L27)</f>
        <v/>
      </c>
      <c r="Z21" s="32" t="str">
        <f>IF('3b. Individualkosten'!M27="","",'3b. Individualkosten'!M27)</f>
        <v/>
      </c>
      <c r="AA21" s="33" t="str">
        <f>IF('3b. Individualkosten'!N27="","",'3b. Individualkosten'!N27)</f>
        <v/>
      </c>
      <c r="AB21" s="33" t="str">
        <f>IF('3b. Individualkosten'!O27="","",'3b. Individualkosten'!O27)</f>
        <v/>
      </c>
      <c r="AC21" s="32">
        <f>IF('3b. Individualkosten'!P27="","",'3b. Individualkosten'!P27)</f>
        <v>0</v>
      </c>
      <c r="AD21" s="32">
        <f>IF('3b. Individualkosten'!Q27="","",'3b. Individualkosten'!Q27)</f>
        <v>0</v>
      </c>
      <c r="AE21" s="32" t="str">
        <f>IF('3b. Individualkosten'!R27="","",'3b. Individualkosten'!R27)</f>
        <v/>
      </c>
      <c r="AF21" s="32">
        <f>IF('3b. Individualkosten'!S27="","",'3b. Individualkosten'!S27)</f>
        <v>0</v>
      </c>
      <c r="AG21" s="32" t="str">
        <f>IF('3b. Individualkosten'!T27="","",'3b. Individualkosten'!T27)</f>
        <v/>
      </c>
      <c r="AH21" s="32">
        <f>IF('3b. Individualkosten'!U27="","",'3b. Individualkosten'!U27)</f>
        <v>0</v>
      </c>
      <c r="AI21" s="32" t="str">
        <f>IF('3b. Individualkosten'!V27="","",'3b. Individualkosten'!V27)</f>
        <v/>
      </c>
      <c r="AJ21" s="32">
        <f>IF('3b. Individualkosten'!W27="","",'3b. Individualkosten'!W27)</f>
        <v>0</v>
      </c>
      <c r="AK21" s="32">
        <f>IF('3b. Individualkosten'!X27="","",'3b. Individualkosten'!X27)</f>
        <v>0</v>
      </c>
      <c r="AL21" s="32" t="str">
        <f>IF('3b. Individualkosten'!Y27="","",'3b. Individualkosten'!Y27)</f>
        <v/>
      </c>
      <c r="AM21" s="32" t="str">
        <f>IF('3b. Individualkosten'!Z27="","",'3b. Individualkosten'!Z27)</f>
        <v/>
      </c>
      <c r="AN21" s="32" t="str">
        <f>IF('3b. Individualkosten'!AB27="","",'3b. Individualkosten'!AB27)</f>
        <v/>
      </c>
      <c r="AP21" s="34" t="str">
        <f>IF('4.2 Mitnutzungsquote'!K28="","",'4.2 Mitnutzungsquote'!M28)</f>
        <v/>
      </c>
      <c r="AQ21" s="34" t="str">
        <f>IF('4.2 Mitnutzungsquote'!$K28="","",'4.2 Mitnutzungsquote'!N28)</f>
        <v/>
      </c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X21" t="str">
        <f>IF('5. Bündelung zu Paketen'!$H47="","",IF('5. Bündelung zu Paketen'!$E$9="Nein","Ohne Paket",'5. Bündelung zu Paketen'!M47))</f>
        <v/>
      </c>
      <c r="BY21" t="str">
        <f>IF('5. Bündelung zu Paketen'!$H47="","",'5. Bündelung zu Paketen'!N47)</f>
        <v/>
      </c>
      <c r="BZ21" t="str">
        <f>IF('5. Bündelung zu Paketen'!P47="","",'5. Bündelung zu Paketen'!P47)</f>
        <v/>
      </c>
      <c r="CB21" s="34" t="str">
        <f t="shared" si="0"/>
        <v/>
      </c>
      <c r="CC21" s="38" t="str">
        <f t="shared" si="1"/>
        <v/>
      </c>
    </row>
    <row r="22" spans="1:81" x14ac:dyDescent="0.3">
      <c r="A22">
        <v>15</v>
      </c>
      <c r="B22" t="str">
        <f>IF('2. Erfassung der Leistungen'!B26="","",'2. Erfassung der Leistungen'!B26)</f>
        <v/>
      </c>
      <c r="C22" t="str">
        <f>IF('2. Erfassung der Leistungen'!C26="","",'2. Erfassung der Leistungen'!C26)</f>
        <v/>
      </c>
      <c r="D22" t="str">
        <f>IF('2. Erfassung der Leistungen'!E26="","",'2. Erfassung der Leistungen'!E26)</f>
        <v/>
      </c>
      <c r="E22" t="str">
        <f>IF('2. Erfassung der Leistungen'!F26="","",'2. Erfassung der Leistungen'!F26)</f>
        <v/>
      </c>
      <c r="F22" t="str">
        <f>IF('2. Erfassung der Leistungen'!G26="","",'2. Erfassung der Leistungen'!G26)</f>
        <v/>
      </c>
      <c r="G22" t="str">
        <f>IF('2. Erfassung der Leistungen'!H26="","",'2. Erfassung der Leistungen'!H26)</f>
        <v/>
      </c>
      <c r="H22" t="str">
        <f>IF(D22="","",IF('2. Erfassung der Leistungen'!I26="","",'2. Erfassung der Leistungen'!I26))</f>
        <v/>
      </c>
      <c r="J22" t="str">
        <f>IF($H22="","",'3a. Bewertung der Leistungen'!J32)</f>
        <v/>
      </c>
      <c r="K22" t="str">
        <f>IF(J22="Nein","",IF($H22="","",'3a. Bewertung der Leistungen'!L32))</f>
        <v/>
      </c>
      <c r="L22" t="str">
        <f>IF(J22="Nein","",IF($H22="","",'3a. Bewertung der Leistungen'!M32))</f>
        <v/>
      </c>
      <c r="M22" t="str">
        <f>IF(J22="Nein","",IF($H22="","",'3a. Bewertung der Leistungen'!N32))</f>
        <v/>
      </c>
      <c r="N22" t="str">
        <f>IF(J22="Nein","",IF($H22="","",'3a. Bewertung der Leistungen'!O32))</f>
        <v/>
      </c>
      <c r="O22" t="str">
        <f>IF(J22="Nein","",IF($H22="","",'3a. Bewertung der Leistungen'!P32))</f>
        <v/>
      </c>
      <c r="P22" t="str">
        <f>IF(J22="Nein","",IF($H22="","",'3a. Bewertung der Leistungen'!Q32))</f>
        <v/>
      </c>
      <c r="Q22" t="str">
        <f>IF(J22="Nein","",IF($H22="","",'3a. Bewertung der Leistungen'!R32))</f>
        <v/>
      </c>
      <c r="R22" t="str">
        <f>IF(J22="Nein","",IF($H22="","",'3a. Bewertung der Leistungen'!S32))</f>
        <v/>
      </c>
      <c r="S22" t="str">
        <f>IF(J22="Nein","",IF($H22="","",'3a. Bewertung der Leistungen'!T32))</f>
        <v/>
      </c>
      <c r="T22" t="str">
        <f>IF(J22="Nein","",IF($H22="","",'3a. Bewertung der Leistungen'!U32))</f>
        <v/>
      </c>
      <c r="U22" t="str">
        <f>IF(J22="Nein","",IF($H22="","",'3a. Bewertung der Leistungen'!V32))</f>
        <v/>
      </c>
      <c r="V22" t="str">
        <f>IF(J22="Nein","",IF($H22="","",'3a. Bewertung der Leistungen'!X32))</f>
        <v/>
      </c>
      <c r="W22" t="str">
        <f>IF($H22="","",'3a. Bewertung der Leistungen'!Z32)</f>
        <v/>
      </c>
      <c r="Y22" t="str">
        <f>IF('3b. Individualkosten'!L28="","",'3b. Individualkosten'!L28)</f>
        <v/>
      </c>
      <c r="Z22" s="32" t="str">
        <f>IF('3b. Individualkosten'!M28="","",'3b. Individualkosten'!M28)</f>
        <v/>
      </c>
      <c r="AA22" s="33" t="str">
        <f>IF('3b. Individualkosten'!N28="","",'3b. Individualkosten'!N28)</f>
        <v/>
      </c>
      <c r="AB22" s="33" t="str">
        <f>IF('3b. Individualkosten'!O28="","",'3b. Individualkosten'!O28)</f>
        <v/>
      </c>
      <c r="AC22" s="32">
        <f>IF('3b. Individualkosten'!P28="","",'3b. Individualkosten'!P28)</f>
        <v>0</v>
      </c>
      <c r="AD22" s="32">
        <f>IF('3b. Individualkosten'!Q28="","",'3b. Individualkosten'!Q28)</f>
        <v>0</v>
      </c>
      <c r="AE22" s="32" t="str">
        <f>IF('3b. Individualkosten'!R28="","",'3b. Individualkosten'!R28)</f>
        <v/>
      </c>
      <c r="AF22" s="32">
        <f>IF('3b. Individualkosten'!S28="","",'3b. Individualkosten'!S28)</f>
        <v>0</v>
      </c>
      <c r="AG22" s="32" t="str">
        <f>IF('3b. Individualkosten'!T28="","",'3b. Individualkosten'!T28)</f>
        <v/>
      </c>
      <c r="AH22" s="32">
        <f>IF('3b. Individualkosten'!U28="","",'3b. Individualkosten'!U28)</f>
        <v>0</v>
      </c>
      <c r="AI22" s="32" t="str">
        <f>IF('3b. Individualkosten'!V28="","",'3b. Individualkosten'!V28)</f>
        <v/>
      </c>
      <c r="AJ22" s="32">
        <f>IF('3b. Individualkosten'!W28="","",'3b. Individualkosten'!W28)</f>
        <v>0</v>
      </c>
      <c r="AK22" s="32">
        <f>IF('3b. Individualkosten'!X28="","",'3b. Individualkosten'!X28)</f>
        <v>0</v>
      </c>
      <c r="AL22" s="32" t="str">
        <f>IF('3b. Individualkosten'!Y28="","",'3b. Individualkosten'!Y28)</f>
        <v/>
      </c>
      <c r="AM22" s="32" t="str">
        <f>IF('3b. Individualkosten'!Z28="","",'3b. Individualkosten'!Z28)</f>
        <v/>
      </c>
      <c r="AN22" s="32" t="str">
        <f>IF('3b. Individualkosten'!AB28="","",'3b. Individualkosten'!AB28)</f>
        <v/>
      </c>
      <c r="AP22" s="34" t="str">
        <f>IF('4.2 Mitnutzungsquote'!K29="","",'4.2 Mitnutzungsquote'!M29)</f>
        <v/>
      </c>
      <c r="AQ22" s="34" t="str">
        <f>IF('4.2 Mitnutzungsquote'!$K29="","",'4.2 Mitnutzungsquote'!N29)</f>
        <v/>
      </c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X22" t="str">
        <f>IF('5. Bündelung zu Paketen'!$H48="","",IF('5. Bündelung zu Paketen'!$E$9="Nein","Ohne Paket",'5. Bündelung zu Paketen'!M48))</f>
        <v/>
      </c>
      <c r="BY22" t="str">
        <f>IF('5. Bündelung zu Paketen'!$H48="","",'5. Bündelung zu Paketen'!N48)</f>
        <v/>
      </c>
      <c r="BZ22" t="str">
        <f>IF('5. Bündelung zu Paketen'!P48="","",'5. Bündelung zu Paketen'!P48)</f>
        <v/>
      </c>
      <c r="CB22" s="34" t="str">
        <f t="shared" si="0"/>
        <v/>
      </c>
      <c r="CC22" s="38" t="str">
        <f t="shared" si="1"/>
        <v/>
      </c>
    </row>
    <row r="23" spans="1:81" x14ac:dyDescent="0.3">
      <c r="A23">
        <v>16</v>
      </c>
      <c r="B23" t="str">
        <f>IF('2. Erfassung der Leistungen'!B27="","",'2. Erfassung der Leistungen'!B27)</f>
        <v/>
      </c>
      <c r="C23" t="str">
        <f>IF('2. Erfassung der Leistungen'!C27="","",'2. Erfassung der Leistungen'!C27)</f>
        <v/>
      </c>
      <c r="D23" t="str">
        <f>IF('2. Erfassung der Leistungen'!E27="","",'2. Erfassung der Leistungen'!E27)</f>
        <v/>
      </c>
      <c r="E23" t="str">
        <f>IF('2. Erfassung der Leistungen'!F27="","",'2. Erfassung der Leistungen'!F27)</f>
        <v/>
      </c>
      <c r="F23" t="str">
        <f>IF('2. Erfassung der Leistungen'!G27="","",'2. Erfassung der Leistungen'!G27)</f>
        <v/>
      </c>
      <c r="G23" t="str">
        <f>IF('2. Erfassung der Leistungen'!H27="","",'2. Erfassung der Leistungen'!H27)</f>
        <v/>
      </c>
      <c r="H23" t="str">
        <f>IF(D23="","",IF('2. Erfassung der Leistungen'!I27="","",'2. Erfassung der Leistungen'!I27))</f>
        <v/>
      </c>
      <c r="J23" t="str">
        <f>IF($H23="","",'3a. Bewertung der Leistungen'!J33)</f>
        <v/>
      </c>
      <c r="K23" t="str">
        <f>IF(J23="Nein","",IF($H23="","",'3a. Bewertung der Leistungen'!L33))</f>
        <v/>
      </c>
      <c r="L23" t="str">
        <f>IF(J23="Nein","",IF($H23="","",'3a. Bewertung der Leistungen'!M33))</f>
        <v/>
      </c>
      <c r="M23" t="str">
        <f>IF(J23="Nein","",IF($H23="","",'3a. Bewertung der Leistungen'!N33))</f>
        <v/>
      </c>
      <c r="N23" t="str">
        <f>IF(J23="Nein","",IF($H23="","",'3a. Bewertung der Leistungen'!O33))</f>
        <v/>
      </c>
      <c r="O23" t="str">
        <f>IF(J23="Nein","",IF($H23="","",'3a. Bewertung der Leistungen'!P33))</f>
        <v/>
      </c>
      <c r="P23" t="str">
        <f>IF(J23="Nein","",IF($H23="","",'3a. Bewertung der Leistungen'!Q33))</f>
        <v/>
      </c>
      <c r="Q23" t="str">
        <f>IF(J23="Nein","",IF($H23="","",'3a. Bewertung der Leistungen'!R33))</f>
        <v/>
      </c>
      <c r="R23" t="str">
        <f>IF(J23="Nein","",IF($H23="","",'3a. Bewertung der Leistungen'!S33))</f>
        <v/>
      </c>
      <c r="S23" t="str">
        <f>IF(J23="Nein","",IF($H23="","",'3a. Bewertung der Leistungen'!T33))</f>
        <v/>
      </c>
      <c r="T23" t="str">
        <f>IF(J23="Nein","",IF($H23="","",'3a. Bewertung der Leistungen'!U33))</f>
        <v/>
      </c>
      <c r="U23" t="str">
        <f>IF(J23="Nein","",IF($H23="","",'3a. Bewertung der Leistungen'!V33))</f>
        <v/>
      </c>
      <c r="V23" t="str">
        <f>IF(J23="Nein","",IF($H23="","",'3a. Bewertung der Leistungen'!X33))</f>
        <v/>
      </c>
      <c r="W23" t="str">
        <f>IF($H23="","",'3a. Bewertung der Leistungen'!Z33)</f>
        <v/>
      </c>
      <c r="Y23" t="str">
        <f>IF('3b. Individualkosten'!L29="","",'3b. Individualkosten'!L29)</f>
        <v/>
      </c>
      <c r="Z23" s="32" t="str">
        <f>IF('3b. Individualkosten'!M29="","",'3b. Individualkosten'!M29)</f>
        <v/>
      </c>
      <c r="AA23" s="33" t="str">
        <f>IF('3b. Individualkosten'!N29="","",'3b. Individualkosten'!N29)</f>
        <v/>
      </c>
      <c r="AB23" s="33" t="str">
        <f>IF('3b. Individualkosten'!O29="","",'3b. Individualkosten'!O29)</f>
        <v/>
      </c>
      <c r="AC23" s="32">
        <f>IF('3b. Individualkosten'!P29="","",'3b. Individualkosten'!P29)</f>
        <v>0</v>
      </c>
      <c r="AD23" s="32">
        <f>IF('3b. Individualkosten'!Q29="","",'3b. Individualkosten'!Q29)</f>
        <v>0</v>
      </c>
      <c r="AE23" s="32" t="str">
        <f>IF('3b. Individualkosten'!R29="","",'3b. Individualkosten'!R29)</f>
        <v/>
      </c>
      <c r="AF23" s="32">
        <f>IF('3b. Individualkosten'!S29="","",'3b. Individualkosten'!S29)</f>
        <v>0</v>
      </c>
      <c r="AG23" s="32" t="str">
        <f>IF('3b. Individualkosten'!T29="","",'3b. Individualkosten'!T29)</f>
        <v/>
      </c>
      <c r="AH23" s="32">
        <f>IF('3b. Individualkosten'!U29="","",'3b. Individualkosten'!U29)</f>
        <v>0</v>
      </c>
      <c r="AI23" s="32" t="str">
        <f>IF('3b. Individualkosten'!V29="","",'3b. Individualkosten'!V29)</f>
        <v/>
      </c>
      <c r="AJ23" s="32">
        <f>IF('3b. Individualkosten'!W29="","",'3b. Individualkosten'!W29)</f>
        <v>0</v>
      </c>
      <c r="AK23" s="32">
        <f>IF('3b. Individualkosten'!X29="","",'3b. Individualkosten'!X29)</f>
        <v>0</v>
      </c>
      <c r="AL23" s="32" t="str">
        <f>IF('3b. Individualkosten'!Y29="","",'3b. Individualkosten'!Y29)</f>
        <v/>
      </c>
      <c r="AM23" s="32" t="str">
        <f>IF('3b. Individualkosten'!Z29="","",'3b. Individualkosten'!Z29)</f>
        <v/>
      </c>
      <c r="AN23" s="32" t="str">
        <f>IF('3b. Individualkosten'!AB29="","",'3b. Individualkosten'!AB29)</f>
        <v/>
      </c>
      <c r="AP23" s="34" t="str">
        <f>IF('4.2 Mitnutzungsquote'!K30="","",'4.2 Mitnutzungsquote'!M30)</f>
        <v/>
      </c>
      <c r="AQ23" s="34" t="str">
        <f>IF('4.2 Mitnutzungsquote'!$K30="","",'4.2 Mitnutzungsquote'!N30)</f>
        <v/>
      </c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X23" t="str">
        <f>IF('5. Bündelung zu Paketen'!$H49="","",IF('5. Bündelung zu Paketen'!$E$9="Nein","Ohne Paket",'5. Bündelung zu Paketen'!M49))</f>
        <v/>
      </c>
      <c r="BY23" t="str">
        <f>IF('5. Bündelung zu Paketen'!$H49="","",'5. Bündelung zu Paketen'!N49)</f>
        <v/>
      </c>
      <c r="BZ23" t="str">
        <f>IF('5. Bündelung zu Paketen'!P49="","",'5. Bündelung zu Paketen'!P49)</f>
        <v/>
      </c>
      <c r="CB23" s="34" t="str">
        <f t="shared" si="0"/>
        <v/>
      </c>
      <c r="CC23" s="38" t="str">
        <f t="shared" si="1"/>
        <v/>
      </c>
    </row>
    <row r="24" spans="1:81" x14ac:dyDescent="0.3">
      <c r="A24">
        <v>17</v>
      </c>
      <c r="B24" t="str">
        <f>IF('2. Erfassung der Leistungen'!B28="","",'2. Erfassung der Leistungen'!B28)</f>
        <v/>
      </c>
      <c r="C24" t="str">
        <f>IF('2. Erfassung der Leistungen'!C28="","",'2. Erfassung der Leistungen'!C28)</f>
        <v/>
      </c>
      <c r="D24" t="str">
        <f>IF('2. Erfassung der Leistungen'!E28="","",'2. Erfassung der Leistungen'!E28)</f>
        <v/>
      </c>
      <c r="E24" t="str">
        <f>IF('2. Erfassung der Leistungen'!F28="","",'2. Erfassung der Leistungen'!F28)</f>
        <v/>
      </c>
      <c r="F24" t="str">
        <f>IF('2. Erfassung der Leistungen'!G28="","",'2. Erfassung der Leistungen'!G28)</f>
        <v/>
      </c>
      <c r="G24" t="str">
        <f>IF('2. Erfassung der Leistungen'!H28="","",'2. Erfassung der Leistungen'!H28)</f>
        <v/>
      </c>
      <c r="H24" t="str">
        <f>IF(D24="","",IF('2. Erfassung der Leistungen'!I28="","",'2. Erfassung der Leistungen'!I28))</f>
        <v/>
      </c>
      <c r="J24" t="str">
        <f>IF($H24="","",'3a. Bewertung der Leistungen'!J34)</f>
        <v/>
      </c>
      <c r="K24" t="str">
        <f>IF(J24="Nein","",IF($H24="","",'3a. Bewertung der Leistungen'!L34))</f>
        <v/>
      </c>
      <c r="L24" t="str">
        <f>IF(J24="Nein","",IF($H24="","",'3a. Bewertung der Leistungen'!M34))</f>
        <v/>
      </c>
      <c r="M24" t="str">
        <f>IF(J24="Nein","",IF($H24="","",'3a. Bewertung der Leistungen'!N34))</f>
        <v/>
      </c>
      <c r="N24" t="str">
        <f>IF(J24="Nein","",IF($H24="","",'3a. Bewertung der Leistungen'!O34))</f>
        <v/>
      </c>
      <c r="O24" t="str">
        <f>IF(J24="Nein","",IF($H24="","",'3a. Bewertung der Leistungen'!P34))</f>
        <v/>
      </c>
      <c r="P24" t="str">
        <f>IF(J24="Nein","",IF($H24="","",'3a. Bewertung der Leistungen'!Q34))</f>
        <v/>
      </c>
      <c r="Q24" t="str">
        <f>IF(J24="Nein","",IF($H24="","",'3a. Bewertung der Leistungen'!R34))</f>
        <v/>
      </c>
      <c r="R24" t="str">
        <f>IF(J24="Nein","",IF($H24="","",'3a. Bewertung der Leistungen'!S34))</f>
        <v/>
      </c>
      <c r="S24" t="str">
        <f>IF(J24="Nein","",IF($H24="","",'3a. Bewertung der Leistungen'!T34))</f>
        <v/>
      </c>
      <c r="T24" t="str">
        <f>IF(J24="Nein","",IF($H24="","",'3a. Bewertung der Leistungen'!U34))</f>
        <v/>
      </c>
      <c r="U24" t="str">
        <f>IF(J24="Nein","",IF($H24="","",'3a. Bewertung der Leistungen'!V34))</f>
        <v/>
      </c>
      <c r="V24" t="str">
        <f>IF(J24="Nein","",IF($H24="","",'3a. Bewertung der Leistungen'!X34))</f>
        <v/>
      </c>
      <c r="W24" t="str">
        <f>IF($H24="","",'3a. Bewertung der Leistungen'!Z34)</f>
        <v/>
      </c>
      <c r="Y24" t="str">
        <f>IF('3b. Individualkosten'!L30="","",'3b. Individualkosten'!L30)</f>
        <v/>
      </c>
      <c r="Z24" s="32" t="str">
        <f>IF('3b. Individualkosten'!M30="","",'3b. Individualkosten'!M30)</f>
        <v/>
      </c>
      <c r="AA24" s="33" t="str">
        <f>IF('3b. Individualkosten'!N30="","",'3b. Individualkosten'!N30)</f>
        <v/>
      </c>
      <c r="AB24" s="33" t="str">
        <f>IF('3b. Individualkosten'!O30="","",'3b. Individualkosten'!O30)</f>
        <v/>
      </c>
      <c r="AC24" s="32">
        <f>IF('3b. Individualkosten'!P30="","",'3b. Individualkosten'!P30)</f>
        <v>0</v>
      </c>
      <c r="AD24" s="32">
        <f>IF('3b. Individualkosten'!Q30="","",'3b. Individualkosten'!Q30)</f>
        <v>0</v>
      </c>
      <c r="AE24" s="32" t="str">
        <f>IF('3b. Individualkosten'!R30="","",'3b. Individualkosten'!R30)</f>
        <v/>
      </c>
      <c r="AF24" s="32">
        <f>IF('3b. Individualkosten'!S30="","",'3b. Individualkosten'!S30)</f>
        <v>0</v>
      </c>
      <c r="AG24" s="32" t="str">
        <f>IF('3b. Individualkosten'!T30="","",'3b. Individualkosten'!T30)</f>
        <v/>
      </c>
      <c r="AH24" s="32">
        <f>IF('3b. Individualkosten'!U30="","",'3b. Individualkosten'!U30)</f>
        <v>0</v>
      </c>
      <c r="AI24" s="32" t="str">
        <f>IF('3b. Individualkosten'!V30="","",'3b. Individualkosten'!V30)</f>
        <v/>
      </c>
      <c r="AJ24" s="32">
        <f>IF('3b. Individualkosten'!W30="","",'3b. Individualkosten'!W30)</f>
        <v>0</v>
      </c>
      <c r="AK24" s="32">
        <f>IF('3b. Individualkosten'!X30="","",'3b. Individualkosten'!X30)</f>
        <v>0</v>
      </c>
      <c r="AL24" s="32" t="str">
        <f>IF('3b. Individualkosten'!Y30="","",'3b. Individualkosten'!Y30)</f>
        <v/>
      </c>
      <c r="AM24" s="32" t="str">
        <f>IF('3b. Individualkosten'!Z30="","",'3b. Individualkosten'!Z30)</f>
        <v/>
      </c>
      <c r="AN24" s="32" t="str">
        <f>IF('3b. Individualkosten'!AB30="","",'3b. Individualkosten'!AB30)</f>
        <v/>
      </c>
      <c r="AP24" s="34" t="str">
        <f>IF('4.2 Mitnutzungsquote'!K31="","",'4.2 Mitnutzungsquote'!M31)</f>
        <v/>
      </c>
      <c r="AQ24" s="34" t="str">
        <f>IF('4.2 Mitnutzungsquote'!$K31="","",'4.2 Mitnutzungsquote'!N31)</f>
        <v/>
      </c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X24" t="str">
        <f>IF('5. Bündelung zu Paketen'!$H50="","",IF('5. Bündelung zu Paketen'!$E$9="Nein","Ohne Paket",'5. Bündelung zu Paketen'!M50))</f>
        <v/>
      </c>
      <c r="BY24" t="str">
        <f>IF('5. Bündelung zu Paketen'!$H50="","",'5. Bündelung zu Paketen'!N50)</f>
        <v/>
      </c>
      <c r="BZ24" t="str">
        <f>IF('5. Bündelung zu Paketen'!P50="","",'5. Bündelung zu Paketen'!P50)</f>
        <v/>
      </c>
      <c r="CB24" s="34" t="str">
        <f t="shared" si="0"/>
        <v/>
      </c>
      <c r="CC24" s="38" t="str">
        <f t="shared" si="1"/>
        <v/>
      </c>
    </row>
    <row r="25" spans="1:81" x14ac:dyDescent="0.3">
      <c r="A25">
        <v>18</v>
      </c>
      <c r="B25" t="str">
        <f>IF('2. Erfassung der Leistungen'!B29="","",'2. Erfassung der Leistungen'!B29)</f>
        <v/>
      </c>
      <c r="C25" t="str">
        <f>IF('2. Erfassung der Leistungen'!C29="","",'2. Erfassung der Leistungen'!C29)</f>
        <v/>
      </c>
      <c r="D25" t="str">
        <f>IF('2. Erfassung der Leistungen'!E29="","",'2. Erfassung der Leistungen'!E29)</f>
        <v/>
      </c>
      <c r="E25" t="str">
        <f>IF('2. Erfassung der Leistungen'!F29="","",'2. Erfassung der Leistungen'!F29)</f>
        <v/>
      </c>
      <c r="F25" t="str">
        <f>IF('2. Erfassung der Leistungen'!G29="","",'2. Erfassung der Leistungen'!G29)</f>
        <v/>
      </c>
      <c r="G25" t="str">
        <f>IF('2. Erfassung der Leistungen'!H29="","",'2. Erfassung der Leistungen'!H29)</f>
        <v/>
      </c>
      <c r="H25" t="str">
        <f>IF(D25="","",IF('2. Erfassung der Leistungen'!I29="","",'2. Erfassung der Leistungen'!I29))</f>
        <v/>
      </c>
      <c r="J25" t="str">
        <f>IF($H25="","",'3a. Bewertung der Leistungen'!J35)</f>
        <v/>
      </c>
      <c r="K25" t="str">
        <f>IF(J25="Nein","",IF($H25="","",'3a. Bewertung der Leistungen'!L35))</f>
        <v/>
      </c>
      <c r="L25" t="str">
        <f>IF(J25="Nein","",IF($H25="","",'3a. Bewertung der Leistungen'!M35))</f>
        <v/>
      </c>
      <c r="M25" t="str">
        <f>IF(J25="Nein","",IF($H25="","",'3a. Bewertung der Leistungen'!N35))</f>
        <v/>
      </c>
      <c r="N25" t="str">
        <f>IF(J25="Nein","",IF($H25="","",'3a. Bewertung der Leistungen'!O35))</f>
        <v/>
      </c>
      <c r="O25" t="str">
        <f>IF(J25="Nein","",IF($H25="","",'3a. Bewertung der Leistungen'!P35))</f>
        <v/>
      </c>
      <c r="P25" t="str">
        <f>IF(J25="Nein","",IF($H25="","",'3a. Bewertung der Leistungen'!Q35))</f>
        <v/>
      </c>
      <c r="Q25" t="str">
        <f>IF(J25="Nein","",IF($H25="","",'3a. Bewertung der Leistungen'!R35))</f>
        <v/>
      </c>
      <c r="R25" t="str">
        <f>IF(J25="Nein","",IF($H25="","",'3a. Bewertung der Leistungen'!S35))</f>
        <v/>
      </c>
      <c r="S25" t="str">
        <f>IF(J25="Nein","",IF($H25="","",'3a. Bewertung der Leistungen'!T35))</f>
        <v/>
      </c>
      <c r="T25" t="str">
        <f>IF(J25="Nein","",IF($H25="","",'3a. Bewertung der Leistungen'!U35))</f>
        <v/>
      </c>
      <c r="U25" t="str">
        <f>IF(J25="Nein","",IF($H25="","",'3a. Bewertung der Leistungen'!V35))</f>
        <v/>
      </c>
      <c r="V25" t="str">
        <f>IF(J25="Nein","",IF($H25="","",'3a. Bewertung der Leistungen'!X35))</f>
        <v/>
      </c>
      <c r="W25" t="str">
        <f>IF($H25="","",'3a. Bewertung der Leistungen'!Z35)</f>
        <v/>
      </c>
      <c r="Y25" t="str">
        <f>IF('3b. Individualkosten'!L31="","",'3b. Individualkosten'!L31)</f>
        <v/>
      </c>
      <c r="Z25" s="32" t="str">
        <f>IF('3b. Individualkosten'!M31="","",'3b. Individualkosten'!M31)</f>
        <v/>
      </c>
      <c r="AA25" s="33" t="str">
        <f>IF('3b. Individualkosten'!N31="","",'3b. Individualkosten'!N31)</f>
        <v/>
      </c>
      <c r="AB25" s="33" t="str">
        <f>IF('3b. Individualkosten'!O31="","",'3b. Individualkosten'!O31)</f>
        <v/>
      </c>
      <c r="AC25" s="32">
        <f>IF('3b. Individualkosten'!P31="","",'3b. Individualkosten'!P31)</f>
        <v>0</v>
      </c>
      <c r="AD25" s="32">
        <f>IF('3b. Individualkosten'!Q31="","",'3b. Individualkosten'!Q31)</f>
        <v>0</v>
      </c>
      <c r="AE25" s="32" t="str">
        <f>IF('3b. Individualkosten'!R31="","",'3b. Individualkosten'!R31)</f>
        <v/>
      </c>
      <c r="AF25" s="32">
        <f>IF('3b. Individualkosten'!S31="","",'3b. Individualkosten'!S31)</f>
        <v>0</v>
      </c>
      <c r="AG25" s="32" t="str">
        <f>IF('3b. Individualkosten'!T31="","",'3b. Individualkosten'!T31)</f>
        <v/>
      </c>
      <c r="AH25" s="32">
        <f>IF('3b. Individualkosten'!U31="","",'3b. Individualkosten'!U31)</f>
        <v>0</v>
      </c>
      <c r="AI25" s="32" t="str">
        <f>IF('3b. Individualkosten'!V31="","",'3b. Individualkosten'!V31)</f>
        <v/>
      </c>
      <c r="AJ25" s="32">
        <f>IF('3b. Individualkosten'!W31="","",'3b. Individualkosten'!W31)</f>
        <v>0</v>
      </c>
      <c r="AK25" s="32">
        <f>IF('3b. Individualkosten'!X31="","",'3b. Individualkosten'!X31)</f>
        <v>0</v>
      </c>
      <c r="AL25" s="32" t="str">
        <f>IF('3b. Individualkosten'!Y31="","",'3b. Individualkosten'!Y31)</f>
        <v/>
      </c>
      <c r="AM25" s="32" t="str">
        <f>IF('3b. Individualkosten'!Z31="","",'3b. Individualkosten'!Z31)</f>
        <v/>
      </c>
      <c r="AN25" s="32" t="str">
        <f>IF('3b. Individualkosten'!AB31="","",'3b. Individualkosten'!AB31)</f>
        <v/>
      </c>
      <c r="AP25" s="34" t="str">
        <f>IF('4.2 Mitnutzungsquote'!K32="","",'4.2 Mitnutzungsquote'!M32)</f>
        <v/>
      </c>
      <c r="AQ25" s="34" t="str">
        <f>IF('4.2 Mitnutzungsquote'!$K32="","",'4.2 Mitnutzungsquote'!N32)</f>
        <v/>
      </c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X25" t="str">
        <f>IF('5. Bündelung zu Paketen'!$H51="","",IF('5. Bündelung zu Paketen'!$E$9="Nein","Ohne Paket",'5. Bündelung zu Paketen'!M51))</f>
        <v/>
      </c>
      <c r="BY25" t="str">
        <f>IF('5. Bündelung zu Paketen'!$H51="","",'5. Bündelung zu Paketen'!N51)</f>
        <v/>
      </c>
      <c r="BZ25" t="str">
        <f>IF('5. Bündelung zu Paketen'!P51="","",'5. Bündelung zu Paketen'!P51)</f>
        <v/>
      </c>
      <c r="CB25" s="34" t="str">
        <f t="shared" si="0"/>
        <v/>
      </c>
      <c r="CC25" s="38" t="str">
        <f t="shared" si="1"/>
        <v/>
      </c>
    </row>
    <row r="26" spans="1:81" x14ac:dyDescent="0.3">
      <c r="A26">
        <v>19</v>
      </c>
      <c r="B26" t="str">
        <f>IF('2. Erfassung der Leistungen'!B30="","",'2. Erfassung der Leistungen'!B30)</f>
        <v/>
      </c>
      <c r="C26" t="str">
        <f>IF('2. Erfassung der Leistungen'!C30="","",'2. Erfassung der Leistungen'!C30)</f>
        <v/>
      </c>
      <c r="D26" t="str">
        <f>IF('2. Erfassung der Leistungen'!E30="","",'2. Erfassung der Leistungen'!E30)</f>
        <v/>
      </c>
      <c r="E26" t="str">
        <f>IF('2. Erfassung der Leistungen'!F30="","",'2. Erfassung der Leistungen'!F30)</f>
        <v/>
      </c>
      <c r="F26" t="str">
        <f>IF('2. Erfassung der Leistungen'!G30="","",'2. Erfassung der Leistungen'!G30)</f>
        <v/>
      </c>
      <c r="G26" t="str">
        <f>IF('2. Erfassung der Leistungen'!H30="","",'2. Erfassung der Leistungen'!H30)</f>
        <v/>
      </c>
      <c r="H26" t="str">
        <f>IF(D26="","",IF('2. Erfassung der Leistungen'!I30="","",'2. Erfassung der Leistungen'!I30))</f>
        <v/>
      </c>
      <c r="J26" t="str">
        <f>IF($H26="","",'3a. Bewertung der Leistungen'!J36)</f>
        <v/>
      </c>
      <c r="K26" t="str">
        <f>IF(J26="Nein","",IF($H26="","",'3a. Bewertung der Leistungen'!L36))</f>
        <v/>
      </c>
      <c r="L26" t="str">
        <f>IF(J26="Nein","",IF($H26="","",'3a. Bewertung der Leistungen'!M36))</f>
        <v/>
      </c>
      <c r="M26" t="str">
        <f>IF(J26="Nein","",IF($H26="","",'3a. Bewertung der Leistungen'!N36))</f>
        <v/>
      </c>
      <c r="N26" t="str">
        <f>IF(J26="Nein","",IF($H26="","",'3a. Bewertung der Leistungen'!O36))</f>
        <v/>
      </c>
      <c r="O26" t="str">
        <f>IF(J26="Nein","",IF($H26="","",'3a. Bewertung der Leistungen'!P36))</f>
        <v/>
      </c>
      <c r="P26" t="str">
        <f>IF(J26="Nein","",IF($H26="","",'3a. Bewertung der Leistungen'!Q36))</f>
        <v/>
      </c>
      <c r="Q26" t="str">
        <f>IF(J26="Nein","",IF($H26="","",'3a. Bewertung der Leistungen'!R36))</f>
        <v/>
      </c>
      <c r="R26" t="str">
        <f>IF(J26="Nein","",IF($H26="","",'3a. Bewertung der Leistungen'!S36))</f>
        <v/>
      </c>
      <c r="S26" t="str">
        <f>IF(J26="Nein","",IF($H26="","",'3a. Bewertung der Leistungen'!T36))</f>
        <v/>
      </c>
      <c r="T26" t="str">
        <f>IF(J26="Nein","",IF($H26="","",'3a. Bewertung der Leistungen'!U36))</f>
        <v/>
      </c>
      <c r="U26" t="str">
        <f>IF(J26="Nein","",IF($H26="","",'3a. Bewertung der Leistungen'!V36))</f>
        <v/>
      </c>
      <c r="V26" t="str">
        <f>IF(J26="Nein","",IF($H26="","",'3a. Bewertung der Leistungen'!X36))</f>
        <v/>
      </c>
      <c r="W26" t="str">
        <f>IF($H26="","",'3a. Bewertung der Leistungen'!Z36)</f>
        <v/>
      </c>
      <c r="Y26" t="str">
        <f>IF('3b. Individualkosten'!L32="","",'3b. Individualkosten'!L32)</f>
        <v/>
      </c>
      <c r="Z26" s="32" t="str">
        <f>IF('3b. Individualkosten'!M32="","",'3b. Individualkosten'!M32)</f>
        <v/>
      </c>
      <c r="AA26" s="33" t="str">
        <f>IF('3b. Individualkosten'!N32="","",'3b. Individualkosten'!N32)</f>
        <v/>
      </c>
      <c r="AB26" s="33" t="str">
        <f>IF('3b. Individualkosten'!O32="","",'3b. Individualkosten'!O32)</f>
        <v/>
      </c>
      <c r="AC26" s="32">
        <f>IF('3b. Individualkosten'!P32="","",'3b. Individualkosten'!P32)</f>
        <v>0</v>
      </c>
      <c r="AD26" s="32">
        <f>IF('3b. Individualkosten'!Q32="","",'3b. Individualkosten'!Q32)</f>
        <v>0</v>
      </c>
      <c r="AE26" s="32" t="str">
        <f>IF('3b. Individualkosten'!R32="","",'3b. Individualkosten'!R32)</f>
        <v/>
      </c>
      <c r="AF26" s="32">
        <f>IF('3b. Individualkosten'!S32="","",'3b. Individualkosten'!S32)</f>
        <v>0</v>
      </c>
      <c r="AG26" s="32" t="str">
        <f>IF('3b. Individualkosten'!T32="","",'3b. Individualkosten'!T32)</f>
        <v/>
      </c>
      <c r="AH26" s="32">
        <f>IF('3b. Individualkosten'!U32="","",'3b. Individualkosten'!U32)</f>
        <v>0</v>
      </c>
      <c r="AI26" s="32" t="str">
        <f>IF('3b. Individualkosten'!V32="","",'3b. Individualkosten'!V32)</f>
        <v/>
      </c>
      <c r="AJ26" s="32">
        <f>IF('3b. Individualkosten'!W32="","",'3b. Individualkosten'!W32)</f>
        <v>0</v>
      </c>
      <c r="AK26" s="32">
        <f>IF('3b. Individualkosten'!X32="","",'3b. Individualkosten'!X32)</f>
        <v>0</v>
      </c>
      <c r="AL26" s="32" t="str">
        <f>IF('3b. Individualkosten'!Y32="","",'3b. Individualkosten'!Y32)</f>
        <v/>
      </c>
      <c r="AM26" s="32" t="str">
        <f>IF('3b. Individualkosten'!Z32="","",'3b. Individualkosten'!Z32)</f>
        <v/>
      </c>
      <c r="AN26" s="32" t="str">
        <f>IF('3b. Individualkosten'!AB32="","",'3b. Individualkosten'!AB32)</f>
        <v/>
      </c>
      <c r="AP26" s="34" t="str">
        <f>IF('4.2 Mitnutzungsquote'!K33="","",'4.2 Mitnutzungsquote'!M33)</f>
        <v/>
      </c>
      <c r="AQ26" s="34" t="str">
        <f>IF('4.2 Mitnutzungsquote'!$K33="","",'4.2 Mitnutzungsquote'!N33)</f>
        <v/>
      </c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X26" t="str">
        <f>IF('5. Bündelung zu Paketen'!$H52="","",IF('5. Bündelung zu Paketen'!$E$9="Nein","Ohne Paket",'5. Bündelung zu Paketen'!M52))</f>
        <v/>
      </c>
      <c r="BY26" t="str">
        <f>IF('5. Bündelung zu Paketen'!$H52="","",'5. Bündelung zu Paketen'!N52)</f>
        <v/>
      </c>
      <c r="BZ26" t="str">
        <f>IF('5. Bündelung zu Paketen'!P52="","",'5. Bündelung zu Paketen'!P52)</f>
        <v/>
      </c>
      <c r="CB26" s="34" t="str">
        <f t="shared" si="0"/>
        <v/>
      </c>
      <c r="CC26" s="38" t="str">
        <f t="shared" si="1"/>
        <v/>
      </c>
    </row>
    <row r="27" spans="1:81" x14ac:dyDescent="0.3">
      <c r="A27">
        <v>20</v>
      </c>
      <c r="B27" t="str">
        <f>IF('2. Erfassung der Leistungen'!B31="","",'2. Erfassung der Leistungen'!B31)</f>
        <v/>
      </c>
      <c r="C27" t="str">
        <f>IF('2. Erfassung der Leistungen'!C31="","",'2. Erfassung der Leistungen'!C31)</f>
        <v/>
      </c>
      <c r="D27" t="str">
        <f>IF('2. Erfassung der Leistungen'!E31="","",'2. Erfassung der Leistungen'!E31)</f>
        <v/>
      </c>
      <c r="E27" t="str">
        <f>IF('2. Erfassung der Leistungen'!F31="","",'2. Erfassung der Leistungen'!F31)</f>
        <v/>
      </c>
      <c r="F27" t="str">
        <f>IF('2. Erfassung der Leistungen'!G31="","",'2. Erfassung der Leistungen'!G31)</f>
        <v/>
      </c>
      <c r="G27" t="str">
        <f>IF('2. Erfassung der Leistungen'!H31="","",'2. Erfassung der Leistungen'!H31)</f>
        <v/>
      </c>
      <c r="H27" t="str">
        <f>IF(D27="","",IF('2. Erfassung der Leistungen'!I31="","",'2. Erfassung der Leistungen'!I31))</f>
        <v/>
      </c>
      <c r="J27" t="str">
        <f>IF($H27="","",'3a. Bewertung der Leistungen'!J37)</f>
        <v/>
      </c>
      <c r="K27" t="str">
        <f>IF(J27="Nein","",IF($H27="","",'3a. Bewertung der Leistungen'!L37))</f>
        <v/>
      </c>
      <c r="L27" t="str">
        <f>IF(J27="Nein","",IF($H27="","",'3a. Bewertung der Leistungen'!M37))</f>
        <v/>
      </c>
      <c r="M27" t="str">
        <f>IF(J27="Nein","",IF($H27="","",'3a. Bewertung der Leistungen'!N37))</f>
        <v/>
      </c>
      <c r="N27" t="str">
        <f>IF(J27="Nein","",IF($H27="","",'3a. Bewertung der Leistungen'!O37))</f>
        <v/>
      </c>
      <c r="O27" t="str">
        <f>IF(J27="Nein","",IF($H27="","",'3a. Bewertung der Leistungen'!P37))</f>
        <v/>
      </c>
      <c r="P27" t="str">
        <f>IF(J27="Nein","",IF($H27="","",'3a. Bewertung der Leistungen'!Q37))</f>
        <v/>
      </c>
      <c r="Q27" t="str">
        <f>IF(J27="Nein","",IF($H27="","",'3a. Bewertung der Leistungen'!R37))</f>
        <v/>
      </c>
      <c r="R27" t="str">
        <f>IF(J27="Nein","",IF($H27="","",'3a. Bewertung der Leistungen'!S37))</f>
        <v/>
      </c>
      <c r="S27" t="str">
        <f>IF(J27="Nein","",IF($H27="","",'3a. Bewertung der Leistungen'!T37))</f>
        <v/>
      </c>
      <c r="T27" t="str">
        <f>IF(J27="Nein","",IF($H27="","",'3a. Bewertung der Leistungen'!U37))</f>
        <v/>
      </c>
      <c r="U27" t="str">
        <f>IF(J27="Nein","",IF($H27="","",'3a. Bewertung der Leistungen'!V37))</f>
        <v/>
      </c>
      <c r="V27" t="str">
        <f>IF(J27="Nein","",IF($H27="","",'3a. Bewertung der Leistungen'!X37))</f>
        <v/>
      </c>
      <c r="W27" t="str">
        <f>IF($H27="","",'3a. Bewertung der Leistungen'!Z37)</f>
        <v/>
      </c>
      <c r="Y27" t="str">
        <f>IF('3b. Individualkosten'!L33="","",'3b. Individualkosten'!L33)</f>
        <v/>
      </c>
      <c r="Z27" s="32" t="str">
        <f>IF('3b. Individualkosten'!M33="","",'3b. Individualkosten'!M33)</f>
        <v/>
      </c>
      <c r="AA27" s="33" t="str">
        <f>IF('3b. Individualkosten'!N33="","",'3b. Individualkosten'!N33)</f>
        <v/>
      </c>
      <c r="AB27" s="33" t="str">
        <f>IF('3b. Individualkosten'!O33="","",'3b. Individualkosten'!O33)</f>
        <v/>
      </c>
      <c r="AC27" s="32">
        <f>IF('3b. Individualkosten'!P33="","",'3b. Individualkosten'!P33)</f>
        <v>0</v>
      </c>
      <c r="AD27" s="32">
        <f>IF('3b. Individualkosten'!Q33="","",'3b. Individualkosten'!Q33)</f>
        <v>0</v>
      </c>
      <c r="AE27" s="32" t="str">
        <f>IF('3b. Individualkosten'!R33="","",'3b. Individualkosten'!R33)</f>
        <v/>
      </c>
      <c r="AF27" s="32">
        <f>IF('3b. Individualkosten'!S33="","",'3b. Individualkosten'!S33)</f>
        <v>0</v>
      </c>
      <c r="AG27" s="32" t="str">
        <f>IF('3b. Individualkosten'!T33="","",'3b. Individualkosten'!T33)</f>
        <v/>
      </c>
      <c r="AH27" s="32">
        <f>IF('3b. Individualkosten'!U33="","",'3b. Individualkosten'!U33)</f>
        <v>0</v>
      </c>
      <c r="AI27" s="32" t="str">
        <f>IF('3b. Individualkosten'!V33="","",'3b. Individualkosten'!V33)</f>
        <v/>
      </c>
      <c r="AJ27" s="32">
        <f>IF('3b. Individualkosten'!W33="","",'3b. Individualkosten'!W33)</f>
        <v>0</v>
      </c>
      <c r="AK27" s="32">
        <f>IF('3b. Individualkosten'!X33="","",'3b. Individualkosten'!X33)</f>
        <v>0</v>
      </c>
      <c r="AL27" s="32" t="str">
        <f>IF('3b. Individualkosten'!Y33="","",'3b. Individualkosten'!Y33)</f>
        <v/>
      </c>
      <c r="AM27" s="32" t="str">
        <f>IF('3b. Individualkosten'!Z33="","",'3b. Individualkosten'!Z33)</f>
        <v/>
      </c>
      <c r="AN27" s="32" t="str">
        <f>IF('3b. Individualkosten'!AB33="","",'3b. Individualkosten'!AB33)</f>
        <v/>
      </c>
      <c r="AP27" s="34" t="str">
        <f>IF('4.2 Mitnutzungsquote'!K34="","",'4.2 Mitnutzungsquote'!M34)</f>
        <v/>
      </c>
      <c r="AQ27" s="34" t="str">
        <f>IF('4.2 Mitnutzungsquote'!$K34="","",'4.2 Mitnutzungsquote'!N34)</f>
        <v/>
      </c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X27" t="str">
        <f>IF('5. Bündelung zu Paketen'!$H53="","",IF('5. Bündelung zu Paketen'!$E$9="Nein","Ohne Paket",'5. Bündelung zu Paketen'!M53))</f>
        <v/>
      </c>
      <c r="BY27" t="str">
        <f>IF('5. Bündelung zu Paketen'!$H53="","",'5. Bündelung zu Paketen'!N53)</f>
        <v/>
      </c>
      <c r="BZ27" t="str">
        <f>IF('5. Bündelung zu Paketen'!P53="","",'5. Bündelung zu Paketen'!P53)</f>
        <v/>
      </c>
      <c r="CB27" s="34" t="str">
        <f t="shared" si="0"/>
        <v/>
      </c>
      <c r="CC27" s="38" t="str">
        <f t="shared" si="1"/>
        <v/>
      </c>
    </row>
    <row r="28" spans="1:81" x14ac:dyDescent="0.3">
      <c r="A28">
        <v>21</v>
      </c>
      <c r="B28" t="str">
        <f>IF('2. Erfassung der Leistungen'!B32="","",'2. Erfassung der Leistungen'!B32)</f>
        <v/>
      </c>
      <c r="C28" t="str">
        <f>IF('2. Erfassung der Leistungen'!C32="","",'2. Erfassung der Leistungen'!C32)</f>
        <v/>
      </c>
      <c r="D28" t="str">
        <f>IF('2. Erfassung der Leistungen'!E32="","",'2. Erfassung der Leistungen'!E32)</f>
        <v/>
      </c>
      <c r="E28" t="str">
        <f>IF('2. Erfassung der Leistungen'!F32="","",'2. Erfassung der Leistungen'!F32)</f>
        <v/>
      </c>
      <c r="F28" t="str">
        <f>IF('2. Erfassung der Leistungen'!G32="","",'2. Erfassung der Leistungen'!G32)</f>
        <v/>
      </c>
      <c r="G28" t="str">
        <f>IF('2. Erfassung der Leistungen'!H32="","",'2. Erfassung der Leistungen'!H32)</f>
        <v/>
      </c>
      <c r="H28" t="str">
        <f>IF(D28="","",IF('2. Erfassung der Leistungen'!I32="","",'2. Erfassung der Leistungen'!I32))</f>
        <v/>
      </c>
      <c r="J28" t="str">
        <f>IF($H28="","",'3a. Bewertung der Leistungen'!J38)</f>
        <v/>
      </c>
      <c r="K28" t="str">
        <f>IF(J28="Nein","",IF($H28="","",'3a. Bewertung der Leistungen'!L38))</f>
        <v/>
      </c>
      <c r="L28" t="str">
        <f>IF(J28="Nein","",IF($H28="","",'3a. Bewertung der Leistungen'!M38))</f>
        <v/>
      </c>
      <c r="M28" t="str">
        <f>IF(J28="Nein","",IF($H28="","",'3a. Bewertung der Leistungen'!N38))</f>
        <v/>
      </c>
      <c r="N28" t="str">
        <f>IF(J28="Nein","",IF($H28="","",'3a. Bewertung der Leistungen'!O38))</f>
        <v/>
      </c>
      <c r="O28" t="str">
        <f>IF(J28="Nein","",IF($H28="","",'3a. Bewertung der Leistungen'!P38))</f>
        <v/>
      </c>
      <c r="P28" t="str">
        <f>IF(J28="Nein","",IF($H28="","",'3a. Bewertung der Leistungen'!Q38))</f>
        <v/>
      </c>
      <c r="Q28" t="str">
        <f>IF(J28="Nein","",IF($H28="","",'3a. Bewertung der Leistungen'!R38))</f>
        <v/>
      </c>
      <c r="R28" t="str">
        <f>IF(J28="Nein","",IF($H28="","",'3a. Bewertung der Leistungen'!S38))</f>
        <v/>
      </c>
      <c r="S28" t="str">
        <f>IF(J28="Nein","",IF($H28="","",'3a. Bewertung der Leistungen'!T38))</f>
        <v/>
      </c>
      <c r="T28" t="str">
        <f>IF(J28="Nein","",IF($H28="","",'3a. Bewertung der Leistungen'!U38))</f>
        <v/>
      </c>
      <c r="U28" t="str">
        <f>IF(J28="Nein","",IF($H28="","",'3a. Bewertung der Leistungen'!V38))</f>
        <v/>
      </c>
      <c r="V28" t="str">
        <f>IF(J28="Nein","",IF($H28="","",'3a. Bewertung der Leistungen'!X38))</f>
        <v/>
      </c>
      <c r="W28" t="str">
        <f>IF($H28="","",'3a. Bewertung der Leistungen'!Z38)</f>
        <v/>
      </c>
      <c r="Y28" t="str">
        <f>IF('3b. Individualkosten'!L34="","",'3b. Individualkosten'!L34)</f>
        <v/>
      </c>
      <c r="Z28" s="32" t="str">
        <f>IF('3b. Individualkosten'!M34="","",'3b. Individualkosten'!M34)</f>
        <v/>
      </c>
      <c r="AA28" s="33" t="str">
        <f>IF('3b. Individualkosten'!N34="","",'3b. Individualkosten'!N34)</f>
        <v/>
      </c>
      <c r="AB28" s="33" t="str">
        <f>IF('3b. Individualkosten'!O34="","",'3b. Individualkosten'!O34)</f>
        <v/>
      </c>
      <c r="AC28" s="32">
        <f>IF('3b. Individualkosten'!P34="","",'3b. Individualkosten'!P34)</f>
        <v>0</v>
      </c>
      <c r="AD28" s="32">
        <f>IF('3b. Individualkosten'!Q34="","",'3b. Individualkosten'!Q34)</f>
        <v>0</v>
      </c>
      <c r="AE28" s="32" t="str">
        <f>IF('3b. Individualkosten'!R34="","",'3b. Individualkosten'!R34)</f>
        <v/>
      </c>
      <c r="AF28" s="32">
        <f>IF('3b. Individualkosten'!S34="","",'3b. Individualkosten'!S34)</f>
        <v>0</v>
      </c>
      <c r="AG28" s="32" t="str">
        <f>IF('3b. Individualkosten'!T34="","",'3b. Individualkosten'!T34)</f>
        <v/>
      </c>
      <c r="AH28" s="32">
        <f>IF('3b. Individualkosten'!U34="","",'3b. Individualkosten'!U34)</f>
        <v>0</v>
      </c>
      <c r="AI28" s="32" t="str">
        <f>IF('3b. Individualkosten'!V34="","",'3b. Individualkosten'!V34)</f>
        <v/>
      </c>
      <c r="AJ28" s="32">
        <f>IF('3b. Individualkosten'!W34="","",'3b. Individualkosten'!W34)</f>
        <v>0</v>
      </c>
      <c r="AK28" s="32">
        <f>IF('3b. Individualkosten'!X34="","",'3b. Individualkosten'!X34)</f>
        <v>0</v>
      </c>
      <c r="AL28" s="32" t="str">
        <f>IF('3b. Individualkosten'!Y34="","",'3b. Individualkosten'!Y34)</f>
        <v/>
      </c>
      <c r="AM28" s="32" t="str">
        <f>IF('3b. Individualkosten'!Z34="","",'3b. Individualkosten'!Z34)</f>
        <v/>
      </c>
      <c r="AN28" s="32" t="str">
        <f>IF('3b. Individualkosten'!AB34="","",'3b. Individualkosten'!AB34)</f>
        <v/>
      </c>
      <c r="AP28" s="34" t="str">
        <f>IF('4.2 Mitnutzungsquote'!K35="","",'4.2 Mitnutzungsquote'!M35)</f>
        <v/>
      </c>
      <c r="AQ28" s="34" t="str">
        <f>IF('4.2 Mitnutzungsquote'!$K35="","",'4.2 Mitnutzungsquote'!N35)</f>
        <v/>
      </c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X28" t="str">
        <f>IF('5. Bündelung zu Paketen'!$H54="","",IF('5. Bündelung zu Paketen'!$E$9="Nein","Ohne Paket",'5. Bündelung zu Paketen'!M54))</f>
        <v/>
      </c>
      <c r="BY28" t="str">
        <f>IF('5. Bündelung zu Paketen'!$H54="","",'5. Bündelung zu Paketen'!N54)</f>
        <v/>
      </c>
      <c r="BZ28" t="str">
        <f>IF('5. Bündelung zu Paketen'!P54="","",'5. Bündelung zu Paketen'!P54)</f>
        <v/>
      </c>
      <c r="CB28" s="34" t="str">
        <f t="shared" si="0"/>
        <v/>
      </c>
      <c r="CC28" s="38" t="str">
        <f t="shared" si="1"/>
        <v/>
      </c>
    </row>
    <row r="29" spans="1:81" x14ac:dyDescent="0.3">
      <c r="A29">
        <v>22</v>
      </c>
      <c r="B29" t="str">
        <f>IF('2. Erfassung der Leistungen'!B33="","",'2. Erfassung der Leistungen'!B33)</f>
        <v/>
      </c>
      <c r="C29" t="str">
        <f>IF('2. Erfassung der Leistungen'!C33="","",'2. Erfassung der Leistungen'!C33)</f>
        <v/>
      </c>
      <c r="D29" t="str">
        <f>IF('2. Erfassung der Leistungen'!E33="","",'2. Erfassung der Leistungen'!E33)</f>
        <v/>
      </c>
      <c r="E29" t="str">
        <f>IF('2. Erfassung der Leistungen'!F33="","",'2. Erfassung der Leistungen'!F33)</f>
        <v/>
      </c>
      <c r="F29" t="str">
        <f>IF('2. Erfassung der Leistungen'!G33="","",'2. Erfassung der Leistungen'!G33)</f>
        <v/>
      </c>
      <c r="G29" t="str">
        <f>IF('2. Erfassung der Leistungen'!H33="","",'2. Erfassung der Leistungen'!H33)</f>
        <v/>
      </c>
      <c r="H29" t="str">
        <f>IF(D29="","",IF('2. Erfassung der Leistungen'!I33="","",'2. Erfassung der Leistungen'!I33))</f>
        <v/>
      </c>
      <c r="J29" t="str">
        <f>IF($H29="","",'3a. Bewertung der Leistungen'!J39)</f>
        <v/>
      </c>
      <c r="K29" t="str">
        <f>IF(J29="Nein","",IF($H29="","",'3a. Bewertung der Leistungen'!L39))</f>
        <v/>
      </c>
      <c r="L29" t="str">
        <f>IF(J29="Nein","",IF($H29="","",'3a. Bewertung der Leistungen'!M39))</f>
        <v/>
      </c>
      <c r="M29" t="str">
        <f>IF(J29="Nein","",IF($H29="","",'3a. Bewertung der Leistungen'!N39))</f>
        <v/>
      </c>
      <c r="N29" t="str">
        <f>IF(J29="Nein","",IF($H29="","",'3a. Bewertung der Leistungen'!O39))</f>
        <v/>
      </c>
      <c r="O29" t="str">
        <f>IF(J29="Nein","",IF($H29="","",'3a. Bewertung der Leistungen'!P39))</f>
        <v/>
      </c>
      <c r="P29" t="str">
        <f>IF(J29="Nein","",IF($H29="","",'3a. Bewertung der Leistungen'!Q39))</f>
        <v/>
      </c>
      <c r="Q29" t="str">
        <f>IF(J29="Nein","",IF($H29="","",'3a. Bewertung der Leistungen'!R39))</f>
        <v/>
      </c>
      <c r="R29" t="str">
        <f>IF(J29="Nein","",IF($H29="","",'3a. Bewertung der Leistungen'!S39))</f>
        <v/>
      </c>
      <c r="S29" t="str">
        <f>IF(J29="Nein","",IF($H29="","",'3a. Bewertung der Leistungen'!T39))</f>
        <v/>
      </c>
      <c r="T29" t="str">
        <f>IF(J29="Nein","",IF($H29="","",'3a. Bewertung der Leistungen'!U39))</f>
        <v/>
      </c>
      <c r="U29" t="str">
        <f>IF(J29="Nein","",IF($H29="","",'3a. Bewertung der Leistungen'!V39))</f>
        <v/>
      </c>
      <c r="V29" t="str">
        <f>IF(J29="Nein","",IF($H29="","",'3a. Bewertung der Leistungen'!X39))</f>
        <v/>
      </c>
      <c r="W29" t="str">
        <f>IF($H29="","",'3a. Bewertung der Leistungen'!Z39)</f>
        <v/>
      </c>
      <c r="Y29" t="str">
        <f>IF('3b. Individualkosten'!L35="","",'3b. Individualkosten'!L35)</f>
        <v/>
      </c>
      <c r="Z29" s="32" t="str">
        <f>IF('3b. Individualkosten'!M35="","",'3b. Individualkosten'!M35)</f>
        <v/>
      </c>
      <c r="AA29" s="33" t="str">
        <f>IF('3b. Individualkosten'!N35="","",'3b. Individualkosten'!N35)</f>
        <v/>
      </c>
      <c r="AB29" s="33" t="str">
        <f>IF('3b. Individualkosten'!O35="","",'3b. Individualkosten'!O35)</f>
        <v/>
      </c>
      <c r="AC29" s="32">
        <f>IF('3b. Individualkosten'!P35="","",'3b. Individualkosten'!P35)</f>
        <v>0</v>
      </c>
      <c r="AD29" s="32">
        <f>IF('3b. Individualkosten'!Q35="","",'3b. Individualkosten'!Q35)</f>
        <v>0</v>
      </c>
      <c r="AE29" s="32" t="str">
        <f>IF('3b. Individualkosten'!R35="","",'3b. Individualkosten'!R35)</f>
        <v/>
      </c>
      <c r="AF29" s="32">
        <f>IF('3b. Individualkosten'!S35="","",'3b. Individualkosten'!S35)</f>
        <v>0</v>
      </c>
      <c r="AG29" s="32" t="str">
        <f>IF('3b. Individualkosten'!T35="","",'3b. Individualkosten'!T35)</f>
        <v/>
      </c>
      <c r="AH29" s="32">
        <f>IF('3b. Individualkosten'!U35="","",'3b. Individualkosten'!U35)</f>
        <v>0</v>
      </c>
      <c r="AI29" s="32" t="str">
        <f>IF('3b. Individualkosten'!V35="","",'3b. Individualkosten'!V35)</f>
        <v/>
      </c>
      <c r="AJ29" s="32">
        <f>IF('3b. Individualkosten'!W35="","",'3b. Individualkosten'!W35)</f>
        <v>0</v>
      </c>
      <c r="AK29" s="32">
        <f>IF('3b. Individualkosten'!X35="","",'3b. Individualkosten'!X35)</f>
        <v>0</v>
      </c>
      <c r="AL29" s="32" t="str">
        <f>IF('3b. Individualkosten'!Y35="","",'3b. Individualkosten'!Y35)</f>
        <v/>
      </c>
      <c r="AM29" s="32" t="str">
        <f>IF('3b. Individualkosten'!Z35="","",'3b. Individualkosten'!Z35)</f>
        <v/>
      </c>
      <c r="AN29" s="32" t="str">
        <f>IF('3b. Individualkosten'!AB35="","",'3b. Individualkosten'!AB35)</f>
        <v/>
      </c>
      <c r="AP29" s="34" t="str">
        <f>IF('4.2 Mitnutzungsquote'!K36="","",'4.2 Mitnutzungsquote'!M36)</f>
        <v/>
      </c>
      <c r="AQ29" s="34" t="str">
        <f>IF('4.2 Mitnutzungsquote'!$K36="","",'4.2 Mitnutzungsquote'!N36)</f>
        <v/>
      </c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X29" t="str">
        <f>IF('5. Bündelung zu Paketen'!$H55="","",IF('5. Bündelung zu Paketen'!$E$9="Nein","Ohne Paket",'5. Bündelung zu Paketen'!M55))</f>
        <v/>
      </c>
      <c r="BY29" t="str">
        <f>IF('5. Bündelung zu Paketen'!$H55="","",'5. Bündelung zu Paketen'!N55)</f>
        <v/>
      </c>
      <c r="BZ29" t="str">
        <f>IF('5. Bündelung zu Paketen'!P55="","",'5. Bündelung zu Paketen'!P55)</f>
        <v/>
      </c>
      <c r="CB29" s="34" t="str">
        <f t="shared" si="0"/>
        <v/>
      </c>
      <c r="CC29" s="38" t="str">
        <f t="shared" si="1"/>
        <v/>
      </c>
    </row>
    <row r="30" spans="1:81" x14ac:dyDescent="0.3">
      <c r="A30">
        <v>23</v>
      </c>
      <c r="B30" t="str">
        <f>IF('2. Erfassung der Leistungen'!B34="","",'2. Erfassung der Leistungen'!B34)</f>
        <v/>
      </c>
      <c r="C30" t="str">
        <f>IF('2. Erfassung der Leistungen'!C34="","",'2. Erfassung der Leistungen'!C34)</f>
        <v/>
      </c>
      <c r="D30" t="str">
        <f>IF('2. Erfassung der Leistungen'!E34="","",'2. Erfassung der Leistungen'!E34)</f>
        <v/>
      </c>
      <c r="E30" t="str">
        <f>IF('2. Erfassung der Leistungen'!F34="","",'2. Erfassung der Leistungen'!F34)</f>
        <v/>
      </c>
      <c r="F30" t="str">
        <f>IF('2. Erfassung der Leistungen'!G34="","",'2. Erfassung der Leistungen'!G34)</f>
        <v/>
      </c>
      <c r="G30" t="str">
        <f>IF('2. Erfassung der Leistungen'!H34="","",'2. Erfassung der Leistungen'!H34)</f>
        <v/>
      </c>
      <c r="H30" t="str">
        <f>IF(D30="","",IF('2. Erfassung der Leistungen'!I34="","",'2. Erfassung der Leistungen'!I34))</f>
        <v/>
      </c>
      <c r="J30" t="str">
        <f>IF($H30="","",'3a. Bewertung der Leistungen'!J40)</f>
        <v/>
      </c>
      <c r="K30" t="str">
        <f>IF(J30="Nein","",IF($H30="","",'3a. Bewertung der Leistungen'!L40))</f>
        <v/>
      </c>
      <c r="L30" t="str">
        <f>IF(J30="Nein","",IF($H30="","",'3a. Bewertung der Leistungen'!M40))</f>
        <v/>
      </c>
      <c r="M30" t="str">
        <f>IF(J30="Nein","",IF($H30="","",'3a. Bewertung der Leistungen'!N40))</f>
        <v/>
      </c>
      <c r="N30" t="str">
        <f>IF(J30="Nein","",IF($H30="","",'3a. Bewertung der Leistungen'!O40))</f>
        <v/>
      </c>
      <c r="O30" t="str">
        <f>IF(J30="Nein","",IF($H30="","",'3a. Bewertung der Leistungen'!P40))</f>
        <v/>
      </c>
      <c r="P30" t="str">
        <f>IF(J30="Nein","",IF($H30="","",'3a. Bewertung der Leistungen'!Q40))</f>
        <v/>
      </c>
      <c r="Q30" t="str">
        <f>IF(J30="Nein","",IF($H30="","",'3a. Bewertung der Leistungen'!R40))</f>
        <v/>
      </c>
      <c r="R30" t="str">
        <f>IF(J30="Nein","",IF($H30="","",'3a. Bewertung der Leistungen'!S40))</f>
        <v/>
      </c>
      <c r="S30" t="str">
        <f>IF(J30="Nein","",IF($H30="","",'3a. Bewertung der Leistungen'!T40))</f>
        <v/>
      </c>
      <c r="T30" t="str">
        <f>IF(J30="Nein","",IF($H30="","",'3a. Bewertung der Leistungen'!U40))</f>
        <v/>
      </c>
      <c r="U30" t="str">
        <f>IF(J30="Nein","",IF($H30="","",'3a. Bewertung der Leistungen'!V40))</f>
        <v/>
      </c>
      <c r="V30" t="str">
        <f>IF(J30="Nein","",IF($H30="","",'3a. Bewertung der Leistungen'!X40))</f>
        <v/>
      </c>
      <c r="W30" t="str">
        <f>IF($H30="","",'3a. Bewertung der Leistungen'!Z40)</f>
        <v/>
      </c>
      <c r="Y30" t="str">
        <f>IF('3b. Individualkosten'!L36="","",'3b. Individualkosten'!L36)</f>
        <v/>
      </c>
      <c r="Z30" s="32" t="str">
        <f>IF('3b. Individualkosten'!M36="","",'3b. Individualkosten'!M36)</f>
        <v/>
      </c>
      <c r="AA30" s="33" t="str">
        <f>IF('3b. Individualkosten'!N36="","",'3b. Individualkosten'!N36)</f>
        <v/>
      </c>
      <c r="AB30" s="33" t="str">
        <f>IF('3b. Individualkosten'!O36="","",'3b. Individualkosten'!O36)</f>
        <v/>
      </c>
      <c r="AC30" s="32">
        <f>IF('3b. Individualkosten'!P36="","",'3b. Individualkosten'!P36)</f>
        <v>0</v>
      </c>
      <c r="AD30" s="32">
        <f>IF('3b. Individualkosten'!Q36="","",'3b. Individualkosten'!Q36)</f>
        <v>0</v>
      </c>
      <c r="AE30" s="32" t="str">
        <f>IF('3b. Individualkosten'!R36="","",'3b. Individualkosten'!R36)</f>
        <v/>
      </c>
      <c r="AF30" s="32">
        <f>IF('3b. Individualkosten'!S36="","",'3b. Individualkosten'!S36)</f>
        <v>0</v>
      </c>
      <c r="AG30" s="32" t="str">
        <f>IF('3b. Individualkosten'!T36="","",'3b. Individualkosten'!T36)</f>
        <v/>
      </c>
      <c r="AH30" s="32">
        <f>IF('3b. Individualkosten'!U36="","",'3b. Individualkosten'!U36)</f>
        <v>0</v>
      </c>
      <c r="AI30" s="32" t="str">
        <f>IF('3b. Individualkosten'!V36="","",'3b. Individualkosten'!V36)</f>
        <v/>
      </c>
      <c r="AJ30" s="32">
        <f>IF('3b. Individualkosten'!W36="","",'3b. Individualkosten'!W36)</f>
        <v>0</v>
      </c>
      <c r="AK30" s="32">
        <f>IF('3b. Individualkosten'!X36="","",'3b. Individualkosten'!X36)</f>
        <v>0</v>
      </c>
      <c r="AL30" s="32" t="str">
        <f>IF('3b. Individualkosten'!Y36="","",'3b. Individualkosten'!Y36)</f>
        <v/>
      </c>
      <c r="AM30" s="32" t="str">
        <f>IF('3b. Individualkosten'!Z36="","",'3b. Individualkosten'!Z36)</f>
        <v/>
      </c>
      <c r="AN30" s="32" t="str">
        <f>IF('3b. Individualkosten'!AB36="","",'3b. Individualkosten'!AB36)</f>
        <v/>
      </c>
      <c r="AP30" s="34" t="str">
        <f>IF('4.2 Mitnutzungsquote'!K37="","",'4.2 Mitnutzungsquote'!M37)</f>
        <v/>
      </c>
      <c r="AQ30" s="34" t="str">
        <f>IF('4.2 Mitnutzungsquote'!$K37="","",'4.2 Mitnutzungsquote'!N37)</f>
        <v/>
      </c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X30" t="str">
        <f>IF('5. Bündelung zu Paketen'!$H56="","",IF('5. Bündelung zu Paketen'!$E$9="Nein","Ohne Paket",'5. Bündelung zu Paketen'!M56))</f>
        <v/>
      </c>
      <c r="BY30" t="str">
        <f>IF('5. Bündelung zu Paketen'!$H56="","",'5. Bündelung zu Paketen'!N56)</f>
        <v/>
      </c>
      <c r="BZ30" t="str">
        <f>IF('5. Bündelung zu Paketen'!P56="","",'5. Bündelung zu Paketen'!P56)</f>
        <v/>
      </c>
      <c r="CB30" s="34" t="str">
        <f t="shared" si="0"/>
        <v/>
      </c>
      <c r="CC30" s="38" t="str">
        <f t="shared" si="1"/>
        <v/>
      </c>
    </row>
    <row r="31" spans="1:81" x14ac:dyDescent="0.3">
      <c r="A31">
        <v>24</v>
      </c>
      <c r="B31" t="str">
        <f>IF('2. Erfassung der Leistungen'!B35="","",'2. Erfassung der Leistungen'!B35)</f>
        <v/>
      </c>
      <c r="C31" t="str">
        <f>IF('2. Erfassung der Leistungen'!C35="","",'2. Erfassung der Leistungen'!C35)</f>
        <v/>
      </c>
      <c r="D31" t="str">
        <f>IF('2. Erfassung der Leistungen'!E35="","",'2. Erfassung der Leistungen'!E35)</f>
        <v/>
      </c>
      <c r="E31" t="str">
        <f>IF('2. Erfassung der Leistungen'!F35="","",'2. Erfassung der Leistungen'!F35)</f>
        <v/>
      </c>
      <c r="F31" t="str">
        <f>IF('2. Erfassung der Leistungen'!G35="","",'2. Erfassung der Leistungen'!G35)</f>
        <v/>
      </c>
      <c r="G31" t="str">
        <f>IF('2. Erfassung der Leistungen'!H35="","",'2. Erfassung der Leistungen'!H35)</f>
        <v/>
      </c>
      <c r="H31" t="str">
        <f>IF(D31="","",IF('2. Erfassung der Leistungen'!I35="","",'2. Erfassung der Leistungen'!I35))</f>
        <v/>
      </c>
      <c r="J31" t="str">
        <f>IF($H31="","",'3a. Bewertung der Leistungen'!J41)</f>
        <v/>
      </c>
      <c r="K31" t="str">
        <f>IF(J31="Nein","",IF($H31="","",'3a. Bewertung der Leistungen'!L41))</f>
        <v/>
      </c>
      <c r="L31" t="str">
        <f>IF(J31="Nein","",IF($H31="","",'3a. Bewertung der Leistungen'!M41))</f>
        <v/>
      </c>
      <c r="M31" t="str">
        <f>IF(J31="Nein","",IF($H31="","",'3a. Bewertung der Leistungen'!N41))</f>
        <v/>
      </c>
      <c r="N31" t="str">
        <f>IF(J31="Nein","",IF($H31="","",'3a. Bewertung der Leistungen'!O41))</f>
        <v/>
      </c>
      <c r="O31" t="str">
        <f>IF(J31="Nein","",IF($H31="","",'3a. Bewertung der Leistungen'!P41))</f>
        <v/>
      </c>
      <c r="P31" t="str">
        <f>IF(J31="Nein","",IF($H31="","",'3a. Bewertung der Leistungen'!Q41))</f>
        <v/>
      </c>
      <c r="Q31" t="str">
        <f>IF(J31="Nein","",IF($H31="","",'3a. Bewertung der Leistungen'!R41))</f>
        <v/>
      </c>
      <c r="R31" t="str">
        <f>IF(J31="Nein","",IF($H31="","",'3a. Bewertung der Leistungen'!S41))</f>
        <v/>
      </c>
      <c r="S31" t="str">
        <f>IF(J31="Nein","",IF($H31="","",'3a. Bewertung der Leistungen'!T41))</f>
        <v/>
      </c>
      <c r="T31" t="str">
        <f>IF(J31="Nein","",IF($H31="","",'3a. Bewertung der Leistungen'!U41))</f>
        <v/>
      </c>
      <c r="U31" t="str">
        <f>IF(J31="Nein","",IF($H31="","",'3a. Bewertung der Leistungen'!V41))</f>
        <v/>
      </c>
      <c r="V31" t="str">
        <f>IF(J31="Nein","",IF($H31="","",'3a. Bewertung der Leistungen'!X41))</f>
        <v/>
      </c>
      <c r="W31" t="str">
        <f>IF($H31="","",'3a. Bewertung der Leistungen'!Z41)</f>
        <v/>
      </c>
      <c r="Y31" t="str">
        <f>IF('3b. Individualkosten'!L37="","",'3b. Individualkosten'!L37)</f>
        <v/>
      </c>
      <c r="Z31" s="32" t="str">
        <f>IF('3b. Individualkosten'!M37="","",'3b. Individualkosten'!M37)</f>
        <v/>
      </c>
      <c r="AA31" s="33" t="str">
        <f>IF('3b. Individualkosten'!N37="","",'3b. Individualkosten'!N37)</f>
        <v/>
      </c>
      <c r="AB31" s="33" t="str">
        <f>IF('3b. Individualkosten'!O37="","",'3b. Individualkosten'!O37)</f>
        <v/>
      </c>
      <c r="AC31" s="32">
        <f>IF('3b. Individualkosten'!P37="","",'3b. Individualkosten'!P37)</f>
        <v>0</v>
      </c>
      <c r="AD31" s="32">
        <f>IF('3b. Individualkosten'!Q37="","",'3b. Individualkosten'!Q37)</f>
        <v>0</v>
      </c>
      <c r="AE31" s="32" t="str">
        <f>IF('3b. Individualkosten'!R37="","",'3b. Individualkosten'!R37)</f>
        <v/>
      </c>
      <c r="AF31" s="32">
        <f>IF('3b. Individualkosten'!S37="","",'3b. Individualkosten'!S37)</f>
        <v>0</v>
      </c>
      <c r="AG31" s="32" t="str">
        <f>IF('3b. Individualkosten'!T37="","",'3b. Individualkosten'!T37)</f>
        <v/>
      </c>
      <c r="AH31" s="32">
        <f>IF('3b. Individualkosten'!U37="","",'3b. Individualkosten'!U37)</f>
        <v>0</v>
      </c>
      <c r="AI31" s="32" t="str">
        <f>IF('3b. Individualkosten'!V37="","",'3b. Individualkosten'!V37)</f>
        <v/>
      </c>
      <c r="AJ31" s="32">
        <f>IF('3b. Individualkosten'!W37="","",'3b. Individualkosten'!W37)</f>
        <v>0</v>
      </c>
      <c r="AK31" s="32">
        <f>IF('3b. Individualkosten'!X37="","",'3b. Individualkosten'!X37)</f>
        <v>0</v>
      </c>
      <c r="AL31" s="32" t="str">
        <f>IF('3b. Individualkosten'!Y37="","",'3b. Individualkosten'!Y37)</f>
        <v/>
      </c>
      <c r="AM31" s="32" t="str">
        <f>IF('3b. Individualkosten'!Z37="","",'3b. Individualkosten'!Z37)</f>
        <v/>
      </c>
      <c r="AN31" s="32" t="str">
        <f>IF('3b. Individualkosten'!AB37="","",'3b. Individualkosten'!AB37)</f>
        <v/>
      </c>
      <c r="AP31" s="34" t="str">
        <f>IF('4.2 Mitnutzungsquote'!K38="","",'4.2 Mitnutzungsquote'!M38)</f>
        <v/>
      </c>
      <c r="AQ31" s="34" t="str">
        <f>IF('4.2 Mitnutzungsquote'!$K38="","",'4.2 Mitnutzungsquote'!N38)</f>
        <v/>
      </c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X31" t="str">
        <f>IF('5. Bündelung zu Paketen'!$H57="","",IF('5. Bündelung zu Paketen'!$E$9="Nein","Ohne Paket",'5. Bündelung zu Paketen'!M57))</f>
        <v/>
      </c>
      <c r="BY31" t="str">
        <f>IF('5. Bündelung zu Paketen'!$H57="","",'5. Bündelung zu Paketen'!N57)</f>
        <v/>
      </c>
      <c r="BZ31" t="str">
        <f>IF('5. Bündelung zu Paketen'!P57="","",'5. Bündelung zu Paketen'!P57)</f>
        <v/>
      </c>
      <c r="CB31" s="34" t="str">
        <f t="shared" si="0"/>
        <v/>
      </c>
      <c r="CC31" s="38" t="str">
        <f t="shared" si="1"/>
        <v/>
      </c>
    </row>
    <row r="32" spans="1:81" x14ac:dyDescent="0.3">
      <c r="A32">
        <v>25</v>
      </c>
      <c r="B32" t="str">
        <f>IF('2. Erfassung der Leistungen'!B36="","",'2. Erfassung der Leistungen'!B36)</f>
        <v/>
      </c>
      <c r="C32" t="str">
        <f>IF('2. Erfassung der Leistungen'!C36="","",'2. Erfassung der Leistungen'!C36)</f>
        <v/>
      </c>
      <c r="D32" t="str">
        <f>IF('2. Erfassung der Leistungen'!E36="","",'2. Erfassung der Leistungen'!E36)</f>
        <v/>
      </c>
      <c r="E32" t="str">
        <f>IF('2. Erfassung der Leistungen'!F36="","",'2. Erfassung der Leistungen'!F36)</f>
        <v/>
      </c>
      <c r="F32" t="str">
        <f>IF('2. Erfassung der Leistungen'!G36="","",'2. Erfassung der Leistungen'!G36)</f>
        <v/>
      </c>
      <c r="G32" t="str">
        <f>IF('2. Erfassung der Leistungen'!H36="","",'2. Erfassung der Leistungen'!H36)</f>
        <v/>
      </c>
      <c r="H32" t="str">
        <f>IF(D32="","",IF('2. Erfassung der Leistungen'!I36="","",'2. Erfassung der Leistungen'!I36))</f>
        <v/>
      </c>
      <c r="J32" t="str">
        <f>IF($H32="","",'3a. Bewertung der Leistungen'!J42)</f>
        <v/>
      </c>
      <c r="K32" t="str">
        <f>IF(J32="Nein","",IF($H32="","",'3a. Bewertung der Leistungen'!L42))</f>
        <v/>
      </c>
      <c r="L32" t="str">
        <f>IF(J32="Nein","",IF($H32="","",'3a. Bewertung der Leistungen'!M42))</f>
        <v/>
      </c>
      <c r="M32" t="str">
        <f>IF(J32="Nein","",IF($H32="","",'3a. Bewertung der Leistungen'!N42))</f>
        <v/>
      </c>
      <c r="N32" t="str">
        <f>IF(J32="Nein","",IF($H32="","",'3a. Bewertung der Leistungen'!O42))</f>
        <v/>
      </c>
      <c r="O32" t="str">
        <f>IF(J32="Nein","",IF($H32="","",'3a. Bewertung der Leistungen'!P42))</f>
        <v/>
      </c>
      <c r="P32" t="str">
        <f>IF(J32="Nein","",IF($H32="","",'3a. Bewertung der Leistungen'!Q42))</f>
        <v/>
      </c>
      <c r="Q32" t="str">
        <f>IF(J32="Nein","",IF($H32="","",'3a. Bewertung der Leistungen'!R42))</f>
        <v/>
      </c>
      <c r="R32" t="str">
        <f>IF(J32="Nein","",IF($H32="","",'3a. Bewertung der Leistungen'!S42))</f>
        <v/>
      </c>
      <c r="S32" t="str">
        <f>IF(J32="Nein","",IF($H32="","",'3a. Bewertung der Leistungen'!T42))</f>
        <v/>
      </c>
      <c r="T32" t="str">
        <f>IF(J32="Nein","",IF($H32="","",'3a. Bewertung der Leistungen'!U42))</f>
        <v/>
      </c>
      <c r="U32" t="str">
        <f>IF(J32="Nein","",IF($H32="","",'3a. Bewertung der Leistungen'!V42))</f>
        <v/>
      </c>
      <c r="V32" t="str">
        <f>IF(J32="Nein","",IF($H32="","",'3a. Bewertung der Leistungen'!X42))</f>
        <v/>
      </c>
      <c r="W32" t="str">
        <f>IF($H32="","",'3a. Bewertung der Leistungen'!Z42)</f>
        <v/>
      </c>
      <c r="Y32" t="str">
        <f>IF('3b. Individualkosten'!L38="","",'3b. Individualkosten'!L38)</f>
        <v/>
      </c>
      <c r="Z32" s="32" t="str">
        <f>IF('3b. Individualkosten'!M38="","",'3b. Individualkosten'!M38)</f>
        <v/>
      </c>
      <c r="AA32" s="33" t="str">
        <f>IF('3b. Individualkosten'!N38="","",'3b. Individualkosten'!N38)</f>
        <v/>
      </c>
      <c r="AB32" s="33" t="str">
        <f>IF('3b. Individualkosten'!O38="","",'3b. Individualkosten'!O38)</f>
        <v/>
      </c>
      <c r="AC32" s="32">
        <f>IF('3b. Individualkosten'!P38="","",'3b. Individualkosten'!P38)</f>
        <v>0</v>
      </c>
      <c r="AD32" s="32">
        <f>IF('3b. Individualkosten'!Q38="","",'3b. Individualkosten'!Q38)</f>
        <v>0</v>
      </c>
      <c r="AE32" s="32" t="str">
        <f>IF('3b. Individualkosten'!R38="","",'3b. Individualkosten'!R38)</f>
        <v/>
      </c>
      <c r="AF32" s="32">
        <f>IF('3b. Individualkosten'!S38="","",'3b. Individualkosten'!S38)</f>
        <v>0</v>
      </c>
      <c r="AG32" s="32" t="str">
        <f>IF('3b. Individualkosten'!T38="","",'3b. Individualkosten'!T38)</f>
        <v/>
      </c>
      <c r="AH32" s="32">
        <f>IF('3b. Individualkosten'!U38="","",'3b. Individualkosten'!U38)</f>
        <v>0</v>
      </c>
      <c r="AI32" s="32" t="str">
        <f>IF('3b. Individualkosten'!V38="","",'3b. Individualkosten'!V38)</f>
        <v/>
      </c>
      <c r="AJ32" s="32">
        <f>IF('3b. Individualkosten'!W38="","",'3b. Individualkosten'!W38)</f>
        <v>0</v>
      </c>
      <c r="AK32" s="32">
        <f>IF('3b. Individualkosten'!X38="","",'3b. Individualkosten'!X38)</f>
        <v>0</v>
      </c>
      <c r="AL32" s="32" t="str">
        <f>IF('3b. Individualkosten'!Y38="","",'3b. Individualkosten'!Y38)</f>
        <v/>
      </c>
      <c r="AM32" s="32" t="str">
        <f>IF('3b. Individualkosten'!Z38="","",'3b. Individualkosten'!Z38)</f>
        <v/>
      </c>
      <c r="AN32" s="32" t="str">
        <f>IF('3b. Individualkosten'!AB38="","",'3b. Individualkosten'!AB38)</f>
        <v/>
      </c>
      <c r="AP32" s="34" t="str">
        <f>IF('4.2 Mitnutzungsquote'!K39="","",'4.2 Mitnutzungsquote'!M39)</f>
        <v/>
      </c>
      <c r="AQ32" s="34" t="str">
        <f>IF('4.2 Mitnutzungsquote'!$K39="","",'4.2 Mitnutzungsquote'!N39)</f>
        <v/>
      </c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X32" t="str">
        <f>IF('5. Bündelung zu Paketen'!$H58="","",IF('5. Bündelung zu Paketen'!$E$9="Nein","Ohne Paket",'5. Bündelung zu Paketen'!M58))</f>
        <v/>
      </c>
      <c r="BY32" t="str">
        <f>IF('5. Bündelung zu Paketen'!$H58="","",'5. Bündelung zu Paketen'!N58)</f>
        <v/>
      </c>
      <c r="BZ32" t="str">
        <f>IF('5. Bündelung zu Paketen'!P58="","",'5. Bündelung zu Paketen'!P58)</f>
        <v/>
      </c>
      <c r="CB32" s="34" t="str">
        <f t="shared" si="0"/>
        <v/>
      </c>
      <c r="CC32" s="38" t="str">
        <f t="shared" si="1"/>
        <v/>
      </c>
    </row>
    <row r="33" spans="1:81" x14ac:dyDescent="0.3">
      <c r="A33">
        <v>26</v>
      </c>
      <c r="B33" t="str">
        <f>IF('2. Erfassung der Leistungen'!B37="","",'2. Erfassung der Leistungen'!B37)</f>
        <v/>
      </c>
      <c r="C33" t="str">
        <f>IF('2. Erfassung der Leistungen'!C37="","",'2. Erfassung der Leistungen'!C37)</f>
        <v/>
      </c>
      <c r="D33" t="str">
        <f>IF('2. Erfassung der Leistungen'!E37="","",'2. Erfassung der Leistungen'!E37)</f>
        <v/>
      </c>
      <c r="E33" t="str">
        <f>IF('2. Erfassung der Leistungen'!F37="","",'2. Erfassung der Leistungen'!F37)</f>
        <v/>
      </c>
      <c r="F33" t="str">
        <f>IF('2. Erfassung der Leistungen'!G37="","",'2. Erfassung der Leistungen'!G37)</f>
        <v/>
      </c>
      <c r="G33" t="str">
        <f>IF('2. Erfassung der Leistungen'!H37="","",'2. Erfassung der Leistungen'!H37)</f>
        <v/>
      </c>
      <c r="H33" t="str">
        <f>IF(D33="","",IF('2. Erfassung der Leistungen'!I37="","",'2. Erfassung der Leistungen'!I37))</f>
        <v/>
      </c>
      <c r="J33" t="str">
        <f>IF($H33="","",'3a. Bewertung der Leistungen'!J43)</f>
        <v/>
      </c>
      <c r="K33" t="str">
        <f>IF(J33="Nein","",IF($H33="","",'3a. Bewertung der Leistungen'!L43))</f>
        <v/>
      </c>
      <c r="L33" t="str">
        <f>IF(J33="Nein","",IF($H33="","",'3a. Bewertung der Leistungen'!M43))</f>
        <v/>
      </c>
      <c r="M33" t="str">
        <f>IF(J33="Nein","",IF($H33="","",'3a. Bewertung der Leistungen'!N43))</f>
        <v/>
      </c>
      <c r="N33" t="str">
        <f>IF(J33="Nein","",IF($H33="","",'3a. Bewertung der Leistungen'!O43))</f>
        <v/>
      </c>
      <c r="O33" t="str">
        <f>IF(J33="Nein","",IF($H33="","",'3a. Bewertung der Leistungen'!P43))</f>
        <v/>
      </c>
      <c r="P33" t="str">
        <f>IF(J33="Nein","",IF($H33="","",'3a. Bewertung der Leistungen'!Q43))</f>
        <v/>
      </c>
      <c r="Q33" t="str">
        <f>IF(J33="Nein","",IF($H33="","",'3a. Bewertung der Leistungen'!R43))</f>
        <v/>
      </c>
      <c r="R33" t="str">
        <f>IF(J33="Nein","",IF($H33="","",'3a. Bewertung der Leistungen'!S43))</f>
        <v/>
      </c>
      <c r="S33" t="str">
        <f>IF(J33="Nein","",IF($H33="","",'3a. Bewertung der Leistungen'!T43))</f>
        <v/>
      </c>
      <c r="T33" t="str">
        <f>IF(J33="Nein","",IF($H33="","",'3a. Bewertung der Leistungen'!U43))</f>
        <v/>
      </c>
      <c r="U33" t="str">
        <f>IF(J33="Nein","",IF($H33="","",'3a. Bewertung der Leistungen'!V43))</f>
        <v/>
      </c>
      <c r="V33" t="str">
        <f>IF(J33="Nein","",IF($H33="","",'3a. Bewertung der Leistungen'!X43))</f>
        <v/>
      </c>
      <c r="W33" t="str">
        <f>IF($H33="","",'3a. Bewertung der Leistungen'!Z43)</f>
        <v/>
      </c>
      <c r="Y33" t="str">
        <f>IF('3b. Individualkosten'!L39="","",'3b. Individualkosten'!L39)</f>
        <v/>
      </c>
      <c r="Z33" s="32" t="str">
        <f>IF('3b. Individualkosten'!M39="","",'3b. Individualkosten'!M39)</f>
        <v/>
      </c>
      <c r="AA33" s="33" t="str">
        <f>IF('3b. Individualkosten'!N39="","",'3b. Individualkosten'!N39)</f>
        <v/>
      </c>
      <c r="AB33" s="33" t="str">
        <f>IF('3b. Individualkosten'!O39="","",'3b. Individualkosten'!O39)</f>
        <v/>
      </c>
      <c r="AC33" s="32">
        <f>IF('3b. Individualkosten'!P39="","",'3b. Individualkosten'!P39)</f>
        <v>0</v>
      </c>
      <c r="AD33" s="32">
        <f>IF('3b. Individualkosten'!Q39="","",'3b. Individualkosten'!Q39)</f>
        <v>0</v>
      </c>
      <c r="AE33" s="32" t="str">
        <f>IF('3b. Individualkosten'!R39="","",'3b. Individualkosten'!R39)</f>
        <v/>
      </c>
      <c r="AF33" s="32">
        <f>IF('3b. Individualkosten'!S39="","",'3b. Individualkosten'!S39)</f>
        <v>0</v>
      </c>
      <c r="AG33" s="32" t="str">
        <f>IF('3b. Individualkosten'!T39="","",'3b. Individualkosten'!T39)</f>
        <v/>
      </c>
      <c r="AH33" s="32">
        <f>IF('3b. Individualkosten'!U39="","",'3b. Individualkosten'!U39)</f>
        <v>0</v>
      </c>
      <c r="AI33" s="32" t="str">
        <f>IF('3b. Individualkosten'!V39="","",'3b. Individualkosten'!V39)</f>
        <v/>
      </c>
      <c r="AJ33" s="32">
        <f>IF('3b. Individualkosten'!W39="","",'3b. Individualkosten'!W39)</f>
        <v>0</v>
      </c>
      <c r="AK33" s="32">
        <f>IF('3b. Individualkosten'!X39="","",'3b. Individualkosten'!X39)</f>
        <v>0</v>
      </c>
      <c r="AL33" s="32" t="str">
        <f>IF('3b. Individualkosten'!Y39="","",'3b. Individualkosten'!Y39)</f>
        <v/>
      </c>
      <c r="AM33" s="32" t="str">
        <f>IF('3b. Individualkosten'!Z39="","",'3b. Individualkosten'!Z39)</f>
        <v/>
      </c>
      <c r="AN33" s="32" t="str">
        <f>IF('3b. Individualkosten'!AB39="","",'3b. Individualkosten'!AB39)</f>
        <v/>
      </c>
      <c r="AP33" s="34" t="str">
        <f>IF('4.2 Mitnutzungsquote'!K40="","",'4.2 Mitnutzungsquote'!M40)</f>
        <v/>
      </c>
      <c r="AQ33" s="34" t="str">
        <f>IF('4.2 Mitnutzungsquote'!$K40="","",'4.2 Mitnutzungsquote'!N40)</f>
        <v/>
      </c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X33" t="str">
        <f>IF('5. Bündelung zu Paketen'!$H59="","",IF('5. Bündelung zu Paketen'!$E$9="Nein","Ohne Paket",'5. Bündelung zu Paketen'!M59))</f>
        <v/>
      </c>
      <c r="BY33" t="str">
        <f>IF('5. Bündelung zu Paketen'!$H59="","",'5. Bündelung zu Paketen'!N59)</f>
        <v/>
      </c>
      <c r="BZ33" t="str">
        <f>IF('5. Bündelung zu Paketen'!P59="","",'5. Bündelung zu Paketen'!P59)</f>
        <v/>
      </c>
      <c r="CB33" s="34" t="str">
        <f t="shared" si="0"/>
        <v/>
      </c>
      <c r="CC33" s="38" t="str">
        <f t="shared" si="1"/>
        <v/>
      </c>
    </row>
    <row r="34" spans="1:81" x14ac:dyDescent="0.3">
      <c r="A34">
        <v>27</v>
      </c>
      <c r="B34" t="str">
        <f>IF('2. Erfassung der Leistungen'!B38="","",'2. Erfassung der Leistungen'!B38)</f>
        <v/>
      </c>
      <c r="C34" t="str">
        <f>IF('2. Erfassung der Leistungen'!C38="","",'2. Erfassung der Leistungen'!C38)</f>
        <v/>
      </c>
      <c r="D34" t="str">
        <f>IF('2. Erfassung der Leistungen'!E38="","",'2. Erfassung der Leistungen'!E38)</f>
        <v/>
      </c>
      <c r="E34" t="str">
        <f>IF('2. Erfassung der Leistungen'!F38="","",'2. Erfassung der Leistungen'!F38)</f>
        <v/>
      </c>
      <c r="F34" t="str">
        <f>IF('2. Erfassung der Leistungen'!G38="","",'2. Erfassung der Leistungen'!G38)</f>
        <v/>
      </c>
      <c r="G34" t="str">
        <f>IF('2. Erfassung der Leistungen'!H38="","",'2. Erfassung der Leistungen'!H38)</f>
        <v/>
      </c>
      <c r="H34" t="str">
        <f>IF(D34="","",IF('2. Erfassung der Leistungen'!I38="","",'2. Erfassung der Leistungen'!I38))</f>
        <v/>
      </c>
      <c r="J34" t="str">
        <f>IF($H34="","",'3a. Bewertung der Leistungen'!J44)</f>
        <v/>
      </c>
      <c r="K34" t="str">
        <f>IF(J34="Nein","",IF($H34="","",'3a. Bewertung der Leistungen'!L44))</f>
        <v/>
      </c>
      <c r="L34" t="str">
        <f>IF(J34="Nein","",IF($H34="","",'3a. Bewertung der Leistungen'!M44))</f>
        <v/>
      </c>
      <c r="M34" t="str">
        <f>IF(J34="Nein","",IF($H34="","",'3a. Bewertung der Leistungen'!N44))</f>
        <v/>
      </c>
      <c r="N34" t="str">
        <f>IF(J34="Nein","",IF($H34="","",'3a. Bewertung der Leistungen'!O44))</f>
        <v/>
      </c>
      <c r="O34" t="str">
        <f>IF(J34="Nein","",IF($H34="","",'3a. Bewertung der Leistungen'!P44))</f>
        <v/>
      </c>
      <c r="P34" t="str">
        <f>IF(J34="Nein","",IF($H34="","",'3a. Bewertung der Leistungen'!Q44))</f>
        <v/>
      </c>
      <c r="Q34" t="str">
        <f>IF(J34="Nein","",IF($H34="","",'3a. Bewertung der Leistungen'!R44))</f>
        <v/>
      </c>
      <c r="R34" t="str">
        <f>IF(J34="Nein","",IF($H34="","",'3a. Bewertung der Leistungen'!S44))</f>
        <v/>
      </c>
      <c r="S34" t="str">
        <f>IF(J34="Nein","",IF($H34="","",'3a. Bewertung der Leistungen'!T44))</f>
        <v/>
      </c>
      <c r="T34" t="str">
        <f>IF(J34="Nein","",IF($H34="","",'3a. Bewertung der Leistungen'!U44))</f>
        <v/>
      </c>
      <c r="U34" t="str">
        <f>IF(J34="Nein","",IF($H34="","",'3a. Bewertung der Leistungen'!V44))</f>
        <v/>
      </c>
      <c r="V34" t="str">
        <f>IF(J34="Nein","",IF($H34="","",'3a. Bewertung der Leistungen'!X44))</f>
        <v/>
      </c>
      <c r="W34" t="str">
        <f>IF($H34="","",'3a. Bewertung der Leistungen'!Z44)</f>
        <v/>
      </c>
      <c r="Y34" t="str">
        <f>IF('3b. Individualkosten'!L40="","",'3b. Individualkosten'!L40)</f>
        <v/>
      </c>
      <c r="Z34" s="32" t="str">
        <f>IF('3b. Individualkosten'!M40="","",'3b. Individualkosten'!M40)</f>
        <v/>
      </c>
      <c r="AA34" s="33" t="str">
        <f>IF('3b. Individualkosten'!N40="","",'3b. Individualkosten'!N40)</f>
        <v/>
      </c>
      <c r="AB34" s="33" t="str">
        <f>IF('3b. Individualkosten'!O40="","",'3b. Individualkosten'!O40)</f>
        <v/>
      </c>
      <c r="AC34" s="32">
        <f>IF('3b. Individualkosten'!P40="","",'3b. Individualkosten'!P40)</f>
        <v>0</v>
      </c>
      <c r="AD34" s="32">
        <f>IF('3b. Individualkosten'!Q40="","",'3b. Individualkosten'!Q40)</f>
        <v>0</v>
      </c>
      <c r="AE34" s="32" t="str">
        <f>IF('3b. Individualkosten'!R40="","",'3b. Individualkosten'!R40)</f>
        <v/>
      </c>
      <c r="AF34" s="32">
        <f>IF('3b. Individualkosten'!S40="","",'3b. Individualkosten'!S40)</f>
        <v>0</v>
      </c>
      <c r="AG34" s="32" t="str">
        <f>IF('3b. Individualkosten'!T40="","",'3b. Individualkosten'!T40)</f>
        <v/>
      </c>
      <c r="AH34" s="32">
        <f>IF('3b. Individualkosten'!U40="","",'3b. Individualkosten'!U40)</f>
        <v>0</v>
      </c>
      <c r="AI34" s="32" t="str">
        <f>IF('3b. Individualkosten'!V40="","",'3b. Individualkosten'!V40)</f>
        <v/>
      </c>
      <c r="AJ34" s="32">
        <f>IF('3b. Individualkosten'!W40="","",'3b. Individualkosten'!W40)</f>
        <v>0</v>
      </c>
      <c r="AK34" s="32">
        <f>IF('3b. Individualkosten'!X40="","",'3b. Individualkosten'!X40)</f>
        <v>0</v>
      </c>
      <c r="AL34" s="32" t="str">
        <f>IF('3b. Individualkosten'!Y40="","",'3b. Individualkosten'!Y40)</f>
        <v/>
      </c>
      <c r="AM34" s="32" t="str">
        <f>IF('3b. Individualkosten'!Z40="","",'3b. Individualkosten'!Z40)</f>
        <v/>
      </c>
      <c r="AN34" s="32" t="str">
        <f>IF('3b. Individualkosten'!AB40="","",'3b. Individualkosten'!AB40)</f>
        <v/>
      </c>
      <c r="AP34" s="34" t="str">
        <f>IF('4.2 Mitnutzungsquote'!K41="","",'4.2 Mitnutzungsquote'!M41)</f>
        <v/>
      </c>
      <c r="AQ34" s="34" t="str">
        <f>IF('4.2 Mitnutzungsquote'!$K41="","",'4.2 Mitnutzungsquote'!N41)</f>
        <v/>
      </c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X34" t="str">
        <f>IF('5. Bündelung zu Paketen'!$H60="","",IF('5. Bündelung zu Paketen'!$E$9="Nein","Ohne Paket",'5. Bündelung zu Paketen'!M60))</f>
        <v/>
      </c>
      <c r="BY34" t="str">
        <f>IF('5. Bündelung zu Paketen'!$H60="","",'5. Bündelung zu Paketen'!N60)</f>
        <v/>
      </c>
      <c r="BZ34" t="str">
        <f>IF('5. Bündelung zu Paketen'!P60="","",'5. Bündelung zu Paketen'!P60)</f>
        <v/>
      </c>
      <c r="CB34" s="34" t="str">
        <f t="shared" si="0"/>
        <v/>
      </c>
      <c r="CC34" s="38" t="str">
        <f t="shared" si="1"/>
        <v/>
      </c>
    </row>
    <row r="35" spans="1:81" x14ac:dyDescent="0.3">
      <c r="A35">
        <v>28</v>
      </c>
      <c r="B35" t="str">
        <f>IF('2. Erfassung der Leistungen'!B39="","",'2. Erfassung der Leistungen'!B39)</f>
        <v/>
      </c>
      <c r="C35" t="str">
        <f>IF('2. Erfassung der Leistungen'!C39="","",'2. Erfassung der Leistungen'!C39)</f>
        <v/>
      </c>
      <c r="D35" t="str">
        <f>IF('2. Erfassung der Leistungen'!E39="","",'2. Erfassung der Leistungen'!E39)</f>
        <v/>
      </c>
      <c r="E35" t="str">
        <f>IF('2. Erfassung der Leistungen'!F39="","",'2. Erfassung der Leistungen'!F39)</f>
        <v/>
      </c>
      <c r="F35" t="str">
        <f>IF('2. Erfassung der Leistungen'!G39="","",'2. Erfassung der Leistungen'!G39)</f>
        <v/>
      </c>
      <c r="G35" t="str">
        <f>IF('2. Erfassung der Leistungen'!H39="","",'2. Erfassung der Leistungen'!H39)</f>
        <v/>
      </c>
      <c r="H35" t="str">
        <f>IF(D35="","",IF('2. Erfassung der Leistungen'!I39="","",'2. Erfassung der Leistungen'!I39))</f>
        <v/>
      </c>
      <c r="J35" t="str">
        <f>IF($H35="","",'3a. Bewertung der Leistungen'!J45)</f>
        <v/>
      </c>
      <c r="K35" t="str">
        <f>IF(J35="Nein","",IF($H35="","",'3a. Bewertung der Leistungen'!L45))</f>
        <v/>
      </c>
      <c r="L35" t="str">
        <f>IF(J35="Nein","",IF($H35="","",'3a. Bewertung der Leistungen'!M45))</f>
        <v/>
      </c>
      <c r="M35" t="str">
        <f>IF(J35="Nein","",IF($H35="","",'3a. Bewertung der Leistungen'!N45))</f>
        <v/>
      </c>
      <c r="N35" t="str">
        <f>IF(J35="Nein","",IF($H35="","",'3a. Bewertung der Leistungen'!O45))</f>
        <v/>
      </c>
      <c r="O35" t="str">
        <f>IF(J35="Nein","",IF($H35="","",'3a. Bewertung der Leistungen'!P45))</f>
        <v/>
      </c>
      <c r="P35" t="str">
        <f>IF(J35="Nein","",IF($H35="","",'3a. Bewertung der Leistungen'!Q45))</f>
        <v/>
      </c>
      <c r="Q35" t="str">
        <f>IF(J35="Nein","",IF($H35="","",'3a. Bewertung der Leistungen'!R45))</f>
        <v/>
      </c>
      <c r="R35" t="str">
        <f>IF(J35="Nein","",IF($H35="","",'3a. Bewertung der Leistungen'!S45))</f>
        <v/>
      </c>
      <c r="S35" t="str">
        <f>IF(J35="Nein","",IF($H35="","",'3a. Bewertung der Leistungen'!T45))</f>
        <v/>
      </c>
      <c r="T35" t="str">
        <f>IF(J35="Nein","",IF($H35="","",'3a. Bewertung der Leistungen'!U45))</f>
        <v/>
      </c>
      <c r="U35" t="str">
        <f>IF(J35="Nein","",IF($H35="","",'3a. Bewertung der Leistungen'!V45))</f>
        <v/>
      </c>
      <c r="V35" t="str">
        <f>IF(J35="Nein","",IF($H35="","",'3a. Bewertung der Leistungen'!X45))</f>
        <v/>
      </c>
      <c r="W35" t="str">
        <f>IF($H35="","",'3a. Bewertung der Leistungen'!Z45)</f>
        <v/>
      </c>
      <c r="Y35" t="str">
        <f>IF('3b. Individualkosten'!L41="","",'3b. Individualkosten'!L41)</f>
        <v/>
      </c>
      <c r="Z35" s="32" t="str">
        <f>IF('3b. Individualkosten'!M41="","",'3b. Individualkosten'!M41)</f>
        <v/>
      </c>
      <c r="AA35" s="33" t="str">
        <f>IF('3b. Individualkosten'!N41="","",'3b. Individualkosten'!N41)</f>
        <v/>
      </c>
      <c r="AB35" s="33" t="str">
        <f>IF('3b. Individualkosten'!O41="","",'3b. Individualkosten'!O41)</f>
        <v/>
      </c>
      <c r="AC35" s="32">
        <f>IF('3b. Individualkosten'!P41="","",'3b. Individualkosten'!P41)</f>
        <v>0</v>
      </c>
      <c r="AD35" s="32">
        <f>IF('3b. Individualkosten'!Q41="","",'3b. Individualkosten'!Q41)</f>
        <v>0</v>
      </c>
      <c r="AE35" s="32" t="str">
        <f>IF('3b. Individualkosten'!R41="","",'3b. Individualkosten'!R41)</f>
        <v/>
      </c>
      <c r="AF35" s="32">
        <f>IF('3b. Individualkosten'!S41="","",'3b. Individualkosten'!S41)</f>
        <v>0</v>
      </c>
      <c r="AG35" s="32" t="str">
        <f>IF('3b. Individualkosten'!T41="","",'3b. Individualkosten'!T41)</f>
        <v/>
      </c>
      <c r="AH35" s="32">
        <f>IF('3b. Individualkosten'!U41="","",'3b. Individualkosten'!U41)</f>
        <v>0</v>
      </c>
      <c r="AI35" s="32" t="str">
        <f>IF('3b. Individualkosten'!V41="","",'3b. Individualkosten'!V41)</f>
        <v/>
      </c>
      <c r="AJ35" s="32">
        <f>IF('3b. Individualkosten'!W41="","",'3b. Individualkosten'!W41)</f>
        <v>0</v>
      </c>
      <c r="AK35" s="32">
        <f>IF('3b. Individualkosten'!X41="","",'3b. Individualkosten'!X41)</f>
        <v>0</v>
      </c>
      <c r="AL35" s="32" t="str">
        <f>IF('3b. Individualkosten'!Y41="","",'3b. Individualkosten'!Y41)</f>
        <v/>
      </c>
      <c r="AM35" s="32" t="str">
        <f>IF('3b. Individualkosten'!Z41="","",'3b. Individualkosten'!Z41)</f>
        <v/>
      </c>
      <c r="AN35" s="32" t="str">
        <f>IF('3b. Individualkosten'!AB41="","",'3b. Individualkosten'!AB41)</f>
        <v/>
      </c>
      <c r="AP35" s="34" t="str">
        <f>IF('4.2 Mitnutzungsquote'!K42="","",'4.2 Mitnutzungsquote'!M42)</f>
        <v/>
      </c>
      <c r="AQ35" s="34" t="str">
        <f>IF('4.2 Mitnutzungsquote'!$K42="","",'4.2 Mitnutzungsquote'!N42)</f>
        <v/>
      </c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X35" t="str">
        <f>IF('5. Bündelung zu Paketen'!$H61="","",IF('5. Bündelung zu Paketen'!$E$9="Nein","Ohne Paket",'5. Bündelung zu Paketen'!M61))</f>
        <v/>
      </c>
      <c r="BY35" t="str">
        <f>IF('5. Bündelung zu Paketen'!$H61="","",'5. Bündelung zu Paketen'!N61)</f>
        <v/>
      </c>
      <c r="BZ35" t="str">
        <f>IF('5. Bündelung zu Paketen'!P61="","",'5. Bündelung zu Paketen'!P61)</f>
        <v/>
      </c>
      <c r="CB35" s="34" t="str">
        <f t="shared" si="0"/>
        <v/>
      </c>
      <c r="CC35" s="38" t="str">
        <f t="shared" si="1"/>
        <v/>
      </c>
    </row>
    <row r="36" spans="1:81" x14ac:dyDescent="0.3">
      <c r="A36">
        <v>29</v>
      </c>
      <c r="B36" t="str">
        <f>IF('2. Erfassung der Leistungen'!B40="","",'2. Erfassung der Leistungen'!B40)</f>
        <v/>
      </c>
      <c r="C36" t="str">
        <f>IF('2. Erfassung der Leistungen'!C40="","",'2. Erfassung der Leistungen'!C40)</f>
        <v/>
      </c>
      <c r="D36" t="str">
        <f>IF('2. Erfassung der Leistungen'!E40="","",'2. Erfassung der Leistungen'!E40)</f>
        <v/>
      </c>
      <c r="E36" t="str">
        <f>IF('2. Erfassung der Leistungen'!F40="","",'2. Erfassung der Leistungen'!F40)</f>
        <v/>
      </c>
      <c r="F36" t="str">
        <f>IF('2. Erfassung der Leistungen'!G40="","",'2. Erfassung der Leistungen'!G40)</f>
        <v/>
      </c>
      <c r="G36" t="str">
        <f>IF('2. Erfassung der Leistungen'!H40="","",'2. Erfassung der Leistungen'!H40)</f>
        <v/>
      </c>
      <c r="H36" t="str">
        <f>IF(D36="","",IF('2. Erfassung der Leistungen'!I40="","",'2. Erfassung der Leistungen'!I40))</f>
        <v/>
      </c>
      <c r="J36" t="str">
        <f>IF($H36="","",'3a. Bewertung der Leistungen'!J46)</f>
        <v/>
      </c>
      <c r="K36" t="str">
        <f>IF(J36="Nein","",IF($H36="","",'3a. Bewertung der Leistungen'!L46))</f>
        <v/>
      </c>
      <c r="L36" t="str">
        <f>IF(J36="Nein","",IF($H36="","",'3a. Bewertung der Leistungen'!M46))</f>
        <v/>
      </c>
      <c r="M36" t="str">
        <f>IF(J36="Nein","",IF($H36="","",'3a. Bewertung der Leistungen'!N46))</f>
        <v/>
      </c>
      <c r="N36" t="str">
        <f>IF(J36="Nein","",IF($H36="","",'3a. Bewertung der Leistungen'!O46))</f>
        <v/>
      </c>
      <c r="O36" t="str">
        <f>IF(J36="Nein","",IF($H36="","",'3a. Bewertung der Leistungen'!P46))</f>
        <v/>
      </c>
      <c r="P36" t="str">
        <f>IF(J36="Nein","",IF($H36="","",'3a. Bewertung der Leistungen'!Q46))</f>
        <v/>
      </c>
      <c r="Q36" t="str">
        <f>IF(J36="Nein","",IF($H36="","",'3a. Bewertung der Leistungen'!R46))</f>
        <v/>
      </c>
      <c r="R36" t="str">
        <f>IF(J36="Nein","",IF($H36="","",'3a. Bewertung der Leistungen'!S46))</f>
        <v/>
      </c>
      <c r="S36" t="str">
        <f>IF(J36="Nein","",IF($H36="","",'3a. Bewertung der Leistungen'!T46))</f>
        <v/>
      </c>
      <c r="T36" t="str">
        <f>IF(J36="Nein","",IF($H36="","",'3a. Bewertung der Leistungen'!U46))</f>
        <v/>
      </c>
      <c r="U36" t="str">
        <f>IF(J36="Nein","",IF($H36="","",'3a. Bewertung der Leistungen'!V46))</f>
        <v/>
      </c>
      <c r="V36" t="str">
        <f>IF(J36="Nein","",IF($H36="","",'3a. Bewertung der Leistungen'!X46))</f>
        <v/>
      </c>
      <c r="W36" t="str">
        <f>IF($H36="","",'3a. Bewertung der Leistungen'!Z46)</f>
        <v/>
      </c>
      <c r="Y36" t="str">
        <f>IF('3b. Individualkosten'!L42="","",'3b. Individualkosten'!L42)</f>
        <v/>
      </c>
      <c r="Z36" s="32" t="str">
        <f>IF('3b. Individualkosten'!M42="","",'3b. Individualkosten'!M42)</f>
        <v/>
      </c>
      <c r="AA36" s="33" t="str">
        <f>IF('3b. Individualkosten'!N42="","",'3b. Individualkosten'!N42)</f>
        <v/>
      </c>
      <c r="AB36" s="33" t="str">
        <f>IF('3b. Individualkosten'!O42="","",'3b. Individualkosten'!O42)</f>
        <v/>
      </c>
      <c r="AC36" s="32">
        <f>IF('3b. Individualkosten'!P42="","",'3b. Individualkosten'!P42)</f>
        <v>0</v>
      </c>
      <c r="AD36" s="32">
        <f>IF('3b. Individualkosten'!Q42="","",'3b. Individualkosten'!Q42)</f>
        <v>0</v>
      </c>
      <c r="AE36" s="32" t="str">
        <f>IF('3b. Individualkosten'!R42="","",'3b. Individualkosten'!R42)</f>
        <v/>
      </c>
      <c r="AF36" s="32">
        <f>IF('3b. Individualkosten'!S42="","",'3b. Individualkosten'!S42)</f>
        <v>0</v>
      </c>
      <c r="AG36" s="32" t="str">
        <f>IF('3b. Individualkosten'!T42="","",'3b. Individualkosten'!T42)</f>
        <v/>
      </c>
      <c r="AH36" s="32">
        <f>IF('3b. Individualkosten'!U42="","",'3b. Individualkosten'!U42)</f>
        <v>0</v>
      </c>
      <c r="AI36" s="32" t="str">
        <f>IF('3b. Individualkosten'!V42="","",'3b. Individualkosten'!V42)</f>
        <v/>
      </c>
      <c r="AJ36" s="32">
        <f>IF('3b. Individualkosten'!W42="","",'3b. Individualkosten'!W42)</f>
        <v>0</v>
      </c>
      <c r="AK36" s="32">
        <f>IF('3b. Individualkosten'!X42="","",'3b. Individualkosten'!X42)</f>
        <v>0</v>
      </c>
      <c r="AL36" s="32" t="str">
        <f>IF('3b. Individualkosten'!Y42="","",'3b. Individualkosten'!Y42)</f>
        <v/>
      </c>
      <c r="AM36" s="32" t="str">
        <f>IF('3b. Individualkosten'!Z42="","",'3b. Individualkosten'!Z42)</f>
        <v/>
      </c>
      <c r="AN36" s="32" t="str">
        <f>IF('3b. Individualkosten'!AB42="","",'3b. Individualkosten'!AB42)</f>
        <v/>
      </c>
      <c r="AP36" s="34" t="str">
        <f>IF('4.2 Mitnutzungsquote'!K43="","",'4.2 Mitnutzungsquote'!M43)</f>
        <v/>
      </c>
      <c r="AQ36" s="34" t="str">
        <f>IF('4.2 Mitnutzungsquote'!$K43="","",'4.2 Mitnutzungsquote'!N43)</f>
        <v/>
      </c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X36" t="str">
        <f>IF('5. Bündelung zu Paketen'!$H62="","",IF('5. Bündelung zu Paketen'!$E$9="Nein","Ohne Paket",'5. Bündelung zu Paketen'!M62))</f>
        <v/>
      </c>
      <c r="BY36" t="str">
        <f>IF('5. Bündelung zu Paketen'!$H62="","",'5. Bündelung zu Paketen'!N62)</f>
        <v/>
      </c>
      <c r="BZ36" t="str">
        <f>IF('5. Bündelung zu Paketen'!P62="","",'5. Bündelung zu Paketen'!P62)</f>
        <v/>
      </c>
      <c r="CB36" s="34" t="str">
        <f t="shared" si="0"/>
        <v/>
      </c>
      <c r="CC36" s="38" t="str">
        <f t="shared" si="1"/>
        <v/>
      </c>
    </row>
    <row r="37" spans="1:81" x14ac:dyDescent="0.3">
      <c r="A37">
        <v>30</v>
      </c>
      <c r="B37" t="str">
        <f>IF('2. Erfassung der Leistungen'!B41="","",'2. Erfassung der Leistungen'!B41)</f>
        <v/>
      </c>
      <c r="C37" t="str">
        <f>IF('2. Erfassung der Leistungen'!C41="","",'2. Erfassung der Leistungen'!C41)</f>
        <v/>
      </c>
      <c r="D37" t="str">
        <f>IF('2. Erfassung der Leistungen'!E41="","",'2. Erfassung der Leistungen'!E41)</f>
        <v/>
      </c>
      <c r="E37" t="str">
        <f>IF('2. Erfassung der Leistungen'!F41="","",'2. Erfassung der Leistungen'!F41)</f>
        <v/>
      </c>
      <c r="F37" t="str">
        <f>IF('2. Erfassung der Leistungen'!G41="","",'2. Erfassung der Leistungen'!G41)</f>
        <v/>
      </c>
      <c r="G37" t="str">
        <f>IF('2. Erfassung der Leistungen'!H41="","",'2. Erfassung der Leistungen'!H41)</f>
        <v/>
      </c>
      <c r="H37" t="str">
        <f>IF(D37="","",IF('2. Erfassung der Leistungen'!I41="","",'2. Erfassung der Leistungen'!I41))</f>
        <v/>
      </c>
      <c r="J37" t="str">
        <f>IF($H37="","",'3a. Bewertung der Leistungen'!J47)</f>
        <v/>
      </c>
      <c r="K37" t="str">
        <f>IF(J37="Nein","",IF($H37="","",'3a. Bewertung der Leistungen'!L47))</f>
        <v/>
      </c>
      <c r="L37" t="str">
        <f>IF(J37="Nein","",IF($H37="","",'3a. Bewertung der Leistungen'!M47))</f>
        <v/>
      </c>
      <c r="M37" t="str">
        <f>IF(J37="Nein","",IF($H37="","",'3a. Bewertung der Leistungen'!N47))</f>
        <v/>
      </c>
      <c r="N37" t="str">
        <f>IF(J37="Nein","",IF($H37="","",'3a. Bewertung der Leistungen'!O47))</f>
        <v/>
      </c>
      <c r="O37" t="str">
        <f>IF(J37="Nein","",IF($H37="","",'3a. Bewertung der Leistungen'!P47))</f>
        <v/>
      </c>
      <c r="P37" t="str">
        <f>IF(J37="Nein","",IF($H37="","",'3a. Bewertung der Leistungen'!Q47))</f>
        <v/>
      </c>
      <c r="Q37" t="str">
        <f>IF(J37="Nein","",IF($H37="","",'3a. Bewertung der Leistungen'!R47))</f>
        <v/>
      </c>
      <c r="R37" t="str">
        <f>IF(J37="Nein","",IF($H37="","",'3a. Bewertung der Leistungen'!S47))</f>
        <v/>
      </c>
      <c r="S37" t="str">
        <f>IF(J37="Nein","",IF($H37="","",'3a. Bewertung der Leistungen'!T47))</f>
        <v/>
      </c>
      <c r="T37" t="str">
        <f>IF(J37="Nein","",IF($H37="","",'3a. Bewertung der Leistungen'!U47))</f>
        <v/>
      </c>
      <c r="U37" t="str">
        <f>IF(J37="Nein","",IF($H37="","",'3a. Bewertung der Leistungen'!V47))</f>
        <v/>
      </c>
      <c r="V37" t="str">
        <f>IF(J37="Nein","",IF($H37="","",'3a. Bewertung der Leistungen'!X47))</f>
        <v/>
      </c>
      <c r="W37" t="str">
        <f>IF($H37="","",'3a. Bewertung der Leistungen'!Z47)</f>
        <v/>
      </c>
      <c r="Y37" t="str">
        <f>IF('3b. Individualkosten'!L43="","",'3b. Individualkosten'!L43)</f>
        <v/>
      </c>
      <c r="Z37" s="32" t="str">
        <f>IF('3b. Individualkosten'!M43="","",'3b. Individualkosten'!M43)</f>
        <v/>
      </c>
      <c r="AA37" s="33" t="str">
        <f>IF('3b. Individualkosten'!N43="","",'3b. Individualkosten'!N43)</f>
        <v/>
      </c>
      <c r="AB37" s="33" t="str">
        <f>IF('3b. Individualkosten'!O43="","",'3b. Individualkosten'!O43)</f>
        <v/>
      </c>
      <c r="AC37" s="32">
        <f>IF('3b. Individualkosten'!P43="","",'3b. Individualkosten'!P43)</f>
        <v>0</v>
      </c>
      <c r="AD37" s="32">
        <f>IF('3b. Individualkosten'!Q43="","",'3b. Individualkosten'!Q43)</f>
        <v>0</v>
      </c>
      <c r="AE37" s="32" t="str">
        <f>IF('3b. Individualkosten'!R43="","",'3b. Individualkosten'!R43)</f>
        <v/>
      </c>
      <c r="AF37" s="32">
        <f>IF('3b. Individualkosten'!S43="","",'3b. Individualkosten'!S43)</f>
        <v>0</v>
      </c>
      <c r="AG37" s="32" t="str">
        <f>IF('3b. Individualkosten'!T43="","",'3b. Individualkosten'!T43)</f>
        <v/>
      </c>
      <c r="AH37" s="32">
        <f>IF('3b. Individualkosten'!U43="","",'3b. Individualkosten'!U43)</f>
        <v>0</v>
      </c>
      <c r="AI37" s="32" t="str">
        <f>IF('3b. Individualkosten'!V43="","",'3b. Individualkosten'!V43)</f>
        <v/>
      </c>
      <c r="AJ37" s="32">
        <f>IF('3b. Individualkosten'!W43="","",'3b. Individualkosten'!W43)</f>
        <v>0</v>
      </c>
      <c r="AK37" s="32">
        <f>IF('3b. Individualkosten'!X43="","",'3b. Individualkosten'!X43)</f>
        <v>0</v>
      </c>
      <c r="AL37" s="32" t="str">
        <f>IF('3b. Individualkosten'!Y43="","",'3b. Individualkosten'!Y43)</f>
        <v/>
      </c>
      <c r="AM37" s="32" t="str">
        <f>IF('3b. Individualkosten'!Z43="","",'3b. Individualkosten'!Z43)</f>
        <v/>
      </c>
      <c r="AN37" s="32" t="str">
        <f>IF('3b. Individualkosten'!AB43="","",'3b. Individualkosten'!AB43)</f>
        <v/>
      </c>
      <c r="AP37" s="34" t="str">
        <f>IF('4.2 Mitnutzungsquote'!K44="","",'4.2 Mitnutzungsquote'!M44)</f>
        <v/>
      </c>
      <c r="AQ37" s="34" t="str">
        <f>IF('4.2 Mitnutzungsquote'!$K44="","",'4.2 Mitnutzungsquote'!N44)</f>
        <v/>
      </c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X37" t="str">
        <f>IF('5. Bündelung zu Paketen'!$H63="","",IF('5. Bündelung zu Paketen'!$E$9="Nein","Ohne Paket",'5. Bündelung zu Paketen'!M63))</f>
        <v/>
      </c>
      <c r="BY37" t="str">
        <f>IF('5. Bündelung zu Paketen'!$H63="","",'5. Bündelung zu Paketen'!N63)</f>
        <v/>
      </c>
      <c r="BZ37" t="str">
        <f>IF('5. Bündelung zu Paketen'!P63="","",'5. Bündelung zu Paketen'!P63)</f>
        <v/>
      </c>
      <c r="CB37" s="34" t="str">
        <f t="shared" si="0"/>
        <v/>
      </c>
      <c r="CC37" s="38" t="str">
        <f t="shared" si="1"/>
        <v/>
      </c>
    </row>
    <row r="38" spans="1:81" x14ac:dyDescent="0.3">
      <c r="A38">
        <v>31</v>
      </c>
      <c r="B38" t="str">
        <f>IF('2. Erfassung der Leistungen'!B42="","",'2. Erfassung der Leistungen'!B42)</f>
        <v/>
      </c>
      <c r="C38" t="str">
        <f>IF('2. Erfassung der Leistungen'!C42="","",'2. Erfassung der Leistungen'!C42)</f>
        <v/>
      </c>
      <c r="D38" t="str">
        <f>IF('2. Erfassung der Leistungen'!E42="","",'2. Erfassung der Leistungen'!E42)</f>
        <v/>
      </c>
      <c r="E38" t="str">
        <f>IF('2. Erfassung der Leistungen'!F42="","",'2. Erfassung der Leistungen'!F42)</f>
        <v/>
      </c>
      <c r="F38" t="str">
        <f>IF('2. Erfassung der Leistungen'!G42="","",'2. Erfassung der Leistungen'!G42)</f>
        <v/>
      </c>
      <c r="G38" t="str">
        <f>IF('2. Erfassung der Leistungen'!H42="","",'2. Erfassung der Leistungen'!H42)</f>
        <v/>
      </c>
      <c r="H38" t="str">
        <f>IF(D38="","",IF('2. Erfassung der Leistungen'!I42="","",'2. Erfassung der Leistungen'!I42))</f>
        <v/>
      </c>
      <c r="J38" t="str">
        <f>IF($H38="","",'3a. Bewertung der Leistungen'!J48)</f>
        <v/>
      </c>
      <c r="K38" t="str">
        <f>IF(J38="Nein","",IF($H38="","",'3a. Bewertung der Leistungen'!L48))</f>
        <v/>
      </c>
      <c r="L38" t="str">
        <f>IF(J38="Nein","",IF($H38="","",'3a. Bewertung der Leistungen'!M48))</f>
        <v/>
      </c>
      <c r="M38" t="str">
        <f>IF(J38="Nein","",IF($H38="","",'3a. Bewertung der Leistungen'!N48))</f>
        <v/>
      </c>
      <c r="N38" t="str">
        <f>IF(J38="Nein","",IF($H38="","",'3a. Bewertung der Leistungen'!O48))</f>
        <v/>
      </c>
      <c r="O38" t="str">
        <f>IF(J38="Nein","",IF($H38="","",'3a. Bewertung der Leistungen'!P48))</f>
        <v/>
      </c>
      <c r="P38" t="str">
        <f>IF(J38="Nein","",IF($H38="","",'3a. Bewertung der Leistungen'!Q48))</f>
        <v/>
      </c>
      <c r="Q38" t="str">
        <f>IF(J38="Nein","",IF($H38="","",'3a. Bewertung der Leistungen'!R48))</f>
        <v/>
      </c>
      <c r="R38" t="str">
        <f>IF(J38="Nein","",IF($H38="","",'3a. Bewertung der Leistungen'!S48))</f>
        <v/>
      </c>
      <c r="S38" t="str">
        <f>IF(J38="Nein","",IF($H38="","",'3a. Bewertung der Leistungen'!T48))</f>
        <v/>
      </c>
      <c r="T38" t="str">
        <f>IF(J38="Nein","",IF($H38="","",'3a. Bewertung der Leistungen'!U48))</f>
        <v/>
      </c>
      <c r="U38" t="str">
        <f>IF(J38="Nein","",IF($H38="","",'3a. Bewertung der Leistungen'!V48))</f>
        <v/>
      </c>
      <c r="V38" t="str">
        <f>IF(J38="Nein","",IF($H38="","",'3a. Bewertung der Leistungen'!X48))</f>
        <v/>
      </c>
      <c r="W38" t="str">
        <f>IF($H38="","",'3a. Bewertung der Leistungen'!Z48)</f>
        <v/>
      </c>
      <c r="Y38" t="str">
        <f>IF('3b. Individualkosten'!L44="","",'3b. Individualkosten'!L44)</f>
        <v/>
      </c>
      <c r="Z38" s="32" t="str">
        <f>IF('3b. Individualkosten'!M44="","",'3b. Individualkosten'!M44)</f>
        <v/>
      </c>
      <c r="AA38" s="33" t="str">
        <f>IF('3b. Individualkosten'!N44="","",'3b. Individualkosten'!N44)</f>
        <v/>
      </c>
      <c r="AB38" s="33" t="str">
        <f>IF('3b. Individualkosten'!O44="","",'3b. Individualkosten'!O44)</f>
        <v/>
      </c>
      <c r="AC38" s="32">
        <f>IF('3b. Individualkosten'!P44="","",'3b. Individualkosten'!P44)</f>
        <v>0</v>
      </c>
      <c r="AD38" s="32">
        <f>IF('3b. Individualkosten'!Q44="","",'3b. Individualkosten'!Q44)</f>
        <v>0</v>
      </c>
      <c r="AE38" s="32" t="str">
        <f>IF('3b. Individualkosten'!R44="","",'3b. Individualkosten'!R44)</f>
        <v/>
      </c>
      <c r="AF38" s="32">
        <f>IF('3b. Individualkosten'!S44="","",'3b. Individualkosten'!S44)</f>
        <v>0</v>
      </c>
      <c r="AG38" s="32" t="str">
        <f>IF('3b. Individualkosten'!T44="","",'3b. Individualkosten'!T44)</f>
        <v/>
      </c>
      <c r="AH38" s="32">
        <f>IF('3b. Individualkosten'!U44="","",'3b. Individualkosten'!U44)</f>
        <v>0</v>
      </c>
      <c r="AI38" s="32" t="str">
        <f>IF('3b. Individualkosten'!V44="","",'3b. Individualkosten'!V44)</f>
        <v/>
      </c>
      <c r="AJ38" s="32">
        <f>IF('3b. Individualkosten'!W44="","",'3b. Individualkosten'!W44)</f>
        <v>0</v>
      </c>
      <c r="AK38" s="32">
        <f>IF('3b. Individualkosten'!X44="","",'3b. Individualkosten'!X44)</f>
        <v>0</v>
      </c>
      <c r="AL38" s="32" t="str">
        <f>IF('3b. Individualkosten'!Y44="","",'3b. Individualkosten'!Y44)</f>
        <v/>
      </c>
      <c r="AM38" s="32" t="str">
        <f>IF('3b. Individualkosten'!Z44="","",'3b. Individualkosten'!Z44)</f>
        <v/>
      </c>
      <c r="AN38" s="32" t="str">
        <f>IF('3b. Individualkosten'!AB44="","",'3b. Individualkosten'!AB44)</f>
        <v/>
      </c>
      <c r="AP38" s="34" t="str">
        <f>IF('4.2 Mitnutzungsquote'!K45="","",'4.2 Mitnutzungsquote'!M45)</f>
        <v/>
      </c>
      <c r="AQ38" s="34" t="str">
        <f>IF('4.2 Mitnutzungsquote'!$K45="","",'4.2 Mitnutzungsquote'!N45)</f>
        <v/>
      </c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X38" t="str">
        <f>IF('5. Bündelung zu Paketen'!$H64="","",IF('5. Bündelung zu Paketen'!$E$9="Nein","Ohne Paket",'5. Bündelung zu Paketen'!M64))</f>
        <v/>
      </c>
      <c r="BY38" t="str">
        <f>IF('5. Bündelung zu Paketen'!$H64="","",'5. Bündelung zu Paketen'!N64)</f>
        <v/>
      </c>
      <c r="BZ38" t="str">
        <f>IF('5. Bündelung zu Paketen'!P64="","",'5. Bündelung zu Paketen'!P64)</f>
        <v/>
      </c>
      <c r="CB38" s="34" t="str">
        <f t="shared" si="0"/>
        <v/>
      </c>
      <c r="CC38" s="38" t="str">
        <f t="shared" si="1"/>
        <v/>
      </c>
    </row>
    <row r="39" spans="1:81" x14ac:dyDescent="0.3">
      <c r="A39">
        <v>32</v>
      </c>
      <c r="B39" t="str">
        <f>IF('2. Erfassung der Leistungen'!B43="","",'2. Erfassung der Leistungen'!B43)</f>
        <v/>
      </c>
      <c r="C39" t="str">
        <f>IF('2. Erfassung der Leistungen'!C43="","",'2. Erfassung der Leistungen'!C43)</f>
        <v/>
      </c>
      <c r="D39" t="str">
        <f>IF('2. Erfassung der Leistungen'!E43="","",'2. Erfassung der Leistungen'!E43)</f>
        <v/>
      </c>
      <c r="E39" t="str">
        <f>IF('2. Erfassung der Leistungen'!F43="","",'2. Erfassung der Leistungen'!F43)</f>
        <v/>
      </c>
      <c r="F39" t="str">
        <f>IF('2. Erfassung der Leistungen'!G43="","",'2. Erfassung der Leistungen'!G43)</f>
        <v/>
      </c>
      <c r="G39" t="str">
        <f>IF('2. Erfassung der Leistungen'!H43="","",'2. Erfassung der Leistungen'!H43)</f>
        <v/>
      </c>
      <c r="H39" t="str">
        <f>IF(D39="","",IF('2. Erfassung der Leistungen'!I43="","",'2. Erfassung der Leistungen'!I43))</f>
        <v/>
      </c>
      <c r="J39" t="str">
        <f>IF($H39="","",'3a. Bewertung der Leistungen'!J49)</f>
        <v/>
      </c>
      <c r="K39" t="str">
        <f>IF(J39="Nein","",IF($H39="","",'3a. Bewertung der Leistungen'!L49))</f>
        <v/>
      </c>
      <c r="L39" t="str">
        <f>IF(J39="Nein","",IF($H39="","",'3a. Bewertung der Leistungen'!M49))</f>
        <v/>
      </c>
      <c r="M39" t="str">
        <f>IF(J39="Nein","",IF($H39="","",'3a. Bewertung der Leistungen'!N49))</f>
        <v/>
      </c>
      <c r="N39" t="str">
        <f>IF(J39="Nein","",IF($H39="","",'3a. Bewertung der Leistungen'!O49))</f>
        <v/>
      </c>
      <c r="O39" t="str">
        <f>IF(J39="Nein","",IF($H39="","",'3a. Bewertung der Leistungen'!P49))</f>
        <v/>
      </c>
      <c r="P39" t="str">
        <f>IF(J39="Nein","",IF($H39="","",'3a. Bewertung der Leistungen'!Q49))</f>
        <v/>
      </c>
      <c r="Q39" t="str">
        <f>IF(J39="Nein","",IF($H39="","",'3a. Bewertung der Leistungen'!R49))</f>
        <v/>
      </c>
      <c r="R39" t="str">
        <f>IF(J39="Nein","",IF($H39="","",'3a. Bewertung der Leistungen'!S49))</f>
        <v/>
      </c>
      <c r="S39" t="str">
        <f>IF(J39="Nein","",IF($H39="","",'3a. Bewertung der Leistungen'!T49))</f>
        <v/>
      </c>
      <c r="T39" t="str">
        <f>IF(J39="Nein","",IF($H39="","",'3a. Bewertung der Leistungen'!U49))</f>
        <v/>
      </c>
      <c r="U39" t="str">
        <f>IF(J39="Nein","",IF($H39="","",'3a. Bewertung der Leistungen'!V49))</f>
        <v/>
      </c>
      <c r="V39" t="str">
        <f>IF(J39="Nein","",IF($H39="","",'3a. Bewertung der Leistungen'!X49))</f>
        <v/>
      </c>
      <c r="W39" t="str">
        <f>IF($H39="","",'3a. Bewertung der Leistungen'!Z49)</f>
        <v/>
      </c>
      <c r="Y39" t="str">
        <f>IF('3b. Individualkosten'!L45="","",'3b. Individualkosten'!L45)</f>
        <v/>
      </c>
      <c r="Z39" s="32" t="str">
        <f>IF('3b. Individualkosten'!M45="","",'3b. Individualkosten'!M45)</f>
        <v/>
      </c>
      <c r="AA39" s="33" t="str">
        <f>IF('3b. Individualkosten'!N45="","",'3b. Individualkosten'!N45)</f>
        <v/>
      </c>
      <c r="AB39" s="33" t="str">
        <f>IF('3b. Individualkosten'!O45="","",'3b. Individualkosten'!O45)</f>
        <v/>
      </c>
      <c r="AC39" s="32">
        <f>IF('3b. Individualkosten'!P45="","",'3b. Individualkosten'!P45)</f>
        <v>0</v>
      </c>
      <c r="AD39" s="32">
        <f>IF('3b. Individualkosten'!Q45="","",'3b. Individualkosten'!Q45)</f>
        <v>0</v>
      </c>
      <c r="AE39" s="32" t="str">
        <f>IF('3b. Individualkosten'!R45="","",'3b. Individualkosten'!R45)</f>
        <v/>
      </c>
      <c r="AF39" s="32">
        <f>IF('3b. Individualkosten'!S45="","",'3b. Individualkosten'!S45)</f>
        <v>0</v>
      </c>
      <c r="AG39" s="32" t="str">
        <f>IF('3b. Individualkosten'!T45="","",'3b. Individualkosten'!T45)</f>
        <v/>
      </c>
      <c r="AH39" s="32">
        <f>IF('3b. Individualkosten'!U45="","",'3b. Individualkosten'!U45)</f>
        <v>0</v>
      </c>
      <c r="AI39" s="32" t="str">
        <f>IF('3b. Individualkosten'!V45="","",'3b. Individualkosten'!V45)</f>
        <v/>
      </c>
      <c r="AJ39" s="32">
        <f>IF('3b. Individualkosten'!W45="","",'3b. Individualkosten'!W45)</f>
        <v>0</v>
      </c>
      <c r="AK39" s="32">
        <f>IF('3b. Individualkosten'!X45="","",'3b. Individualkosten'!X45)</f>
        <v>0</v>
      </c>
      <c r="AL39" s="32" t="str">
        <f>IF('3b. Individualkosten'!Y45="","",'3b. Individualkosten'!Y45)</f>
        <v/>
      </c>
      <c r="AM39" s="32" t="str">
        <f>IF('3b. Individualkosten'!Z45="","",'3b. Individualkosten'!Z45)</f>
        <v/>
      </c>
      <c r="AN39" s="32" t="str">
        <f>IF('3b. Individualkosten'!AB45="","",'3b. Individualkosten'!AB45)</f>
        <v/>
      </c>
      <c r="AP39" s="34" t="str">
        <f>IF('4.2 Mitnutzungsquote'!K46="","",'4.2 Mitnutzungsquote'!M46)</f>
        <v/>
      </c>
      <c r="AQ39" s="34" t="str">
        <f>IF('4.2 Mitnutzungsquote'!$K46="","",'4.2 Mitnutzungsquote'!N46)</f>
        <v/>
      </c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X39" t="str">
        <f>IF('5. Bündelung zu Paketen'!$H65="","",IF('5. Bündelung zu Paketen'!$E$9="Nein","Ohne Paket",'5. Bündelung zu Paketen'!M65))</f>
        <v/>
      </c>
      <c r="BY39" t="str">
        <f>IF('5. Bündelung zu Paketen'!$H65="","",'5. Bündelung zu Paketen'!N65)</f>
        <v/>
      </c>
      <c r="BZ39" t="str">
        <f>IF('5. Bündelung zu Paketen'!P65="","",'5. Bündelung zu Paketen'!P65)</f>
        <v/>
      </c>
      <c r="CB39" s="34" t="str">
        <f t="shared" si="0"/>
        <v/>
      </c>
      <c r="CC39" s="38" t="str">
        <f t="shared" si="1"/>
        <v/>
      </c>
    </row>
    <row r="40" spans="1:81" x14ac:dyDescent="0.3">
      <c r="A40">
        <v>33</v>
      </c>
      <c r="B40" t="str">
        <f>IF('2. Erfassung der Leistungen'!B44="","",'2. Erfassung der Leistungen'!B44)</f>
        <v/>
      </c>
      <c r="C40" t="str">
        <f>IF('2. Erfassung der Leistungen'!C44="","",'2. Erfassung der Leistungen'!C44)</f>
        <v/>
      </c>
      <c r="D40" t="str">
        <f>IF('2. Erfassung der Leistungen'!E44="","",'2. Erfassung der Leistungen'!E44)</f>
        <v/>
      </c>
      <c r="E40" t="str">
        <f>IF('2. Erfassung der Leistungen'!F44="","",'2. Erfassung der Leistungen'!F44)</f>
        <v/>
      </c>
      <c r="F40" t="str">
        <f>IF('2. Erfassung der Leistungen'!G44="","",'2. Erfassung der Leistungen'!G44)</f>
        <v/>
      </c>
      <c r="G40" t="str">
        <f>IF('2. Erfassung der Leistungen'!H44="","",'2. Erfassung der Leistungen'!H44)</f>
        <v/>
      </c>
      <c r="H40" t="str">
        <f>IF(D40="","",IF('2. Erfassung der Leistungen'!I44="","",'2. Erfassung der Leistungen'!I44))</f>
        <v/>
      </c>
      <c r="J40" t="str">
        <f>IF($H40="","",'3a. Bewertung der Leistungen'!J50)</f>
        <v/>
      </c>
      <c r="K40" t="str">
        <f>IF(J40="Nein","",IF($H40="","",'3a. Bewertung der Leistungen'!L50))</f>
        <v/>
      </c>
      <c r="L40" t="str">
        <f>IF(J40="Nein","",IF($H40="","",'3a. Bewertung der Leistungen'!M50))</f>
        <v/>
      </c>
      <c r="M40" t="str">
        <f>IF(J40="Nein","",IF($H40="","",'3a. Bewertung der Leistungen'!N50))</f>
        <v/>
      </c>
      <c r="N40" t="str">
        <f>IF(J40="Nein","",IF($H40="","",'3a. Bewertung der Leistungen'!O50))</f>
        <v/>
      </c>
      <c r="O40" t="str">
        <f>IF(J40="Nein","",IF($H40="","",'3a. Bewertung der Leistungen'!P50))</f>
        <v/>
      </c>
      <c r="P40" t="str">
        <f>IF(J40="Nein","",IF($H40="","",'3a. Bewertung der Leistungen'!Q50))</f>
        <v/>
      </c>
      <c r="Q40" t="str">
        <f>IF(J40="Nein","",IF($H40="","",'3a. Bewertung der Leistungen'!R50))</f>
        <v/>
      </c>
      <c r="R40" t="str">
        <f>IF(J40="Nein","",IF($H40="","",'3a. Bewertung der Leistungen'!S50))</f>
        <v/>
      </c>
      <c r="S40" t="str">
        <f>IF(J40="Nein","",IF($H40="","",'3a. Bewertung der Leistungen'!T50))</f>
        <v/>
      </c>
      <c r="T40" t="str">
        <f>IF(J40="Nein","",IF($H40="","",'3a. Bewertung der Leistungen'!U50))</f>
        <v/>
      </c>
      <c r="U40" t="str">
        <f>IF(J40="Nein","",IF($H40="","",'3a. Bewertung der Leistungen'!V50))</f>
        <v/>
      </c>
      <c r="V40" t="str">
        <f>IF(J40="Nein","",IF($H40="","",'3a. Bewertung der Leistungen'!X50))</f>
        <v/>
      </c>
      <c r="W40" t="str">
        <f>IF($H40="","",'3a. Bewertung der Leistungen'!Z50)</f>
        <v/>
      </c>
      <c r="Y40" t="str">
        <f>IF('3b. Individualkosten'!L46="","",'3b. Individualkosten'!L46)</f>
        <v/>
      </c>
      <c r="Z40" s="32" t="str">
        <f>IF('3b. Individualkosten'!M46="","",'3b. Individualkosten'!M46)</f>
        <v/>
      </c>
      <c r="AA40" s="33" t="str">
        <f>IF('3b. Individualkosten'!N46="","",'3b. Individualkosten'!N46)</f>
        <v/>
      </c>
      <c r="AB40" s="33" t="str">
        <f>IF('3b. Individualkosten'!O46="","",'3b. Individualkosten'!O46)</f>
        <v/>
      </c>
      <c r="AC40" s="32">
        <f>IF('3b. Individualkosten'!P46="","",'3b. Individualkosten'!P46)</f>
        <v>0</v>
      </c>
      <c r="AD40" s="32">
        <f>IF('3b. Individualkosten'!Q46="","",'3b. Individualkosten'!Q46)</f>
        <v>0</v>
      </c>
      <c r="AE40" s="32" t="str">
        <f>IF('3b. Individualkosten'!R46="","",'3b. Individualkosten'!R46)</f>
        <v/>
      </c>
      <c r="AF40" s="32">
        <f>IF('3b. Individualkosten'!S46="","",'3b. Individualkosten'!S46)</f>
        <v>0</v>
      </c>
      <c r="AG40" s="32" t="str">
        <f>IF('3b. Individualkosten'!T46="","",'3b. Individualkosten'!T46)</f>
        <v/>
      </c>
      <c r="AH40" s="32">
        <f>IF('3b. Individualkosten'!U46="","",'3b. Individualkosten'!U46)</f>
        <v>0</v>
      </c>
      <c r="AI40" s="32" t="str">
        <f>IF('3b. Individualkosten'!V46="","",'3b. Individualkosten'!V46)</f>
        <v/>
      </c>
      <c r="AJ40" s="32">
        <f>IF('3b. Individualkosten'!W46="","",'3b. Individualkosten'!W46)</f>
        <v>0</v>
      </c>
      <c r="AK40" s="32">
        <f>IF('3b. Individualkosten'!X46="","",'3b. Individualkosten'!X46)</f>
        <v>0</v>
      </c>
      <c r="AL40" s="32" t="str">
        <f>IF('3b. Individualkosten'!Y46="","",'3b. Individualkosten'!Y46)</f>
        <v/>
      </c>
      <c r="AM40" s="32" t="str">
        <f>IF('3b. Individualkosten'!Z46="","",'3b. Individualkosten'!Z46)</f>
        <v/>
      </c>
      <c r="AN40" s="32" t="str">
        <f>IF('3b. Individualkosten'!AB46="","",'3b. Individualkosten'!AB46)</f>
        <v/>
      </c>
      <c r="AP40" s="34" t="str">
        <f>IF('4.2 Mitnutzungsquote'!K47="","",'4.2 Mitnutzungsquote'!M47)</f>
        <v/>
      </c>
      <c r="AQ40" s="34" t="str">
        <f>IF('4.2 Mitnutzungsquote'!$K47="","",'4.2 Mitnutzungsquote'!N47)</f>
        <v/>
      </c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X40" t="str">
        <f>IF('5. Bündelung zu Paketen'!$H66="","",IF('5. Bündelung zu Paketen'!$E$9="Nein","Ohne Paket",'5. Bündelung zu Paketen'!M66))</f>
        <v/>
      </c>
      <c r="BY40" t="str">
        <f>IF('5. Bündelung zu Paketen'!$H66="","",'5. Bündelung zu Paketen'!N66)</f>
        <v/>
      </c>
      <c r="BZ40" t="str">
        <f>IF('5. Bündelung zu Paketen'!P66="","",'5. Bündelung zu Paketen'!P66)</f>
        <v/>
      </c>
      <c r="CB40" s="34" t="str">
        <f t="shared" si="0"/>
        <v/>
      </c>
      <c r="CC40" s="38" t="str">
        <f t="shared" si="1"/>
        <v/>
      </c>
    </row>
    <row r="41" spans="1:81" x14ac:dyDescent="0.3">
      <c r="A41">
        <v>34</v>
      </c>
      <c r="B41" t="str">
        <f>IF('2. Erfassung der Leistungen'!B45="","",'2. Erfassung der Leistungen'!B45)</f>
        <v/>
      </c>
      <c r="C41" t="str">
        <f>IF('2. Erfassung der Leistungen'!C45="","",'2. Erfassung der Leistungen'!C45)</f>
        <v/>
      </c>
      <c r="D41" t="str">
        <f>IF('2. Erfassung der Leistungen'!E45="","",'2. Erfassung der Leistungen'!E45)</f>
        <v/>
      </c>
      <c r="E41" t="str">
        <f>IF('2. Erfassung der Leistungen'!F45="","",'2. Erfassung der Leistungen'!F45)</f>
        <v/>
      </c>
      <c r="F41" t="str">
        <f>IF('2. Erfassung der Leistungen'!G45="","",'2. Erfassung der Leistungen'!G45)</f>
        <v/>
      </c>
      <c r="G41" t="str">
        <f>IF('2. Erfassung der Leistungen'!H45="","",'2. Erfassung der Leistungen'!H45)</f>
        <v/>
      </c>
      <c r="H41" t="str">
        <f>IF(D41="","",IF('2. Erfassung der Leistungen'!I45="","",'2. Erfassung der Leistungen'!I45))</f>
        <v/>
      </c>
      <c r="J41" t="str">
        <f>IF($H41="","",'3a. Bewertung der Leistungen'!J51)</f>
        <v/>
      </c>
      <c r="K41" t="str">
        <f>IF(J41="Nein","",IF($H41="","",'3a. Bewertung der Leistungen'!L51))</f>
        <v/>
      </c>
      <c r="L41" t="str">
        <f>IF(J41="Nein","",IF($H41="","",'3a. Bewertung der Leistungen'!M51))</f>
        <v/>
      </c>
      <c r="M41" t="str">
        <f>IF(J41="Nein","",IF($H41="","",'3a. Bewertung der Leistungen'!N51))</f>
        <v/>
      </c>
      <c r="N41" t="str">
        <f>IF(J41="Nein","",IF($H41="","",'3a. Bewertung der Leistungen'!O51))</f>
        <v/>
      </c>
      <c r="O41" t="str">
        <f>IF(J41="Nein","",IF($H41="","",'3a. Bewertung der Leistungen'!P51))</f>
        <v/>
      </c>
      <c r="P41" t="str">
        <f>IF(J41="Nein","",IF($H41="","",'3a. Bewertung der Leistungen'!Q51))</f>
        <v/>
      </c>
      <c r="Q41" t="str">
        <f>IF(J41="Nein","",IF($H41="","",'3a. Bewertung der Leistungen'!R51))</f>
        <v/>
      </c>
      <c r="R41" t="str">
        <f>IF(J41="Nein","",IF($H41="","",'3a. Bewertung der Leistungen'!S51))</f>
        <v/>
      </c>
      <c r="S41" t="str">
        <f>IF(J41="Nein","",IF($H41="","",'3a. Bewertung der Leistungen'!T51))</f>
        <v/>
      </c>
      <c r="T41" t="str">
        <f>IF(J41="Nein","",IF($H41="","",'3a. Bewertung der Leistungen'!U51))</f>
        <v/>
      </c>
      <c r="U41" t="str">
        <f>IF(J41="Nein","",IF($H41="","",'3a. Bewertung der Leistungen'!V51))</f>
        <v/>
      </c>
      <c r="V41" t="str">
        <f>IF(J41="Nein","",IF($H41="","",'3a. Bewertung der Leistungen'!X51))</f>
        <v/>
      </c>
      <c r="W41" t="str">
        <f>IF($H41="","",'3a. Bewertung der Leistungen'!Z51)</f>
        <v/>
      </c>
      <c r="Y41" t="str">
        <f>IF('3b. Individualkosten'!L47="","",'3b. Individualkosten'!L47)</f>
        <v/>
      </c>
      <c r="Z41" s="32" t="str">
        <f>IF('3b. Individualkosten'!M47="","",'3b. Individualkosten'!M47)</f>
        <v/>
      </c>
      <c r="AA41" s="33" t="str">
        <f>IF('3b. Individualkosten'!N47="","",'3b. Individualkosten'!N47)</f>
        <v/>
      </c>
      <c r="AB41" s="33" t="str">
        <f>IF('3b. Individualkosten'!O47="","",'3b. Individualkosten'!O47)</f>
        <v/>
      </c>
      <c r="AC41" s="32">
        <f>IF('3b. Individualkosten'!P47="","",'3b. Individualkosten'!P47)</f>
        <v>0</v>
      </c>
      <c r="AD41" s="32">
        <f>IF('3b. Individualkosten'!Q47="","",'3b. Individualkosten'!Q47)</f>
        <v>0</v>
      </c>
      <c r="AE41" s="32" t="str">
        <f>IF('3b. Individualkosten'!R47="","",'3b. Individualkosten'!R47)</f>
        <v/>
      </c>
      <c r="AF41" s="32">
        <f>IF('3b. Individualkosten'!S47="","",'3b. Individualkosten'!S47)</f>
        <v>0</v>
      </c>
      <c r="AG41" s="32" t="str">
        <f>IF('3b. Individualkosten'!T47="","",'3b. Individualkosten'!T47)</f>
        <v/>
      </c>
      <c r="AH41" s="32">
        <f>IF('3b. Individualkosten'!U47="","",'3b. Individualkosten'!U47)</f>
        <v>0</v>
      </c>
      <c r="AI41" s="32" t="str">
        <f>IF('3b. Individualkosten'!V47="","",'3b. Individualkosten'!V47)</f>
        <v/>
      </c>
      <c r="AJ41" s="32">
        <f>IF('3b. Individualkosten'!W47="","",'3b. Individualkosten'!W47)</f>
        <v>0</v>
      </c>
      <c r="AK41" s="32">
        <f>IF('3b. Individualkosten'!X47="","",'3b. Individualkosten'!X47)</f>
        <v>0</v>
      </c>
      <c r="AL41" s="32" t="str">
        <f>IF('3b. Individualkosten'!Y47="","",'3b. Individualkosten'!Y47)</f>
        <v/>
      </c>
      <c r="AM41" s="32" t="str">
        <f>IF('3b. Individualkosten'!Z47="","",'3b. Individualkosten'!Z47)</f>
        <v/>
      </c>
      <c r="AN41" s="32" t="str">
        <f>IF('3b. Individualkosten'!AB47="","",'3b. Individualkosten'!AB47)</f>
        <v/>
      </c>
      <c r="AP41" s="34" t="str">
        <f>IF('4.2 Mitnutzungsquote'!K48="","",'4.2 Mitnutzungsquote'!M48)</f>
        <v/>
      </c>
      <c r="AQ41" s="34" t="str">
        <f>IF('4.2 Mitnutzungsquote'!$K48="","",'4.2 Mitnutzungsquote'!N48)</f>
        <v/>
      </c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X41" t="str">
        <f>IF('5. Bündelung zu Paketen'!$H67="","",IF('5. Bündelung zu Paketen'!$E$9="Nein","Ohne Paket",'5. Bündelung zu Paketen'!M67))</f>
        <v/>
      </c>
      <c r="BY41" t="str">
        <f>IF('5. Bündelung zu Paketen'!$H67="","",'5. Bündelung zu Paketen'!N67)</f>
        <v/>
      </c>
      <c r="BZ41" t="str">
        <f>IF('5. Bündelung zu Paketen'!P67="","",'5. Bündelung zu Paketen'!P67)</f>
        <v/>
      </c>
      <c r="CB41" s="34" t="str">
        <f t="shared" si="0"/>
        <v/>
      </c>
      <c r="CC41" s="38" t="str">
        <f t="shared" si="1"/>
        <v/>
      </c>
    </row>
    <row r="42" spans="1:81" x14ac:dyDescent="0.3">
      <c r="A42">
        <v>35</v>
      </c>
      <c r="B42" t="str">
        <f>IF('2. Erfassung der Leistungen'!B46="","",'2. Erfassung der Leistungen'!B46)</f>
        <v/>
      </c>
      <c r="C42" t="str">
        <f>IF('2. Erfassung der Leistungen'!C46="","",'2. Erfassung der Leistungen'!C46)</f>
        <v/>
      </c>
      <c r="D42" t="str">
        <f>IF('2. Erfassung der Leistungen'!E46="","",'2. Erfassung der Leistungen'!E46)</f>
        <v/>
      </c>
      <c r="E42" t="str">
        <f>IF('2. Erfassung der Leistungen'!F46="","",'2. Erfassung der Leistungen'!F46)</f>
        <v/>
      </c>
      <c r="F42" t="str">
        <f>IF('2. Erfassung der Leistungen'!G46="","",'2. Erfassung der Leistungen'!G46)</f>
        <v/>
      </c>
      <c r="G42" t="str">
        <f>IF('2. Erfassung der Leistungen'!H46="","",'2. Erfassung der Leistungen'!H46)</f>
        <v/>
      </c>
      <c r="H42" t="str">
        <f>IF(D42="","",IF('2. Erfassung der Leistungen'!I46="","",'2. Erfassung der Leistungen'!I46))</f>
        <v/>
      </c>
      <c r="J42" t="str">
        <f>IF($H42="","",'3a. Bewertung der Leistungen'!J52)</f>
        <v/>
      </c>
      <c r="K42" t="str">
        <f>IF(J42="Nein","",IF($H42="","",'3a. Bewertung der Leistungen'!L52))</f>
        <v/>
      </c>
      <c r="L42" t="str">
        <f>IF(J42="Nein","",IF($H42="","",'3a. Bewertung der Leistungen'!M52))</f>
        <v/>
      </c>
      <c r="M42" t="str">
        <f>IF(J42="Nein","",IF($H42="","",'3a. Bewertung der Leistungen'!N52))</f>
        <v/>
      </c>
      <c r="N42" t="str">
        <f>IF(J42="Nein","",IF($H42="","",'3a. Bewertung der Leistungen'!O52))</f>
        <v/>
      </c>
      <c r="O42" t="str">
        <f>IF(J42="Nein","",IF($H42="","",'3a. Bewertung der Leistungen'!P52))</f>
        <v/>
      </c>
      <c r="P42" t="str">
        <f>IF(J42="Nein","",IF($H42="","",'3a. Bewertung der Leistungen'!Q52))</f>
        <v/>
      </c>
      <c r="Q42" t="str">
        <f>IF(J42="Nein","",IF($H42="","",'3a. Bewertung der Leistungen'!R52))</f>
        <v/>
      </c>
      <c r="R42" t="str">
        <f>IF(J42="Nein","",IF($H42="","",'3a. Bewertung der Leistungen'!S52))</f>
        <v/>
      </c>
      <c r="S42" t="str">
        <f>IF(J42="Nein","",IF($H42="","",'3a. Bewertung der Leistungen'!T52))</f>
        <v/>
      </c>
      <c r="T42" t="str">
        <f>IF(J42="Nein","",IF($H42="","",'3a. Bewertung der Leistungen'!U52))</f>
        <v/>
      </c>
      <c r="U42" t="str">
        <f>IF(J42="Nein","",IF($H42="","",'3a. Bewertung der Leistungen'!V52))</f>
        <v/>
      </c>
      <c r="V42" t="str">
        <f>IF(J42="Nein","",IF($H42="","",'3a. Bewertung der Leistungen'!X52))</f>
        <v/>
      </c>
      <c r="W42" t="str">
        <f>IF($H42="","",'3a. Bewertung der Leistungen'!Z52)</f>
        <v/>
      </c>
      <c r="Y42" t="str">
        <f>IF('3b. Individualkosten'!L48="","",'3b. Individualkosten'!L48)</f>
        <v/>
      </c>
      <c r="Z42" s="32" t="str">
        <f>IF('3b. Individualkosten'!M48="","",'3b. Individualkosten'!M48)</f>
        <v/>
      </c>
      <c r="AA42" s="33" t="str">
        <f>IF('3b. Individualkosten'!N48="","",'3b. Individualkosten'!N48)</f>
        <v/>
      </c>
      <c r="AB42" s="33" t="str">
        <f>IF('3b. Individualkosten'!O48="","",'3b. Individualkosten'!O48)</f>
        <v/>
      </c>
      <c r="AC42" s="32">
        <f>IF('3b. Individualkosten'!P48="","",'3b. Individualkosten'!P48)</f>
        <v>0</v>
      </c>
      <c r="AD42" s="32">
        <f>IF('3b. Individualkosten'!Q48="","",'3b. Individualkosten'!Q48)</f>
        <v>0</v>
      </c>
      <c r="AE42" s="32" t="str">
        <f>IF('3b. Individualkosten'!R48="","",'3b. Individualkosten'!R48)</f>
        <v/>
      </c>
      <c r="AF42" s="32">
        <f>IF('3b. Individualkosten'!S48="","",'3b. Individualkosten'!S48)</f>
        <v>0</v>
      </c>
      <c r="AG42" s="32" t="str">
        <f>IF('3b. Individualkosten'!T48="","",'3b. Individualkosten'!T48)</f>
        <v/>
      </c>
      <c r="AH42" s="32">
        <f>IF('3b. Individualkosten'!U48="","",'3b. Individualkosten'!U48)</f>
        <v>0</v>
      </c>
      <c r="AI42" s="32" t="str">
        <f>IF('3b. Individualkosten'!V48="","",'3b. Individualkosten'!V48)</f>
        <v/>
      </c>
      <c r="AJ42" s="32">
        <f>IF('3b. Individualkosten'!W48="","",'3b. Individualkosten'!W48)</f>
        <v>0</v>
      </c>
      <c r="AK42" s="32">
        <f>IF('3b. Individualkosten'!X48="","",'3b. Individualkosten'!X48)</f>
        <v>0</v>
      </c>
      <c r="AL42" s="32" t="str">
        <f>IF('3b. Individualkosten'!Y48="","",'3b. Individualkosten'!Y48)</f>
        <v/>
      </c>
      <c r="AM42" s="32" t="str">
        <f>IF('3b. Individualkosten'!Z48="","",'3b. Individualkosten'!Z48)</f>
        <v/>
      </c>
      <c r="AN42" s="32" t="str">
        <f>IF('3b. Individualkosten'!AB48="","",'3b. Individualkosten'!AB48)</f>
        <v/>
      </c>
      <c r="AP42" s="34" t="str">
        <f>IF('4.2 Mitnutzungsquote'!K49="","",'4.2 Mitnutzungsquote'!M49)</f>
        <v/>
      </c>
      <c r="AQ42" s="34" t="str">
        <f>IF('4.2 Mitnutzungsquote'!$K49="","",'4.2 Mitnutzungsquote'!N49)</f>
        <v/>
      </c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X42" t="str">
        <f>IF('5. Bündelung zu Paketen'!$H68="","",IF('5. Bündelung zu Paketen'!$E$9="Nein","Ohne Paket",'5. Bündelung zu Paketen'!M68))</f>
        <v/>
      </c>
      <c r="BY42" t="str">
        <f>IF('5. Bündelung zu Paketen'!$H68="","",'5. Bündelung zu Paketen'!N68)</f>
        <v/>
      </c>
      <c r="BZ42" t="str">
        <f>IF('5. Bündelung zu Paketen'!P68="","",'5. Bündelung zu Paketen'!P68)</f>
        <v/>
      </c>
      <c r="CB42" s="34" t="str">
        <f t="shared" si="0"/>
        <v/>
      </c>
      <c r="CC42" s="38" t="str">
        <f t="shared" si="1"/>
        <v/>
      </c>
    </row>
    <row r="43" spans="1:81" x14ac:dyDescent="0.3">
      <c r="A43">
        <v>36</v>
      </c>
      <c r="B43" t="str">
        <f>IF('2. Erfassung der Leistungen'!B47="","",'2. Erfassung der Leistungen'!B47)</f>
        <v/>
      </c>
      <c r="C43" t="str">
        <f>IF('2. Erfassung der Leistungen'!C47="","",'2. Erfassung der Leistungen'!C47)</f>
        <v/>
      </c>
      <c r="D43" t="str">
        <f>IF('2. Erfassung der Leistungen'!E47="","",'2. Erfassung der Leistungen'!E47)</f>
        <v/>
      </c>
      <c r="E43" t="str">
        <f>IF('2. Erfassung der Leistungen'!F47="","",'2. Erfassung der Leistungen'!F47)</f>
        <v/>
      </c>
      <c r="F43" t="str">
        <f>IF('2. Erfassung der Leistungen'!G47="","",'2. Erfassung der Leistungen'!G47)</f>
        <v/>
      </c>
      <c r="G43" t="str">
        <f>IF('2. Erfassung der Leistungen'!H47="","",'2. Erfassung der Leistungen'!H47)</f>
        <v/>
      </c>
      <c r="H43" t="str">
        <f>IF(D43="","",IF('2. Erfassung der Leistungen'!I47="","",'2. Erfassung der Leistungen'!I47))</f>
        <v/>
      </c>
      <c r="J43" t="str">
        <f>IF($H43="","",'3a. Bewertung der Leistungen'!J53)</f>
        <v/>
      </c>
      <c r="K43" t="str">
        <f>IF(J43="Nein","",IF($H43="","",'3a. Bewertung der Leistungen'!L53))</f>
        <v/>
      </c>
      <c r="L43" t="str">
        <f>IF(J43="Nein","",IF($H43="","",'3a. Bewertung der Leistungen'!M53))</f>
        <v/>
      </c>
      <c r="M43" t="str">
        <f>IF(J43="Nein","",IF($H43="","",'3a. Bewertung der Leistungen'!N53))</f>
        <v/>
      </c>
      <c r="N43" t="str">
        <f>IF(J43="Nein","",IF($H43="","",'3a. Bewertung der Leistungen'!O53))</f>
        <v/>
      </c>
      <c r="O43" t="str">
        <f>IF(J43="Nein","",IF($H43="","",'3a. Bewertung der Leistungen'!P53))</f>
        <v/>
      </c>
      <c r="P43" t="str">
        <f>IF(J43="Nein","",IF($H43="","",'3a. Bewertung der Leistungen'!Q53))</f>
        <v/>
      </c>
      <c r="Q43" t="str">
        <f>IF(J43="Nein","",IF($H43="","",'3a. Bewertung der Leistungen'!R53))</f>
        <v/>
      </c>
      <c r="R43" t="str">
        <f>IF(J43="Nein","",IF($H43="","",'3a. Bewertung der Leistungen'!S53))</f>
        <v/>
      </c>
      <c r="S43" t="str">
        <f>IF(J43="Nein","",IF($H43="","",'3a. Bewertung der Leistungen'!T53))</f>
        <v/>
      </c>
      <c r="T43" t="str">
        <f>IF(J43="Nein","",IF($H43="","",'3a. Bewertung der Leistungen'!U53))</f>
        <v/>
      </c>
      <c r="U43" t="str">
        <f>IF(J43="Nein","",IF($H43="","",'3a. Bewertung der Leistungen'!V53))</f>
        <v/>
      </c>
      <c r="V43" t="str">
        <f>IF(J43="Nein","",IF($H43="","",'3a. Bewertung der Leistungen'!X53))</f>
        <v/>
      </c>
      <c r="W43" t="str">
        <f>IF($H43="","",'3a. Bewertung der Leistungen'!Z53)</f>
        <v/>
      </c>
      <c r="Y43" t="str">
        <f>IF('3b. Individualkosten'!L49="","",'3b. Individualkosten'!L49)</f>
        <v/>
      </c>
      <c r="Z43" s="32" t="str">
        <f>IF('3b. Individualkosten'!M49="","",'3b. Individualkosten'!M49)</f>
        <v/>
      </c>
      <c r="AA43" s="33" t="str">
        <f>IF('3b. Individualkosten'!N49="","",'3b. Individualkosten'!N49)</f>
        <v/>
      </c>
      <c r="AB43" s="33" t="str">
        <f>IF('3b. Individualkosten'!O49="","",'3b. Individualkosten'!O49)</f>
        <v/>
      </c>
      <c r="AC43" s="32">
        <f>IF('3b. Individualkosten'!P49="","",'3b. Individualkosten'!P49)</f>
        <v>0</v>
      </c>
      <c r="AD43" s="32">
        <f>IF('3b. Individualkosten'!Q49="","",'3b. Individualkosten'!Q49)</f>
        <v>0</v>
      </c>
      <c r="AE43" s="32" t="str">
        <f>IF('3b. Individualkosten'!R49="","",'3b. Individualkosten'!R49)</f>
        <v/>
      </c>
      <c r="AF43" s="32">
        <f>IF('3b. Individualkosten'!S49="","",'3b. Individualkosten'!S49)</f>
        <v>0</v>
      </c>
      <c r="AG43" s="32" t="str">
        <f>IF('3b. Individualkosten'!T49="","",'3b. Individualkosten'!T49)</f>
        <v/>
      </c>
      <c r="AH43" s="32">
        <f>IF('3b. Individualkosten'!U49="","",'3b. Individualkosten'!U49)</f>
        <v>0</v>
      </c>
      <c r="AI43" s="32" t="str">
        <f>IF('3b. Individualkosten'!V49="","",'3b. Individualkosten'!V49)</f>
        <v/>
      </c>
      <c r="AJ43" s="32">
        <f>IF('3b. Individualkosten'!W49="","",'3b. Individualkosten'!W49)</f>
        <v>0</v>
      </c>
      <c r="AK43" s="32">
        <f>IF('3b. Individualkosten'!X49="","",'3b. Individualkosten'!X49)</f>
        <v>0</v>
      </c>
      <c r="AL43" s="32" t="str">
        <f>IF('3b. Individualkosten'!Y49="","",'3b. Individualkosten'!Y49)</f>
        <v/>
      </c>
      <c r="AM43" s="32" t="str">
        <f>IF('3b. Individualkosten'!Z49="","",'3b. Individualkosten'!Z49)</f>
        <v/>
      </c>
      <c r="AN43" s="32" t="str">
        <f>IF('3b. Individualkosten'!AB49="","",'3b. Individualkosten'!AB49)</f>
        <v/>
      </c>
      <c r="AP43" s="34" t="str">
        <f>IF('4.2 Mitnutzungsquote'!K50="","",'4.2 Mitnutzungsquote'!M50)</f>
        <v/>
      </c>
      <c r="AQ43" s="34" t="str">
        <f>IF('4.2 Mitnutzungsquote'!$K50="","",'4.2 Mitnutzungsquote'!N50)</f>
        <v/>
      </c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X43" t="str">
        <f>IF('5. Bündelung zu Paketen'!$H69="","",IF('5. Bündelung zu Paketen'!$E$9="Nein","Ohne Paket",'5. Bündelung zu Paketen'!M69))</f>
        <v/>
      </c>
      <c r="BY43" t="str">
        <f>IF('5. Bündelung zu Paketen'!$H69="","",'5. Bündelung zu Paketen'!N69)</f>
        <v/>
      </c>
      <c r="BZ43" t="str">
        <f>IF('5. Bündelung zu Paketen'!P69="","",'5. Bündelung zu Paketen'!P69)</f>
        <v/>
      </c>
      <c r="CB43" s="34" t="str">
        <f t="shared" si="0"/>
        <v/>
      </c>
      <c r="CC43" s="38" t="str">
        <f t="shared" si="1"/>
        <v/>
      </c>
    </row>
    <row r="44" spans="1:81" x14ac:dyDescent="0.3">
      <c r="A44">
        <v>37</v>
      </c>
      <c r="B44" t="str">
        <f>IF('2. Erfassung der Leistungen'!B48="","",'2. Erfassung der Leistungen'!B48)</f>
        <v/>
      </c>
      <c r="C44" t="str">
        <f>IF('2. Erfassung der Leistungen'!C48="","",'2. Erfassung der Leistungen'!C48)</f>
        <v/>
      </c>
      <c r="D44" t="str">
        <f>IF('2. Erfassung der Leistungen'!E48="","",'2. Erfassung der Leistungen'!E48)</f>
        <v/>
      </c>
      <c r="E44" t="str">
        <f>IF('2. Erfassung der Leistungen'!F48="","",'2. Erfassung der Leistungen'!F48)</f>
        <v/>
      </c>
      <c r="F44" t="str">
        <f>IF('2. Erfassung der Leistungen'!G48="","",'2. Erfassung der Leistungen'!G48)</f>
        <v/>
      </c>
      <c r="G44" t="str">
        <f>IF('2. Erfassung der Leistungen'!H48="","",'2. Erfassung der Leistungen'!H48)</f>
        <v/>
      </c>
      <c r="H44" t="str">
        <f>IF(D44="","",IF('2. Erfassung der Leistungen'!I48="","",'2. Erfassung der Leistungen'!I48))</f>
        <v/>
      </c>
      <c r="J44" t="str">
        <f>IF($H44="","",'3a. Bewertung der Leistungen'!J54)</f>
        <v/>
      </c>
      <c r="K44" t="str">
        <f>IF(J44="Nein","",IF($H44="","",'3a. Bewertung der Leistungen'!L54))</f>
        <v/>
      </c>
      <c r="L44" t="str">
        <f>IF(J44="Nein","",IF($H44="","",'3a. Bewertung der Leistungen'!M54))</f>
        <v/>
      </c>
      <c r="M44" t="str">
        <f>IF(J44="Nein","",IF($H44="","",'3a. Bewertung der Leistungen'!N54))</f>
        <v/>
      </c>
      <c r="N44" t="str">
        <f>IF(J44="Nein","",IF($H44="","",'3a. Bewertung der Leistungen'!O54))</f>
        <v/>
      </c>
      <c r="O44" t="str">
        <f>IF(J44="Nein","",IF($H44="","",'3a. Bewertung der Leistungen'!P54))</f>
        <v/>
      </c>
      <c r="P44" t="str">
        <f>IF(J44="Nein","",IF($H44="","",'3a. Bewertung der Leistungen'!Q54))</f>
        <v/>
      </c>
      <c r="Q44" t="str">
        <f>IF(J44="Nein","",IF($H44="","",'3a. Bewertung der Leistungen'!R54))</f>
        <v/>
      </c>
      <c r="R44" t="str">
        <f>IF(J44="Nein","",IF($H44="","",'3a. Bewertung der Leistungen'!S54))</f>
        <v/>
      </c>
      <c r="S44" t="str">
        <f>IF(J44="Nein","",IF($H44="","",'3a. Bewertung der Leistungen'!T54))</f>
        <v/>
      </c>
      <c r="T44" t="str">
        <f>IF(J44="Nein","",IF($H44="","",'3a. Bewertung der Leistungen'!U54))</f>
        <v/>
      </c>
      <c r="U44" t="str">
        <f>IF(J44="Nein","",IF($H44="","",'3a. Bewertung der Leistungen'!V54))</f>
        <v/>
      </c>
      <c r="V44" t="str">
        <f>IF(J44="Nein","",IF($H44="","",'3a. Bewertung der Leistungen'!X54))</f>
        <v/>
      </c>
      <c r="W44" t="str">
        <f>IF($H44="","",'3a. Bewertung der Leistungen'!Z54)</f>
        <v/>
      </c>
      <c r="Y44" t="str">
        <f>IF('3b. Individualkosten'!L50="","",'3b. Individualkosten'!L50)</f>
        <v/>
      </c>
      <c r="Z44" s="32" t="str">
        <f>IF('3b. Individualkosten'!M50="","",'3b. Individualkosten'!M50)</f>
        <v/>
      </c>
      <c r="AA44" s="33" t="str">
        <f>IF('3b. Individualkosten'!N50="","",'3b. Individualkosten'!N50)</f>
        <v/>
      </c>
      <c r="AB44" s="33" t="str">
        <f>IF('3b. Individualkosten'!O50="","",'3b. Individualkosten'!O50)</f>
        <v/>
      </c>
      <c r="AC44" s="32">
        <f>IF('3b. Individualkosten'!P50="","",'3b. Individualkosten'!P50)</f>
        <v>0</v>
      </c>
      <c r="AD44" s="32">
        <f>IF('3b. Individualkosten'!Q50="","",'3b. Individualkosten'!Q50)</f>
        <v>0</v>
      </c>
      <c r="AE44" s="32" t="str">
        <f>IF('3b. Individualkosten'!R50="","",'3b. Individualkosten'!R50)</f>
        <v/>
      </c>
      <c r="AF44" s="32">
        <f>IF('3b. Individualkosten'!S50="","",'3b. Individualkosten'!S50)</f>
        <v>0</v>
      </c>
      <c r="AG44" s="32" t="str">
        <f>IF('3b. Individualkosten'!T50="","",'3b. Individualkosten'!T50)</f>
        <v/>
      </c>
      <c r="AH44" s="32">
        <f>IF('3b. Individualkosten'!U50="","",'3b. Individualkosten'!U50)</f>
        <v>0</v>
      </c>
      <c r="AI44" s="32" t="str">
        <f>IF('3b. Individualkosten'!V50="","",'3b. Individualkosten'!V50)</f>
        <v/>
      </c>
      <c r="AJ44" s="32">
        <f>IF('3b. Individualkosten'!W50="","",'3b. Individualkosten'!W50)</f>
        <v>0</v>
      </c>
      <c r="AK44" s="32">
        <f>IF('3b. Individualkosten'!X50="","",'3b. Individualkosten'!X50)</f>
        <v>0</v>
      </c>
      <c r="AL44" s="32" t="str">
        <f>IF('3b. Individualkosten'!Y50="","",'3b. Individualkosten'!Y50)</f>
        <v/>
      </c>
      <c r="AM44" s="32" t="str">
        <f>IF('3b. Individualkosten'!Z50="","",'3b. Individualkosten'!Z50)</f>
        <v/>
      </c>
      <c r="AN44" s="32" t="str">
        <f>IF('3b. Individualkosten'!AB50="","",'3b. Individualkosten'!AB50)</f>
        <v/>
      </c>
      <c r="AP44" s="34" t="str">
        <f>IF('4.2 Mitnutzungsquote'!K51="","",'4.2 Mitnutzungsquote'!M51)</f>
        <v/>
      </c>
      <c r="AQ44" s="34" t="str">
        <f>IF('4.2 Mitnutzungsquote'!$K51="","",'4.2 Mitnutzungsquote'!N51)</f>
        <v/>
      </c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X44" t="str">
        <f>IF('5. Bündelung zu Paketen'!$H70="","",IF('5. Bündelung zu Paketen'!$E$9="Nein","Ohne Paket",'5. Bündelung zu Paketen'!M70))</f>
        <v/>
      </c>
      <c r="BY44" t="str">
        <f>IF('5. Bündelung zu Paketen'!$H70="","",'5. Bündelung zu Paketen'!N70)</f>
        <v/>
      </c>
      <c r="BZ44" t="str">
        <f>IF('5. Bündelung zu Paketen'!P70="","",'5. Bündelung zu Paketen'!P70)</f>
        <v/>
      </c>
      <c r="CB44" s="34" t="str">
        <f t="shared" si="0"/>
        <v/>
      </c>
      <c r="CC44" s="38" t="str">
        <f t="shared" si="1"/>
        <v/>
      </c>
    </row>
    <row r="45" spans="1:81" x14ac:dyDescent="0.3">
      <c r="A45">
        <v>38</v>
      </c>
      <c r="B45" t="str">
        <f>IF('2. Erfassung der Leistungen'!B49="","",'2. Erfassung der Leistungen'!B49)</f>
        <v/>
      </c>
      <c r="C45" t="str">
        <f>IF('2. Erfassung der Leistungen'!C49="","",'2. Erfassung der Leistungen'!C49)</f>
        <v/>
      </c>
      <c r="D45" t="str">
        <f>IF('2. Erfassung der Leistungen'!E49="","",'2. Erfassung der Leistungen'!E49)</f>
        <v/>
      </c>
      <c r="E45" t="str">
        <f>IF('2. Erfassung der Leistungen'!F49="","",'2. Erfassung der Leistungen'!F49)</f>
        <v/>
      </c>
      <c r="F45" t="str">
        <f>IF('2. Erfassung der Leistungen'!G49="","",'2. Erfassung der Leistungen'!G49)</f>
        <v/>
      </c>
      <c r="G45" t="str">
        <f>IF('2. Erfassung der Leistungen'!H49="","",'2. Erfassung der Leistungen'!H49)</f>
        <v/>
      </c>
      <c r="H45" t="str">
        <f>IF(D45="","",IF('2. Erfassung der Leistungen'!I49="","",'2. Erfassung der Leistungen'!I49))</f>
        <v/>
      </c>
      <c r="J45" t="str">
        <f>IF($H45="","",'3a. Bewertung der Leistungen'!J55)</f>
        <v/>
      </c>
      <c r="K45" t="str">
        <f>IF(J45="Nein","",IF($H45="","",'3a. Bewertung der Leistungen'!L55))</f>
        <v/>
      </c>
      <c r="L45" t="str">
        <f>IF(J45="Nein","",IF($H45="","",'3a. Bewertung der Leistungen'!M55))</f>
        <v/>
      </c>
      <c r="M45" t="str">
        <f>IF(J45="Nein","",IF($H45="","",'3a. Bewertung der Leistungen'!N55))</f>
        <v/>
      </c>
      <c r="N45" t="str">
        <f>IF(J45="Nein","",IF($H45="","",'3a. Bewertung der Leistungen'!O55))</f>
        <v/>
      </c>
      <c r="O45" t="str">
        <f>IF(J45="Nein","",IF($H45="","",'3a. Bewertung der Leistungen'!P55))</f>
        <v/>
      </c>
      <c r="P45" t="str">
        <f>IF(J45="Nein","",IF($H45="","",'3a. Bewertung der Leistungen'!Q55))</f>
        <v/>
      </c>
      <c r="Q45" t="str">
        <f>IF(J45="Nein","",IF($H45="","",'3a. Bewertung der Leistungen'!R55))</f>
        <v/>
      </c>
      <c r="R45" t="str">
        <f>IF(J45="Nein","",IF($H45="","",'3a. Bewertung der Leistungen'!S55))</f>
        <v/>
      </c>
      <c r="S45" t="str">
        <f>IF(J45="Nein","",IF($H45="","",'3a. Bewertung der Leistungen'!T55))</f>
        <v/>
      </c>
      <c r="T45" t="str">
        <f>IF(J45="Nein","",IF($H45="","",'3a. Bewertung der Leistungen'!U55))</f>
        <v/>
      </c>
      <c r="U45" t="str">
        <f>IF(J45="Nein","",IF($H45="","",'3a. Bewertung der Leistungen'!V55))</f>
        <v/>
      </c>
      <c r="V45" t="str">
        <f>IF(J45="Nein","",IF($H45="","",'3a. Bewertung der Leistungen'!X55))</f>
        <v/>
      </c>
      <c r="W45" t="str">
        <f>IF($H45="","",'3a. Bewertung der Leistungen'!Z55)</f>
        <v/>
      </c>
      <c r="Y45" t="str">
        <f>IF('3b. Individualkosten'!L51="","",'3b. Individualkosten'!L51)</f>
        <v/>
      </c>
      <c r="Z45" s="32" t="str">
        <f>IF('3b. Individualkosten'!M51="","",'3b. Individualkosten'!M51)</f>
        <v/>
      </c>
      <c r="AA45" s="33" t="str">
        <f>IF('3b. Individualkosten'!N51="","",'3b. Individualkosten'!N51)</f>
        <v/>
      </c>
      <c r="AB45" s="33" t="str">
        <f>IF('3b. Individualkosten'!O51="","",'3b. Individualkosten'!O51)</f>
        <v/>
      </c>
      <c r="AC45" s="32">
        <f>IF('3b. Individualkosten'!P51="","",'3b. Individualkosten'!P51)</f>
        <v>0</v>
      </c>
      <c r="AD45" s="32">
        <f>IF('3b. Individualkosten'!Q51="","",'3b. Individualkosten'!Q51)</f>
        <v>0</v>
      </c>
      <c r="AE45" s="32" t="str">
        <f>IF('3b. Individualkosten'!R51="","",'3b. Individualkosten'!R51)</f>
        <v/>
      </c>
      <c r="AF45" s="32">
        <f>IF('3b. Individualkosten'!S51="","",'3b. Individualkosten'!S51)</f>
        <v>0</v>
      </c>
      <c r="AG45" s="32" t="str">
        <f>IF('3b. Individualkosten'!T51="","",'3b. Individualkosten'!T51)</f>
        <v/>
      </c>
      <c r="AH45" s="32">
        <f>IF('3b. Individualkosten'!U51="","",'3b. Individualkosten'!U51)</f>
        <v>0</v>
      </c>
      <c r="AI45" s="32" t="str">
        <f>IF('3b. Individualkosten'!V51="","",'3b. Individualkosten'!V51)</f>
        <v/>
      </c>
      <c r="AJ45" s="32">
        <f>IF('3b. Individualkosten'!W51="","",'3b. Individualkosten'!W51)</f>
        <v>0</v>
      </c>
      <c r="AK45" s="32">
        <f>IF('3b. Individualkosten'!X51="","",'3b. Individualkosten'!X51)</f>
        <v>0</v>
      </c>
      <c r="AL45" s="32" t="str">
        <f>IF('3b. Individualkosten'!Y51="","",'3b. Individualkosten'!Y51)</f>
        <v/>
      </c>
      <c r="AM45" s="32" t="str">
        <f>IF('3b. Individualkosten'!Z51="","",'3b. Individualkosten'!Z51)</f>
        <v/>
      </c>
      <c r="AN45" s="32" t="str">
        <f>IF('3b. Individualkosten'!AB51="","",'3b. Individualkosten'!AB51)</f>
        <v/>
      </c>
      <c r="AP45" s="34" t="str">
        <f>IF('4.2 Mitnutzungsquote'!K52="","",'4.2 Mitnutzungsquote'!M52)</f>
        <v/>
      </c>
      <c r="AQ45" s="34" t="str">
        <f>IF('4.2 Mitnutzungsquote'!$K52="","",'4.2 Mitnutzungsquote'!N52)</f>
        <v/>
      </c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X45" t="str">
        <f>IF('5. Bündelung zu Paketen'!$H71="","",IF('5. Bündelung zu Paketen'!$E$9="Nein","Ohne Paket",'5. Bündelung zu Paketen'!M71))</f>
        <v/>
      </c>
      <c r="BY45" t="str">
        <f>IF('5. Bündelung zu Paketen'!$H71="","",'5. Bündelung zu Paketen'!N71)</f>
        <v/>
      </c>
      <c r="BZ45" t="str">
        <f>IF('5. Bündelung zu Paketen'!P71="","",'5. Bündelung zu Paketen'!P71)</f>
        <v/>
      </c>
      <c r="CB45" s="34" t="str">
        <f t="shared" si="0"/>
        <v/>
      </c>
      <c r="CC45" s="38" t="str">
        <f t="shared" si="1"/>
        <v/>
      </c>
    </row>
    <row r="46" spans="1:81" x14ac:dyDescent="0.3">
      <c r="A46">
        <v>39</v>
      </c>
      <c r="B46" t="str">
        <f>IF('2. Erfassung der Leistungen'!B50="","",'2. Erfassung der Leistungen'!B50)</f>
        <v/>
      </c>
      <c r="C46" t="str">
        <f>IF('2. Erfassung der Leistungen'!C50="","",'2. Erfassung der Leistungen'!C50)</f>
        <v/>
      </c>
      <c r="D46" t="str">
        <f>IF('2. Erfassung der Leistungen'!E50="","",'2. Erfassung der Leistungen'!E50)</f>
        <v/>
      </c>
      <c r="E46" t="str">
        <f>IF('2. Erfassung der Leistungen'!F50="","",'2. Erfassung der Leistungen'!F50)</f>
        <v/>
      </c>
      <c r="F46" t="str">
        <f>IF('2. Erfassung der Leistungen'!G50="","",'2. Erfassung der Leistungen'!G50)</f>
        <v/>
      </c>
      <c r="G46" t="str">
        <f>IF('2. Erfassung der Leistungen'!H50="","",'2. Erfassung der Leistungen'!H50)</f>
        <v/>
      </c>
      <c r="H46" t="str">
        <f>IF(D46="","",IF('2. Erfassung der Leistungen'!I50="","",'2. Erfassung der Leistungen'!I50))</f>
        <v/>
      </c>
      <c r="J46" t="str">
        <f>IF($H46="","",'3a. Bewertung der Leistungen'!J56)</f>
        <v/>
      </c>
      <c r="K46" t="str">
        <f>IF(J46="Nein","",IF($H46="","",'3a. Bewertung der Leistungen'!L56))</f>
        <v/>
      </c>
      <c r="L46" t="str">
        <f>IF(J46="Nein","",IF($H46="","",'3a. Bewertung der Leistungen'!M56))</f>
        <v/>
      </c>
      <c r="M46" t="str">
        <f>IF(J46="Nein","",IF($H46="","",'3a. Bewertung der Leistungen'!N56))</f>
        <v/>
      </c>
      <c r="N46" t="str">
        <f>IF(J46="Nein","",IF($H46="","",'3a. Bewertung der Leistungen'!O56))</f>
        <v/>
      </c>
      <c r="O46" t="str">
        <f>IF(J46="Nein","",IF($H46="","",'3a. Bewertung der Leistungen'!P56))</f>
        <v/>
      </c>
      <c r="P46" t="str">
        <f>IF(J46="Nein","",IF($H46="","",'3a. Bewertung der Leistungen'!Q56))</f>
        <v/>
      </c>
      <c r="Q46" t="str">
        <f>IF(J46="Nein","",IF($H46="","",'3a. Bewertung der Leistungen'!R56))</f>
        <v/>
      </c>
      <c r="R46" t="str">
        <f>IF(J46="Nein","",IF($H46="","",'3a. Bewertung der Leistungen'!S56))</f>
        <v/>
      </c>
      <c r="S46" t="str">
        <f>IF(J46="Nein","",IF($H46="","",'3a. Bewertung der Leistungen'!T56))</f>
        <v/>
      </c>
      <c r="T46" t="str">
        <f>IF(J46="Nein","",IF($H46="","",'3a. Bewertung der Leistungen'!U56))</f>
        <v/>
      </c>
      <c r="U46" t="str">
        <f>IF(J46="Nein","",IF($H46="","",'3a. Bewertung der Leistungen'!V56))</f>
        <v/>
      </c>
      <c r="V46" t="str">
        <f>IF(J46="Nein","",IF($H46="","",'3a. Bewertung der Leistungen'!X56))</f>
        <v/>
      </c>
      <c r="W46" t="str">
        <f>IF($H46="","",'3a. Bewertung der Leistungen'!Z56)</f>
        <v/>
      </c>
      <c r="Y46" t="str">
        <f>IF('3b. Individualkosten'!L52="","",'3b. Individualkosten'!L52)</f>
        <v/>
      </c>
      <c r="Z46" s="32" t="str">
        <f>IF('3b. Individualkosten'!M52="","",'3b. Individualkosten'!M52)</f>
        <v/>
      </c>
      <c r="AA46" s="33" t="str">
        <f>IF('3b. Individualkosten'!N52="","",'3b. Individualkosten'!N52)</f>
        <v/>
      </c>
      <c r="AB46" s="33" t="str">
        <f>IF('3b. Individualkosten'!O52="","",'3b. Individualkosten'!O52)</f>
        <v/>
      </c>
      <c r="AC46" s="32">
        <f>IF('3b. Individualkosten'!P52="","",'3b. Individualkosten'!P52)</f>
        <v>0</v>
      </c>
      <c r="AD46" s="32">
        <f>IF('3b. Individualkosten'!Q52="","",'3b. Individualkosten'!Q52)</f>
        <v>0</v>
      </c>
      <c r="AE46" s="32" t="str">
        <f>IF('3b. Individualkosten'!R52="","",'3b. Individualkosten'!R52)</f>
        <v/>
      </c>
      <c r="AF46" s="32">
        <f>IF('3b. Individualkosten'!S52="","",'3b. Individualkosten'!S52)</f>
        <v>0</v>
      </c>
      <c r="AG46" s="32" t="str">
        <f>IF('3b. Individualkosten'!T52="","",'3b. Individualkosten'!T52)</f>
        <v/>
      </c>
      <c r="AH46" s="32">
        <f>IF('3b. Individualkosten'!U52="","",'3b. Individualkosten'!U52)</f>
        <v>0</v>
      </c>
      <c r="AI46" s="32" t="str">
        <f>IF('3b. Individualkosten'!V52="","",'3b. Individualkosten'!V52)</f>
        <v/>
      </c>
      <c r="AJ46" s="32">
        <f>IF('3b. Individualkosten'!W52="","",'3b. Individualkosten'!W52)</f>
        <v>0</v>
      </c>
      <c r="AK46" s="32">
        <f>IF('3b. Individualkosten'!X52="","",'3b. Individualkosten'!X52)</f>
        <v>0</v>
      </c>
      <c r="AL46" s="32" t="str">
        <f>IF('3b. Individualkosten'!Y52="","",'3b. Individualkosten'!Y52)</f>
        <v/>
      </c>
      <c r="AM46" s="32" t="str">
        <f>IF('3b. Individualkosten'!Z52="","",'3b. Individualkosten'!Z52)</f>
        <v/>
      </c>
      <c r="AN46" s="32" t="str">
        <f>IF('3b. Individualkosten'!AB52="","",'3b. Individualkosten'!AB52)</f>
        <v/>
      </c>
      <c r="AP46" s="34" t="str">
        <f>IF('4.2 Mitnutzungsquote'!K53="","",'4.2 Mitnutzungsquote'!M53)</f>
        <v/>
      </c>
      <c r="AQ46" s="34" t="str">
        <f>IF('4.2 Mitnutzungsquote'!$K53="","",'4.2 Mitnutzungsquote'!N53)</f>
        <v/>
      </c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X46" t="str">
        <f>IF('5. Bündelung zu Paketen'!$H72="","",IF('5. Bündelung zu Paketen'!$E$9="Nein","Ohne Paket",'5. Bündelung zu Paketen'!M72))</f>
        <v/>
      </c>
      <c r="BY46" t="str">
        <f>IF('5. Bündelung zu Paketen'!$H72="","",'5. Bündelung zu Paketen'!N72)</f>
        <v/>
      </c>
      <c r="BZ46" t="str">
        <f>IF('5. Bündelung zu Paketen'!P72="","",'5. Bündelung zu Paketen'!P72)</f>
        <v/>
      </c>
      <c r="CB46" s="34" t="str">
        <f t="shared" si="0"/>
        <v/>
      </c>
      <c r="CC46" s="38" t="str">
        <f t="shared" si="1"/>
        <v/>
      </c>
    </row>
    <row r="47" spans="1:81" x14ac:dyDescent="0.3">
      <c r="A47">
        <v>40</v>
      </c>
      <c r="B47" t="str">
        <f>IF('2. Erfassung der Leistungen'!B51="","",'2. Erfassung der Leistungen'!B51)</f>
        <v/>
      </c>
      <c r="C47" t="str">
        <f>IF('2. Erfassung der Leistungen'!C51="","",'2. Erfassung der Leistungen'!C51)</f>
        <v/>
      </c>
      <c r="D47" t="str">
        <f>IF('2. Erfassung der Leistungen'!E51="","",'2. Erfassung der Leistungen'!E51)</f>
        <v/>
      </c>
      <c r="E47" t="str">
        <f>IF('2. Erfassung der Leistungen'!F51="","",'2. Erfassung der Leistungen'!F51)</f>
        <v/>
      </c>
      <c r="F47" t="str">
        <f>IF('2. Erfassung der Leistungen'!G51="","",'2. Erfassung der Leistungen'!G51)</f>
        <v/>
      </c>
      <c r="G47" t="str">
        <f>IF('2. Erfassung der Leistungen'!H51="","",'2. Erfassung der Leistungen'!H51)</f>
        <v/>
      </c>
      <c r="H47" t="str">
        <f>IF(D47="","",IF('2. Erfassung der Leistungen'!I51="","",'2. Erfassung der Leistungen'!I51))</f>
        <v/>
      </c>
      <c r="J47" t="str">
        <f>IF($H47="","",'3a. Bewertung der Leistungen'!J57)</f>
        <v/>
      </c>
      <c r="K47" t="str">
        <f>IF(J47="Nein","",IF($H47="","",'3a. Bewertung der Leistungen'!L57))</f>
        <v/>
      </c>
      <c r="L47" t="str">
        <f>IF(J47="Nein","",IF($H47="","",'3a. Bewertung der Leistungen'!M57))</f>
        <v/>
      </c>
      <c r="M47" t="str">
        <f>IF(J47="Nein","",IF($H47="","",'3a. Bewertung der Leistungen'!N57))</f>
        <v/>
      </c>
      <c r="N47" t="str">
        <f>IF(J47="Nein","",IF($H47="","",'3a. Bewertung der Leistungen'!O57))</f>
        <v/>
      </c>
      <c r="O47" t="str">
        <f>IF(J47="Nein","",IF($H47="","",'3a. Bewertung der Leistungen'!P57))</f>
        <v/>
      </c>
      <c r="P47" t="str">
        <f>IF(J47="Nein","",IF($H47="","",'3a. Bewertung der Leistungen'!Q57))</f>
        <v/>
      </c>
      <c r="Q47" t="str">
        <f>IF(J47="Nein","",IF($H47="","",'3a. Bewertung der Leistungen'!R57))</f>
        <v/>
      </c>
      <c r="R47" t="str">
        <f>IF(J47="Nein","",IF($H47="","",'3a. Bewertung der Leistungen'!S57))</f>
        <v/>
      </c>
      <c r="S47" t="str">
        <f>IF(J47="Nein","",IF($H47="","",'3a. Bewertung der Leistungen'!T57))</f>
        <v/>
      </c>
      <c r="T47" t="str">
        <f>IF(J47="Nein","",IF($H47="","",'3a. Bewertung der Leistungen'!U57))</f>
        <v/>
      </c>
      <c r="U47" t="str">
        <f>IF(J47="Nein","",IF($H47="","",'3a. Bewertung der Leistungen'!V57))</f>
        <v/>
      </c>
      <c r="V47" t="str">
        <f>IF(J47="Nein","",IF($H47="","",'3a. Bewertung der Leistungen'!X57))</f>
        <v/>
      </c>
      <c r="W47" t="str">
        <f>IF($H47="","",'3a. Bewertung der Leistungen'!Z57)</f>
        <v/>
      </c>
      <c r="Y47" t="str">
        <f>IF('3b. Individualkosten'!L53="","",'3b. Individualkosten'!L53)</f>
        <v/>
      </c>
      <c r="Z47" s="32" t="str">
        <f>IF('3b. Individualkosten'!M53="","",'3b. Individualkosten'!M53)</f>
        <v/>
      </c>
      <c r="AA47" s="33" t="str">
        <f>IF('3b. Individualkosten'!N53="","",'3b. Individualkosten'!N53)</f>
        <v/>
      </c>
      <c r="AB47" s="33" t="str">
        <f>IF('3b. Individualkosten'!O53="","",'3b. Individualkosten'!O53)</f>
        <v/>
      </c>
      <c r="AC47" s="32">
        <f>IF('3b. Individualkosten'!P53="","",'3b. Individualkosten'!P53)</f>
        <v>0</v>
      </c>
      <c r="AD47" s="32">
        <f>IF('3b. Individualkosten'!Q53="","",'3b. Individualkosten'!Q53)</f>
        <v>0</v>
      </c>
      <c r="AE47" s="32" t="str">
        <f>IF('3b. Individualkosten'!R53="","",'3b. Individualkosten'!R53)</f>
        <v/>
      </c>
      <c r="AF47" s="32">
        <f>IF('3b. Individualkosten'!S53="","",'3b. Individualkosten'!S53)</f>
        <v>0</v>
      </c>
      <c r="AG47" s="32" t="str">
        <f>IF('3b. Individualkosten'!T53="","",'3b. Individualkosten'!T53)</f>
        <v/>
      </c>
      <c r="AH47" s="32">
        <f>IF('3b. Individualkosten'!U53="","",'3b. Individualkosten'!U53)</f>
        <v>0</v>
      </c>
      <c r="AI47" s="32" t="str">
        <f>IF('3b. Individualkosten'!V53="","",'3b. Individualkosten'!V53)</f>
        <v/>
      </c>
      <c r="AJ47" s="32">
        <f>IF('3b. Individualkosten'!W53="","",'3b. Individualkosten'!W53)</f>
        <v>0</v>
      </c>
      <c r="AK47" s="32">
        <f>IF('3b. Individualkosten'!X53="","",'3b. Individualkosten'!X53)</f>
        <v>0</v>
      </c>
      <c r="AL47" s="32" t="str">
        <f>IF('3b. Individualkosten'!Y53="","",'3b. Individualkosten'!Y53)</f>
        <v/>
      </c>
      <c r="AM47" s="32" t="str">
        <f>IF('3b. Individualkosten'!Z53="","",'3b. Individualkosten'!Z53)</f>
        <v/>
      </c>
      <c r="AN47" s="32" t="str">
        <f>IF('3b. Individualkosten'!AB53="","",'3b. Individualkosten'!AB53)</f>
        <v/>
      </c>
      <c r="AP47" s="34" t="str">
        <f>IF('4.2 Mitnutzungsquote'!K54="","",'4.2 Mitnutzungsquote'!M54)</f>
        <v/>
      </c>
      <c r="AQ47" s="34" t="str">
        <f>IF('4.2 Mitnutzungsquote'!$K54="","",'4.2 Mitnutzungsquote'!N54)</f>
        <v/>
      </c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X47" t="str">
        <f>IF('5. Bündelung zu Paketen'!$H73="","",IF('5. Bündelung zu Paketen'!$E$9="Nein","Ohne Paket",'5. Bündelung zu Paketen'!M73))</f>
        <v/>
      </c>
      <c r="BY47" t="str">
        <f>IF('5. Bündelung zu Paketen'!$H73="","",'5. Bündelung zu Paketen'!N73)</f>
        <v/>
      </c>
      <c r="BZ47" t="str">
        <f>IF('5. Bündelung zu Paketen'!P73="","",'5. Bündelung zu Paketen'!P73)</f>
        <v/>
      </c>
      <c r="CB47" s="34" t="str">
        <f t="shared" si="0"/>
        <v/>
      </c>
      <c r="CC47" s="38" t="str">
        <f t="shared" si="1"/>
        <v/>
      </c>
    </row>
    <row r="48" spans="1:81" x14ac:dyDescent="0.3">
      <c r="A48">
        <v>41</v>
      </c>
      <c r="B48" t="str">
        <f>IF('2. Erfassung der Leistungen'!B52="","",'2. Erfassung der Leistungen'!B52)</f>
        <v/>
      </c>
      <c r="C48" t="str">
        <f>IF('2. Erfassung der Leistungen'!C52="","",'2. Erfassung der Leistungen'!C52)</f>
        <v/>
      </c>
      <c r="D48" t="str">
        <f>IF('2. Erfassung der Leistungen'!E52="","",'2. Erfassung der Leistungen'!E52)</f>
        <v/>
      </c>
      <c r="E48" t="str">
        <f>IF('2. Erfassung der Leistungen'!F52="","",'2. Erfassung der Leistungen'!F52)</f>
        <v/>
      </c>
      <c r="F48" t="str">
        <f>IF('2. Erfassung der Leistungen'!G52="","",'2. Erfassung der Leistungen'!G52)</f>
        <v/>
      </c>
      <c r="G48" t="str">
        <f>IF('2. Erfassung der Leistungen'!H52="","",'2. Erfassung der Leistungen'!H52)</f>
        <v/>
      </c>
      <c r="H48" t="str">
        <f>IF(D48="","",IF('2. Erfassung der Leistungen'!I52="","",'2. Erfassung der Leistungen'!I52))</f>
        <v/>
      </c>
      <c r="J48" t="str">
        <f>IF($H48="","",'3a. Bewertung der Leistungen'!J58)</f>
        <v/>
      </c>
      <c r="K48" t="str">
        <f>IF(J48="Nein","",IF($H48="","",'3a. Bewertung der Leistungen'!L58))</f>
        <v/>
      </c>
      <c r="L48" t="str">
        <f>IF(J48="Nein","",IF($H48="","",'3a. Bewertung der Leistungen'!M58))</f>
        <v/>
      </c>
      <c r="M48" t="str">
        <f>IF(J48="Nein","",IF($H48="","",'3a. Bewertung der Leistungen'!N58))</f>
        <v/>
      </c>
      <c r="N48" t="str">
        <f>IF(J48="Nein","",IF($H48="","",'3a. Bewertung der Leistungen'!O58))</f>
        <v/>
      </c>
      <c r="O48" t="str">
        <f>IF(J48="Nein","",IF($H48="","",'3a. Bewertung der Leistungen'!P58))</f>
        <v/>
      </c>
      <c r="P48" t="str">
        <f>IF(J48="Nein","",IF($H48="","",'3a. Bewertung der Leistungen'!Q58))</f>
        <v/>
      </c>
      <c r="Q48" t="str">
        <f>IF(J48="Nein","",IF($H48="","",'3a. Bewertung der Leistungen'!R58))</f>
        <v/>
      </c>
      <c r="R48" t="str">
        <f>IF(J48="Nein","",IF($H48="","",'3a. Bewertung der Leistungen'!S58))</f>
        <v/>
      </c>
      <c r="S48" t="str">
        <f>IF(J48="Nein","",IF($H48="","",'3a. Bewertung der Leistungen'!T58))</f>
        <v/>
      </c>
      <c r="T48" t="str">
        <f>IF(J48="Nein","",IF($H48="","",'3a. Bewertung der Leistungen'!U58))</f>
        <v/>
      </c>
      <c r="U48" t="str">
        <f>IF(J48="Nein","",IF($H48="","",'3a. Bewertung der Leistungen'!V58))</f>
        <v/>
      </c>
      <c r="V48" t="str">
        <f>IF(J48="Nein","",IF($H48="","",'3a. Bewertung der Leistungen'!X58))</f>
        <v/>
      </c>
      <c r="W48" t="str">
        <f>IF($H48="","",'3a. Bewertung der Leistungen'!Z58)</f>
        <v/>
      </c>
      <c r="Y48" t="str">
        <f>IF('3b. Individualkosten'!L54="","",'3b. Individualkosten'!L54)</f>
        <v/>
      </c>
      <c r="Z48" s="32" t="str">
        <f>IF('3b. Individualkosten'!M54="","",'3b. Individualkosten'!M54)</f>
        <v/>
      </c>
      <c r="AA48" s="33" t="str">
        <f>IF('3b. Individualkosten'!N54="","",'3b. Individualkosten'!N54)</f>
        <v/>
      </c>
      <c r="AB48" s="33" t="str">
        <f>IF('3b. Individualkosten'!O54="","",'3b. Individualkosten'!O54)</f>
        <v/>
      </c>
      <c r="AC48" s="32">
        <f>IF('3b. Individualkosten'!P54="","",'3b. Individualkosten'!P54)</f>
        <v>0</v>
      </c>
      <c r="AD48" s="32">
        <f>IF('3b. Individualkosten'!Q54="","",'3b. Individualkosten'!Q54)</f>
        <v>0</v>
      </c>
      <c r="AE48" s="32" t="str">
        <f>IF('3b. Individualkosten'!R54="","",'3b. Individualkosten'!R54)</f>
        <v/>
      </c>
      <c r="AF48" s="32">
        <f>IF('3b. Individualkosten'!S54="","",'3b. Individualkosten'!S54)</f>
        <v>0</v>
      </c>
      <c r="AG48" s="32" t="str">
        <f>IF('3b. Individualkosten'!T54="","",'3b. Individualkosten'!T54)</f>
        <v/>
      </c>
      <c r="AH48" s="32">
        <f>IF('3b. Individualkosten'!U54="","",'3b. Individualkosten'!U54)</f>
        <v>0</v>
      </c>
      <c r="AI48" s="32" t="str">
        <f>IF('3b. Individualkosten'!V54="","",'3b. Individualkosten'!V54)</f>
        <v/>
      </c>
      <c r="AJ48" s="32">
        <f>IF('3b. Individualkosten'!W54="","",'3b. Individualkosten'!W54)</f>
        <v>0</v>
      </c>
      <c r="AK48" s="32">
        <f>IF('3b. Individualkosten'!X54="","",'3b. Individualkosten'!X54)</f>
        <v>0</v>
      </c>
      <c r="AL48" s="32" t="str">
        <f>IF('3b. Individualkosten'!Y54="","",'3b. Individualkosten'!Y54)</f>
        <v/>
      </c>
      <c r="AM48" s="32" t="str">
        <f>IF('3b. Individualkosten'!Z54="","",'3b. Individualkosten'!Z54)</f>
        <v/>
      </c>
      <c r="AN48" s="32" t="str">
        <f>IF('3b. Individualkosten'!AB54="","",'3b. Individualkosten'!AB54)</f>
        <v/>
      </c>
      <c r="AP48" s="34" t="str">
        <f>IF('4.2 Mitnutzungsquote'!K55="","",'4.2 Mitnutzungsquote'!M55)</f>
        <v/>
      </c>
      <c r="AQ48" s="34" t="str">
        <f>IF('4.2 Mitnutzungsquote'!$K55="","",'4.2 Mitnutzungsquote'!N55)</f>
        <v/>
      </c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X48" t="str">
        <f>IF('5. Bündelung zu Paketen'!$H74="","",IF('5. Bündelung zu Paketen'!$E$9="Nein","Ohne Paket",'5. Bündelung zu Paketen'!M74))</f>
        <v/>
      </c>
      <c r="BY48" t="str">
        <f>IF('5. Bündelung zu Paketen'!$H74="","",'5. Bündelung zu Paketen'!N74)</f>
        <v/>
      </c>
      <c r="BZ48" t="str">
        <f>IF('5. Bündelung zu Paketen'!P74="","",'5. Bündelung zu Paketen'!P74)</f>
        <v/>
      </c>
      <c r="CB48" s="34" t="str">
        <f t="shared" si="0"/>
        <v/>
      </c>
      <c r="CC48" s="38" t="str">
        <f t="shared" si="1"/>
        <v/>
      </c>
    </row>
    <row r="49" spans="1:81" x14ac:dyDescent="0.3">
      <c r="A49">
        <v>42</v>
      </c>
      <c r="B49" t="str">
        <f>IF('2. Erfassung der Leistungen'!B53="","",'2. Erfassung der Leistungen'!B53)</f>
        <v/>
      </c>
      <c r="C49" t="str">
        <f>IF('2. Erfassung der Leistungen'!C53="","",'2. Erfassung der Leistungen'!C53)</f>
        <v/>
      </c>
      <c r="D49" t="str">
        <f>IF('2. Erfassung der Leistungen'!E53="","",'2. Erfassung der Leistungen'!E53)</f>
        <v/>
      </c>
      <c r="E49" t="str">
        <f>IF('2. Erfassung der Leistungen'!F53="","",'2. Erfassung der Leistungen'!F53)</f>
        <v/>
      </c>
      <c r="F49" t="str">
        <f>IF('2. Erfassung der Leistungen'!G53="","",'2. Erfassung der Leistungen'!G53)</f>
        <v/>
      </c>
      <c r="G49" t="str">
        <f>IF('2. Erfassung der Leistungen'!H53="","",'2. Erfassung der Leistungen'!H53)</f>
        <v/>
      </c>
      <c r="H49" t="str">
        <f>IF(D49="","",IF('2. Erfassung der Leistungen'!I53="","",'2. Erfassung der Leistungen'!I53))</f>
        <v/>
      </c>
      <c r="J49" t="str">
        <f>IF($H49="","",'3a. Bewertung der Leistungen'!J59)</f>
        <v/>
      </c>
      <c r="K49" t="str">
        <f>IF(J49="Nein","",IF($H49="","",'3a. Bewertung der Leistungen'!L59))</f>
        <v/>
      </c>
      <c r="L49" t="str">
        <f>IF(J49="Nein","",IF($H49="","",'3a. Bewertung der Leistungen'!M59))</f>
        <v/>
      </c>
      <c r="M49" t="str">
        <f>IF(J49="Nein","",IF($H49="","",'3a. Bewertung der Leistungen'!N59))</f>
        <v/>
      </c>
      <c r="N49" t="str">
        <f>IF(J49="Nein","",IF($H49="","",'3a. Bewertung der Leistungen'!O59))</f>
        <v/>
      </c>
      <c r="O49" t="str">
        <f>IF(J49="Nein","",IF($H49="","",'3a. Bewertung der Leistungen'!P59))</f>
        <v/>
      </c>
      <c r="P49" t="str">
        <f>IF(J49="Nein","",IF($H49="","",'3a. Bewertung der Leistungen'!Q59))</f>
        <v/>
      </c>
      <c r="Q49" t="str">
        <f>IF(J49="Nein","",IF($H49="","",'3a. Bewertung der Leistungen'!R59))</f>
        <v/>
      </c>
      <c r="R49" t="str">
        <f>IF(J49="Nein","",IF($H49="","",'3a. Bewertung der Leistungen'!S59))</f>
        <v/>
      </c>
      <c r="S49" t="str">
        <f>IF(J49="Nein","",IF($H49="","",'3a. Bewertung der Leistungen'!T59))</f>
        <v/>
      </c>
      <c r="T49" t="str">
        <f>IF(J49="Nein","",IF($H49="","",'3a. Bewertung der Leistungen'!U59))</f>
        <v/>
      </c>
      <c r="U49" t="str">
        <f>IF(J49="Nein","",IF($H49="","",'3a. Bewertung der Leistungen'!V59))</f>
        <v/>
      </c>
      <c r="V49" t="str">
        <f>IF(J49="Nein","",IF($H49="","",'3a. Bewertung der Leistungen'!X59))</f>
        <v/>
      </c>
      <c r="W49" t="str">
        <f>IF($H49="","",'3a. Bewertung der Leistungen'!Z59)</f>
        <v/>
      </c>
      <c r="Y49" t="str">
        <f>IF('3b. Individualkosten'!L55="","",'3b. Individualkosten'!L55)</f>
        <v/>
      </c>
      <c r="Z49" s="32" t="str">
        <f>IF('3b. Individualkosten'!M55="","",'3b. Individualkosten'!M55)</f>
        <v/>
      </c>
      <c r="AA49" s="33" t="str">
        <f>IF('3b. Individualkosten'!N55="","",'3b. Individualkosten'!N55)</f>
        <v/>
      </c>
      <c r="AB49" s="33" t="str">
        <f>IF('3b. Individualkosten'!O55="","",'3b. Individualkosten'!O55)</f>
        <v/>
      </c>
      <c r="AC49" s="32">
        <f>IF('3b. Individualkosten'!P55="","",'3b. Individualkosten'!P55)</f>
        <v>0</v>
      </c>
      <c r="AD49" s="32">
        <f>IF('3b. Individualkosten'!Q55="","",'3b. Individualkosten'!Q55)</f>
        <v>0</v>
      </c>
      <c r="AE49" s="32" t="str">
        <f>IF('3b. Individualkosten'!R55="","",'3b. Individualkosten'!R55)</f>
        <v/>
      </c>
      <c r="AF49" s="32">
        <f>IF('3b. Individualkosten'!S55="","",'3b. Individualkosten'!S55)</f>
        <v>0</v>
      </c>
      <c r="AG49" s="32" t="str">
        <f>IF('3b. Individualkosten'!T55="","",'3b. Individualkosten'!T55)</f>
        <v/>
      </c>
      <c r="AH49" s="32">
        <f>IF('3b. Individualkosten'!U55="","",'3b. Individualkosten'!U55)</f>
        <v>0</v>
      </c>
      <c r="AI49" s="32" t="str">
        <f>IF('3b. Individualkosten'!V55="","",'3b. Individualkosten'!V55)</f>
        <v/>
      </c>
      <c r="AJ49" s="32">
        <f>IF('3b. Individualkosten'!W55="","",'3b. Individualkosten'!W55)</f>
        <v>0</v>
      </c>
      <c r="AK49" s="32">
        <f>IF('3b. Individualkosten'!X55="","",'3b. Individualkosten'!X55)</f>
        <v>0</v>
      </c>
      <c r="AL49" s="32" t="str">
        <f>IF('3b. Individualkosten'!Y55="","",'3b. Individualkosten'!Y55)</f>
        <v/>
      </c>
      <c r="AM49" s="32" t="str">
        <f>IF('3b. Individualkosten'!Z55="","",'3b. Individualkosten'!Z55)</f>
        <v/>
      </c>
      <c r="AN49" s="32" t="str">
        <f>IF('3b. Individualkosten'!AB55="","",'3b. Individualkosten'!AB55)</f>
        <v/>
      </c>
      <c r="AP49" s="34" t="str">
        <f>IF('4.2 Mitnutzungsquote'!K56="","",'4.2 Mitnutzungsquote'!M56)</f>
        <v/>
      </c>
      <c r="AQ49" s="34" t="str">
        <f>IF('4.2 Mitnutzungsquote'!$K56="","",'4.2 Mitnutzungsquote'!N56)</f>
        <v/>
      </c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X49" t="str">
        <f>IF('5. Bündelung zu Paketen'!$H75="","",IF('5. Bündelung zu Paketen'!$E$9="Nein","Ohne Paket",'5. Bündelung zu Paketen'!M75))</f>
        <v/>
      </c>
      <c r="BY49" t="str">
        <f>IF('5. Bündelung zu Paketen'!$H75="","",'5. Bündelung zu Paketen'!N75)</f>
        <v/>
      </c>
      <c r="BZ49" t="str">
        <f>IF('5. Bündelung zu Paketen'!P75="","",'5. Bündelung zu Paketen'!P75)</f>
        <v/>
      </c>
      <c r="CB49" s="34" t="str">
        <f t="shared" si="0"/>
        <v/>
      </c>
      <c r="CC49" s="38" t="str">
        <f t="shared" si="1"/>
        <v/>
      </c>
    </row>
    <row r="50" spans="1:81" x14ac:dyDescent="0.3">
      <c r="A50">
        <v>43</v>
      </c>
      <c r="B50" t="str">
        <f>IF('2. Erfassung der Leistungen'!B54="","",'2. Erfassung der Leistungen'!B54)</f>
        <v/>
      </c>
      <c r="C50" t="str">
        <f>IF('2. Erfassung der Leistungen'!C54="","",'2. Erfassung der Leistungen'!C54)</f>
        <v/>
      </c>
      <c r="D50" t="str">
        <f>IF('2. Erfassung der Leistungen'!E54="","",'2. Erfassung der Leistungen'!E54)</f>
        <v/>
      </c>
      <c r="E50" t="str">
        <f>IF('2. Erfassung der Leistungen'!F54="","",'2. Erfassung der Leistungen'!F54)</f>
        <v/>
      </c>
      <c r="F50" t="str">
        <f>IF('2. Erfassung der Leistungen'!G54="","",'2. Erfassung der Leistungen'!G54)</f>
        <v/>
      </c>
      <c r="G50" t="str">
        <f>IF('2. Erfassung der Leistungen'!H54="","",'2. Erfassung der Leistungen'!H54)</f>
        <v/>
      </c>
      <c r="H50" t="str">
        <f>IF(D50="","",IF('2. Erfassung der Leistungen'!I54="","",'2. Erfassung der Leistungen'!I54))</f>
        <v/>
      </c>
      <c r="J50" t="str">
        <f>IF($H50="","",'3a. Bewertung der Leistungen'!J60)</f>
        <v/>
      </c>
      <c r="K50" t="str">
        <f>IF(J50="Nein","",IF($H50="","",'3a. Bewertung der Leistungen'!L60))</f>
        <v/>
      </c>
      <c r="L50" t="str">
        <f>IF(J50="Nein","",IF($H50="","",'3a. Bewertung der Leistungen'!M60))</f>
        <v/>
      </c>
      <c r="M50" t="str">
        <f>IF(J50="Nein","",IF($H50="","",'3a. Bewertung der Leistungen'!N60))</f>
        <v/>
      </c>
      <c r="N50" t="str">
        <f>IF(J50="Nein","",IF($H50="","",'3a. Bewertung der Leistungen'!O60))</f>
        <v/>
      </c>
      <c r="O50" t="str">
        <f>IF(J50="Nein","",IF($H50="","",'3a. Bewertung der Leistungen'!P60))</f>
        <v/>
      </c>
      <c r="P50" t="str">
        <f>IF(J50="Nein","",IF($H50="","",'3a. Bewertung der Leistungen'!Q60))</f>
        <v/>
      </c>
      <c r="Q50" t="str">
        <f>IF(J50="Nein","",IF($H50="","",'3a. Bewertung der Leistungen'!R60))</f>
        <v/>
      </c>
      <c r="R50" t="str">
        <f>IF(J50="Nein","",IF($H50="","",'3a. Bewertung der Leistungen'!S60))</f>
        <v/>
      </c>
      <c r="S50" t="str">
        <f>IF(J50="Nein","",IF($H50="","",'3a. Bewertung der Leistungen'!T60))</f>
        <v/>
      </c>
      <c r="T50" t="str">
        <f>IF(J50="Nein","",IF($H50="","",'3a. Bewertung der Leistungen'!U60))</f>
        <v/>
      </c>
      <c r="U50" t="str">
        <f>IF(J50="Nein","",IF($H50="","",'3a. Bewertung der Leistungen'!V60))</f>
        <v/>
      </c>
      <c r="V50" t="str">
        <f>IF(J50="Nein","",IF($H50="","",'3a. Bewertung der Leistungen'!X60))</f>
        <v/>
      </c>
      <c r="W50" t="str">
        <f>IF($H50="","",'3a. Bewertung der Leistungen'!Z60)</f>
        <v/>
      </c>
      <c r="Y50" t="str">
        <f>IF('3b. Individualkosten'!L56="","",'3b. Individualkosten'!L56)</f>
        <v/>
      </c>
      <c r="Z50" s="32" t="str">
        <f>IF('3b. Individualkosten'!M56="","",'3b. Individualkosten'!M56)</f>
        <v/>
      </c>
      <c r="AA50" s="33" t="str">
        <f>IF('3b. Individualkosten'!N56="","",'3b. Individualkosten'!N56)</f>
        <v/>
      </c>
      <c r="AB50" s="33" t="str">
        <f>IF('3b. Individualkosten'!O56="","",'3b. Individualkosten'!O56)</f>
        <v/>
      </c>
      <c r="AC50" s="32">
        <f>IF('3b. Individualkosten'!P56="","",'3b. Individualkosten'!P56)</f>
        <v>0</v>
      </c>
      <c r="AD50" s="32">
        <f>IF('3b. Individualkosten'!Q56="","",'3b. Individualkosten'!Q56)</f>
        <v>0</v>
      </c>
      <c r="AE50" s="32" t="str">
        <f>IF('3b. Individualkosten'!R56="","",'3b. Individualkosten'!R56)</f>
        <v/>
      </c>
      <c r="AF50" s="32">
        <f>IF('3b. Individualkosten'!S56="","",'3b. Individualkosten'!S56)</f>
        <v>0</v>
      </c>
      <c r="AG50" s="32" t="str">
        <f>IF('3b. Individualkosten'!T56="","",'3b. Individualkosten'!T56)</f>
        <v/>
      </c>
      <c r="AH50" s="32">
        <f>IF('3b. Individualkosten'!U56="","",'3b. Individualkosten'!U56)</f>
        <v>0</v>
      </c>
      <c r="AI50" s="32" t="str">
        <f>IF('3b. Individualkosten'!V56="","",'3b. Individualkosten'!V56)</f>
        <v/>
      </c>
      <c r="AJ50" s="32">
        <f>IF('3b. Individualkosten'!W56="","",'3b. Individualkosten'!W56)</f>
        <v>0</v>
      </c>
      <c r="AK50" s="32">
        <f>IF('3b. Individualkosten'!X56="","",'3b. Individualkosten'!X56)</f>
        <v>0</v>
      </c>
      <c r="AL50" s="32" t="str">
        <f>IF('3b. Individualkosten'!Y56="","",'3b. Individualkosten'!Y56)</f>
        <v/>
      </c>
      <c r="AM50" s="32" t="str">
        <f>IF('3b. Individualkosten'!Z56="","",'3b. Individualkosten'!Z56)</f>
        <v/>
      </c>
      <c r="AN50" s="32" t="str">
        <f>IF('3b. Individualkosten'!AB56="","",'3b. Individualkosten'!AB56)</f>
        <v/>
      </c>
      <c r="AP50" s="34" t="str">
        <f>IF('4.2 Mitnutzungsquote'!K57="","",'4.2 Mitnutzungsquote'!M57)</f>
        <v/>
      </c>
      <c r="AQ50" s="34" t="str">
        <f>IF('4.2 Mitnutzungsquote'!$K57="","",'4.2 Mitnutzungsquote'!N57)</f>
        <v/>
      </c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X50" t="str">
        <f>IF('5. Bündelung zu Paketen'!$H76="","",IF('5. Bündelung zu Paketen'!$E$9="Nein","Ohne Paket",'5. Bündelung zu Paketen'!M76))</f>
        <v/>
      </c>
      <c r="BY50" t="str">
        <f>IF('5. Bündelung zu Paketen'!$H76="","",'5. Bündelung zu Paketen'!N76)</f>
        <v/>
      </c>
      <c r="BZ50" t="str">
        <f>IF('5. Bündelung zu Paketen'!P76="","",'5. Bündelung zu Paketen'!P76)</f>
        <v/>
      </c>
      <c r="CB50" s="34" t="str">
        <f t="shared" si="0"/>
        <v/>
      </c>
      <c r="CC50" s="38" t="str">
        <f t="shared" si="1"/>
        <v/>
      </c>
    </row>
    <row r="51" spans="1:81" x14ac:dyDescent="0.3">
      <c r="A51">
        <v>44</v>
      </c>
      <c r="B51" t="str">
        <f>IF('2. Erfassung der Leistungen'!B55="","",'2. Erfassung der Leistungen'!B55)</f>
        <v/>
      </c>
      <c r="C51" t="str">
        <f>IF('2. Erfassung der Leistungen'!C55="","",'2. Erfassung der Leistungen'!C55)</f>
        <v/>
      </c>
      <c r="D51" t="str">
        <f>IF('2. Erfassung der Leistungen'!E55="","",'2. Erfassung der Leistungen'!E55)</f>
        <v/>
      </c>
      <c r="E51" t="str">
        <f>IF('2. Erfassung der Leistungen'!F55="","",'2. Erfassung der Leistungen'!F55)</f>
        <v/>
      </c>
      <c r="F51" t="str">
        <f>IF('2. Erfassung der Leistungen'!G55="","",'2. Erfassung der Leistungen'!G55)</f>
        <v/>
      </c>
      <c r="G51" t="str">
        <f>IF('2. Erfassung der Leistungen'!H55="","",'2. Erfassung der Leistungen'!H55)</f>
        <v/>
      </c>
      <c r="H51" t="str">
        <f>IF(D51="","",IF('2. Erfassung der Leistungen'!I55="","",'2. Erfassung der Leistungen'!I55))</f>
        <v/>
      </c>
      <c r="J51" t="str">
        <f>IF($H51="","",'3a. Bewertung der Leistungen'!J61)</f>
        <v/>
      </c>
      <c r="K51" t="str">
        <f>IF(J51="Nein","",IF($H51="","",'3a. Bewertung der Leistungen'!L61))</f>
        <v/>
      </c>
      <c r="L51" t="str">
        <f>IF(J51="Nein","",IF($H51="","",'3a. Bewertung der Leistungen'!M61))</f>
        <v/>
      </c>
      <c r="M51" t="str">
        <f>IF(J51="Nein","",IF($H51="","",'3a. Bewertung der Leistungen'!N61))</f>
        <v/>
      </c>
      <c r="N51" t="str">
        <f>IF(J51="Nein","",IF($H51="","",'3a. Bewertung der Leistungen'!O61))</f>
        <v/>
      </c>
      <c r="O51" t="str">
        <f>IF(J51="Nein","",IF($H51="","",'3a. Bewertung der Leistungen'!P61))</f>
        <v/>
      </c>
      <c r="P51" t="str">
        <f>IF(J51="Nein","",IF($H51="","",'3a. Bewertung der Leistungen'!Q61))</f>
        <v/>
      </c>
      <c r="Q51" t="str">
        <f>IF(J51="Nein","",IF($H51="","",'3a. Bewertung der Leistungen'!R61))</f>
        <v/>
      </c>
      <c r="R51" t="str">
        <f>IF(J51="Nein","",IF($H51="","",'3a. Bewertung der Leistungen'!S61))</f>
        <v/>
      </c>
      <c r="S51" t="str">
        <f>IF(J51="Nein","",IF($H51="","",'3a. Bewertung der Leistungen'!T61))</f>
        <v/>
      </c>
      <c r="T51" t="str">
        <f>IF(J51="Nein","",IF($H51="","",'3a. Bewertung der Leistungen'!U61))</f>
        <v/>
      </c>
      <c r="U51" t="str">
        <f>IF(J51="Nein","",IF($H51="","",'3a. Bewertung der Leistungen'!V61))</f>
        <v/>
      </c>
      <c r="V51" t="str">
        <f>IF(J51="Nein","",IF($H51="","",'3a. Bewertung der Leistungen'!X61))</f>
        <v/>
      </c>
      <c r="W51" t="str">
        <f>IF($H51="","",'3a. Bewertung der Leistungen'!Z61)</f>
        <v/>
      </c>
      <c r="Y51" t="str">
        <f>IF('3b. Individualkosten'!L57="","",'3b. Individualkosten'!L57)</f>
        <v/>
      </c>
      <c r="Z51" s="32" t="str">
        <f>IF('3b. Individualkosten'!M57="","",'3b. Individualkosten'!M57)</f>
        <v/>
      </c>
      <c r="AA51" s="33" t="str">
        <f>IF('3b. Individualkosten'!N57="","",'3b. Individualkosten'!N57)</f>
        <v/>
      </c>
      <c r="AB51" s="33" t="str">
        <f>IF('3b. Individualkosten'!O57="","",'3b. Individualkosten'!O57)</f>
        <v/>
      </c>
      <c r="AC51" s="32">
        <f>IF('3b. Individualkosten'!P57="","",'3b. Individualkosten'!P57)</f>
        <v>0</v>
      </c>
      <c r="AD51" s="32">
        <f>IF('3b. Individualkosten'!Q57="","",'3b. Individualkosten'!Q57)</f>
        <v>0</v>
      </c>
      <c r="AE51" s="32" t="str">
        <f>IF('3b. Individualkosten'!R57="","",'3b. Individualkosten'!R57)</f>
        <v/>
      </c>
      <c r="AF51" s="32">
        <f>IF('3b. Individualkosten'!S57="","",'3b. Individualkosten'!S57)</f>
        <v>0</v>
      </c>
      <c r="AG51" s="32" t="str">
        <f>IF('3b. Individualkosten'!T57="","",'3b. Individualkosten'!T57)</f>
        <v/>
      </c>
      <c r="AH51" s="32">
        <f>IF('3b. Individualkosten'!U57="","",'3b. Individualkosten'!U57)</f>
        <v>0</v>
      </c>
      <c r="AI51" s="32" t="str">
        <f>IF('3b. Individualkosten'!V57="","",'3b. Individualkosten'!V57)</f>
        <v/>
      </c>
      <c r="AJ51" s="32">
        <f>IF('3b. Individualkosten'!W57="","",'3b. Individualkosten'!W57)</f>
        <v>0</v>
      </c>
      <c r="AK51" s="32">
        <f>IF('3b. Individualkosten'!X57="","",'3b. Individualkosten'!X57)</f>
        <v>0</v>
      </c>
      <c r="AL51" s="32" t="str">
        <f>IF('3b. Individualkosten'!Y57="","",'3b. Individualkosten'!Y57)</f>
        <v/>
      </c>
      <c r="AM51" s="32" t="str">
        <f>IF('3b. Individualkosten'!Z57="","",'3b. Individualkosten'!Z57)</f>
        <v/>
      </c>
      <c r="AN51" s="32" t="str">
        <f>IF('3b. Individualkosten'!AB57="","",'3b. Individualkosten'!AB57)</f>
        <v/>
      </c>
      <c r="AP51" s="34" t="str">
        <f>IF('4.2 Mitnutzungsquote'!K58="","",'4.2 Mitnutzungsquote'!M58)</f>
        <v/>
      </c>
      <c r="AQ51" s="34" t="str">
        <f>IF('4.2 Mitnutzungsquote'!$K58="","",'4.2 Mitnutzungsquote'!N58)</f>
        <v/>
      </c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X51" t="str">
        <f>IF('5. Bündelung zu Paketen'!$H77="","",IF('5. Bündelung zu Paketen'!$E$9="Nein","Ohne Paket",'5. Bündelung zu Paketen'!M77))</f>
        <v/>
      </c>
      <c r="BY51" t="str">
        <f>IF('5. Bündelung zu Paketen'!$H77="","",'5. Bündelung zu Paketen'!N77)</f>
        <v/>
      </c>
      <c r="BZ51" t="str">
        <f>IF('5. Bündelung zu Paketen'!P77="","",'5. Bündelung zu Paketen'!P77)</f>
        <v/>
      </c>
      <c r="CB51" s="34" t="str">
        <f t="shared" si="0"/>
        <v/>
      </c>
      <c r="CC51" s="38" t="str">
        <f t="shared" si="1"/>
        <v/>
      </c>
    </row>
    <row r="52" spans="1:81" x14ac:dyDescent="0.3">
      <c r="A52">
        <v>45</v>
      </c>
      <c r="B52" t="str">
        <f>IF('2. Erfassung der Leistungen'!B56="","",'2. Erfassung der Leistungen'!B56)</f>
        <v/>
      </c>
      <c r="C52" t="str">
        <f>IF('2. Erfassung der Leistungen'!C56="","",'2. Erfassung der Leistungen'!C56)</f>
        <v/>
      </c>
      <c r="D52" t="str">
        <f>IF('2. Erfassung der Leistungen'!E56="","",'2. Erfassung der Leistungen'!E56)</f>
        <v/>
      </c>
      <c r="E52" t="str">
        <f>IF('2. Erfassung der Leistungen'!F56="","",'2. Erfassung der Leistungen'!F56)</f>
        <v/>
      </c>
      <c r="F52" t="str">
        <f>IF('2. Erfassung der Leistungen'!G56="","",'2. Erfassung der Leistungen'!G56)</f>
        <v/>
      </c>
      <c r="G52" t="str">
        <f>IF('2. Erfassung der Leistungen'!H56="","",'2. Erfassung der Leistungen'!H56)</f>
        <v/>
      </c>
      <c r="H52" t="str">
        <f>IF(D52="","",IF('2. Erfassung der Leistungen'!I56="","",'2. Erfassung der Leistungen'!I56))</f>
        <v/>
      </c>
      <c r="J52" t="str">
        <f>IF($H52="","",'3a. Bewertung der Leistungen'!J62)</f>
        <v/>
      </c>
      <c r="K52" t="str">
        <f>IF(J52="Nein","",IF($H52="","",'3a. Bewertung der Leistungen'!L62))</f>
        <v/>
      </c>
      <c r="L52" t="str">
        <f>IF(J52="Nein","",IF($H52="","",'3a. Bewertung der Leistungen'!M62))</f>
        <v/>
      </c>
      <c r="M52" t="str">
        <f>IF(J52="Nein","",IF($H52="","",'3a. Bewertung der Leistungen'!N62))</f>
        <v/>
      </c>
      <c r="N52" t="str">
        <f>IF(J52="Nein","",IF($H52="","",'3a. Bewertung der Leistungen'!O62))</f>
        <v/>
      </c>
      <c r="O52" t="str">
        <f>IF(J52="Nein","",IF($H52="","",'3a. Bewertung der Leistungen'!P62))</f>
        <v/>
      </c>
      <c r="P52" t="str">
        <f>IF(J52="Nein","",IF($H52="","",'3a. Bewertung der Leistungen'!Q62))</f>
        <v/>
      </c>
      <c r="Q52" t="str">
        <f>IF(J52="Nein","",IF($H52="","",'3a. Bewertung der Leistungen'!R62))</f>
        <v/>
      </c>
      <c r="R52" t="str">
        <f>IF(J52="Nein","",IF($H52="","",'3a. Bewertung der Leistungen'!S62))</f>
        <v/>
      </c>
      <c r="S52" t="str">
        <f>IF(J52="Nein","",IF($H52="","",'3a. Bewertung der Leistungen'!T62))</f>
        <v/>
      </c>
      <c r="T52" t="str">
        <f>IF(J52="Nein","",IF($H52="","",'3a. Bewertung der Leistungen'!U62))</f>
        <v/>
      </c>
      <c r="U52" t="str">
        <f>IF(J52="Nein","",IF($H52="","",'3a. Bewertung der Leistungen'!V62))</f>
        <v/>
      </c>
      <c r="V52" t="str">
        <f>IF(J52="Nein","",IF($H52="","",'3a. Bewertung der Leistungen'!X62))</f>
        <v/>
      </c>
      <c r="W52" t="str">
        <f>IF($H52="","",'3a. Bewertung der Leistungen'!Z62)</f>
        <v/>
      </c>
      <c r="Y52" t="str">
        <f>IF('3b. Individualkosten'!L58="","",'3b. Individualkosten'!L58)</f>
        <v/>
      </c>
      <c r="Z52" s="32" t="str">
        <f>IF('3b. Individualkosten'!M58="","",'3b. Individualkosten'!M58)</f>
        <v/>
      </c>
      <c r="AA52" s="33" t="str">
        <f>IF('3b. Individualkosten'!N58="","",'3b. Individualkosten'!N58)</f>
        <v/>
      </c>
      <c r="AB52" s="33" t="str">
        <f>IF('3b. Individualkosten'!O58="","",'3b. Individualkosten'!O58)</f>
        <v/>
      </c>
      <c r="AC52" s="32">
        <f>IF('3b. Individualkosten'!P58="","",'3b. Individualkosten'!P58)</f>
        <v>0</v>
      </c>
      <c r="AD52" s="32">
        <f>IF('3b. Individualkosten'!Q58="","",'3b. Individualkosten'!Q58)</f>
        <v>0</v>
      </c>
      <c r="AE52" s="32" t="str">
        <f>IF('3b. Individualkosten'!R58="","",'3b. Individualkosten'!R58)</f>
        <v/>
      </c>
      <c r="AF52" s="32">
        <f>IF('3b. Individualkosten'!S58="","",'3b. Individualkosten'!S58)</f>
        <v>0</v>
      </c>
      <c r="AG52" s="32" t="str">
        <f>IF('3b. Individualkosten'!T58="","",'3b. Individualkosten'!T58)</f>
        <v/>
      </c>
      <c r="AH52" s="32">
        <f>IF('3b. Individualkosten'!U58="","",'3b. Individualkosten'!U58)</f>
        <v>0</v>
      </c>
      <c r="AI52" s="32" t="str">
        <f>IF('3b. Individualkosten'!V58="","",'3b. Individualkosten'!V58)</f>
        <v/>
      </c>
      <c r="AJ52" s="32">
        <f>IF('3b. Individualkosten'!W58="","",'3b. Individualkosten'!W58)</f>
        <v>0</v>
      </c>
      <c r="AK52" s="32">
        <f>IF('3b. Individualkosten'!X58="","",'3b. Individualkosten'!X58)</f>
        <v>0</v>
      </c>
      <c r="AL52" s="32" t="str">
        <f>IF('3b. Individualkosten'!Y58="","",'3b. Individualkosten'!Y58)</f>
        <v/>
      </c>
      <c r="AM52" s="32" t="str">
        <f>IF('3b. Individualkosten'!Z58="","",'3b. Individualkosten'!Z58)</f>
        <v/>
      </c>
      <c r="AN52" s="32" t="str">
        <f>IF('3b. Individualkosten'!AB58="","",'3b. Individualkosten'!AB58)</f>
        <v/>
      </c>
      <c r="AP52" s="34" t="str">
        <f>IF('4.2 Mitnutzungsquote'!K59="","",'4.2 Mitnutzungsquote'!M59)</f>
        <v/>
      </c>
      <c r="AQ52" s="34" t="str">
        <f>IF('4.2 Mitnutzungsquote'!$K59="","",'4.2 Mitnutzungsquote'!N59)</f>
        <v/>
      </c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X52" t="str">
        <f>IF('5. Bündelung zu Paketen'!$H78="","",IF('5. Bündelung zu Paketen'!$E$9="Nein","Ohne Paket",'5. Bündelung zu Paketen'!M78))</f>
        <v/>
      </c>
      <c r="BY52" t="str">
        <f>IF('5. Bündelung zu Paketen'!$H78="","",'5. Bündelung zu Paketen'!N78)</f>
        <v/>
      </c>
      <c r="BZ52" t="str">
        <f>IF('5. Bündelung zu Paketen'!P78="","",'5. Bündelung zu Paketen'!P78)</f>
        <v/>
      </c>
      <c r="CB52" s="34" t="str">
        <f t="shared" si="0"/>
        <v/>
      </c>
      <c r="CC52" s="38" t="str">
        <f t="shared" si="1"/>
        <v/>
      </c>
    </row>
    <row r="53" spans="1:81" x14ac:dyDescent="0.3">
      <c r="A53">
        <v>46</v>
      </c>
      <c r="B53" t="str">
        <f>IF('2. Erfassung der Leistungen'!B57="","",'2. Erfassung der Leistungen'!B57)</f>
        <v/>
      </c>
      <c r="C53" t="str">
        <f>IF('2. Erfassung der Leistungen'!C57="","",'2. Erfassung der Leistungen'!C57)</f>
        <v/>
      </c>
      <c r="D53" t="str">
        <f>IF('2. Erfassung der Leistungen'!E57="","",'2. Erfassung der Leistungen'!E57)</f>
        <v/>
      </c>
      <c r="E53" t="str">
        <f>IF('2. Erfassung der Leistungen'!F57="","",'2. Erfassung der Leistungen'!F57)</f>
        <v/>
      </c>
      <c r="F53" t="str">
        <f>IF('2. Erfassung der Leistungen'!G57="","",'2. Erfassung der Leistungen'!G57)</f>
        <v/>
      </c>
      <c r="G53" t="str">
        <f>IF('2. Erfassung der Leistungen'!H57="","",'2. Erfassung der Leistungen'!H57)</f>
        <v/>
      </c>
      <c r="H53" t="str">
        <f>IF(D53="","",IF('2. Erfassung der Leistungen'!I57="","",'2. Erfassung der Leistungen'!I57))</f>
        <v/>
      </c>
      <c r="J53" t="str">
        <f>IF($H53="","",'3a. Bewertung der Leistungen'!J63)</f>
        <v/>
      </c>
      <c r="K53" t="str">
        <f>IF(J53="Nein","",IF($H53="","",'3a. Bewertung der Leistungen'!L63))</f>
        <v/>
      </c>
      <c r="L53" t="str">
        <f>IF(J53="Nein","",IF($H53="","",'3a. Bewertung der Leistungen'!M63))</f>
        <v/>
      </c>
      <c r="M53" t="str">
        <f>IF(J53="Nein","",IF($H53="","",'3a. Bewertung der Leistungen'!N63))</f>
        <v/>
      </c>
      <c r="N53" t="str">
        <f>IF(J53="Nein","",IF($H53="","",'3a. Bewertung der Leistungen'!O63))</f>
        <v/>
      </c>
      <c r="O53" t="str">
        <f>IF(J53="Nein","",IF($H53="","",'3a. Bewertung der Leistungen'!P63))</f>
        <v/>
      </c>
      <c r="P53" t="str">
        <f>IF(J53="Nein","",IF($H53="","",'3a. Bewertung der Leistungen'!Q63))</f>
        <v/>
      </c>
      <c r="Q53" t="str">
        <f>IF(J53="Nein","",IF($H53="","",'3a. Bewertung der Leistungen'!R63))</f>
        <v/>
      </c>
      <c r="R53" t="str">
        <f>IF(J53="Nein","",IF($H53="","",'3a. Bewertung der Leistungen'!S63))</f>
        <v/>
      </c>
      <c r="S53" t="str">
        <f>IF(J53="Nein","",IF($H53="","",'3a. Bewertung der Leistungen'!T63))</f>
        <v/>
      </c>
      <c r="T53" t="str">
        <f>IF(J53="Nein","",IF($H53="","",'3a. Bewertung der Leistungen'!U63))</f>
        <v/>
      </c>
      <c r="U53" t="str">
        <f>IF(J53="Nein","",IF($H53="","",'3a. Bewertung der Leistungen'!V63))</f>
        <v/>
      </c>
      <c r="V53" t="str">
        <f>IF(J53="Nein","",IF($H53="","",'3a. Bewertung der Leistungen'!X63))</f>
        <v/>
      </c>
      <c r="W53" t="str">
        <f>IF($H53="","",'3a. Bewertung der Leistungen'!Z63)</f>
        <v/>
      </c>
      <c r="Y53" t="str">
        <f>IF('3b. Individualkosten'!L59="","",'3b. Individualkosten'!L59)</f>
        <v/>
      </c>
      <c r="Z53" s="32" t="str">
        <f>IF('3b. Individualkosten'!M59="","",'3b. Individualkosten'!M59)</f>
        <v/>
      </c>
      <c r="AA53" s="33" t="str">
        <f>IF('3b. Individualkosten'!N59="","",'3b. Individualkosten'!N59)</f>
        <v/>
      </c>
      <c r="AB53" s="33" t="str">
        <f>IF('3b. Individualkosten'!O59="","",'3b. Individualkosten'!O59)</f>
        <v/>
      </c>
      <c r="AC53" s="32">
        <f>IF('3b. Individualkosten'!P59="","",'3b. Individualkosten'!P59)</f>
        <v>0</v>
      </c>
      <c r="AD53" s="32">
        <f>IF('3b. Individualkosten'!Q59="","",'3b. Individualkosten'!Q59)</f>
        <v>0</v>
      </c>
      <c r="AE53" s="32" t="str">
        <f>IF('3b. Individualkosten'!R59="","",'3b. Individualkosten'!R59)</f>
        <v/>
      </c>
      <c r="AF53" s="32">
        <f>IF('3b. Individualkosten'!S59="","",'3b. Individualkosten'!S59)</f>
        <v>0</v>
      </c>
      <c r="AG53" s="32" t="str">
        <f>IF('3b. Individualkosten'!T59="","",'3b. Individualkosten'!T59)</f>
        <v/>
      </c>
      <c r="AH53" s="32">
        <f>IF('3b. Individualkosten'!U59="","",'3b. Individualkosten'!U59)</f>
        <v>0</v>
      </c>
      <c r="AI53" s="32" t="str">
        <f>IF('3b. Individualkosten'!V59="","",'3b. Individualkosten'!V59)</f>
        <v/>
      </c>
      <c r="AJ53" s="32">
        <f>IF('3b. Individualkosten'!W59="","",'3b. Individualkosten'!W59)</f>
        <v>0</v>
      </c>
      <c r="AK53" s="32">
        <f>IF('3b. Individualkosten'!X59="","",'3b. Individualkosten'!X59)</f>
        <v>0</v>
      </c>
      <c r="AL53" s="32" t="str">
        <f>IF('3b. Individualkosten'!Y59="","",'3b. Individualkosten'!Y59)</f>
        <v/>
      </c>
      <c r="AM53" s="32" t="str">
        <f>IF('3b. Individualkosten'!Z59="","",'3b. Individualkosten'!Z59)</f>
        <v/>
      </c>
      <c r="AN53" s="32" t="str">
        <f>IF('3b. Individualkosten'!AB59="","",'3b. Individualkosten'!AB59)</f>
        <v/>
      </c>
      <c r="AP53" s="34" t="str">
        <f>IF('4.2 Mitnutzungsquote'!K60="","",'4.2 Mitnutzungsquote'!M60)</f>
        <v/>
      </c>
      <c r="AQ53" s="34" t="str">
        <f>IF('4.2 Mitnutzungsquote'!$K60="","",'4.2 Mitnutzungsquote'!N60)</f>
        <v/>
      </c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X53" t="str">
        <f>IF('5. Bündelung zu Paketen'!$H79="","",IF('5. Bündelung zu Paketen'!$E$9="Nein","Ohne Paket",'5. Bündelung zu Paketen'!M79))</f>
        <v/>
      </c>
      <c r="BY53" t="str">
        <f>IF('5. Bündelung zu Paketen'!$H79="","",'5. Bündelung zu Paketen'!N79)</f>
        <v/>
      </c>
      <c r="BZ53" t="str">
        <f>IF('5. Bündelung zu Paketen'!P79="","",'5. Bündelung zu Paketen'!P79)</f>
        <v/>
      </c>
      <c r="CB53" s="34" t="str">
        <f t="shared" si="0"/>
        <v/>
      </c>
      <c r="CC53" s="38" t="str">
        <f t="shared" si="1"/>
        <v/>
      </c>
    </row>
    <row r="54" spans="1:81" x14ac:dyDescent="0.3">
      <c r="A54">
        <v>47</v>
      </c>
      <c r="B54" t="str">
        <f>IF('2. Erfassung der Leistungen'!B58="","",'2. Erfassung der Leistungen'!B58)</f>
        <v/>
      </c>
      <c r="C54" t="str">
        <f>IF('2. Erfassung der Leistungen'!C58="","",'2. Erfassung der Leistungen'!C58)</f>
        <v/>
      </c>
      <c r="D54" t="str">
        <f>IF('2. Erfassung der Leistungen'!E58="","",'2. Erfassung der Leistungen'!E58)</f>
        <v/>
      </c>
      <c r="E54" t="str">
        <f>IF('2. Erfassung der Leistungen'!F58="","",'2. Erfassung der Leistungen'!F58)</f>
        <v/>
      </c>
      <c r="F54" t="str">
        <f>IF('2. Erfassung der Leistungen'!G58="","",'2. Erfassung der Leistungen'!G58)</f>
        <v/>
      </c>
      <c r="G54" t="str">
        <f>IF('2. Erfassung der Leistungen'!H58="","",'2. Erfassung der Leistungen'!H58)</f>
        <v/>
      </c>
      <c r="H54" t="str">
        <f>IF(D54="","",IF('2. Erfassung der Leistungen'!I58="","",'2. Erfassung der Leistungen'!I58))</f>
        <v/>
      </c>
      <c r="J54" t="str">
        <f>IF($H54="","",'3a. Bewertung der Leistungen'!J64)</f>
        <v/>
      </c>
      <c r="K54" t="str">
        <f>IF(J54="Nein","",IF($H54="","",'3a. Bewertung der Leistungen'!L64))</f>
        <v/>
      </c>
      <c r="L54" t="str">
        <f>IF(J54="Nein","",IF($H54="","",'3a. Bewertung der Leistungen'!M64))</f>
        <v/>
      </c>
      <c r="M54" t="str">
        <f>IF(J54="Nein","",IF($H54="","",'3a. Bewertung der Leistungen'!N64))</f>
        <v/>
      </c>
      <c r="N54" t="str">
        <f>IF(J54="Nein","",IF($H54="","",'3a. Bewertung der Leistungen'!O64))</f>
        <v/>
      </c>
      <c r="O54" t="str">
        <f>IF(J54="Nein","",IF($H54="","",'3a. Bewertung der Leistungen'!P64))</f>
        <v/>
      </c>
      <c r="P54" t="str">
        <f>IF(J54="Nein","",IF($H54="","",'3a. Bewertung der Leistungen'!Q64))</f>
        <v/>
      </c>
      <c r="Q54" t="str">
        <f>IF(J54="Nein","",IF($H54="","",'3a. Bewertung der Leistungen'!R64))</f>
        <v/>
      </c>
      <c r="R54" t="str">
        <f>IF(J54="Nein","",IF($H54="","",'3a. Bewertung der Leistungen'!S64))</f>
        <v/>
      </c>
      <c r="S54" t="str">
        <f>IF(J54="Nein","",IF($H54="","",'3a. Bewertung der Leistungen'!T64))</f>
        <v/>
      </c>
      <c r="T54" t="str">
        <f>IF(J54="Nein","",IF($H54="","",'3a. Bewertung der Leistungen'!U64))</f>
        <v/>
      </c>
      <c r="U54" t="str">
        <f>IF(J54="Nein","",IF($H54="","",'3a. Bewertung der Leistungen'!V64))</f>
        <v/>
      </c>
      <c r="V54" t="str">
        <f>IF(J54="Nein","",IF($H54="","",'3a. Bewertung der Leistungen'!X64))</f>
        <v/>
      </c>
      <c r="W54" t="str">
        <f>IF($H54="","",'3a. Bewertung der Leistungen'!Z64)</f>
        <v/>
      </c>
      <c r="Y54" t="str">
        <f>IF('3b. Individualkosten'!L60="","",'3b. Individualkosten'!L60)</f>
        <v/>
      </c>
      <c r="Z54" s="32" t="str">
        <f>IF('3b. Individualkosten'!M60="","",'3b. Individualkosten'!M60)</f>
        <v/>
      </c>
      <c r="AA54" s="33" t="str">
        <f>IF('3b. Individualkosten'!N60="","",'3b. Individualkosten'!N60)</f>
        <v/>
      </c>
      <c r="AB54" s="33" t="str">
        <f>IF('3b. Individualkosten'!O60="","",'3b. Individualkosten'!O60)</f>
        <v/>
      </c>
      <c r="AC54" s="32">
        <f>IF('3b. Individualkosten'!P60="","",'3b. Individualkosten'!P60)</f>
        <v>0</v>
      </c>
      <c r="AD54" s="32">
        <f>IF('3b. Individualkosten'!Q60="","",'3b. Individualkosten'!Q60)</f>
        <v>0</v>
      </c>
      <c r="AE54" s="32" t="str">
        <f>IF('3b. Individualkosten'!R60="","",'3b. Individualkosten'!R60)</f>
        <v/>
      </c>
      <c r="AF54" s="32">
        <f>IF('3b. Individualkosten'!S60="","",'3b. Individualkosten'!S60)</f>
        <v>0</v>
      </c>
      <c r="AG54" s="32" t="str">
        <f>IF('3b. Individualkosten'!T60="","",'3b. Individualkosten'!T60)</f>
        <v/>
      </c>
      <c r="AH54" s="32">
        <f>IF('3b. Individualkosten'!U60="","",'3b. Individualkosten'!U60)</f>
        <v>0</v>
      </c>
      <c r="AI54" s="32" t="str">
        <f>IF('3b. Individualkosten'!V60="","",'3b. Individualkosten'!V60)</f>
        <v/>
      </c>
      <c r="AJ54" s="32">
        <f>IF('3b. Individualkosten'!W60="","",'3b. Individualkosten'!W60)</f>
        <v>0</v>
      </c>
      <c r="AK54" s="32">
        <f>IF('3b. Individualkosten'!X60="","",'3b. Individualkosten'!X60)</f>
        <v>0</v>
      </c>
      <c r="AL54" s="32" t="str">
        <f>IF('3b. Individualkosten'!Y60="","",'3b. Individualkosten'!Y60)</f>
        <v/>
      </c>
      <c r="AM54" s="32" t="str">
        <f>IF('3b. Individualkosten'!Z60="","",'3b. Individualkosten'!Z60)</f>
        <v/>
      </c>
      <c r="AN54" s="32" t="str">
        <f>IF('3b. Individualkosten'!AB60="","",'3b. Individualkosten'!AB60)</f>
        <v/>
      </c>
      <c r="AP54" s="34" t="str">
        <f>IF('4.2 Mitnutzungsquote'!K61="","",'4.2 Mitnutzungsquote'!M61)</f>
        <v/>
      </c>
      <c r="AQ54" s="34" t="str">
        <f>IF('4.2 Mitnutzungsquote'!$K61="","",'4.2 Mitnutzungsquote'!N61)</f>
        <v/>
      </c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X54" t="str">
        <f>IF('5. Bündelung zu Paketen'!$H80="","",IF('5. Bündelung zu Paketen'!$E$9="Nein","Ohne Paket",'5. Bündelung zu Paketen'!M80))</f>
        <v/>
      </c>
      <c r="BY54" t="str">
        <f>IF('5. Bündelung zu Paketen'!$H80="","",'5. Bündelung zu Paketen'!N80)</f>
        <v/>
      </c>
      <c r="BZ54" t="str">
        <f>IF('5. Bündelung zu Paketen'!P80="","",'5. Bündelung zu Paketen'!P80)</f>
        <v/>
      </c>
      <c r="CB54" s="34" t="str">
        <f t="shared" si="0"/>
        <v/>
      </c>
      <c r="CC54" s="38" t="str">
        <f t="shared" si="1"/>
        <v/>
      </c>
    </row>
    <row r="55" spans="1:81" x14ac:dyDescent="0.3">
      <c r="A55">
        <v>48</v>
      </c>
      <c r="B55" t="str">
        <f>IF('2. Erfassung der Leistungen'!B59="","",'2. Erfassung der Leistungen'!B59)</f>
        <v/>
      </c>
      <c r="C55" t="str">
        <f>IF('2. Erfassung der Leistungen'!C59="","",'2. Erfassung der Leistungen'!C59)</f>
        <v/>
      </c>
      <c r="D55" t="str">
        <f>IF('2. Erfassung der Leistungen'!E59="","",'2. Erfassung der Leistungen'!E59)</f>
        <v/>
      </c>
      <c r="E55" t="str">
        <f>IF('2. Erfassung der Leistungen'!F59="","",'2. Erfassung der Leistungen'!F59)</f>
        <v/>
      </c>
      <c r="F55" t="str">
        <f>IF('2. Erfassung der Leistungen'!G59="","",'2. Erfassung der Leistungen'!G59)</f>
        <v/>
      </c>
      <c r="G55" t="str">
        <f>IF('2. Erfassung der Leistungen'!H59="","",'2. Erfassung der Leistungen'!H59)</f>
        <v/>
      </c>
      <c r="H55" t="str">
        <f>IF(D55="","",IF('2. Erfassung der Leistungen'!I59="","",'2. Erfassung der Leistungen'!I59))</f>
        <v/>
      </c>
      <c r="J55" t="str">
        <f>IF($H55="","",'3a. Bewertung der Leistungen'!J65)</f>
        <v/>
      </c>
      <c r="K55" t="str">
        <f>IF(J55="Nein","",IF($H55="","",'3a. Bewertung der Leistungen'!L65))</f>
        <v/>
      </c>
      <c r="L55" t="str">
        <f>IF(J55="Nein","",IF($H55="","",'3a. Bewertung der Leistungen'!M65))</f>
        <v/>
      </c>
      <c r="M55" t="str">
        <f>IF(J55="Nein","",IF($H55="","",'3a. Bewertung der Leistungen'!N65))</f>
        <v/>
      </c>
      <c r="N55" t="str">
        <f>IF(J55="Nein","",IF($H55="","",'3a. Bewertung der Leistungen'!O65))</f>
        <v/>
      </c>
      <c r="O55" t="str">
        <f>IF(J55="Nein","",IF($H55="","",'3a. Bewertung der Leistungen'!P65))</f>
        <v/>
      </c>
      <c r="P55" t="str">
        <f>IF(J55="Nein","",IF($H55="","",'3a. Bewertung der Leistungen'!Q65))</f>
        <v/>
      </c>
      <c r="Q55" t="str">
        <f>IF(J55="Nein","",IF($H55="","",'3a. Bewertung der Leistungen'!R65))</f>
        <v/>
      </c>
      <c r="R55" t="str">
        <f>IF(J55="Nein","",IF($H55="","",'3a. Bewertung der Leistungen'!S65))</f>
        <v/>
      </c>
      <c r="S55" t="str">
        <f>IF(J55="Nein","",IF($H55="","",'3a. Bewertung der Leistungen'!T65))</f>
        <v/>
      </c>
      <c r="T55" t="str">
        <f>IF(J55="Nein","",IF($H55="","",'3a. Bewertung der Leistungen'!U65))</f>
        <v/>
      </c>
      <c r="U55" t="str">
        <f>IF(J55="Nein","",IF($H55="","",'3a. Bewertung der Leistungen'!V65))</f>
        <v/>
      </c>
      <c r="V55" t="str">
        <f>IF(J55="Nein","",IF($H55="","",'3a. Bewertung der Leistungen'!X65))</f>
        <v/>
      </c>
      <c r="W55" t="str">
        <f>IF($H55="","",'3a. Bewertung der Leistungen'!Z65)</f>
        <v/>
      </c>
      <c r="Y55" t="str">
        <f>IF('3b. Individualkosten'!L61="","",'3b. Individualkosten'!L61)</f>
        <v/>
      </c>
      <c r="Z55" s="32" t="str">
        <f>IF('3b. Individualkosten'!M61="","",'3b. Individualkosten'!M61)</f>
        <v/>
      </c>
      <c r="AA55" s="33" t="str">
        <f>IF('3b. Individualkosten'!N61="","",'3b. Individualkosten'!N61)</f>
        <v/>
      </c>
      <c r="AB55" s="33" t="str">
        <f>IF('3b. Individualkosten'!O61="","",'3b. Individualkosten'!O61)</f>
        <v/>
      </c>
      <c r="AC55" s="32">
        <f>IF('3b. Individualkosten'!P61="","",'3b. Individualkosten'!P61)</f>
        <v>0</v>
      </c>
      <c r="AD55" s="32">
        <f>IF('3b. Individualkosten'!Q61="","",'3b. Individualkosten'!Q61)</f>
        <v>0</v>
      </c>
      <c r="AE55" s="32" t="str">
        <f>IF('3b. Individualkosten'!R61="","",'3b. Individualkosten'!R61)</f>
        <v/>
      </c>
      <c r="AF55" s="32">
        <f>IF('3b. Individualkosten'!S61="","",'3b. Individualkosten'!S61)</f>
        <v>0</v>
      </c>
      <c r="AG55" s="32" t="str">
        <f>IF('3b. Individualkosten'!T61="","",'3b. Individualkosten'!T61)</f>
        <v/>
      </c>
      <c r="AH55" s="32">
        <f>IF('3b. Individualkosten'!U61="","",'3b. Individualkosten'!U61)</f>
        <v>0</v>
      </c>
      <c r="AI55" s="32" t="str">
        <f>IF('3b. Individualkosten'!V61="","",'3b. Individualkosten'!V61)</f>
        <v/>
      </c>
      <c r="AJ55" s="32">
        <f>IF('3b. Individualkosten'!W61="","",'3b. Individualkosten'!W61)</f>
        <v>0</v>
      </c>
      <c r="AK55" s="32">
        <f>IF('3b. Individualkosten'!X61="","",'3b. Individualkosten'!X61)</f>
        <v>0</v>
      </c>
      <c r="AL55" s="32" t="str">
        <f>IF('3b. Individualkosten'!Y61="","",'3b. Individualkosten'!Y61)</f>
        <v/>
      </c>
      <c r="AM55" s="32" t="str">
        <f>IF('3b. Individualkosten'!Z61="","",'3b. Individualkosten'!Z61)</f>
        <v/>
      </c>
      <c r="AN55" s="32" t="str">
        <f>IF('3b. Individualkosten'!AB61="","",'3b. Individualkosten'!AB61)</f>
        <v/>
      </c>
      <c r="AP55" s="34" t="str">
        <f>IF('4.2 Mitnutzungsquote'!K62="","",'4.2 Mitnutzungsquote'!M62)</f>
        <v/>
      </c>
      <c r="AQ55" s="34" t="str">
        <f>IF('4.2 Mitnutzungsquote'!$K62="","",'4.2 Mitnutzungsquote'!N62)</f>
        <v/>
      </c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X55" t="str">
        <f>IF('5. Bündelung zu Paketen'!$H81="","",IF('5. Bündelung zu Paketen'!$E$9="Nein","Ohne Paket",'5. Bündelung zu Paketen'!M81))</f>
        <v/>
      </c>
      <c r="BY55" t="str">
        <f>IF('5. Bündelung zu Paketen'!$H81="","",'5. Bündelung zu Paketen'!N81)</f>
        <v/>
      </c>
      <c r="BZ55" t="str">
        <f>IF('5. Bündelung zu Paketen'!P81="","",'5. Bündelung zu Paketen'!P81)</f>
        <v/>
      </c>
      <c r="CB55" s="34" t="str">
        <f t="shared" si="0"/>
        <v/>
      </c>
      <c r="CC55" s="38" t="str">
        <f t="shared" si="1"/>
        <v/>
      </c>
    </row>
    <row r="56" spans="1:81" x14ac:dyDescent="0.3">
      <c r="A56">
        <v>49</v>
      </c>
      <c r="B56" t="str">
        <f>IF('2. Erfassung der Leistungen'!B60="","",'2. Erfassung der Leistungen'!B60)</f>
        <v/>
      </c>
      <c r="C56" t="str">
        <f>IF('2. Erfassung der Leistungen'!C60="","",'2. Erfassung der Leistungen'!C60)</f>
        <v/>
      </c>
      <c r="D56" t="str">
        <f>IF('2. Erfassung der Leistungen'!E60="","",'2. Erfassung der Leistungen'!E60)</f>
        <v/>
      </c>
      <c r="E56" t="str">
        <f>IF('2. Erfassung der Leistungen'!F60="","",'2. Erfassung der Leistungen'!F60)</f>
        <v/>
      </c>
      <c r="F56" t="str">
        <f>IF('2. Erfassung der Leistungen'!G60="","",'2. Erfassung der Leistungen'!G60)</f>
        <v/>
      </c>
      <c r="G56" t="str">
        <f>IF('2. Erfassung der Leistungen'!H60="","",'2. Erfassung der Leistungen'!H60)</f>
        <v/>
      </c>
      <c r="H56" t="str">
        <f>IF(D56="","",IF('2. Erfassung der Leistungen'!I60="","",'2. Erfassung der Leistungen'!I60))</f>
        <v/>
      </c>
      <c r="J56" t="str">
        <f>IF($H56="","",'3a. Bewertung der Leistungen'!J66)</f>
        <v/>
      </c>
      <c r="K56" t="str">
        <f>IF(J56="Nein","",IF($H56="","",'3a. Bewertung der Leistungen'!L66))</f>
        <v/>
      </c>
      <c r="L56" t="str">
        <f>IF(J56="Nein","",IF($H56="","",'3a. Bewertung der Leistungen'!M66))</f>
        <v/>
      </c>
      <c r="M56" t="str">
        <f>IF(J56="Nein","",IF($H56="","",'3a. Bewertung der Leistungen'!N66))</f>
        <v/>
      </c>
      <c r="N56" t="str">
        <f>IF(J56="Nein","",IF($H56="","",'3a. Bewertung der Leistungen'!O66))</f>
        <v/>
      </c>
      <c r="O56" t="str">
        <f>IF(J56="Nein","",IF($H56="","",'3a. Bewertung der Leistungen'!P66))</f>
        <v/>
      </c>
      <c r="P56" t="str">
        <f>IF(J56="Nein","",IF($H56="","",'3a. Bewertung der Leistungen'!Q66))</f>
        <v/>
      </c>
      <c r="Q56" t="str">
        <f>IF(J56="Nein","",IF($H56="","",'3a. Bewertung der Leistungen'!R66))</f>
        <v/>
      </c>
      <c r="R56" t="str">
        <f>IF(J56="Nein","",IF($H56="","",'3a. Bewertung der Leistungen'!S66))</f>
        <v/>
      </c>
      <c r="S56" t="str">
        <f>IF(J56="Nein","",IF($H56="","",'3a. Bewertung der Leistungen'!T66))</f>
        <v/>
      </c>
      <c r="T56" t="str">
        <f>IF(J56="Nein","",IF($H56="","",'3a. Bewertung der Leistungen'!U66))</f>
        <v/>
      </c>
      <c r="U56" t="str">
        <f>IF(J56="Nein","",IF($H56="","",'3a. Bewertung der Leistungen'!V66))</f>
        <v/>
      </c>
      <c r="V56" t="str">
        <f>IF(J56="Nein","",IF($H56="","",'3a. Bewertung der Leistungen'!X66))</f>
        <v/>
      </c>
      <c r="W56" t="str">
        <f>IF($H56="","",'3a. Bewertung der Leistungen'!Z66)</f>
        <v/>
      </c>
      <c r="Y56" t="str">
        <f>IF('3b. Individualkosten'!L62="","",'3b. Individualkosten'!L62)</f>
        <v/>
      </c>
      <c r="Z56" s="32" t="str">
        <f>IF('3b. Individualkosten'!M62="","",'3b. Individualkosten'!M62)</f>
        <v/>
      </c>
      <c r="AA56" s="33" t="str">
        <f>IF('3b. Individualkosten'!N62="","",'3b. Individualkosten'!N62)</f>
        <v/>
      </c>
      <c r="AB56" s="33" t="str">
        <f>IF('3b. Individualkosten'!O62="","",'3b. Individualkosten'!O62)</f>
        <v/>
      </c>
      <c r="AC56" s="32">
        <f>IF('3b. Individualkosten'!P62="","",'3b. Individualkosten'!P62)</f>
        <v>0</v>
      </c>
      <c r="AD56" s="32">
        <f>IF('3b. Individualkosten'!Q62="","",'3b. Individualkosten'!Q62)</f>
        <v>0</v>
      </c>
      <c r="AE56" s="32" t="str">
        <f>IF('3b. Individualkosten'!R62="","",'3b. Individualkosten'!R62)</f>
        <v/>
      </c>
      <c r="AF56" s="32">
        <f>IF('3b. Individualkosten'!S62="","",'3b. Individualkosten'!S62)</f>
        <v>0</v>
      </c>
      <c r="AG56" s="32" t="str">
        <f>IF('3b. Individualkosten'!T62="","",'3b. Individualkosten'!T62)</f>
        <v/>
      </c>
      <c r="AH56" s="32">
        <f>IF('3b. Individualkosten'!U62="","",'3b. Individualkosten'!U62)</f>
        <v>0</v>
      </c>
      <c r="AI56" s="32" t="str">
        <f>IF('3b. Individualkosten'!V62="","",'3b. Individualkosten'!V62)</f>
        <v/>
      </c>
      <c r="AJ56" s="32">
        <f>IF('3b. Individualkosten'!W62="","",'3b. Individualkosten'!W62)</f>
        <v>0</v>
      </c>
      <c r="AK56" s="32">
        <f>IF('3b. Individualkosten'!X62="","",'3b. Individualkosten'!X62)</f>
        <v>0</v>
      </c>
      <c r="AL56" s="32" t="str">
        <f>IF('3b. Individualkosten'!Y62="","",'3b. Individualkosten'!Y62)</f>
        <v/>
      </c>
      <c r="AM56" s="32" t="str">
        <f>IF('3b. Individualkosten'!Z62="","",'3b. Individualkosten'!Z62)</f>
        <v/>
      </c>
      <c r="AN56" s="32" t="str">
        <f>IF('3b. Individualkosten'!AB62="","",'3b. Individualkosten'!AB62)</f>
        <v/>
      </c>
      <c r="AP56" s="34" t="str">
        <f>IF('4.2 Mitnutzungsquote'!K63="","",'4.2 Mitnutzungsquote'!M63)</f>
        <v/>
      </c>
      <c r="AQ56" s="34" t="str">
        <f>IF('4.2 Mitnutzungsquote'!$K63="","",'4.2 Mitnutzungsquote'!N63)</f>
        <v/>
      </c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X56" t="str">
        <f>IF('5. Bündelung zu Paketen'!$H82="","",IF('5. Bündelung zu Paketen'!$E$9="Nein","Ohne Paket",'5. Bündelung zu Paketen'!M82))</f>
        <v/>
      </c>
      <c r="BY56" t="str">
        <f>IF('5. Bündelung zu Paketen'!$H82="","",'5. Bündelung zu Paketen'!N82)</f>
        <v/>
      </c>
      <c r="BZ56" t="str">
        <f>IF('5. Bündelung zu Paketen'!P82="","",'5. Bündelung zu Paketen'!P82)</f>
        <v/>
      </c>
      <c r="CB56" s="34" t="str">
        <f t="shared" si="0"/>
        <v/>
      </c>
      <c r="CC56" s="38" t="str">
        <f t="shared" si="1"/>
        <v/>
      </c>
    </row>
    <row r="57" spans="1:81" x14ac:dyDescent="0.3">
      <c r="A57">
        <v>50</v>
      </c>
      <c r="B57" t="str">
        <f>IF('2. Erfassung der Leistungen'!B61="","",'2. Erfassung der Leistungen'!B61)</f>
        <v/>
      </c>
      <c r="C57" t="str">
        <f>IF('2. Erfassung der Leistungen'!C61="","",'2. Erfassung der Leistungen'!C61)</f>
        <v/>
      </c>
      <c r="D57" t="str">
        <f>IF('2. Erfassung der Leistungen'!E61="","",'2. Erfassung der Leistungen'!E61)</f>
        <v/>
      </c>
      <c r="E57" t="str">
        <f>IF('2. Erfassung der Leistungen'!F61="","",'2. Erfassung der Leistungen'!F61)</f>
        <v/>
      </c>
      <c r="F57" t="str">
        <f>IF('2. Erfassung der Leistungen'!G61="","",'2. Erfassung der Leistungen'!G61)</f>
        <v/>
      </c>
      <c r="G57" t="str">
        <f>IF('2. Erfassung der Leistungen'!H61="","",'2. Erfassung der Leistungen'!H61)</f>
        <v/>
      </c>
      <c r="H57" t="str">
        <f>IF(D57="","",IF('2. Erfassung der Leistungen'!I61="","",'2. Erfassung der Leistungen'!I61))</f>
        <v/>
      </c>
      <c r="J57" t="str">
        <f>IF($H57="","",'3a. Bewertung der Leistungen'!J67)</f>
        <v/>
      </c>
      <c r="K57" t="str">
        <f>IF(J57="Nein","",IF($H57="","",'3a. Bewertung der Leistungen'!L67))</f>
        <v/>
      </c>
      <c r="L57" t="str">
        <f>IF(J57="Nein","",IF($H57="","",'3a. Bewertung der Leistungen'!M67))</f>
        <v/>
      </c>
      <c r="M57" t="str">
        <f>IF(J57="Nein","",IF($H57="","",'3a. Bewertung der Leistungen'!N67))</f>
        <v/>
      </c>
      <c r="N57" t="str">
        <f>IF(J57="Nein","",IF($H57="","",'3a. Bewertung der Leistungen'!O67))</f>
        <v/>
      </c>
      <c r="O57" t="str">
        <f>IF(J57="Nein","",IF($H57="","",'3a. Bewertung der Leistungen'!P67))</f>
        <v/>
      </c>
      <c r="P57" t="str">
        <f>IF(J57="Nein","",IF($H57="","",'3a. Bewertung der Leistungen'!Q67))</f>
        <v/>
      </c>
      <c r="Q57" t="str">
        <f>IF(J57="Nein","",IF($H57="","",'3a. Bewertung der Leistungen'!R67))</f>
        <v/>
      </c>
      <c r="R57" t="str">
        <f>IF(J57="Nein","",IF($H57="","",'3a. Bewertung der Leistungen'!S67))</f>
        <v/>
      </c>
      <c r="S57" t="str">
        <f>IF(J57="Nein","",IF($H57="","",'3a. Bewertung der Leistungen'!T67))</f>
        <v/>
      </c>
      <c r="T57" t="str">
        <f>IF(J57="Nein","",IF($H57="","",'3a. Bewertung der Leistungen'!U67))</f>
        <v/>
      </c>
      <c r="U57" t="str">
        <f>IF(J57="Nein","",IF($H57="","",'3a. Bewertung der Leistungen'!V67))</f>
        <v/>
      </c>
      <c r="V57" t="str">
        <f>IF(J57="Nein","",IF($H57="","",'3a. Bewertung der Leistungen'!X67))</f>
        <v/>
      </c>
      <c r="W57" t="str">
        <f>IF($H57="","",'3a. Bewertung der Leistungen'!Z67)</f>
        <v/>
      </c>
      <c r="Y57" t="str">
        <f>IF('3b. Individualkosten'!L63="","",'3b. Individualkosten'!L63)</f>
        <v/>
      </c>
      <c r="Z57" s="32" t="str">
        <f>IF('3b. Individualkosten'!M63="","",'3b. Individualkosten'!M63)</f>
        <v/>
      </c>
      <c r="AA57" s="33" t="str">
        <f>IF('3b. Individualkosten'!N63="","",'3b. Individualkosten'!N63)</f>
        <v/>
      </c>
      <c r="AB57" s="33" t="str">
        <f>IF('3b. Individualkosten'!O63="","",'3b. Individualkosten'!O63)</f>
        <v/>
      </c>
      <c r="AC57" s="32">
        <f>IF('3b. Individualkosten'!P63="","",'3b. Individualkosten'!P63)</f>
        <v>0</v>
      </c>
      <c r="AD57" s="32">
        <f>IF('3b. Individualkosten'!Q63="","",'3b. Individualkosten'!Q63)</f>
        <v>0</v>
      </c>
      <c r="AE57" s="32" t="str">
        <f>IF('3b. Individualkosten'!R63="","",'3b. Individualkosten'!R63)</f>
        <v/>
      </c>
      <c r="AF57" s="32">
        <f>IF('3b. Individualkosten'!S63="","",'3b. Individualkosten'!S63)</f>
        <v>0</v>
      </c>
      <c r="AG57" s="32" t="str">
        <f>IF('3b. Individualkosten'!T63="","",'3b. Individualkosten'!T63)</f>
        <v/>
      </c>
      <c r="AH57" s="32">
        <f>IF('3b. Individualkosten'!U63="","",'3b. Individualkosten'!U63)</f>
        <v>0</v>
      </c>
      <c r="AI57" s="32" t="str">
        <f>IF('3b. Individualkosten'!V63="","",'3b. Individualkosten'!V63)</f>
        <v/>
      </c>
      <c r="AJ57" s="32">
        <f>IF('3b. Individualkosten'!W63="","",'3b. Individualkosten'!W63)</f>
        <v>0</v>
      </c>
      <c r="AK57" s="32">
        <f>IF('3b. Individualkosten'!X63="","",'3b. Individualkosten'!X63)</f>
        <v>0</v>
      </c>
      <c r="AL57" s="32" t="str">
        <f>IF('3b. Individualkosten'!Y63="","",'3b. Individualkosten'!Y63)</f>
        <v/>
      </c>
      <c r="AM57" s="32" t="str">
        <f>IF('3b. Individualkosten'!Z63="","",'3b. Individualkosten'!Z63)</f>
        <v/>
      </c>
      <c r="AN57" s="32" t="str">
        <f>IF('3b. Individualkosten'!AB63="","",'3b. Individualkosten'!AB63)</f>
        <v/>
      </c>
      <c r="AP57" s="34" t="str">
        <f>IF('4.2 Mitnutzungsquote'!K64="","",'4.2 Mitnutzungsquote'!M64)</f>
        <v/>
      </c>
      <c r="AQ57" s="34" t="str">
        <f>IF('4.2 Mitnutzungsquote'!$K64="","",'4.2 Mitnutzungsquote'!N64)</f>
        <v/>
      </c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X57" t="str">
        <f>IF('5. Bündelung zu Paketen'!$H83="","",IF('5. Bündelung zu Paketen'!$E$9="Nein","Ohne Paket",'5. Bündelung zu Paketen'!M83))</f>
        <v/>
      </c>
      <c r="BY57" t="str">
        <f>IF('5. Bündelung zu Paketen'!$H83="","",'5. Bündelung zu Paketen'!N83)</f>
        <v/>
      </c>
      <c r="BZ57" t="str">
        <f>IF('5. Bündelung zu Paketen'!P83="","",'5. Bündelung zu Paketen'!P83)</f>
        <v/>
      </c>
      <c r="CB57" s="34" t="str">
        <f t="shared" si="0"/>
        <v/>
      </c>
      <c r="CC57" s="38" t="str">
        <f t="shared" si="1"/>
        <v/>
      </c>
    </row>
    <row r="58" spans="1:81" x14ac:dyDescent="0.3">
      <c r="A58">
        <v>51</v>
      </c>
      <c r="B58" t="str">
        <f>IF('2. Erfassung der Leistungen'!B62="","",'2. Erfassung der Leistungen'!B62)</f>
        <v/>
      </c>
      <c r="C58" t="str">
        <f>IF('2. Erfassung der Leistungen'!C62="","",'2. Erfassung der Leistungen'!C62)</f>
        <v/>
      </c>
      <c r="D58" t="str">
        <f>IF('2. Erfassung der Leistungen'!E62="","",'2. Erfassung der Leistungen'!E62)</f>
        <v/>
      </c>
      <c r="E58" t="str">
        <f>IF('2. Erfassung der Leistungen'!F62="","",'2. Erfassung der Leistungen'!F62)</f>
        <v/>
      </c>
      <c r="F58" t="str">
        <f>IF('2. Erfassung der Leistungen'!G62="","",'2. Erfassung der Leistungen'!G62)</f>
        <v/>
      </c>
      <c r="G58" t="str">
        <f>IF('2. Erfassung der Leistungen'!H62="","",'2. Erfassung der Leistungen'!H62)</f>
        <v/>
      </c>
      <c r="H58" t="str">
        <f>IF(D58="","",IF('2. Erfassung der Leistungen'!I62="","",'2. Erfassung der Leistungen'!I62))</f>
        <v/>
      </c>
      <c r="J58" t="str">
        <f>IF($H58="","",'3a. Bewertung der Leistungen'!J68)</f>
        <v/>
      </c>
      <c r="K58" t="str">
        <f>IF(J58="Nein","",IF($H58="","",'3a. Bewertung der Leistungen'!L68))</f>
        <v/>
      </c>
      <c r="L58" t="str">
        <f>IF(J58="Nein","",IF($H58="","",'3a. Bewertung der Leistungen'!M68))</f>
        <v/>
      </c>
      <c r="M58" t="str">
        <f>IF(J58="Nein","",IF($H58="","",'3a. Bewertung der Leistungen'!N68))</f>
        <v/>
      </c>
      <c r="N58" t="str">
        <f>IF(J58="Nein","",IF($H58="","",'3a. Bewertung der Leistungen'!O68))</f>
        <v/>
      </c>
      <c r="O58" t="str">
        <f>IF(J58="Nein","",IF($H58="","",'3a. Bewertung der Leistungen'!P68))</f>
        <v/>
      </c>
      <c r="P58" t="str">
        <f>IF(J58="Nein","",IF($H58="","",'3a. Bewertung der Leistungen'!Q68))</f>
        <v/>
      </c>
      <c r="Q58" t="str">
        <f>IF(J58="Nein","",IF($H58="","",'3a. Bewertung der Leistungen'!R68))</f>
        <v/>
      </c>
      <c r="R58" t="str">
        <f>IF(J58="Nein","",IF($H58="","",'3a. Bewertung der Leistungen'!S68))</f>
        <v/>
      </c>
      <c r="S58" t="str">
        <f>IF(J58="Nein","",IF($H58="","",'3a. Bewertung der Leistungen'!T68))</f>
        <v/>
      </c>
      <c r="T58" t="str">
        <f>IF(J58="Nein","",IF($H58="","",'3a. Bewertung der Leistungen'!U68))</f>
        <v/>
      </c>
      <c r="U58" t="str">
        <f>IF(J58="Nein","",IF($H58="","",'3a. Bewertung der Leistungen'!V68))</f>
        <v/>
      </c>
      <c r="V58" t="str">
        <f>IF(J58="Nein","",IF($H58="","",'3a. Bewertung der Leistungen'!X68))</f>
        <v/>
      </c>
      <c r="W58" t="str">
        <f>IF($H58="","",'3a. Bewertung der Leistungen'!Z68)</f>
        <v/>
      </c>
      <c r="Y58" t="str">
        <f>IF('3b. Individualkosten'!L64="","",'3b. Individualkosten'!L64)</f>
        <v/>
      </c>
      <c r="Z58" s="32" t="str">
        <f>IF('3b. Individualkosten'!M64="","",'3b. Individualkosten'!M64)</f>
        <v/>
      </c>
      <c r="AA58" s="33" t="str">
        <f>IF('3b. Individualkosten'!N64="","",'3b. Individualkosten'!N64)</f>
        <v/>
      </c>
      <c r="AB58" s="33" t="str">
        <f>IF('3b. Individualkosten'!O64="","",'3b. Individualkosten'!O64)</f>
        <v/>
      </c>
      <c r="AC58" s="32">
        <f>IF('3b. Individualkosten'!P64="","",'3b. Individualkosten'!P64)</f>
        <v>0</v>
      </c>
      <c r="AD58" s="32">
        <f>IF('3b. Individualkosten'!Q64="","",'3b. Individualkosten'!Q64)</f>
        <v>0</v>
      </c>
      <c r="AE58" s="32" t="str">
        <f>IF('3b. Individualkosten'!R64="","",'3b. Individualkosten'!R64)</f>
        <v/>
      </c>
      <c r="AF58" s="32">
        <f>IF('3b. Individualkosten'!S64="","",'3b. Individualkosten'!S64)</f>
        <v>0</v>
      </c>
      <c r="AG58" s="32" t="str">
        <f>IF('3b. Individualkosten'!T64="","",'3b. Individualkosten'!T64)</f>
        <v/>
      </c>
      <c r="AH58" s="32">
        <f>IF('3b. Individualkosten'!U64="","",'3b. Individualkosten'!U64)</f>
        <v>0</v>
      </c>
      <c r="AI58" s="32" t="str">
        <f>IF('3b. Individualkosten'!V64="","",'3b. Individualkosten'!V64)</f>
        <v/>
      </c>
      <c r="AJ58" s="32">
        <f>IF('3b. Individualkosten'!W64="","",'3b. Individualkosten'!W64)</f>
        <v>0</v>
      </c>
      <c r="AK58" s="32">
        <f>IF('3b. Individualkosten'!X64="","",'3b. Individualkosten'!X64)</f>
        <v>0</v>
      </c>
      <c r="AL58" s="32" t="str">
        <f>IF('3b. Individualkosten'!Y64="","",'3b. Individualkosten'!Y64)</f>
        <v/>
      </c>
      <c r="AM58" s="32" t="str">
        <f>IF('3b. Individualkosten'!Z64="","",'3b. Individualkosten'!Z64)</f>
        <v/>
      </c>
      <c r="AN58" s="32" t="str">
        <f>IF('3b. Individualkosten'!AB64="","",'3b. Individualkosten'!AB64)</f>
        <v/>
      </c>
      <c r="AP58" s="34" t="str">
        <f>IF('4.2 Mitnutzungsquote'!K65="","",'4.2 Mitnutzungsquote'!M65)</f>
        <v/>
      </c>
      <c r="AQ58" s="34" t="str">
        <f>IF('4.2 Mitnutzungsquote'!$K65="","",'4.2 Mitnutzungsquote'!N65)</f>
        <v/>
      </c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X58" t="str">
        <f>IF('5. Bündelung zu Paketen'!$H84="","",IF('5. Bündelung zu Paketen'!$E$9="Nein","Ohne Paket",'5. Bündelung zu Paketen'!M84))</f>
        <v/>
      </c>
      <c r="BY58" t="str">
        <f>IF('5. Bündelung zu Paketen'!$H84="","",'5. Bündelung zu Paketen'!N84)</f>
        <v/>
      </c>
      <c r="BZ58" t="str">
        <f>IF('5. Bündelung zu Paketen'!P84="","",'5. Bündelung zu Paketen'!P84)</f>
        <v/>
      </c>
      <c r="CB58" s="34" t="str">
        <f t="shared" si="0"/>
        <v/>
      </c>
      <c r="CC58" s="38" t="str">
        <f t="shared" si="1"/>
        <v/>
      </c>
    </row>
    <row r="59" spans="1:81" x14ac:dyDescent="0.3">
      <c r="A59">
        <v>52</v>
      </c>
      <c r="B59" t="str">
        <f>IF('2. Erfassung der Leistungen'!B63="","",'2. Erfassung der Leistungen'!B63)</f>
        <v/>
      </c>
      <c r="C59" t="str">
        <f>IF('2. Erfassung der Leistungen'!C63="","",'2. Erfassung der Leistungen'!C63)</f>
        <v/>
      </c>
      <c r="D59" t="str">
        <f>IF('2. Erfassung der Leistungen'!E63="","",'2. Erfassung der Leistungen'!E63)</f>
        <v/>
      </c>
      <c r="E59" t="str">
        <f>IF('2. Erfassung der Leistungen'!F63="","",'2. Erfassung der Leistungen'!F63)</f>
        <v/>
      </c>
      <c r="F59" t="str">
        <f>IF('2. Erfassung der Leistungen'!G63="","",'2. Erfassung der Leistungen'!G63)</f>
        <v/>
      </c>
      <c r="G59" t="str">
        <f>IF('2. Erfassung der Leistungen'!H63="","",'2. Erfassung der Leistungen'!H63)</f>
        <v/>
      </c>
      <c r="H59" t="str">
        <f>IF(D59="","",IF('2. Erfassung der Leistungen'!I63="","",'2. Erfassung der Leistungen'!I63))</f>
        <v/>
      </c>
      <c r="J59" t="str">
        <f>IF($H59="","",'3a. Bewertung der Leistungen'!J69)</f>
        <v/>
      </c>
      <c r="K59" t="str">
        <f>IF(J59="Nein","",IF($H59="","",'3a. Bewertung der Leistungen'!L69))</f>
        <v/>
      </c>
      <c r="L59" t="str">
        <f>IF(J59="Nein","",IF($H59="","",'3a. Bewertung der Leistungen'!M69))</f>
        <v/>
      </c>
      <c r="M59" t="str">
        <f>IF(J59="Nein","",IF($H59="","",'3a. Bewertung der Leistungen'!N69))</f>
        <v/>
      </c>
      <c r="N59" t="str">
        <f>IF(J59="Nein","",IF($H59="","",'3a. Bewertung der Leistungen'!O69))</f>
        <v/>
      </c>
      <c r="O59" t="str">
        <f>IF(J59="Nein","",IF($H59="","",'3a. Bewertung der Leistungen'!P69))</f>
        <v/>
      </c>
      <c r="P59" t="str">
        <f>IF(J59="Nein","",IF($H59="","",'3a. Bewertung der Leistungen'!Q69))</f>
        <v/>
      </c>
      <c r="Q59" t="str">
        <f>IF(J59="Nein","",IF($H59="","",'3a. Bewertung der Leistungen'!R69))</f>
        <v/>
      </c>
      <c r="R59" t="str">
        <f>IF(J59="Nein","",IF($H59="","",'3a. Bewertung der Leistungen'!S69))</f>
        <v/>
      </c>
      <c r="S59" t="str">
        <f>IF(J59="Nein","",IF($H59="","",'3a. Bewertung der Leistungen'!T69))</f>
        <v/>
      </c>
      <c r="T59" t="str">
        <f>IF(J59="Nein","",IF($H59="","",'3a. Bewertung der Leistungen'!U69))</f>
        <v/>
      </c>
      <c r="U59" t="str">
        <f>IF(J59="Nein","",IF($H59="","",'3a. Bewertung der Leistungen'!V69))</f>
        <v/>
      </c>
      <c r="V59" t="str">
        <f>IF(J59="Nein","",IF($H59="","",'3a. Bewertung der Leistungen'!X69))</f>
        <v/>
      </c>
      <c r="W59" t="str">
        <f>IF($H59="","",'3a. Bewertung der Leistungen'!Z69)</f>
        <v/>
      </c>
      <c r="Y59" t="str">
        <f>IF('3b. Individualkosten'!L65="","",'3b. Individualkosten'!L65)</f>
        <v/>
      </c>
      <c r="Z59" s="32" t="str">
        <f>IF('3b. Individualkosten'!M65="","",'3b. Individualkosten'!M65)</f>
        <v/>
      </c>
      <c r="AA59" s="33" t="str">
        <f>IF('3b. Individualkosten'!N65="","",'3b. Individualkosten'!N65)</f>
        <v/>
      </c>
      <c r="AB59" s="33" t="str">
        <f>IF('3b. Individualkosten'!O65="","",'3b. Individualkosten'!O65)</f>
        <v/>
      </c>
      <c r="AC59" s="32">
        <f>IF('3b. Individualkosten'!P65="","",'3b. Individualkosten'!P65)</f>
        <v>0</v>
      </c>
      <c r="AD59" s="32">
        <f>IF('3b. Individualkosten'!Q65="","",'3b. Individualkosten'!Q65)</f>
        <v>0</v>
      </c>
      <c r="AE59" s="32" t="str">
        <f>IF('3b. Individualkosten'!R65="","",'3b. Individualkosten'!R65)</f>
        <v/>
      </c>
      <c r="AF59" s="32">
        <f>IF('3b. Individualkosten'!S65="","",'3b. Individualkosten'!S65)</f>
        <v>0</v>
      </c>
      <c r="AG59" s="32" t="str">
        <f>IF('3b. Individualkosten'!T65="","",'3b. Individualkosten'!T65)</f>
        <v/>
      </c>
      <c r="AH59" s="32">
        <f>IF('3b. Individualkosten'!U65="","",'3b. Individualkosten'!U65)</f>
        <v>0</v>
      </c>
      <c r="AI59" s="32" t="str">
        <f>IF('3b. Individualkosten'!V65="","",'3b. Individualkosten'!V65)</f>
        <v/>
      </c>
      <c r="AJ59" s="32">
        <f>IF('3b. Individualkosten'!W65="","",'3b. Individualkosten'!W65)</f>
        <v>0</v>
      </c>
      <c r="AK59" s="32">
        <f>IF('3b. Individualkosten'!X65="","",'3b. Individualkosten'!X65)</f>
        <v>0</v>
      </c>
      <c r="AL59" s="32" t="str">
        <f>IF('3b. Individualkosten'!Y65="","",'3b. Individualkosten'!Y65)</f>
        <v/>
      </c>
      <c r="AM59" s="32" t="str">
        <f>IF('3b. Individualkosten'!Z65="","",'3b. Individualkosten'!Z65)</f>
        <v/>
      </c>
      <c r="AN59" s="32" t="str">
        <f>IF('3b. Individualkosten'!AB65="","",'3b. Individualkosten'!AB65)</f>
        <v/>
      </c>
      <c r="AP59" s="34" t="str">
        <f>IF('4.2 Mitnutzungsquote'!K66="","",'4.2 Mitnutzungsquote'!M66)</f>
        <v/>
      </c>
      <c r="AQ59" s="34" t="str">
        <f>IF('4.2 Mitnutzungsquote'!$K66="","",'4.2 Mitnutzungsquote'!N66)</f>
        <v/>
      </c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X59" t="str">
        <f>IF('5. Bündelung zu Paketen'!$H85="","",IF('5. Bündelung zu Paketen'!$E$9="Nein","Ohne Paket",'5. Bündelung zu Paketen'!M85))</f>
        <v/>
      </c>
      <c r="BY59" t="str">
        <f>IF('5. Bündelung zu Paketen'!$H85="","",'5. Bündelung zu Paketen'!N85)</f>
        <v/>
      </c>
      <c r="BZ59" t="str">
        <f>IF('5. Bündelung zu Paketen'!P85="","",'5. Bündelung zu Paketen'!P85)</f>
        <v/>
      </c>
      <c r="CB59" s="34" t="str">
        <f t="shared" si="0"/>
        <v/>
      </c>
      <c r="CC59" s="38" t="str">
        <f t="shared" si="1"/>
        <v/>
      </c>
    </row>
    <row r="60" spans="1:81" x14ac:dyDescent="0.3">
      <c r="A60">
        <v>53</v>
      </c>
      <c r="B60" t="str">
        <f>IF('2. Erfassung der Leistungen'!B64="","",'2. Erfassung der Leistungen'!B64)</f>
        <v/>
      </c>
      <c r="C60" t="str">
        <f>IF('2. Erfassung der Leistungen'!C64="","",'2. Erfassung der Leistungen'!C64)</f>
        <v/>
      </c>
      <c r="D60" t="str">
        <f>IF('2. Erfassung der Leistungen'!E64="","",'2. Erfassung der Leistungen'!E64)</f>
        <v/>
      </c>
      <c r="E60" t="str">
        <f>IF('2. Erfassung der Leistungen'!F64="","",'2. Erfassung der Leistungen'!F64)</f>
        <v/>
      </c>
      <c r="F60" t="str">
        <f>IF('2. Erfassung der Leistungen'!G64="","",'2. Erfassung der Leistungen'!G64)</f>
        <v/>
      </c>
      <c r="G60" t="str">
        <f>IF('2. Erfassung der Leistungen'!H64="","",'2. Erfassung der Leistungen'!H64)</f>
        <v/>
      </c>
      <c r="H60" t="str">
        <f>IF(D60="","",IF('2. Erfassung der Leistungen'!I64="","",'2. Erfassung der Leistungen'!I64))</f>
        <v/>
      </c>
      <c r="J60" t="str">
        <f>IF($H60="","",'3a. Bewertung der Leistungen'!J70)</f>
        <v/>
      </c>
      <c r="K60" t="str">
        <f>IF(J60="Nein","",IF($H60="","",'3a. Bewertung der Leistungen'!L70))</f>
        <v/>
      </c>
      <c r="L60" t="str">
        <f>IF(J60="Nein","",IF($H60="","",'3a. Bewertung der Leistungen'!M70))</f>
        <v/>
      </c>
      <c r="M60" t="str">
        <f>IF(J60="Nein","",IF($H60="","",'3a. Bewertung der Leistungen'!N70))</f>
        <v/>
      </c>
      <c r="N60" t="str">
        <f>IF(J60="Nein","",IF($H60="","",'3a. Bewertung der Leistungen'!O70))</f>
        <v/>
      </c>
      <c r="O60" t="str">
        <f>IF(J60="Nein","",IF($H60="","",'3a. Bewertung der Leistungen'!P70))</f>
        <v/>
      </c>
      <c r="P60" t="str">
        <f>IF(J60="Nein","",IF($H60="","",'3a. Bewertung der Leistungen'!Q70))</f>
        <v/>
      </c>
      <c r="Q60" t="str">
        <f>IF(J60="Nein","",IF($H60="","",'3a. Bewertung der Leistungen'!R70))</f>
        <v/>
      </c>
      <c r="R60" t="str">
        <f>IF(J60="Nein","",IF($H60="","",'3a. Bewertung der Leistungen'!S70))</f>
        <v/>
      </c>
      <c r="S60" t="str">
        <f>IF(J60="Nein","",IF($H60="","",'3a. Bewertung der Leistungen'!T70))</f>
        <v/>
      </c>
      <c r="T60" t="str">
        <f>IF(J60="Nein","",IF($H60="","",'3a. Bewertung der Leistungen'!U70))</f>
        <v/>
      </c>
      <c r="U60" t="str">
        <f>IF(J60="Nein","",IF($H60="","",'3a. Bewertung der Leistungen'!V70))</f>
        <v/>
      </c>
      <c r="V60" t="str">
        <f>IF(J60="Nein","",IF($H60="","",'3a. Bewertung der Leistungen'!X70))</f>
        <v/>
      </c>
      <c r="W60" t="str">
        <f>IF($H60="","",'3a. Bewertung der Leistungen'!Z70)</f>
        <v/>
      </c>
      <c r="Y60" t="str">
        <f>IF('3b. Individualkosten'!L66="","",'3b. Individualkosten'!L66)</f>
        <v/>
      </c>
      <c r="Z60" s="32" t="str">
        <f>IF('3b. Individualkosten'!M66="","",'3b. Individualkosten'!M66)</f>
        <v/>
      </c>
      <c r="AA60" s="33" t="str">
        <f>IF('3b. Individualkosten'!N66="","",'3b. Individualkosten'!N66)</f>
        <v/>
      </c>
      <c r="AB60" s="33" t="str">
        <f>IF('3b. Individualkosten'!O66="","",'3b. Individualkosten'!O66)</f>
        <v/>
      </c>
      <c r="AC60" s="32">
        <f>IF('3b. Individualkosten'!P66="","",'3b. Individualkosten'!P66)</f>
        <v>0</v>
      </c>
      <c r="AD60" s="32">
        <f>IF('3b. Individualkosten'!Q66="","",'3b. Individualkosten'!Q66)</f>
        <v>0</v>
      </c>
      <c r="AE60" s="32" t="str">
        <f>IF('3b. Individualkosten'!R66="","",'3b. Individualkosten'!R66)</f>
        <v/>
      </c>
      <c r="AF60" s="32">
        <f>IF('3b. Individualkosten'!S66="","",'3b. Individualkosten'!S66)</f>
        <v>0</v>
      </c>
      <c r="AG60" s="32" t="str">
        <f>IF('3b. Individualkosten'!T66="","",'3b. Individualkosten'!T66)</f>
        <v/>
      </c>
      <c r="AH60" s="32">
        <f>IF('3b. Individualkosten'!U66="","",'3b. Individualkosten'!U66)</f>
        <v>0</v>
      </c>
      <c r="AI60" s="32" t="str">
        <f>IF('3b. Individualkosten'!V66="","",'3b. Individualkosten'!V66)</f>
        <v/>
      </c>
      <c r="AJ60" s="32">
        <f>IF('3b. Individualkosten'!W66="","",'3b. Individualkosten'!W66)</f>
        <v>0</v>
      </c>
      <c r="AK60" s="32">
        <f>IF('3b. Individualkosten'!X66="","",'3b. Individualkosten'!X66)</f>
        <v>0</v>
      </c>
      <c r="AL60" s="32" t="str">
        <f>IF('3b. Individualkosten'!Y66="","",'3b. Individualkosten'!Y66)</f>
        <v/>
      </c>
      <c r="AM60" s="32" t="str">
        <f>IF('3b. Individualkosten'!Z66="","",'3b. Individualkosten'!Z66)</f>
        <v/>
      </c>
      <c r="AN60" s="32" t="str">
        <f>IF('3b. Individualkosten'!AB66="","",'3b. Individualkosten'!AB66)</f>
        <v/>
      </c>
      <c r="AP60" s="34" t="str">
        <f>IF('4.2 Mitnutzungsquote'!K67="","",'4.2 Mitnutzungsquote'!M67)</f>
        <v/>
      </c>
      <c r="AQ60" s="34" t="str">
        <f>IF('4.2 Mitnutzungsquote'!$K67="","",'4.2 Mitnutzungsquote'!N67)</f>
        <v/>
      </c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X60" t="str">
        <f>IF('5. Bündelung zu Paketen'!$H86="","",IF('5. Bündelung zu Paketen'!$E$9="Nein","Ohne Paket",'5. Bündelung zu Paketen'!M86))</f>
        <v/>
      </c>
      <c r="BY60" t="str">
        <f>IF('5. Bündelung zu Paketen'!$H86="","",'5. Bündelung zu Paketen'!N86)</f>
        <v/>
      </c>
      <c r="BZ60" t="str">
        <f>IF('5. Bündelung zu Paketen'!P86="","",'5. Bündelung zu Paketen'!P86)</f>
        <v/>
      </c>
      <c r="CB60" s="34" t="str">
        <f t="shared" si="0"/>
        <v/>
      </c>
      <c r="CC60" s="38" t="str">
        <f t="shared" si="1"/>
        <v/>
      </c>
    </row>
    <row r="61" spans="1:81" x14ac:dyDescent="0.3">
      <c r="A61">
        <v>54</v>
      </c>
      <c r="B61" t="str">
        <f>IF('2. Erfassung der Leistungen'!B65="","",'2. Erfassung der Leistungen'!B65)</f>
        <v/>
      </c>
      <c r="C61" t="str">
        <f>IF('2. Erfassung der Leistungen'!C65="","",'2. Erfassung der Leistungen'!C65)</f>
        <v/>
      </c>
      <c r="D61" t="str">
        <f>IF('2. Erfassung der Leistungen'!E65="","",'2. Erfassung der Leistungen'!E65)</f>
        <v/>
      </c>
      <c r="E61" t="str">
        <f>IF('2. Erfassung der Leistungen'!F65="","",'2. Erfassung der Leistungen'!F65)</f>
        <v/>
      </c>
      <c r="F61" t="str">
        <f>IF('2. Erfassung der Leistungen'!G65="","",'2. Erfassung der Leistungen'!G65)</f>
        <v/>
      </c>
      <c r="G61" t="str">
        <f>IF('2. Erfassung der Leistungen'!H65="","",'2. Erfassung der Leistungen'!H65)</f>
        <v/>
      </c>
      <c r="H61" t="str">
        <f>IF(D61="","",IF('2. Erfassung der Leistungen'!I65="","",'2. Erfassung der Leistungen'!I65))</f>
        <v/>
      </c>
      <c r="J61" t="str">
        <f>IF($H61="","",'3a. Bewertung der Leistungen'!J71)</f>
        <v/>
      </c>
      <c r="K61" t="str">
        <f>IF(J61="Nein","",IF($H61="","",'3a. Bewertung der Leistungen'!L71))</f>
        <v/>
      </c>
      <c r="L61" t="str">
        <f>IF(J61="Nein","",IF($H61="","",'3a. Bewertung der Leistungen'!M71))</f>
        <v/>
      </c>
      <c r="M61" t="str">
        <f>IF(J61="Nein","",IF($H61="","",'3a. Bewertung der Leistungen'!N71))</f>
        <v/>
      </c>
      <c r="N61" t="str">
        <f>IF(J61="Nein","",IF($H61="","",'3a. Bewertung der Leistungen'!O71))</f>
        <v/>
      </c>
      <c r="O61" t="str">
        <f>IF(J61="Nein","",IF($H61="","",'3a. Bewertung der Leistungen'!P71))</f>
        <v/>
      </c>
      <c r="P61" t="str">
        <f>IF(J61="Nein","",IF($H61="","",'3a. Bewertung der Leistungen'!Q71))</f>
        <v/>
      </c>
      <c r="Q61" t="str">
        <f>IF(J61="Nein","",IF($H61="","",'3a. Bewertung der Leistungen'!R71))</f>
        <v/>
      </c>
      <c r="R61" t="str">
        <f>IF(J61="Nein","",IF($H61="","",'3a. Bewertung der Leistungen'!S71))</f>
        <v/>
      </c>
      <c r="S61" t="str">
        <f>IF(J61="Nein","",IF($H61="","",'3a. Bewertung der Leistungen'!T71))</f>
        <v/>
      </c>
      <c r="T61" t="str">
        <f>IF(J61="Nein","",IF($H61="","",'3a. Bewertung der Leistungen'!U71))</f>
        <v/>
      </c>
      <c r="U61" t="str">
        <f>IF(J61="Nein","",IF($H61="","",'3a. Bewertung der Leistungen'!V71))</f>
        <v/>
      </c>
      <c r="V61" t="str">
        <f>IF(J61="Nein","",IF($H61="","",'3a. Bewertung der Leistungen'!X71))</f>
        <v/>
      </c>
      <c r="W61" t="str">
        <f>IF($H61="","",'3a. Bewertung der Leistungen'!Z71)</f>
        <v/>
      </c>
      <c r="Y61" t="str">
        <f>IF('3b. Individualkosten'!L67="","",'3b. Individualkosten'!L67)</f>
        <v/>
      </c>
      <c r="Z61" s="32" t="str">
        <f>IF('3b. Individualkosten'!M67="","",'3b. Individualkosten'!M67)</f>
        <v/>
      </c>
      <c r="AA61" s="33" t="str">
        <f>IF('3b. Individualkosten'!N67="","",'3b. Individualkosten'!N67)</f>
        <v/>
      </c>
      <c r="AB61" s="33" t="str">
        <f>IF('3b. Individualkosten'!O67="","",'3b. Individualkosten'!O67)</f>
        <v/>
      </c>
      <c r="AC61" s="32">
        <f>IF('3b. Individualkosten'!P67="","",'3b. Individualkosten'!P67)</f>
        <v>0</v>
      </c>
      <c r="AD61" s="32">
        <f>IF('3b. Individualkosten'!Q67="","",'3b. Individualkosten'!Q67)</f>
        <v>0</v>
      </c>
      <c r="AE61" s="32" t="str">
        <f>IF('3b. Individualkosten'!R67="","",'3b. Individualkosten'!R67)</f>
        <v/>
      </c>
      <c r="AF61" s="32">
        <f>IF('3b. Individualkosten'!S67="","",'3b. Individualkosten'!S67)</f>
        <v>0</v>
      </c>
      <c r="AG61" s="32" t="str">
        <f>IF('3b. Individualkosten'!T67="","",'3b. Individualkosten'!T67)</f>
        <v/>
      </c>
      <c r="AH61" s="32">
        <f>IF('3b. Individualkosten'!U67="","",'3b. Individualkosten'!U67)</f>
        <v>0</v>
      </c>
      <c r="AI61" s="32" t="str">
        <f>IF('3b. Individualkosten'!V67="","",'3b. Individualkosten'!V67)</f>
        <v/>
      </c>
      <c r="AJ61" s="32">
        <f>IF('3b. Individualkosten'!W67="","",'3b. Individualkosten'!W67)</f>
        <v>0</v>
      </c>
      <c r="AK61" s="32">
        <f>IF('3b. Individualkosten'!X67="","",'3b. Individualkosten'!X67)</f>
        <v>0</v>
      </c>
      <c r="AL61" s="32" t="str">
        <f>IF('3b. Individualkosten'!Y67="","",'3b. Individualkosten'!Y67)</f>
        <v/>
      </c>
      <c r="AM61" s="32" t="str">
        <f>IF('3b. Individualkosten'!Z67="","",'3b. Individualkosten'!Z67)</f>
        <v/>
      </c>
      <c r="AN61" s="32" t="str">
        <f>IF('3b. Individualkosten'!AB67="","",'3b. Individualkosten'!AB67)</f>
        <v/>
      </c>
      <c r="AP61" s="34" t="str">
        <f>IF('4.2 Mitnutzungsquote'!K68="","",'4.2 Mitnutzungsquote'!M68)</f>
        <v/>
      </c>
      <c r="AQ61" s="34" t="str">
        <f>IF('4.2 Mitnutzungsquote'!$K68="","",'4.2 Mitnutzungsquote'!N68)</f>
        <v/>
      </c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X61" t="str">
        <f>IF('5. Bündelung zu Paketen'!$H87="","",IF('5. Bündelung zu Paketen'!$E$9="Nein","Ohne Paket",'5. Bündelung zu Paketen'!M87))</f>
        <v/>
      </c>
      <c r="BY61" t="str">
        <f>IF('5. Bündelung zu Paketen'!$H87="","",'5. Bündelung zu Paketen'!N87)</f>
        <v/>
      </c>
      <c r="BZ61" t="str">
        <f>IF('5. Bündelung zu Paketen'!P87="","",'5. Bündelung zu Paketen'!P87)</f>
        <v/>
      </c>
      <c r="CB61" s="34" t="str">
        <f t="shared" si="0"/>
        <v/>
      </c>
      <c r="CC61" s="38" t="str">
        <f t="shared" si="1"/>
        <v/>
      </c>
    </row>
    <row r="62" spans="1:81" x14ac:dyDescent="0.3">
      <c r="A62">
        <v>55</v>
      </c>
      <c r="B62" t="str">
        <f>IF('2. Erfassung der Leistungen'!B66="","",'2. Erfassung der Leistungen'!B66)</f>
        <v/>
      </c>
      <c r="C62" t="str">
        <f>IF('2. Erfassung der Leistungen'!C66="","",'2. Erfassung der Leistungen'!C66)</f>
        <v/>
      </c>
      <c r="D62" t="str">
        <f>IF('2. Erfassung der Leistungen'!E66="","",'2. Erfassung der Leistungen'!E66)</f>
        <v/>
      </c>
      <c r="E62" t="str">
        <f>IF('2. Erfassung der Leistungen'!F66="","",'2. Erfassung der Leistungen'!F66)</f>
        <v/>
      </c>
      <c r="F62" t="str">
        <f>IF('2. Erfassung der Leistungen'!G66="","",'2. Erfassung der Leistungen'!G66)</f>
        <v/>
      </c>
      <c r="G62" t="str">
        <f>IF('2. Erfassung der Leistungen'!H66="","",'2. Erfassung der Leistungen'!H66)</f>
        <v/>
      </c>
      <c r="H62" t="str">
        <f>IF(D62="","",IF('2. Erfassung der Leistungen'!I66="","",'2. Erfassung der Leistungen'!I66))</f>
        <v/>
      </c>
      <c r="J62" t="str">
        <f>IF($H62="","",'3a. Bewertung der Leistungen'!J72)</f>
        <v/>
      </c>
      <c r="K62" t="str">
        <f>IF(J62="Nein","",IF($H62="","",'3a. Bewertung der Leistungen'!L72))</f>
        <v/>
      </c>
      <c r="L62" t="str">
        <f>IF(J62="Nein","",IF($H62="","",'3a. Bewertung der Leistungen'!M72))</f>
        <v/>
      </c>
      <c r="M62" t="str">
        <f>IF(J62="Nein","",IF($H62="","",'3a. Bewertung der Leistungen'!N72))</f>
        <v/>
      </c>
      <c r="N62" t="str">
        <f>IF(J62="Nein","",IF($H62="","",'3a. Bewertung der Leistungen'!O72))</f>
        <v/>
      </c>
      <c r="O62" t="str">
        <f>IF(J62="Nein","",IF($H62="","",'3a. Bewertung der Leistungen'!P72))</f>
        <v/>
      </c>
      <c r="P62" t="str">
        <f>IF(J62="Nein","",IF($H62="","",'3a. Bewertung der Leistungen'!Q72))</f>
        <v/>
      </c>
      <c r="Q62" t="str">
        <f>IF(J62="Nein","",IF($H62="","",'3a. Bewertung der Leistungen'!R72))</f>
        <v/>
      </c>
      <c r="R62" t="str">
        <f>IF(J62="Nein","",IF($H62="","",'3a. Bewertung der Leistungen'!S72))</f>
        <v/>
      </c>
      <c r="S62" t="str">
        <f>IF(J62="Nein","",IF($H62="","",'3a. Bewertung der Leistungen'!T72))</f>
        <v/>
      </c>
      <c r="T62" t="str">
        <f>IF(J62="Nein","",IF($H62="","",'3a. Bewertung der Leistungen'!U72))</f>
        <v/>
      </c>
      <c r="U62" t="str">
        <f>IF(J62="Nein","",IF($H62="","",'3a. Bewertung der Leistungen'!V72))</f>
        <v/>
      </c>
      <c r="V62" t="str">
        <f>IF(J62="Nein","",IF($H62="","",'3a. Bewertung der Leistungen'!X72))</f>
        <v/>
      </c>
      <c r="W62" t="str">
        <f>IF($H62="","",'3a. Bewertung der Leistungen'!Z72)</f>
        <v/>
      </c>
      <c r="Y62" t="str">
        <f>IF('3b. Individualkosten'!L68="","",'3b. Individualkosten'!L68)</f>
        <v/>
      </c>
      <c r="Z62" s="32" t="str">
        <f>IF('3b. Individualkosten'!M68="","",'3b. Individualkosten'!M68)</f>
        <v/>
      </c>
      <c r="AA62" s="33" t="str">
        <f>IF('3b. Individualkosten'!N68="","",'3b. Individualkosten'!N68)</f>
        <v/>
      </c>
      <c r="AB62" s="33" t="str">
        <f>IF('3b. Individualkosten'!O68="","",'3b. Individualkosten'!O68)</f>
        <v/>
      </c>
      <c r="AC62" s="32">
        <f>IF('3b. Individualkosten'!P68="","",'3b. Individualkosten'!P68)</f>
        <v>0</v>
      </c>
      <c r="AD62" s="32">
        <f>IF('3b. Individualkosten'!Q68="","",'3b. Individualkosten'!Q68)</f>
        <v>0</v>
      </c>
      <c r="AE62" s="32" t="str">
        <f>IF('3b. Individualkosten'!R68="","",'3b. Individualkosten'!R68)</f>
        <v/>
      </c>
      <c r="AF62" s="32">
        <f>IF('3b. Individualkosten'!S68="","",'3b. Individualkosten'!S68)</f>
        <v>0</v>
      </c>
      <c r="AG62" s="32" t="str">
        <f>IF('3b. Individualkosten'!T68="","",'3b. Individualkosten'!T68)</f>
        <v/>
      </c>
      <c r="AH62" s="32">
        <f>IF('3b. Individualkosten'!U68="","",'3b. Individualkosten'!U68)</f>
        <v>0</v>
      </c>
      <c r="AI62" s="32" t="str">
        <f>IF('3b. Individualkosten'!V68="","",'3b. Individualkosten'!V68)</f>
        <v/>
      </c>
      <c r="AJ62" s="32">
        <f>IF('3b. Individualkosten'!W68="","",'3b. Individualkosten'!W68)</f>
        <v>0</v>
      </c>
      <c r="AK62" s="32">
        <f>IF('3b. Individualkosten'!X68="","",'3b. Individualkosten'!X68)</f>
        <v>0</v>
      </c>
      <c r="AL62" s="32" t="str">
        <f>IF('3b. Individualkosten'!Y68="","",'3b. Individualkosten'!Y68)</f>
        <v/>
      </c>
      <c r="AM62" s="32" t="str">
        <f>IF('3b. Individualkosten'!Z68="","",'3b. Individualkosten'!Z68)</f>
        <v/>
      </c>
      <c r="AN62" s="32" t="str">
        <f>IF('3b. Individualkosten'!AB68="","",'3b. Individualkosten'!AB68)</f>
        <v/>
      </c>
      <c r="AP62" s="34" t="str">
        <f>IF('4.2 Mitnutzungsquote'!K69="","",'4.2 Mitnutzungsquote'!M69)</f>
        <v/>
      </c>
      <c r="AQ62" s="34" t="str">
        <f>IF('4.2 Mitnutzungsquote'!$K69="","",'4.2 Mitnutzungsquote'!N69)</f>
        <v/>
      </c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X62" t="str">
        <f>IF('5. Bündelung zu Paketen'!$H88="","",IF('5. Bündelung zu Paketen'!$E$9="Nein","Ohne Paket",'5. Bündelung zu Paketen'!M88))</f>
        <v/>
      </c>
      <c r="BY62" t="str">
        <f>IF('5. Bündelung zu Paketen'!$H88="","",'5. Bündelung zu Paketen'!N88)</f>
        <v/>
      </c>
      <c r="BZ62" t="str">
        <f>IF('5. Bündelung zu Paketen'!P88="","",'5. Bündelung zu Paketen'!P88)</f>
        <v/>
      </c>
      <c r="CB62" s="34" t="str">
        <f t="shared" si="0"/>
        <v/>
      </c>
      <c r="CC62" s="38" t="str">
        <f t="shared" si="1"/>
        <v/>
      </c>
    </row>
    <row r="63" spans="1:81" x14ac:dyDescent="0.3">
      <c r="A63">
        <v>56</v>
      </c>
      <c r="B63" t="str">
        <f>IF('2. Erfassung der Leistungen'!B67="","",'2. Erfassung der Leistungen'!B67)</f>
        <v/>
      </c>
      <c r="C63" t="str">
        <f>IF('2. Erfassung der Leistungen'!C67="","",'2. Erfassung der Leistungen'!C67)</f>
        <v/>
      </c>
      <c r="D63" t="str">
        <f>IF('2. Erfassung der Leistungen'!E67="","",'2. Erfassung der Leistungen'!E67)</f>
        <v/>
      </c>
      <c r="E63" t="str">
        <f>IF('2. Erfassung der Leistungen'!F67="","",'2. Erfassung der Leistungen'!F67)</f>
        <v/>
      </c>
      <c r="F63" t="str">
        <f>IF('2. Erfassung der Leistungen'!G67="","",'2. Erfassung der Leistungen'!G67)</f>
        <v/>
      </c>
      <c r="G63" t="str">
        <f>IF('2. Erfassung der Leistungen'!H67="","",'2. Erfassung der Leistungen'!H67)</f>
        <v/>
      </c>
      <c r="H63" t="str">
        <f>IF(D63="","",IF('2. Erfassung der Leistungen'!I67="","",'2. Erfassung der Leistungen'!I67))</f>
        <v/>
      </c>
      <c r="J63" t="str">
        <f>IF($H63="","",'3a. Bewertung der Leistungen'!J73)</f>
        <v/>
      </c>
      <c r="K63" t="str">
        <f>IF(J63="Nein","",IF($H63="","",'3a. Bewertung der Leistungen'!L73))</f>
        <v/>
      </c>
      <c r="L63" t="str">
        <f>IF(J63="Nein","",IF($H63="","",'3a. Bewertung der Leistungen'!M73))</f>
        <v/>
      </c>
      <c r="M63" t="str">
        <f>IF(J63="Nein","",IF($H63="","",'3a. Bewertung der Leistungen'!N73))</f>
        <v/>
      </c>
      <c r="N63" t="str">
        <f>IF(J63="Nein","",IF($H63="","",'3a. Bewertung der Leistungen'!O73))</f>
        <v/>
      </c>
      <c r="O63" t="str">
        <f>IF(J63="Nein","",IF($H63="","",'3a. Bewertung der Leistungen'!P73))</f>
        <v/>
      </c>
      <c r="P63" t="str">
        <f>IF(J63="Nein","",IF($H63="","",'3a. Bewertung der Leistungen'!Q73))</f>
        <v/>
      </c>
      <c r="Q63" t="str">
        <f>IF(J63="Nein","",IF($H63="","",'3a. Bewertung der Leistungen'!R73))</f>
        <v/>
      </c>
      <c r="R63" t="str">
        <f>IF(J63="Nein","",IF($H63="","",'3a. Bewertung der Leistungen'!S73))</f>
        <v/>
      </c>
      <c r="S63" t="str">
        <f>IF(J63="Nein","",IF($H63="","",'3a. Bewertung der Leistungen'!T73))</f>
        <v/>
      </c>
      <c r="T63" t="str">
        <f>IF(J63="Nein","",IF($H63="","",'3a. Bewertung der Leistungen'!U73))</f>
        <v/>
      </c>
      <c r="U63" t="str">
        <f>IF(J63="Nein","",IF($H63="","",'3a. Bewertung der Leistungen'!V73))</f>
        <v/>
      </c>
      <c r="V63" t="str">
        <f>IF(J63="Nein","",IF($H63="","",'3a. Bewertung der Leistungen'!X73))</f>
        <v/>
      </c>
      <c r="W63" t="str">
        <f>IF($H63="","",'3a. Bewertung der Leistungen'!Z73)</f>
        <v/>
      </c>
      <c r="Y63" t="str">
        <f>IF('3b. Individualkosten'!L69="","",'3b. Individualkosten'!L69)</f>
        <v/>
      </c>
      <c r="Z63" s="32" t="str">
        <f>IF('3b. Individualkosten'!M69="","",'3b. Individualkosten'!M69)</f>
        <v/>
      </c>
      <c r="AA63" s="33" t="str">
        <f>IF('3b. Individualkosten'!N69="","",'3b. Individualkosten'!N69)</f>
        <v/>
      </c>
      <c r="AB63" s="33" t="str">
        <f>IF('3b. Individualkosten'!O69="","",'3b. Individualkosten'!O69)</f>
        <v/>
      </c>
      <c r="AC63" s="32">
        <f>IF('3b. Individualkosten'!P69="","",'3b. Individualkosten'!P69)</f>
        <v>0</v>
      </c>
      <c r="AD63" s="32">
        <f>IF('3b. Individualkosten'!Q69="","",'3b. Individualkosten'!Q69)</f>
        <v>0</v>
      </c>
      <c r="AE63" s="32" t="str">
        <f>IF('3b. Individualkosten'!R69="","",'3b. Individualkosten'!R69)</f>
        <v/>
      </c>
      <c r="AF63" s="32">
        <f>IF('3b. Individualkosten'!S69="","",'3b. Individualkosten'!S69)</f>
        <v>0</v>
      </c>
      <c r="AG63" s="32" t="str">
        <f>IF('3b. Individualkosten'!T69="","",'3b. Individualkosten'!T69)</f>
        <v/>
      </c>
      <c r="AH63" s="32">
        <f>IF('3b. Individualkosten'!U69="","",'3b. Individualkosten'!U69)</f>
        <v>0</v>
      </c>
      <c r="AI63" s="32" t="str">
        <f>IF('3b. Individualkosten'!V69="","",'3b. Individualkosten'!V69)</f>
        <v/>
      </c>
      <c r="AJ63" s="32">
        <f>IF('3b. Individualkosten'!W69="","",'3b. Individualkosten'!W69)</f>
        <v>0</v>
      </c>
      <c r="AK63" s="32">
        <f>IF('3b. Individualkosten'!X69="","",'3b. Individualkosten'!X69)</f>
        <v>0</v>
      </c>
      <c r="AL63" s="32" t="str">
        <f>IF('3b. Individualkosten'!Y69="","",'3b. Individualkosten'!Y69)</f>
        <v/>
      </c>
      <c r="AM63" s="32" t="str">
        <f>IF('3b. Individualkosten'!Z69="","",'3b. Individualkosten'!Z69)</f>
        <v/>
      </c>
      <c r="AN63" s="32" t="str">
        <f>IF('3b. Individualkosten'!AB69="","",'3b. Individualkosten'!AB69)</f>
        <v/>
      </c>
      <c r="AP63" s="34" t="str">
        <f>IF('4.2 Mitnutzungsquote'!K70="","",'4.2 Mitnutzungsquote'!M70)</f>
        <v/>
      </c>
      <c r="AQ63" s="34" t="str">
        <f>IF('4.2 Mitnutzungsquote'!$K70="","",'4.2 Mitnutzungsquote'!N70)</f>
        <v/>
      </c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X63" t="str">
        <f>IF('5. Bündelung zu Paketen'!$H89="","",IF('5. Bündelung zu Paketen'!$E$9="Nein","Ohne Paket",'5. Bündelung zu Paketen'!M89))</f>
        <v/>
      </c>
      <c r="BY63" t="str">
        <f>IF('5. Bündelung zu Paketen'!$H89="","",'5. Bündelung zu Paketen'!N89)</f>
        <v/>
      </c>
      <c r="BZ63" t="str">
        <f>IF('5. Bündelung zu Paketen'!P89="","",'5. Bündelung zu Paketen'!P89)</f>
        <v/>
      </c>
      <c r="CB63" s="34" t="str">
        <f t="shared" si="0"/>
        <v/>
      </c>
      <c r="CC63" s="38" t="str">
        <f t="shared" si="1"/>
        <v/>
      </c>
    </row>
    <row r="64" spans="1:81" x14ac:dyDescent="0.3">
      <c r="A64">
        <v>57</v>
      </c>
      <c r="B64" t="str">
        <f>IF('2. Erfassung der Leistungen'!B68="","",'2. Erfassung der Leistungen'!B68)</f>
        <v/>
      </c>
      <c r="C64" t="str">
        <f>IF('2. Erfassung der Leistungen'!C68="","",'2. Erfassung der Leistungen'!C68)</f>
        <v/>
      </c>
      <c r="D64" t="str">
        <f>IF('2. Erfassung der Leistungen'!E68="","",'2. Erfassung der Leistungen'!E68)</f>
        <v/>
      </c>
      <c r="E64" t="str">
        <f>IF('2. Erfassung der Leistungen'!F68="","",'2. Erfassung der Leistungen'!F68)</f>
        <v/>
      </c>
      <c r="F64" t="str">
        <f>IF('2. Erfassung der Leistungen'!G68="","",'2. Erfassung der Leistungen'!G68)</f>
        <v/>
      </c>
      <c r="G64" t="str">
        <f>IF('2. Erfassung der Leistungen'!H68="","",'2. Erfassung der Leistungen'!H68)</f>
        <v/>
      </c>
      <c r="H64" t="str">
        <f>IF(D64="","",IF('2. Erfassung der Leistungen'!I68="","",'2. Erfassung der Leistungen'!I68))</f>
        <v/>
      </c>
      <c r="J64" t="str">
        <f>IF($H64="","",'3a. Bewertung der Leistungen'!J74)</f>
        <v/>
      </c>
      <c r="K64" t="str">
        <f>IF(J64="Nein","",IF($H64="","",'3a. Bewertung der Leistungen'!L74))</f>
        <v/>
      </c>
      <c r="L64" t="str">
        <f>IF(J64="Nein","",IF($H64="","",'3a. Bewertung der Leistungen'!M74))</f>
        <v/>
      </c>
      <c r="M64" t="str">
        <f>IF(J64="Nein","",IF($H64="","",'3a. Bewertung der Leistungen'!N74))</f>
        <v/>
      </c>
      <c r="N64" t="str">
        <f>IF(J64="Nein","",IF($H64="","",'3a. Bewertung der Leistungen'!O74))</f>
        <v/>
      </c>
      <c r="O64" t="str">
        <f>IF(J64="Nein","",IF($H64="","",'3a. Bewertung der Leistungen'!P74))</f>
        <v/>
      </c>
      <c r="P64" t="str">
        <f>IF(J64="Nein","",IF($H64="","",'3a. Bewertung der Leistungen'!Q74))</f>
        <v/>
      </c>
      <c r="Q64" t="str">
        <f>IF(J64="Nein","",IF($H64="","",'3a. Bewertung der Leistungen'!R74))</f>
        <v/>
      </c>
      <c r="R64" t="str">
        <f>IF(J64="Nein","",IF($H64="","",'3a. Bewertung der Leistungen'!S74))</f>
        <v/>
      </c>
      <c r="S64" t="str">
        <f>IF(J64="Nein","",IF($H64="","",'3a. Bewertung der Leistungen'!T74))</f>
        <v/>
      </c>
      <c r="T64" t="str">
        <f>IF(J64="Nein","",IF($H64="","",'3a. Bewertung der Leistungen'!U74))</f>
        <v/>
      </c>
      <c r="U64" t="str">
        <f>IF(J64="Nein","",IF($H64="","",'3a. Bewertung der Leistungen'!V74))</f>
        <v/>
      </c>
      <c r="V64" t="str">
        <f>IF(J64="Nein","",IF($H64="","",'3a. Bewertung der Leistungen'!X74))</f>
        <v/>
      </c>
      <c r="W64" t="str">
        <f>IF($H64="","",'3a. Bewertung der Leistungen'!Z74)</f>
        <v/>
      </c>
      <c r="Y64" t="str">
        <f>IF('3b. Individualkosten'!L70="","",'3b. Individualkosten'!L70)</f>
        <v/>
      </c>
      <c r="Z64" s="32" t="str">
        <f>IF('3b. Individualkosten'!M70="","",'3b. Individualkosten'!M70)</f>
        <v/>
      </c>
      <c r="AA64" s="33" t="str">
        <f>IF('3b. Individualkosten'!N70="","",'3b. Individualkosten'!N70)</f>
        <v/>
      </c>
      <c r="AB64" s="33" t="str">
        <f>IF('3b. Individualkosten'!O70="","",'3b. Individualkosten'!O70)</f>
        <v/>
      </c>
      <c r="AC64" s="32">
        <f>IF('3b. Individualkosten'!P70="","",'3b. Individualkosten'!P70)</f>
        <v>0</v>
      </c>
      <c r="AD64" s="32">
        <f>IF('3b. Individualkosten'!Q70="","",'3b. Individualkosten'!Q70)</f>
        <v>0</v>
      </c>
      <c r="AE64" s="32" t="str">
        <f>IF('3b. Individualkosten'!R70="","",'3b. Individualkosten'!R70)</f>
        <v/>
      </c>
      <c r="AF64" s="32">
        <f>IF('3b. Individualkosten'!S70="","",'3b. Individualkosten'!S70)</f>
        <v>0</v>
      </c>
      <c r="AG64" s="32" t="str">
        <f>IF('3b. Individualkosten'!T70="","",'3b. Individualkosten'!T70)</f>
        <v/>
      </c>
      <c r="AH64" s="32">
        <f>IF('3b. Individualkosten'!U70="","",'3b. Individualkosten'!U70)</f>
        <v>0</v>
      </c>
      <c r="AI64" s="32" t="str">
        <f>IF('3b. Individualkosten'!V70="","",'3b. Individualkosten'!V70)</f>
        <v/>
      </c>
      <c r="AJ64" s="32">
        <f>IF('3b. Individualkosten'!W70="","",'3b. Individualkosten'!W70)</f>
        <v>0</v>
      </c>
      <c r="AK64" s="32">
        <f>IF('3b. Individualkosten'!X70="","",'3b. Individualkosten'!X70)</f>
        <v>0</v>
      </c>
      <c r="AL64" s="32" t="str">
        <f>IF('3b. Individualkosten'!Y70="","",'3b. Individualkosten'!Y70)</f>
        <v/>
      </c>
      <c r="AM64" s="32" t="str">
        <f>IF('3b. Individualkosten'!Z70="","",'3b. Individualkosten'!Z70)</f>
        <v/>
      </c>
      <c r="AN64" s="32" t="str">
        <f>IF('3b. Individualkosten'!AB70="","",'3b. Individualkosten'!AB70)</f>
        <v/>
      </c>
      <c r="AP64" s="34" t="str">
        <f>IF('4.2 Mitnutzungsquote'!K71="","",'4.2 Mitnutzungsquote'!M71)</f>
        <v/>
      </c>
      <c r="AQ64" s="34" t="str">
        <f>IF('4.2 Mitnutzungsquote'!$K71="","",'4.2 Mitnutzungsquote'!N71)</f>
        <v/>
      </c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X64" t="str">
        <f>IF('5. Bündelung zu Paketen'!$H90="","",IF('5. Bündelung zu Paketen'!$E$9="Nein","Ohne Paket",'5. Bündelung zu Paketen'!M90))</f>
        <v/>
      </c>
      <c r="BY64" t="str">
        <f>IF('5. Bündelung zu Paketen'!$H90="","",'5. Bündelung zu Paketen'!N90)</f>
        <v/>
      </c>
      <c r="BZ64" t="str">
        <f>IF('5. Bündelung zu Paketen'!P90="","",'5. Bündelung zu Paketen'!P90)</f>
        <v/>
      </c>
      <c r="CB64" s="34" t="str">
        <f t="shared" si="0"/>
        <v/>
      </c>
      <c r="CC64" s="38" t="str">
        <f t="shared" si="1"/>
        <v/>
      </c>
    </row>
    <row r="65" spans="1:81" x14ac:dyDescent="0.3">
      <c r="A65">
        <v>58</v>
      </c>
      <c r="B65" t="str">
        <f>IF('2. Erfassung der Leistungen'!B69="","",'2. Erfassung der Leistungen'!B69)</f>
        <v/>
      </c>
      <c r="C65" t="str">
        <f>IF('2. Erfassung der Leistungen'!C69="","",'2. Erfassung der Leistungen'!C69)</f>
        <v/>
      </c>
      <c r="D65" t="str">
        <f>IF('2. Erfassung der Leistungen'!E69="","",'2. Erfassung der Leistungen'!E69)</f>
        <v/>
      </c>
      <c r="E65" t="str">
        <f>IF('2. Erfassung der Leistungen'!F69="","",'2. Erfassung der Leistungen'!F69)</f>
        <v/>
      </c>
      <c r="F65" t="str">
        <f>IF('2. Erfassung der Leistungen'!G69="","",'2. Erfassung der Leistungen'!G69)</f>
        <v/>
      </c>
      <c r="G65" t="str">
        <f>IF('2. Erfassung der Leistungen'!H69="","",'2. Erfassung der Leistungen'!H69)</f>
        <v/>
      </c>
      <c r="H65" t="str">
        <f>IF(D65="","",IF('2. Erfassung der Leistungen'!I69="","",'2. Erfassung der Leistungen'!I69))</f>
        <v/>
      </c>
      <c r="J65" t="str">
        <f>IF($H65="","",'3a. Bewertung der Leistungen'!J75)</f>
        <v/>
      </c>
      <c r="K65" t="str">
        <f>IF(J65="Nein","",IF($H65="","",'3a. Bewertung der Leistungen'!L75))</f>
        <v/>
      </c>
      <c r="L65" t="str">
        <f>IF(J65="Nein","",IF($H65="","",'3a. Bewertung der Leistungen'!M75))</f>
        <v/>
      </c>
      <c r="M65" t="str">
        <f>IF(J65="Nein","",IF($H65="","",'3a. Bewertung der Leistungen'!N75))</f>
        <v/>
      </c>
      <c r="N65" t="str">
        <f>IF(J65="Nein","",IF($H65="","",'3a. Bewertung der Leistungen'!O75))</f>
        <v/>
      </c>
      <c r="O65" t="str">
        <f>IF(J65="Nein","",IF($H65="","",'3a. Bewertung der Leistungen'!P75))</f>
        <v/>
      </c>
      <c r="P65" t="str">
        <f>IF(J65="Nein","",IF($H65="","",'3a. Bewertung der Leistungen'!Q75))</f>
        <v/>
      </c>
      <c r="Q65" t="str">
        <f>IF(J65="Nein","",IF($H65="","",'3a. Bewertung der Leistungen'!R75))</f>
        <v/>
      </c>
      <c r="R65" t="str">
        <f>IF(J65="Nein","",IF($H65="","",'3a. Bewertung der Leistungen'!S75))</f>
        <v/>
      </c>
      <c r="S65" t="str">
        <f>IF(J65="Nein","",IF($H65="","",'3a. Bewertung der Leistungen'!T75))</f>
        <v/>
      </c>
      <c r="T65" t="str">
        <f>IF(J65="Nein","",IF($H65="","",'3a. Bewertung der Leistungen'!U75))</f>
        <v/>
      </c>
      <c r="U65" t="str">
        <f>IF(J65="Nein","",IF($H65="","",'3a. Bewertung der Leistungen'!V75))</f>
        <v/>
      </c>
      <c r="V65" t="str">
        <f>IF(J65="Nein","",IF($H65="","",'3a. Bewertung der Leistungen'!X75))</f>
        <v/>
      </c>
      <c r="W65" t="str">
        <f>IF($H65="","",'3a. Bewertung der Leistungen'!Z75)</f>
        <v/>
      </c>
      <c r="Y65" t="str">
        <f>IF('3b. Individualkosten'!L71="","",'3b. Individualkosten'!L71)</f>
        <v/>
      </c>
      <c r="Z65" s="32" t="str">
        <f>IF('3b. Individualkosten'!M71="","",'3b. Individualkosten'!M71)</f>
        <v/>
      </c>
      <c r="AA65" s="33" t="str">
        <f>IF('3b. Individualkosten'!N71="","",'3b. Individualkosten'!N71)</f>
        <v/>
      </c>
      <c r="AB65" s="33" t="str">
        <f>IF('3b. Individualkosten'!O71="","",'3b. Individualkosten'!O71)</f>
        <v/>
      </c>
      <c r="AC65" s="32">
        <f>IF('3b. Individualkosten'!P71="","",'3b. Individualkosten'!P71)</f>
        <v>0</v>
      </c>
      <c r="AD65" s="32">
        <f>IF('3b. Individualkosten'!Q71="","",'3b. Individualkosten'!Q71)</f>
        <v>0</v>
      </c>
      <c r="AE65" s="32" t="str">
        <f>IF('3b. Individualkosten'!R71="","",'3b. Individualkosten'!R71)</f>
        <v/>
      </c>
      <c r="AF65" s="32">
        <f>IF('3b. Individualkosten'!S71="","",'3b. Individualkosten'!S71)</f>
        <v>0</v>
      </c>
      <c r="AG65" s="32" t="str">
        <f>IF('3b. Individualkosten'!T71="","",'3b. Individualkosten'!T71)</f>
        <v/>
      </c>
      <c r="AH65" s="32">
        <f>IF('3b. Individualkosten'!U71="","",'3b. Individualkosten'!U71)</f>
        <v>0</v>
      </c>
      <c r="AI65" s="32" t="str">
        <f>IF('3b. Individualkosten'!V71="","",'3b. Individualkosten'!V71)</f>
        <v/>
      </c>
      <c r="AJ65" s="32">
        <f>IF('3b. Individualkosten'!W71="","",'3b. Individualkosten'!W71)</f>
        <v>0</v>
      </c>
      <c r="AK65" s="32">
        <f>IF('3b. Individualkosten'!X71="","",'3b. Individualkosten'!X71)</f>
        <v>0</v>
      </c>
      <c r="AL65" s="32" t="str">
        <f>IF('3b. Individualkosten'!Y71="","",'3b. Individualkosten'!Y71)</f>
        <v/>
      </c>
      <c r="AM65" s="32" t="str">
        <f>IF('3b. Individualkosten'!Z71="","",'3b. Individualkosten'!Z71)</f>
        <v/>
      </c>
      <c r="AN65" s="32" t="str">
        <f>IF('3b. Individualkosten'!AB71="","",'3b. Individualkosten'!AB71)</f>
        <v/>
      </c>
      <c r="AP65" s="34" t="str">
        <f>IF('4.2 Mitnutzungsquote'!K72="","",'4.2 Mitnutzungsquote'!M72)</f>
        <v/>
      </c>
      <c r="AQ65" s="34" t="str">
        <f>IF('4.2 Mitnutzungsquote'!$K72="","",'4.2 Mitnutzungsquote'!N72)</f>
        <v/>
      </c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X65" t="str">
        <f>IF('5. Bündelung zu Paketen'!$H91="","",IF('5. Bündelung zu Paketen'!$E$9="Nein","Ohne Paket",'5. Bündelung zu Paketen'!M91))</f>
        <v/>
      </c>
      <c r="BY65" t="str">
        <f>IF('5. Bündelung zu Paketen'!$H91="","",'5. Bündelung zu Paketen'!N91)</f>
        <v/>
      </c>
      <c r="BZ65" t="str">
        <f>IF('5. Bündelung zu Paketen'!P91="","",'5. Bündelung zu Paketen'!P91)</f>
        <v/>
      </c>
      <c r="CB65" s="34" t="str">
        <f t="shared" si="0"/>
        <v/>
      </c>
      <c r="CC65" s="38" t="str">
        <f t="shared" si="1"/>
        <v/>
      </c>
    </row>
    <row r="66" spans="1:81" x14ac:dyDescent="0.3">
      <c r="A66">
        <v>59</v>
      </c>
      <c r="B66" t="str">
        <f>IF('2. Erfassung der Leistungen'!B70="","",'2. Erfassung der Leistungen'!B70)</f>
        <v/>
      </c>
      <c r="C66" t="str">
        <f>IF('2. Erfassung der Leistungen'!C70="","",'2. Erfassung der Leistungen'!C70)</f>
        <v/>
      </c>
      <c r="D66" t="str">
        <f>IF('2. Erfassung der Leistungen'!E70="","",'2. Erfassung der Leistungen'!E70)</f>
        <v/>
      </c>
      <c r="E66" t="str">
        <f>IF('2. Erfassung der Leistungen'!F70="","",'2. Erfassung der Leistungen'!F70)</f>
        <v/>
      </c>
      <c r="F66" t="str">
        <f>IF('2. Erfassung der Leistungen'!G70="","",'2. Erfassung der Leistungen'!G70)</f>
        <v/>
      </c>
      <c r="G66" t="str">
        <f>IF('2. Erfassung der Leistungen'!H70="","",'2. Erfassung der Leistungen'!H70)</f>
        <v/>
      </c>
      <c r="H66" t="str">
        <f>IF(D66="","",IF('2. Erfassung der Leistungen'!I70="","",'2. Erfassung der Leistungen'!I70))</f>
        <v/>
      </c>
      <c r="J66" t="str">
        <f>IF($H66="","",'3a. Bewertung der Leistungen'!J76)</f>
        <v/>
      </c>
      <c r="K66" t="str">
        <f>IF(J66="Nein","",IF($H66="","",'3a. Bewertung der Leistungen'!L76))</f>
        <v/>
      </c>
      <c r="L66" t="str">
        <f>IF(J66="Nein","",IF($H66="","",'3a. Bewertung der Leistungen'!M76))</f>
        <v/>
      </c>
      <c r="M66" t="str">
        <f>IF(J66="Nein","",IF($H66="","",'3a. Bewertung der Leistungen'!N76))</f>
        <v/>
      </c>
      <c r="N66" t="str">
        <f>IF(J66="Nein","",IF($H66="","",'3a. Bewertung der Leistungen'!O76))</f>
        <v/>
      </c>
      <c r="O66" t="str">
        <f>IF(J66="Nein","",IF($H66="","",'3a. Bewertung der Leistungen'!P76))</f>
        <v/>
      </c>
      <c r="P66" t="str">
        <f>IF(J66="Nein","",IF($H66="","",'3a. Bewertung der Leistungen'!Q76))</f>
        <v/>
      </c>
      <c r="Q66" t="str">
        <f>IF(J66="Nein","",IF($H66="","",'3a. Bewertung der Leistungen'!R76))</f>
        <v/>
      </c>
      <c r="R66" t="str">
        <f>IF(J66="Nein","",IF($H66="","",'3a. Bewertung der Leistungen'!S76))</f>
        <v/>
      </c>
      <c r="S66" t="str">
        <f>IF(J66="Nein","",IF($H66="","",'3a. Bewertung der Leistungen'!T76))</f>
        <v/>
      </c>
      <c r="T66" t="str">
        <f>IF(J66="Nein","",IF($H66="","",'3a. Bewertung der Leistungen'!U76))</f>
        <v/>
      </c>
      <c r="U66" t="str">
        <f>IF(J66="Nein","",IF($H66="","",'3a. Bewertung der Leistungen'!V76))</f>
        <v/>
      </c>
      <c r="V66" t="str">
        <f>IF(J66="Nein","",IF($H66="","",'3a. Bewertung der Leistungen'!X76))</f>
        <v/>
      </c>
      <c r="W66" t="str">
        <f>IF($H66="","",'3a. Bewertung der Leistungen'!Z76)</f>
        <v/>
      </c>
      <c r="Y66" t="str">
        <f>IF('3b. Individualkosten'!L72="","",'3b. Individualkosten'!L72)</f>
        <v/>
      </c>
      <c r="Z66" s="32" t="str">
        <f>IF('3b. Individualkosten'!M72="","",'3b. Individualkosten'!M72)</f>
        <v/>
      </c>
      <c r="AA66" s="33" t="str">
        <f>IF('3b. Individualkosten'!N72="","",'3b. Individualkosten'!N72)</f>
        <v/>
      </c>
      <c r="AB66" s="33" t="str">
        <f>IF('3b. Individualkosten'!O72="","",'3b. Individualkosten'!O72)</f>
        <v/>
      </c>
      <c r="AC66" s="32">
        <f>IF('3b. Individualkosten'!P72="","",'3b. Individualkosten'!P72)</f>
        <v>0</v>
      </c>
      <c r="AD66" s="32">
        <f>IF('3b. Individualkosten'!Q72="","",'3b. Individualkosten'!Q72)</f>
        <v>0</v>
      </c>
      <c r="AE66" s="32" t="str">
        <f>IF('3b. Individualkosten'!R72="","",'3b. Individualkosten'!R72)</f>
        <v/>
      </c>
      <c r="AF66" s="32">
        <f>IF('3b. Individualkosten'!S72="","",'3b. Individualkosten'!S72)</f>
        <v>0</v>
      </c>
      <c r="AG66" s="32" t="str">
        <f>IF('3b. Individualkosten'!T72="","",'3b. Individualkosten'!T72)</f>
        <v/>
      </c>
      <c r="AH66" s="32">
        <f>IF('3b. Individualkosten'!U72="","",'3b. Individualkosten'!U72)</f>
        <v>0</v>
      </c>
      <c r="AI66" s="32" t="str">
        <f>IF('3b. Individualkosten'!V72="","",'3b. Individualkosten'!V72)</f>
        <v/>
      </c>
      <c r="AJ66" s="32">
        <f>IF('3b. Individualkosten'!W72="","",'3b. Individualkosten'!W72)</f>
        <v>0</v>
      </c>
      <c r="AK66" s="32">
        <f>IF('3b. Individualkosten'!X72="","",'3b. Individualkosten'!X72)</f>
        <v>0</v>
      </c>
      <c r="AL66" s="32" t="str">
        <f>IF('3b. Individualkosten'!Y72="","",'3b. Individualkosten'!Y72)</f>
        <v/>
      </c>
      <c r="AM66" s="32" t="str">
        <f>IF('3b. Individualkosten'!Z72="","",'3b. Individualkosten'!Z72)</f>
        <v/>
      </c>
      <c r="AN66" s="32" t="str">
        <f>IF('3b. Individualkosten'!AB72="","",'3b. Individualkosten'!AB72)</f>
        <v/>
      </c>
      <c r="AP66" s="34" t="str">
        <f>IF('4.2 Mitnutzungsquote'!K73="","",'4.2 Mitnutzungsquote'!M73)</f>
        <v/>
      </c>
      <c r="AQ66" s="34" t="str">
        <f>IF('4.2 Mitnutzungsquote'!$K73="","",'4.2 Mitnutzungsquote'!N73)</f>
        <v/>
      </c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X66" t="str">
        <f>IF('5. Bündelung zu Paketen'!$H92="","",IF('5. Bündelung zu Paketen'!$E$9="Nein","Ohne Paket",'5. Bündelung zu Paketen'!M92))</f>
        <v/>
      </c>
      <c r="BY66" t="str">
        <f>IF('5. Bündelung zu Paketen'!$H92="","",'5. Bündelung zu Paketen'!N92)</f>
        <v/>
      </c>
      <c r="BZ66" t="str">
        <f>IF('5. Bündelung zu Paketen'!P92="","",'5. Bündelung zu Paketen'!P92)</f>
        <v/>
      </c>
      <c r="CB66" s="34" t="str">
        <f t="shared" si="0"/>
        <v/>
      </c>
      <c r="CC66" s="38" t="str">
        <f t="shared" si="1"/>
        <v/>
      </c>
    </row>
    <row r="67" spans="1:81" x14ac:dyDescent="0.3">
      <c r="A67">
        <v>60</v>
      </c>
      <c r="B67" t="str">
        <f>IF('2. Erfassung der Leistungen'!B71="","",'2. Erfassung der Leistungen'!B71)</f>
        <v/>
      </c>
      <c r="C67" t="str">
        <f>IF('2. Erfassung der Leistungen'!C71="","",'2. Erfassung der Leistungen'!C71)</f>
        <v/>
      </c>
      <c r="D67" t="str">
        <f>IF('2. Erfassung der Leistungen'!E71="","",'2. Erfassung der Leistungen'!E71)</f>
        <v/>
      </c>
      <c r="E67" t="str">
        <f>IF('2. Erfassung der Leistungen'!F71="","",'2. Erfassung der Leistungen'!F71)</f>
        <v/>
      </c>
      <c r="F67" t="str">
        <f>IF('2. Erfassung der Leistungen'!G71="","",'2. Erfassung der Leistungen'!G71)</f>
        <v/>
      </c>
      <c r="G67" t="str">
        <f>IF('2. Erfassung der Leistungen'!H71="","",'2. Erfassung der Leistungen'!H71)</f>
        <v/>
      </c>
      <c r="H67" t="str">
        <f>IF(D67="","",IF('2. Erfassung der Leistungen'!I71="","",'2. Erfassung der Leistungen'!I71))</f>
        <v/>
      </c>
      <c r="J67" t="str">
        <f>IF($H67="","",'3a. Bewertung der Leistungen'!J77)</f>
        <v/>
      </c>
      <c r="K67" t="str">
        <f>IF(J67="Nein","",IF($H67="","",'3a. Bewertung der Leistungen'!L77))</f>
        <v/>
      </c>
      <c r="L67" t="str">
        <f>IF(J67="Nein","",IF($H67="","",'3a. Bewertung der Leistungen'!M77))</f>
        <v/>
      </c>
      <c r="M67" t="str">
        <f>IF(J67="Nein","",IF($H67="","",'3a. Bewertung der Leistungen'!N77))</f>
        <v/>
      </c>
      <c r="N67" t="str">
        <f>IF(J67="Nein","",IF($H67="","",'3a. Bewertung der Leistungen'!O77))</f>
        <v/>
      </c>
      <c r="O67" t="str">
        <f>IF(J67="Nein","",IF($H67="","",'3a. Bewertung der Leistungen'!P77))</f>
        <v/>
      </c>
      <c r="P67" t="str">
        <f>IF(J67="Nein","",IF($H67="","",'3a. Bewertung der Leistungen'!Q77))</f>
        <v/>
      </c>
      <c r="Q67" t="str">
        <f>IF(J67="Nein","",IF($H67="","",'3a. Bewertung der Leistungen'!R77))</f>
        <v/>
      </c>
      <c r="R67" t="str">
        <f>IF(J67="Nein","",IF($H67="","",'3a. Bewertung der Leistungen'!S77))</f>
        <v/>
      </c>
      <c r="S67" t="str">
        <f>IF(J67="Nein","",IF($H67="","",'3a. Bewertung der Leistungen'!T77))</f>
        <v/>
      </c>
      <c r="T67" t="str">
        <f>IF(J67="Nein","",IF($H67="","",'3a. Bewertung der Leistungen'!U77))</f>
        <v/>
      </c>
      <c r="U67" t="str">
        <f>IF(J67="Nein","",IF($H67="","",'3a. Bewertung der Leistungen'!V77))</f>
        <v/>
      </c>
      <c r="V67" t="str">
        <f>IF(J67="Nein","",IF($H67="","",'3a. Bewertung der Leistungen'!X77))</f>
        <v/>
      </c>
      <c r="W67" t="str">
        <f>IF($H67="","",'3a. Bewertung der Leistungen'!Z77)</f>
        <v/>
      </c>
      <c r="Y67" t="str">
        <f>IF('3b. Individualkosten'!L73="","",'3b. Individualkosten'!L73)</f>
        <v/>
      </c>
      <c r="Z67" s="32" t="str">
        <f>IF('3b. Individualkosten'!M73="","",'3b. Individualkosten'!M73)</f>
        <v/>
      </c>
      <c r="AA67" s="33" t="str">
        <f>IF('3b. Individualkosten'!N73="","",'3b. Individualkosten'!N73)</f>
        <v/>
      </c>
      <c r="AB67" s="33" t="str">
        <f>IF('3b. Individualkosten'!O73="","",'3b. Individualkosten'!O73)</f>
        <v/>
      </c>
      <c r="AC67" s="32">
        <f>IF('3b. Individualkosten'!P73="","",'3b. Individualkosten'!P73)</f>
        <v>0</v>
      </c>
      <c r="AD67" s="32">
        <f>IF('3b. Individualkosten'!Q73="","",'3b. Individualkosten'!Q73)</f>
        <v>0</v>
      </c>
      <c r="AE67" s="32" t="str">
        <f>IF('3b. Individualkosten'!R73="","",'3b. Individualkosten'!R73)</f>
        <v/>
      </c>
      <c r="AF67" s="32">
        <f>IF('3b. Individualkosten'!S73="","",'3b. Individualkosten'!S73)</f>
        <v>0</v>
      </c>
      <c r="AG67" s="32" t="str">
        <f>IF('3b. Individualkosten'!T73="","",'3b. Individualkosten'!T73)</f>
        <v/>
      </c>
      <c r="AH67" s="32">
        <f>IF('3b. Individualkosten'!U73="","",'3b. Individualkosten'!U73)</f>
        <v>0</v>
      </c>
      <c r="AI67" s="32" t="str">
        <f>IF('3b. Individualkosten'!V73="","",'3b. Individualkosten'!V73)</f>
        <v/>
      </c>
      <c r="AJ67" s="32">
        <f>IF('3b. Individualkosten'!W73="","",'3b. Individualkosten'!W73)</f>
        <v>0</v>
      </c>
      <c r="AK67" s="32">
        <f>IF('3b. Individualkosten'!X73="","",'3b. Individualkosten'!X73)</f>
        <v>0</v>
      </c>
      <c r="AL67" s="32" t="str">
        <f>IF('3b. Individualkosten'!Y73="","",'3b. Individualkosten'!Y73)</f>
        <v/>
      </c>
      <c r="AM67" s="32" t="str">
        <f>IF('3b. Individualkosten'!Z73="","",'3b. Individualkosten'!Z73)</f>
        <v/>
      </c>
      <c r="AN67" s="32" t="str">
        <f>IF('3b. Individualkosten'!AB73="","",'3b. Individualkosten'!AB73)</f>
        <v/>
      </c>
      <c r="AP67" s="34" t="str">
        <f>IF('4.2 Mitnutzungsquote'!K74="","",'4.2 Mitnutzungsquote'!M74)</f>
        <v/>
      </c>
      <c r="AQ67" s="34" t="str">
        <f>IF('4.2 Mitnutzungsquote'!$K74="","",'4.2 Mitnutzungsquote'!N74)</f>
        <v/>
      </c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X67" t="str">
        <f>IF('5. Bündelung zu Paketen'!$H93="","",IF('5. Bündelung zu Paketen'!$E$9="Nein","Ohne Paket",'5. Bündelung zu Paketen'!M93))</f>
        <v/>
      </c>
      <c r="BY67" t="str">
        <f>IF('5. Bündelung zu Paketen'!$H93="","",'5. Bündelung zu Paketen'!N93)</f>
        <v/>
      </c>
      <c r="BZ67" t="str">
        <f>IF('5. Bündelung zu Paketen'!P93="","",'5. Bündelung zu Paketen'!P93)</f>
        <v/>
      </c>
      <c r="CB67" s="34" t="str">
        <f t="shared" si="0"/>
        <v/>
      </c>
      <c r="CC67" s="38" t="str">
        <f t="shared" si="1"/>
        <v/>
      </c>
    </row>
    <row r="68" spans="1:81" x14ac:dyDescent="0.3">
      <c r="A68">
        <v>61</v>
      </c>
      <c r="B68" t="str">
        <f>IF('2. Erfassung der Leistungen'!B72="","",'2. Erfassung der Leistungen'!B72)</f>
        <v/>
      </c>
      <c r="C68" t="str">
        <f>IF('2. Erfassung der Leistungen'!C72="","",'2. Erfassung der Leistungen'!C72)</f>
        <v/>
      </c>
      <c r="D68" t="str">
        <f>IF('2. Erfassung der Leistungen'!E72="","",'2. Erfassung der Leistungen'!E72)</f>
        <v/>
      </c>
      <c r="E68" t="str">
        <f>IF('2. Erfassung der Leistungen'!F72="","",'2. Erfassung der Leistungen'!F72)</f>
        <v/>
      </c>
      <c r="F68" t="str">
        <f>IF('2. Erfassung der Leistungen'!G72="","",'2. Erfassung der Leistungen'!G72)</f>
        <v/>
      </c>
      <c r="G68" t="str">
        <f>IF('2. Erfassung der Leistungen'!H72="","",'2. Erfassung der Leistungen'!H72)</f>
        <v/>
      </c>
      <c r="H68" t="str">
        <f>IF(D68="","",IF('2. Erfassung der Leistungen'!I72="","",'2. Erfassung der Leistungen'!I72))</f>
        <v/>
      </c>
      <c r="J68" t="str">
        <f>IF($H68="","",'3a. Bewertung der Leistungen'!J78)</f>
        <v/>
      </c>
      <c r="K68" t="str">
        <f>IF(J68="Nein","",IF($H68="","",'3a. Bewertung der Leistungen'!L78))</f>
        <v/>
      </c>
      <c r="L68" t="str">
        <f>IF(J68="Nein","",IF($H68="","",'3a. Bewertung der Leistungen'!M78))</f>
        <v/>
      </c>
      <c r="M68" t="str">
        <f>IF(J68="Nein","",IF($H68="","",'3a. Bewertung der Leistungen'!N78))</f>
        <v/>
      </c>
      <c r="N68" t="str">
        <f>IF(J68="Nein","",IF($H68="","",'3a. Bewertung der Leistungen'!O78))</f>
        <v/>
      </c>
      <c r="O68" t="str">
        <f>IF(J68="Nein","",IF($H68="","",'3a. Bewertung der Leistungen'!P78))</f>
        <v/>
      </c>
      <c r="P68" t="str">
        <f>IF(J68="Nein","",IF($H68="","",'3a. Bewertung der Leistungen'!Q78))</f>
        <v/>
      </c>
      <c r="Q68" t="str">
        <f>IF(J68="Nein","",IF($H68="","",'3a. Bewertung der Leistungen'!R78))</f>
        <v/>
      </c>
      <c r="R68" t="str">
        <f>IF(J68="Nein","",IF($H68="","",'3a. Bewertung der Leistungen'!S78))</f>
        <v/>
      </c>
      <c r="S68" t="str">
        <f>IF(J68="Nein","",IF($H68="","",'3a. Bewertung der Leistungen'!T78))</f>
        <v/>
      </c>
      <c r="T68" t="str">
        <f>IF(J68="Nein","",IF($H68="","",'3a. Bewertung der Leistungen'!U78))</f>
        <v/>
      </c>
      <c r="U68" t="str">
        <f>IF(J68="Nein","",IF($H68="","",'3a. Bewertung der Leistungen'!V78))</f>
        <v/>
      </c>
      <c r="V68" t="str">
        <f>IF(J68="Nein","",IF($H68="","",'3a. Bewertung der Leistungen'!X78))</f>
        <v/>
      </c>
      <c r="W68" t="str">
        <f>IF($H68="","",'3a. Bewertung der Leistungen'!Z78)</f>
        <v/>
      </c>
      <c r="Y68" t="str">
        <f>IF('3b. Individualkosten'!L74="","",'3b. Individualkosten'!L74)</f>
        <v/>
      </c>
      <c r="Z68" s="32" t="str">
        <f>IF('3b. Individualkosten'!M74="","",'3b. Individualkosten'!M74)</f>
        <v/>
      </c>
      <c r="AA68" s="33" t="str">
        <f>IF('3b. Individualkosten'!N74="","",'3b. Individualkosten'!N74)</f>
        <v/>
      </c>
      <c r="AB68" s="33" t="str">
        <f>IF('3b. Individualkosten'!O74="","",'3b. Individualkosten'!O74)</f>
        <v/>
      </c>
      <c r="AC68" s="32">
        <f>IF('3b. Individualkosten'!P74="","",'3b. Individualkosten'!P74)</f>
        <v>0</v>
      </c>
      <c r="AD68" s="32">
        <f>IF('3b. Individualkosten'!Q74="","",'3b. Individualkosten'!Q74)</f>
        <v>0</v>
      </c>
      <c r="AE68" s="32" t="str">
        <f>IF('3b. Individualkosten'!R74="","",'3b. Individualkosten'!R74)</f>
        <v/>
      </c>
      <c r="AF68" s="32">
        <f>IF('3b. Individualkosten'!S74="","",'3b. Individualkosten'!S74)</f>
        <v>0</v>
      </c>
      <c r="AG68" s="32" t="str">
        <f>IF('3b. Individualkosten'!T74="","",'3b. Individualkosten'!T74)</f>
        <v/>
      </c>
      <c r="AH68" s="32">
        <f>IF('3b. Individualkosten'!U74="","",'3b. Individualkosten'!U74)</f>
        <v>0</v>
      </c>
      <c r="AI68" s="32" t="str">
        <f>IF('3b. Individualkosten'!V74="","",'3b. Individualkosten'!V74)</f>
        <v/>
      </c>
      <c r="AJ68" s="32">
        <f>IF('3b. Individualkosten'!W74="","",'3b. Individualkosten'!W74)</f>
        <v>0</v>
      </c>
      <c r="AK68" s="32">
        <f>IF('3b. Individualkosten'!X74="","",'3b. Individualkosten'!X74)</f>
        <v>0</v>
      </c>
      <c r="AL68" s="32" t="str">
        <f>IF('3b. Individualkosten'!Y74="","",'3b. Individualkosten'!Y74)</f>
        <v/>
      </c>
      <c r="AM68" s="32" t="str">
        <f>IF('3b. Individualkosten'!Z74="","",'3b. Individualkosten'!Z74)</f>
        <v/>
      </c>
      <c r="AN68" s="32" t="str">
        <f>IF('3b. Individualkosten'!AB74="","",'3b. Individualkosten'!AB74)</f>
        <v/>
      </c>
      <c r="AP68" s="34" t="str">
        <f>IF('4.2 Mitnutzungsquote'!K75="","",'4.2 Mitnutzungsquote'!M75)</f>
        <v/>
      </c>
      <c r="AQ68" s="34" t="str">
        <f>IF('4.2 Mitnutzungsquote'!$K75="","",'4.2 Mitnutzungsquote'!N75)</f>
        <v/>
      </c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X68" t="str">
        <f>IF('5. Bündelung zu Paketen'!$H94="","",IF('5. Bündelung zu Paketen'!$E$9="Nein","Ohne Paket",'5. Bündelung zu Paketen'!M94))</f>
        <v/>
      </c>
      <c r="BY68" t="str">
        <f>IF('5. Bündelung zu Paketen'!$H94="","",'5. Bündelung zu Paketen'!N94)</f>
        <v/>
      </c>
      <c r="BZ68" t="str">
        <f>IF('5. Bündelung zu Paketen'!P94="","",'5. Bündelung zu Paketen'!P94)</f>
        <v/>
      </c>
      <c r="CB68" s="34" t="str">
        <f t="shared" si="0"/>
        <v/>
      </c>
      <c r="CC68" s="38" t="str">
        <f t="shared" si="1"/>
        <v/>
      </c>
    </row>
    <row r="69" spans="1:81" x14ac:dyDescent="0.3">
      <c r="A69">
        <v>62</v>
      </c>
      <c r="B69" t="str">
        <f>IF('2. Erfassung der Leistungen'!B73="","",'2. Erfassung der Leistungen'!B73)</f>
        <v/>
      </c>
      <c r="C69" t="str">
        <f>IF('2. Erfassung der Leistungen'!C73="","",'2. Erfassung der Leistungen'!C73)</f>
        <v/>
      </c>
      <c r="D69" t="str">
        <f>IF('2. Erfassung der Leistungen'!E73="","",'2. Erfassung der Leistungen'!E73)</f>
        <v/>
      </c>
      <c r="E69" t="str">
        <f>IF('2. Erfassung der Leistungen'!F73="","",'2. Erfassung der Leistungen'!F73)</f>
        <v/>
      </c>
      <c r="F69" t="str">
        <f>IF('2. Erfassung der Leistungen'!G73="","",'2. Erfassung der Leistungen'!G73)</f>
        <v/>
      </c>
      <c r="G69" t="str">
        <f>IF('2. Erfassung der Leistungen'!H73="","",'2. Erfassung der Leistungen'!H73)</f>
        <v/>
      </c>
      <c r="H69" t="str">
        <f>IF(D69="","",IF('2. Erfassung der Leistungen'!I73="","",'2. Erfassung der Leistungen'!I73))</f>
        <v/>
      </c>
      <c r="J69" t="str">
        <f>IF($H69="","",'3a. Bewertung der Leistungen'!J79)</f>
        <v/>
      </c>
      <c r="K69" t="str">
        <f>IF(J69="Nein","",IF($H69="","",'3a. Bewertung der Leistungen'!L79))</f>
        <v/>
      </c>
      <c r="L69" t="str">
        <f>IF(J69="Nein","",IF($H69="","",'3a. Bewertung der Leistungen'!M79))</f>
        <v/>
      </c>
      <c r="M69" t="str">
        <f>IF(J69="Nein","",IF($H69="","",'3a. Bewertung der Leistungen'!N79))</f>
        <v/>
      </c>
      <c r="N69" t="str">
        <f>IF(J69="Nein","",IF($H69="","",'3a. Bewertung der Leistungen'!O79))</f>
        <v/>
      </c>
      <c r="O69" t="str">
        <f>IF(J69="Nein","",IF($H69="","",'3a. Bewertung der Leistungen'!P79))</f>
        <v/>
      </c>
      <c r="P69" t="str">
        <f>IF(J69="Nein","",IF($H69="","",'3a. Bewertung der Leistungen'!Q79))</f>
        <v/>
      </c>
      <c r="Q69" t="str">
        <f>IF(J69="Nein","",IF($H69="","",'3a. Bewertung der Leistungen'!R79))</f>
        <v/>
      </c>
      <c r="R69" t="str">
        <f>IF(J69="Nein","",IF($H69="","",'3a. Bewertung der Leistungen'!S79))</f>
        <v/>
      </c>
      <c r="S69" t="str">
        <f>IF(J69="Nein","",IF($H69="","",'3a. Bewertung der Leistungen'!T79))</f>
        <v/>
      </c>
      <c r="T69" t="str">
        <f>IF(J69="Nein","",IF($H69="","",'3a. Bewertung der Leistungen'!U79))</f>
        <v/>
      </c>
      <c r="U69" t="str">
        <f>IF(J69="Nein","",IF($H69="","",'3a. Bewertung der Leistungen'!V79))</f>
        <v/>
      </c>
      <c r="V69" t="str">
        <f>IF(J69="Nein","",IF($H69="","",'3a. Bewertung der Leistungen'!X79))</f>
        <v/>
      </c>
      <c r="W69" t="str">
        <f>IF($H69="","",'3a. Bewertung der Leistungen'!Z79)</f>
        <v/>
      </c>
      <c r="Y69" t="str">
        <f>IF('3b. Individualkosten'!L75="","",'3b. Individualkosten'!L75)</f>
        <v/>
      </c>
      <c r="Z69" s="32" t="str">
        <f>IF('3b. Individualkosten'!M75="","",'3b. Individualkosten'!M75)</f>
        <v/>
      </c>
      <c r="AA69" s="33" t="str">
        <f>IF('3b. Individualkosten'!N75="","",'3b. Individualkosten'!N75)</f>
        <v/>
      </c>
      <c r="AB69" s="33" t="str">
        <f>IF('3b. Individualkosten'!O75="","",'3b. Individualkosten'!O75)</f>
        <v/>
      </c>
      <c r="AC69" s="32">
        <f>IF('3b. Individualkosten'!P75="","",'3b. Individualkosten'!P75)</f>
        <v>0</v>
      </c>
      <c r="AD69" s="32">
        <f>IF('3b. Individualkosten'!Q75="","",'3b. Individualkosten'!Q75)</f>
        <v>0</v>
      </c>
      <c r="AE69" s="32" t="str">
        <f>IF('3b. Individualkosten'!R75="","",'3b. Individualkosten'!R75)</f>
        <v/>
      </c>
      <c r="AF69" s="32">
        <f>IF('3b. Individualkosten'!S75="","",'3b. Individualkosten'!S75)</f>
        <v>0</v>
      </c>
      <c r="AG69" s="32" t="str">
        <f>IF('3b. Individualkosten'!T75="","",'3b. Individualkosten'!T75)</f>
        <v/>
      </c>
      <c r="AH69" s="32">
        <f>IF('3b. Individualkosten'!U75="","",'3b. Individualkosten'!U75)</f>
        <v>0</v>
      </c>
      <c r="AI69" s="32" t="str">
        <f>IF('3b. Individualkosten'!V75="","",'3b. Individualkosten'!V75)</f>
        <v/>
      </c>
      <c r="AJ69" s="32">
        <f>IF('3b. Individualkosten'!W75="","",'3b. Individualkosten'!W75)</f>
        <v>0</v>
      </c>
      <c r="AK69" s="32">
        <f>IF('3b. Individualkosten'!X75="","",'3b. Individualkosten'!X75)</f>
        <v>0</v>
      </c>
      <c r="AL69" s="32" t="str">
        <f>IF('3b. Individualkosten'!Y75="","",'3b. Individualkosten'!Y75)</f>
        <v/>
      </c>
      <c r="AM69" s="32" t="str">
        <f>IF('3b. Individualkosten'!Z75="","",'3b. Individualkosten'!Z75)</f>
        <v/>
      </c>
      <c r="AN69" s="32" t="str">
        <f>IF('3b. Individualkosten'!AB75="","",'3b. Individualkosten'!AB75)</f>
        <v/>
      </c>
      <c r="AP69" s="34" t="str">
        <f>IF('4.2 Mitnutzungsquote'!K76="","",'4.2 Mitnutzungsquote'!M76)</f>
        <v/>
      </c>
      <c r="AQ69" s="34" t="str">
        <f>IF('4.2 Mitnutzungsquote'!$K76="","",'4.2 Mitnutzungsquote'!N76)</f>
        <v/>
      </c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X69" t="str">
        <f>IF('5. Bündelung zu Paketen'!$H95="","",IF('5. Bündelung zu Paketen'!$E$9="Nein","Ohne Paket",'5. Bündelung zu Paketen'!M95))</f>
        <v/>
      </c>
      <c r="BY69" t="str">
        <f>IF('5. Bündelung zu Paketen'!$H95="","",'5. Bündelung zu Paketen'!N95)</f>
        <v/>
      </c>
      <c r="BZ69" t="str">
        <f>IF('5. Bündelung zu Paketen'!P95="","",'5. Bündelung zu Paketen'!P95)</f>
        <v/>
      </c>
      <c r="CB69" s="34" t="str">
        <f t="shared" si="0"/>
        <v/>
      </c>
      <c r="CC69" s="38" t="str">
        <f t="shared" si="1"/>
        <v/>
      </c>
    </row>
    <row r="70" spans="1:81" x14ac:dyDescent="0.3">
      <c r="A70">
        <v>63</v>
      </c>
      <c r="B70" t="str">
        <f>IF('2. Erfassung der Leistungen'!B74="","",'2. Erfassung der Leistungen'!B74)</f>
        <v/>
      </c>
      <c r="C70" t="str">
        <f>IF('2. Erfassung der Leistungen'!C74="","",'2. Erfassung der Leistungen'!C74)</f>
        <v/>
      </c>
      <c r="D70" t="str">
        <f>IF('2. Erfassung der Leistungen'!E74="","",'2. Erfassung der Leistungen'!E74)</f>
        <v/>
      </c>
      <c r="E70" t="str">
        <f>IF('2. Erfassung der Leistungen'!F74="","",'2. Erfassung der Leistungen'!F74)</f>
        <v/>
      </c>
      <c r="F70" t="str">
        <f>IF('2. Erfassung der Leistungen'!G74="","",'2. Erfassung der Leistungen'!G74)</f>
        <v/>
      </c>
      <c r="G70" t="str">
        <f>IF('2. Erfassung der Leistungen'!H74="","",'2. Erfassung der Leistungen'!H74)</f>
        <v/>
      </c>
      <c r="H70" t="str">
        <f>IF(D70="","",IF('2. Erfassung der Leistungen'!I74="","",'2. Erfassung der Leistungen'!I74))</f>
        <v/>
      </c>
      <c r="J70" t="str">
        <f>IF($H70="","",'3a. Bewertung der Leistungen'!J80)</f>
        <v/>
      </c>
      <c r="K70" t="str">
        <f>IF(J70="Nein","",IF($H70="","",'3a. Bewertung der Leistungen'!L80))</f>
        <v/>
      </c>
      <c r="L70" t="str">
        <f>IF(J70="Nein","",IF($H70="","",'3a. Bewertung der Leistungen'!M80))</f>
        <v/>
      </c>
      <c r="M70" t="str">
        <f>IF(J70="Nein","",IF($H70="","",'3a. Bewertung der Leistungen'!N80))</f>
        <v/>
      </c>
      <c r="N70" t="str">
        <f>IF(J70="Nein","",IF($H70="","",'3a. Bewertung der Leistungen'!O80))</f>
        <v/>
      </c>
      <c r="O70" t="str">
        <f>IF(J70="Nein","",IF($H70="","",'3a. Bewertung der Leistungen'!P80))</f>
        <v/>
      </c>
      <c r="P70" t="str">
        <f>IF(J70="Nein","",IF($H70="","",'3a. Bewertung der Leistungen'!Q80))</f>
        <v/>
      </c>
      <c r="Q70" t="str">
        <f>IF(J70="Nein","",IF($H70="","",'3a. Bewertung der Leistungen'!R80))</f>
        <v/>
      </c>
      <c r="R70" t="str">
        <f>IF(J70="Nein","",IF($H70="","",'3a. Bewertung der Leistungen'!S80))</f>
        <v/>
      </c>
      <c r="S70" t="str">
        <f>IF(J70="Nein","",IF($H70="","",'3a. Bewertung der Leistungen'!T80))</f>
        <v/>
      </c>
      <c r="T70" t="str">
        <f>IF(J70="Nein","",IF($H70="","",'3a. Bewertung der Leistungen'!U80))</f>
        <v/>
      </c>
      <c r="U70" t="str">
        <f>IF(J70="Nein","",IF($H70="","",'3a. Bewertung der Leistungen'!V80))</f>
        <v/>
      </c>
      <c r="V70" t="str">
        <f>IF(J70="Nein","",IF($H70="","",'3a. Bewertung der Leistungen'!X80))</f>
        <v/>
      </c>
      <c r="W70" t="str">
        <f>IF($H70="","",'3a. Bewertung der Leistungen'!Z80)</f>
        <v/>
      </c>
      <c r="Y70" t="str">
        <f>IF('3b. Individualkosten'!L76="","",'3b. Individualkosten'!L76)</f>
        <v/>
      </c>
      <c r="Z70" s="32" t="str">
        <f>IF('3b. Individualkosten'!M76="","",'3b. Individualkosten'!M76)</f>
        <v/>
      </c>
      <c r="AA70" s="33" t="str">
        <f>IF('3b. Individualkosten'!N76="","",'3b. Individualkosten'!N76)</f>
        <v/>
      </c>
      <c r="AB70" s="33" t="str">
        <f>IF('3b. Individualkosten'!O76="","",'3b. Individualkosten'!O76)</f>
        <v/>
      </c>
      <c r="AC70" s="32">
        <f>IF('3b. Individualkosten'!P76="","",'3b. Individualkosten'!P76)</f>
        <v>0</v>
      </c>
      <c r="AD70" s="32">
        <f>IF('3b. Individualkosten'!Q76="","",'3b. Individualkosten'!Q76)</f>
        <v>0</v>
      </c>
      <c r="AE70" s="32" t="str">
        <f>IF('3b. Individualkosten'!R76="","",'3b. Individualkosten'!R76)</f>
        <v/>
      </c>
      <c r="AF70" s="32">
        <f>IF('3b. Individualkosten'!S76="","",'3b. Individualkosten'!S76)</f>
        <v>0</v>
      </c>
      <c r="AG70" s="32" t="str">
        <f>IF('3b. Individualkosten'!T76="","",'3b. Individualkosten'!T76)</f>
        <v/>
      </c>
      <c r="AH70" s="32">
        <f>IF('3b. Individualkosten'!U76="","",'3b. Individualkosten'!U76)</f>
        <v>0</v>
      </c>
      <c r="AI70" s="32" t="str">
        <f>IF('3b. Individualkosten'!V76="","",'3b. Individualkosten'!V76)</f>
        <v/>
      </c>
      <c r="AJ70" s="32">
        <f>IF('3b. Individualkosten'!W76="","",'3b. Individualkosten'!W76)</f>
        <v>0</v>
      </c>
      <c r="AK70" s="32">
        <f>IF('3b. Individualkosten'!X76="","",'3b. Individualkosten'!X76)</f>
        <v>0</v>
      </c>
      <c r="AL70" s="32" t="str">
        <f>IF('3b. Individualkosten'!Y76="","",'3b. Individualkosten'!Y76)</f>
        <v/>
      </c>
      <c r="AM70" s="32" t="str">
        <f>IF('3b. Individualkosten'!Z76="","",'3b. Individualkosten'!Z76)</f>
        <v/>
      </c>
      <c r="AN70" s="32" t="str">
        <f>IF('3b. Individualkosten'!AB76="","",'3b. Individualkosten'!AB76)</f>
        <v/>
      </c>
      <c r="AP70" s="34" t="str">
        <f>IF('4.2 Mitnutzungsquote'!K77="","",'4.2 Mitnutzungsquote'!M77)</f>
        <v/>
      </c>
      <c r="AQ70" s="34" t="str">
        <f>IF('4.2 Mitnutzungsquote'!$K77="","",'4.2 Mitnutzungsquote'!N77)</f>
        <v/>
      </c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X70" t="str">
        <f>IF('5. Bündelung zu Paketen'!$H96="","",IF('5. Bündelung zu Paketen'!$E$9="Nein","Ohne Paket",'5. Bündelung zu Paketen'!M96))</f>
        <v/>
      </c>
      <c r="BY70" t="str">
        <f>IF('5. Bündelung zu Paketen'!$H96="","",'5. Bündelung zu Paketen'!N96)</f>
        <v/>
      </c>
      <c r="BZ70" t="str">
        <f>IF('5. Bündelung zu Paketen'!P96="","",'5. Bündelung zu Paketen'!P96)</f>
        <v/>
      </c>
      <c r="CB70" s="34" t="str">
        <f t="shared" si="0"/>
        <v/>
      </c>
      <c r="CC70" s="38" t="str">
        <f t="shared" si="1"/>
        <v/>
      </c>
    </row>
    <row r="71" spans="1:81" x14ac:dyDescent="0.3">
      <c r="A71">
        <v>64</v>
      </c>
      <c r="B71" t="str">
        <f>IF('2. Erfassung der Leistungen'!B75="","",'2. Erfassung der Leistungen'!B75)</f>
        <v/>
      </c>
      <c r="C71" t="str">
        <f>IF('2. Erfassung der Leistungen'!C75="","",'2. Erfassung der Leistungen'!C75)</f>
        <v/>
      </c>
      <c r="D71" t="str">
        <f>IF('2. Erfassung der Leistungen'!E75="","",'2. Erfassung der Leistungen'!E75)</f>
        <v/>
      </c>
      <c r="E71" t="str">
        <f>IF('2. Erfassung der Leistungen'!F75="","",'2. Erfassung der Leistungen'!F75)</f>
        <v/>
      </c>
      <c r="F71" t="str">
        <f>IF('2. Erfassung der Leistungen'!G75="","",'2. Erfassung der Leistungen'!G75)</f>
        <v/>
      </c>
      <c r="G71" t="str">
        <f>IF('2. Erfassung der Leistungen'!H75="","",'2. Erfassung der Leistungen'!H75)</f>
        <v/>
      </c>
      <c r="H71" t="str">
        <f>IF(D71="","",IF('2. Erfassung der Leistungen'!I75="","",'2. Erfassung der Leistungen'!I75))</f>
        <v/>
      </c>
      <c r="J71" t="str">
        <f>IF($H71="","",'3a. Bewertung der Leistungen'!J81)</f>
        <v/>
      </c>
      <c r="K71" t="str">
        <f>IF(J71="Nein","",IF($H71="","",'3a. Bewertung der Leistungen'!L81))</f>
        <v/>
      </c>
      <c r="L71" t="str">
        <f>IF(J71="Nein","",IF($H71="","",'3a. Bewertung der Leistungen'!M81))</f>
        <v/>
      </c>
      <c r="M71" t="str">
        <f>IF(J71="Nein","",IF($H71="","",'3a. Bewertung der Leistungen'!N81))</f>
        <v/>
      </c>
      <c r="N71" t="str">
        <f>IF(J71="Nein","",IF($H71="","",'3a. Bewertung der Leistungen'!O81))</f>
        <v/>
      </c>
      <c r="O71" t="str">
        <f>IF(J71="Nein","",IF($H71="","",'3a. Bewertung der Leistungen'!P81))</f>
        <v/>
      </c>
      <c r="P71" t="str">
        <f>IF(J71="Nein","",IF($H71="","",'3a. Bewertung der Leistungen'!Q81))</f>
        <v/>
      </c>
      <c r="Q71" t="str">
        <f>IF(J71="Nein","",IF($H71="","",'3a. Bewertung der Leistungen'!R81))</f>
        <v/>
      </c>
      <c r="R71" t="str">
        <f>IF(J71="Nein","",IF($H71="","",'3a. Bewertung der Leistungen'!S81))</f>
        <v/>
      </c>
      <c r="S71" t="str">
        <f>IF(J71="Nein","",IF($H71="","",'3a. Bewertung der Leistungen'!T81))</f>
        <v/>
      </c>
      <c r="T71" t="str">
        <f>IF(J71="Nein","",IF($H71="","",'3a. Bewertung der Leistungen'!U81))</f>
        <v/>
      </c>
      <c r="U71" t="str">
        <f>IF(J71="Nein","",IF($H71="","",'3a. Bewertung der Leistungen'!V81))</f>
        <v/>
      </c>
      <c r="V71" t="str">
        <f>IF(J71="Nein","",IF($H71="","",'3a. Bewertung der Leistungen'!X81))</f>
        <v/>
      </c>
      <c r="W71" t="str">
        <f>IF($H71="","",'3a. Bewertung der Leistungen'!Z81)</f>
        <v/>
      </c>
      <c r="Y71" t="str">
        <f>IF('3b. Individualkosten'!L77="","",'3b. Individualkosten'!L77)</f>
        <v/>
      </c>
      <c r="Z71" s="32" t="str">
        <f>IF('3b. Individualkosten'!M77="","",'3b. Individualkosten'!M77)</f>
        <v/>
      </c>
      <c r="AA71" s="33" t="str">
        <f>IF('3b. Individualkosten'!N77="","",'3b. Individualkosten'!N77)</f>
        <v/>
      </c>
      <c r="AB71" s="33" t="str">
        <f>IF('3b. Individualkosten'!O77="","",'3b. Individualkosten'!O77)</f>
        <v/>
      </c>
      <c r="AC71" s="32">
        <f>IF('3b. Individualkosten'!P77="","",'3b. Individualkosten'!P77)</f>
        <v>0</v>
      </c>
      <c r="AD71" s="32">
        <f>IF('3b. Individualkosten'!Q77="","",'3b. Individualkosten'!Q77)</f>
        <v>0</v>
      </c>
      <c r="AE71" s="32" t="str">
        <f>IF('3b. Individualkosten'!R77="","",'3b. Individualkosten'!R77)</f>
        <v/>
      </c>
      <c r="AF71" s="32">
        <f>IF('3b. Individualkosten'!S77="","",'3b. Individualkosten'!S77)</f>
        <v>0</v>
      </c>
      <c r="AG71" s="32" t="str">
        <f>IF('3b. Individualkosten'!T77="","",'3b. Individualkosten'!T77)</f>
        <v/>
      </c>
      <c r="AH71" s="32">
        <f>IF('3b. Individualkosten'!U77="","",'3b. Individualkosten'!U77)</f>
        <v>0</v>
      </c>
      <c r="AI71" s="32" t="str">
        <f>IF('3b. Individualkosten'!V77="","",'3b. Individualkosten'!V77)</f>
        <v/>
      </c>
      <c r="AJ71" s="32">
        <f>IF('3b. Individualkosten'!W77="","",'3b. Individualkosten'!W77)</f>
        <v>0</v>
      </c>
      <c r="AK71" s="32">
        <f>IF('3b. Individualkosten'!X77="","",'3b. Individualkosten'!X77)</f>
        <v>0</v>
      </c>
      <c r="AL71" s="32" t="str">
        <f>IF('3b. Individualkosten'!Y77="","",'3b. Individualkosten'!Y77)</f>
        <v/>
      </c>
      <c r="AM71" s="32" t="str">
        <f>IF('3b. Individualkosten'!Z77="","",'3b. Individualkosten'!Z77)</f>
        <v/>
      </c>
      <c r="AN71" s="32" t="str">
        <f>IF('3b. Individualkosten'!AB77="","",'3b. Individualkosten'!AB77)</f>
        <v/>
      </c>
      <c r="AP71" s="34" t="str">
        <f>IF('4.2 Mitnutzungsquote'!K78="","",'4.2 Mitnutzungsquote'!M78)</f>
        <v/>
      </c>
      <c r="AQ71" s="34" t="str">
        <f>IF('4.2 Mitnutzungsquote'!$K78="","",'4.2 Mitnutzungsquote'!N78)</f>
        <v/>
      </c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X71" t="str">
        <f>IF('5. Bündelung zu Paketen'!$H97="","",IF('5. Bündelung zu Paketen'!$E$9="Nein","Ohne Paket",'5. Bündelung zu Paketen'!M97))</f>
        <v/>
      </c>
      <c r="BY71" t="str">
        <f>IF('5. Bündelung zu Paketen'!$H97="","",'5. Bündelung zu Paketen'!N97)</f>
        <v/>
      </c>
      <c r="BZ71" t="str">
        <f>IF('5. Bündelung zu Paketen'!P97="","",'5. Bündelung zu Paketen'!P97)</f>
        <v/>
      </c>
      <c r="CB71" s="34" t="str">
        <f t="shared" si="0"/>
        <v/>
      </c>
      <c r="CC71" s="38" t="str">
        <f t="shared" si="1"/>
        <v/>
      </c>
    </row>
    <row r="72" spans="1:81" x14ac:dyDescent="0.3">
      <c r="A72">
        <v>65</v>
      </c>
      <c r="B72" t="str">
        <f>IF('2. Erfassung der Leistungen'!B76="","",'2. Erfassung der Leistungen'!B76)</f>
        <v/>
      </c>
      <c r="C72" t="str">
        <f>IF('2. Erfassung der Leistungen'!C76="","",'2. Erfassung der Leistungen'!C76)</f>
        <v/>
      </c>
      <c r="D72" t="str">
        <f>IF('2. Erfassung der Leistungen'!E76="","",'2. Erfassung der Leistungen'!E76)</f>
        <v/>
      </c>
      <c r="E72" t="str">
        <f>IF('2. Erfassung der Leistungen'!F76="","",'2. Erfassung der Leistungen'!F76)</f>
        <v/>
      </c>
      <c r="F72" t="str">
        <f>IF('2. Erfassung der Leistungen'!G76="","",'2. Erfassung der Leistungen'!G76)</f>
        <v/>
      </c>
      <c r="G72" t="str">
        <f>IF('2. Erfassung der Leistungen'!H76="","",'2. Erfassung der Leistungen'!H76)</f>
        <v/>
      </c>
      <c r="H72" t="str">
        <f>IF(D72="","",IF('2. Erfassung der Leistungen'!I76="","",'2. Erfassung der Leistungen'!I76))</f>
        <v/>
      </c>
      <c r="J72" t="str">
        <f>IF($H72="","",'3a. Bewertung der Leistungen'!J82)</f>
        <v/>
      </c>
      <c r="K72" t="str">
        <f>IF(J72="Nein","",IF($H72="","",'3a. Bewertung der Leistungen'!L82))</f>
        <v/>
      </c>
      <c r="L72" t="str">
        <f>IF(J72="Nein","",IF($H72="","",'3a. Bewertung der Leistungen'!M82))</f>
        <v/>
      </c>
      <c r="M72" t="str">
        <f>IF(J72="Nein","",IF($H72="","",'3a. Bewertung der Leistungen'!N82))</f>
        <v/>
      </c>
      <c r="N72" t="str">
        <f>IF(J72="Nein","",IF($H72="","",'3a. Bewertung der Leistungen'!O82))</f>
        <v/>
      </c>
      <c r="O72" t="str">
        <f>IF(J72="Nein","",IF($H72="","",'3a. Bewertung der Leistungen'!P82))</f>
        <v/>
      </c>
      <c r="P72" t="str">
        <f>IF(J72="Nein","",IF($H72="","",'3a. Bewertung der Leistungen'!Q82))</f>
        <v/>
      </c>
      <c r="Q72" t="str">
        <f>IF(J72="Nein","",IF($H72="","",'3a. Bewertung der Leistungen'!R82))</f>
        <v/>
      </c>
      <c r="R72" t="str">
        <f>IF(J72="Nein","",IF($H72="","",'3a. Bewertung der Leistungen'!S82))</f>
        <v/>
      </c>
      <c r="S72" t="str">
        <f>IF(J72="Nein","",IF($H72="","",'3a. Bewertung der Leistungen'!T82))</f>
        <v/>
      </c>
      <c r="T72" t="str">
        <f>IF(J72="Nein","",IF($H72="","",'3a. Bewertung der Leistungen'!U82))</f>
        <v/>
      </c>
      <c r="U72" t="str">
        <f>IF(J72="Nein","",IF($H72="","",'3a. Bewertung der Leistungen'!V82))</f>
        <v/>
      </c>
      <c r="V72" t="str">
        <f>IF(J72="Nein","",IF($H72="","",'3a. Bewertung der Leistungen'!X82))</f>
        <v/>
      </c>
      <c r="W72" t="str">
        <f>IF($H72="","",'3a. Bewertung der Leistungen'!Z82)</f>
        <v/>
      </c>
      <c r="Y72" t="str">
        <f>IF('3b. Individualkosten'!L78="","",'3b. Individualkosten'!L78)</f>
        <v/>
      </c>
      <c r="Z72" s="32" t="str">
        <f>IF('3b. Individualkosten'!M78="","",'3b. Individualkosten'!M78)</f>
        <v/>
      </c>
      <c r="AA72" s="33" t="str">
        <f>IF('3b. Individualkosten'!N78="","",'3b. Individualkosten'!N78)</f>
        <v/>
      </c>
      <c r="AB72" s="33" t="str">
        <f>IF('3b. Individualkosten'!O78="","",'3b. Individualkosten'!O78)</f>
        <v/>
      </c>
      <c r="AC72" s="32">
        <f>IF('3b. Individualkosten'!P78="","",'3b. Individualkosten'!P78)</f>
        <v>0</v>
      </c>
      <c r="AD72" s="32">
        <f>IF('3b. Individualkosten'!Q78="","",'3b. Individualkosten'!Q78)</f>
        <v>0</v>
      </c>
      <c r="AE72" s="32" t="str">
        <f>IF('3b. Individualkosten'!R78="","",'3b. Individualkosten'!R78)</f>
        <v/>
      </c>
      <c r="AF72" s="32">
        <f>IF('3b. Individualkosten'!S78="","",'3b. Individualkosten'!S78)</f>
        <v>0</v>
      </c>
      <c r="AG72" s="32" t="str">
        <f>IF('3b. Individualkosten'!T78="","",'3b. Individualkosten'!T78)</f>
        <v/>
      </c>
      <c r="AH72" s="32">
        <f>IF('3b. Individualkosten'!U78="","",'3b. Individualkosten'!U78)</f>
        <v>0</v>
      </c>
      <c r="AI72" s="32" t="str">
        <f>IF('3b. Individualkosten'!V78="","",'3b. Individualkosten'!V78)</f>
        <v/>
      </c>
      <c r="AJ72" s="32">
        <f>IF('3b. Individualkosten'!W78="","",'3b. Individualkosten'!W78)</f>
        <v>0</v>
      </c>
      <c r="AK72" s="32">
        <f>IF('3b. Individualkosten'!X78="","",'3b. Individualkosten'!X78)</f>
        <v>0</v>
      </c>
      <c r="AL72" s="32" t="str">
        <f>IF('3b. Individualkosten'!Y78="","",'3b. Individualkosten'!Y78)</f>
        <v/>
      </c>
      <c r="AM72" s="32" t="str">
        <f>IF('3b. Individualkosten'!Z78="","",'3b. Individualkosten'!Z78)</f>
        <v/>
      </c>
      <c r="AN72" s="32" t="str">
        <f>IF('3b. Individualkosten'!AB78="","",'3b. Individualkosten'!AB78)</f>
        <v/>
      </c>
      <c r="AP72" s="34" t="str">
        <f>IF('4.2 Mitnutzungsquote'!K79="","",'4.2 Mitnutzungsquote'!M79)</f>
        <v/>
      </c>
      <c r="AQ72" s="34" t="str">
        <f>IF('4.2 Mitnutzungsquote'!$K79="","",'4.2 Mitnutzungsquote'!N79)</f>
        <v/>
      </c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X72" t="str">
        <f>IF('5. Bündelung zu Paketen'!$H98="","",IF('5. Bündelung zu Paketen'!$E$9="Nein","Ohne Paket",'5. Bündelung zu Paketen'!M98))</f>
        <v/>
      </c>
      <c r="BY72" t="str">
        <f>IF('5. Bündelung zu Paketen'!$H98="","",'5. Bündelung zu Paketen'!N98)</f>
        <v/>
      </c>
      <c r="BZ72" t="str">
        <f>IF('5. Bündelung zu Paketen'!P98="","",'5. Bündelung zu Paketen'!P98)</f>
        <v/>
      </c>
      <c r="CB72" s="34" t="str">
        <f t="shared" ref="CB72:CB135" si="2">IF(Z72="","",IF(Z72=0,0,Z72/SUMIFS($Z$8:$Z$307,$BX$8:$BX$307,BX72,$BY$8:$BY$307,"Korrekt zugeordnet")))</f>
        <v/>
      </c>
      <c r="CC72" s="38" t="str">
        <f t="shared" si="1"/>
        <v/>
      </c>
    </row>
    <row r="73" spans="1:81" x14ac:dyDescent="0.3">
      <c r="A73">
        <v>66</v>
      </c>
      <c r="B73" t="str">
        <f>IF('2. Erfassung der Leistungen'!B77="","",'2. Erfassung der Leistungen'!B77)</f>
        <v/>
      </c>
      <c r="C73" t="str">
        <f>IF('2. Erfassung der Leistungen'!C77="","",'2. Erfassung der Leistungen'!C77)</f>
        <v/>
      </c>
      <c r="D73" t="str">
        <f>IF('2. Erfassung der Leistungen'!E77="","",'2. Erfassung der Leistungen'!E77)</f>
        <v/>
      </c>
      <c r="E73" t="str">
        <f>IF('2. Erfassung der Leistungen'!F77="","",'2. Erfassung der Leistungen'!F77)</f>
        <v/>
      </c>
      <c r="F73" t="str">
        <f>IF('2. Erfassung der Leistungen'!G77="","",'2. Erfassung der Leistungen'!G77)</f>
        <v/>
      </c>
      <c r="G73" t="str">
        <f>IF('2. Erfassung der Leistungen'!H77="","",'2. Erfassung der Leistungen'!H77)</f>
        <v/>
      </c>
      <c r="H73" t="str">
        <f>IF(D73="","",IF('2. Erfassung der Leistungen'!I77="","",'2. Erfassung der Leistungen'!I77))</f>
        <v/>
      </c>
      <c r="J73" t="str">
        <f>IF($H73="","",'3a. Bewertung der Leistungen'!J83)</f>
        <v/>
      </c>
      <c r="K73" t="str">
        <f>IF(J73="Nein","",IF($H73="","",'3a. Bewertung der Leistungen'!L83))</f>
        <v/>
      </c>
      <c r="L73" t="str">
        <f>IF(J73="Nein","",IF($H73="","",'3a. Bewertung der Leistungen'!M83))</f>
        <v/>
      </c>
      <c r="M73" t="str">
        <f>IF(J73="Nein","",IF($H73="","",'3a. Bewertung der Leistungen'!N83))</f>
        <v/>
      </c>
      <c r="N73" t="str">
        <f>IF(J73="Nein","",IF($H73="","",'3a. Bewertung der Leistungen'!O83))</f>
        <v/>
      </c>
      <c r="O73" t="str">
        <f>IF(J73="Nein","",IF($H73="","",'3a. Bewertung der Leistungen'!P83))</f>
        <v/>
      </c>
      <c r="P73" t="str">
        <f>IF(J73="Nein","",IF($H73="","",'3a. Bewertung der Leistungen'!Q83))</f>
        <v/>
      </c>
      <c r="Q73" t="str">
        <f>IF(J73="Nein","",IF($H73="","",'3a. Bewertung der Leistungen'!R83))</f>
        <v/>
      </c>
      <c r="R73" t="str">
        <f>IF(J73="Nein","",IF($H73="","",'3a. Bewertung der Leistungen'!S83))</f>
        <v/>
      </c>
      <c r="S73" t="str">
        <f>IF(J73="Nein","",IF($H73="","",'3a. Bewertung der Leistungen'!T83))</f>
        <v/>
      </c>
      <c r="T73" t="str">
        <f>IF(J73="Nein","",IF($H73="","",'3a. Bewertung der Leistungen'!U83))</f>
        <v/>
      </c>
      <c r="U73" t="str">
        <f>IF(J73="Nein","",IF($H73="","",'3a. Bewertung der Leistungen'!V83))</f>
        <v/>
      </c>
      <c r="V73" t="str">
        <f>IF(J73="Nein","",IF($H73="","",'3a. Bewertung der Leistungen'!X83))</f>
        <v/>
      </c>
      <c r="W73" t="str">
        <f>IF($H73="","",'3a. Bewertung der Leistungen'!Z83)</f>
        <v/>
      </c>
      <c r="Y73" t="str">
        <f>IF('3b. Individualkosten'!L79="","",'3b. Individualkosten'!L79)</f>
        <v/>
      </c>
      <c r="Z73" s="32" t="str">
        <f>IF('3b. Individualkosten'!M79="","",'3b. Individualkosten'!M79)</f>
        <v/>
      </c>
      <c r="AA73" s="33" t="str">
        <f>IF('3b. Individualkosten'!N79="","",'3b. Individualkosten'!N79)</f>
        <v/>
      </c>
      <c r="AB73" s="33" t="str">
        <f>IF('3b. Individualkosten'!O79="","",'3b. Individualkosten'!O79)</f>
        <v/>
      </c>
      <c r="AC73" s="32">
        <f>IF('3b. Individualkosten'!P79="","",'3b. Individualkosten'!P79)</f>
        <v>0</v>
      </c>
      <c r="AD73" s="32">
        <f>IF('3b. Individualkosten'!Q79="","",'3b. Individualkosten'!Q79)</f>
        <v>0</v>
      </c>
      <c r="AE73" s="32" t="str">
        <f>IF('3b. Individualkosten'!R79="","",'3b. Individualkosten'!R79)</f>
        <v/>
      </c>
      <c r="AF73" s="32">
        <f>IF('3b. Individualkosten'!S79="","",'3b. Individualkosten'!S79)</f>
        <v>0</v>
      </c>
      <c r="AG73" s="32" t="str">
        <f>IF('3b. Individualkosten'!T79="","",'3b. Individualkosten'!T79)</f>
        <v/>
      </c>
      <c r="AH73" s="32">
        <f>IF('3b. Individualkosten'!U79="","",'3b. Individualkosten'!U79)</f>
        <v>0</v>
      </c>
      <c r="AI73" s="32" t="str">
        <f>IF('3b. Individualkosten'!V79="","",'3b. Individualkosten'!V79)</f>
        <v/>
      </c>
      <c r="AJ73" s="32">
        <f>IF('3b. Individualkosten'!W79="","",'3b. Individualkosten'!W79)</f>
        <v>0</v>
      </c>
      <c r="AK73" s="32">
        <f>IF('3b. Individualkosten'!X79="","",'3b. Individualkosten'!X79)</f>
        <v>0</v>
      </c>
      <c r="AL73" s="32" t="str">
        <f>IF('3b. Individualkosten'!Y79="","",'3b. Individualkosten'!Y79)</f>
        <v/>
      </c>
      <c r="AM73" s="32" t="str">
        <f>IF('3b. Individualkosten'!Z79="","",'3b. Individualkosten'!Z79)</f>
        <v/>
      </c>
      <c r="AN73" s="32" t="str">
        <f>IF('3b. Individualkosten'!AB79="","",'3b. Individualkosten'!AB79)</f>
        <v/>
      </c>
      <c r="AP73" s="34" t="str">
        <f>IF('4.2 Mitnutzungsquote'!K80="","",'4.2 Mitnutzungsquote'!M80)</f>
        <v/>
      </c>
      <c r="AQ73" s="34" t="str">
        <f>IF('4.2 Mitnutzungsquote'!$K80="","",'4.2 Mitnutzungsquote'!N80)</f>
        <v/>
      </c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X73" t="str">
        <f>IF('5. Bündelung zu Paketen'!$H99="","",IF('5. Bündelung zu Paketen'!$E$9="Nein","Ohne Paket",'5. Bündelung zu Paketen'!M99))</f>
        <v/>
      </c>
      <c r="BY73" t="str">
        <f>IF('5. Bündelung zu Paketen'!$H99="","",'5. Bündelung zu Paketen'!N99)</f>
        <v/>
      </c>
      <c r="BZ73" t="str">
        <f>IF('5. Bündelung zu Paketen'!P99="","",'5. Bündelung zu Paketen'!P99)</f>
        <v/>
      </c>
      <c r="CB73" s="34" t="str">
        <f t="shared" si="2"/>
        <v/>
      </c>
      <c r="CC73" s="38" t="str">
        <f t="shared" ref="CC73:CC136" si="3">IF(CB73="","",CB73*AQ73)</f>
        <v/>
      </c>
    </row>
    <row r="74" spans="1:81" x14ac:dyDescent="0.3">
      <c r="A74">
        <v>67</v>
      </c>
      <c r="B74" t="str">
        <f>IF('2. Erfassung der Leistungen'!B78="","",'2. Erfassung der Leistungen'!B78)</f>
        <v/>
      </c>
      <c r="C74" t="str">
        <f>IF('2. Erfassung der Leistungen'!C78="","",'2. Erfassung der Leistungen'!C78)</f>
        <v/>
      </c>
      <c r="D74" t="str">
        <f>IF('2. Erfassung der Leistungen'!E78="","",'2. Erfassung der Leistungen'!E78)</f>
        <v/>
      </c>
      <c r="E74" t="str">
        <f>IF('2. Erfassung der Leistungen'!F78="","",'2. Erfassung der Leistungen'!F78)</f>
        <v/>
      </c>
      <c r="F74" t="str">
        <f>IF('2. Erfassung der Leistungen'!G78="","",'2. Erfassung der Leistungen'!G78)</f>
        <v/>
      </c>
      <c r="G74" t="str">
        <f>IF('2. Erfassung der Leistungen'!H78="","",'2. Erfassung der Leistungen'!H78)</f>
        <v/>
      </c>
      <c r="H74" t="str">
        <f>IF(D74="","",IF('2. Erfassung der Leistungen'!I78="","",'2. Erfassung der Leistungen'!I78))</f>
        <v/>
      </c>
      <c r="J74" t="str">
        <f>IF($H74="","",'3a. Bewertung der Leistungen'!J84)</f>
        <v/>
      </c>
      <c r="K74" t="str">
        <f>IF(J74="Nein","",IF($H74="","",'3a. Bewertung der Leistungen'!L84))</f>
        <v/>
      </c>
      <c r="L74" t="str">
        <f>IF(J74="Nein","",IF($H74="","",'3a. Bewertung der Leistungen'!M84))</f>
        <v/>
      </c>
      <c r="M74" t="str">
        <f>IF(J74="Nein","",IF($H74="","",'3a. Bewertung der Leistungen'!N84))</f>
        <v/>
      </c>
      <c r="N74" t="str">
        <f>IF(J74="Nein","",IF($H74="","",'3a. Bewertung der Leistungen'!O84))</f>
        <v/>
      </c>
      <c r="O74" t="str">
        <f>IF(J74="Nein","",IF($H74="","",'3a. Bewertung der Leistungen'!P84))</f>
        <v/>
      </c>
      <c r="P74" t="str">
        <f>IF(J74="Nein","",IF($H74="","",'3a. Bewertung der Leistungen'!Q84))</f>
        <v/>
      </c>
      <c r="Q74" t="str">
        <f>IF(J74="Nein","",IF($H74="","",'3a. Bewertung der Leistungen'!R84))</f>
        <v/>
      </c>
      <c r="R74" t="str">
        <f>IF(J74="Nein","",IF($H74="","",'3a. Bewertung der Leistungen'!S84))</f>
        <v/>
      </c>
      <c r="S74" t="str">
        <f>IF(J74="Nein","",IF($H74="","",'3a. Bewertung der Leistungen'!T84))</f>
        <v/>
      </c>
      <c r="T74" t="str">
        <f>IF(J74="Nein","",IF($H74="","",'3a. Bewertung der Leistungen'!U84))</f>
        <v/>
      </c>
      <c r="U74" t="str">
        <f>IF(J74="Nein","",IF($H74="","",'3a. Bewertung der Leistungen'!V84))</f>
        <v/>
      </c>
      <c r="V74" t="str">
        <f>IF(J74="Nein","",IF($H74="","",'3a. Bewertung der Leistungen'!X84))</f>
        <v/>
      </c>
      <c r="W74" t="str">
        <f>IF($H74="","",'3a. Bewertung der Leistungen'!Z84)</f>
        <v/>
      </c>
      <c r="Y74" t="str">
        <f>IF('3b. Individualkosten'!L80="","",'3b. Individualkosten'!L80)</f>
        <v/>
      </c>
      <c r="Z74" s="32" t="str">
        <f>IF('3b. Individualkosten'!M80="","",'3b. Individualkosten'!M80)</f>
        <v/>
      </c>
      <c r="AA74" s="33" t="str">
        <f>IF('3b. Individualkosten'!N80="","",'3b. Individualkosten'!N80)</f>
        <v/>
      </c>
      <c r="AB74" s="33" t="str">
        <f>IF('3b. Individualkosten'!O80="","",'3b. Individualkosten'!O80)</f>
        <v/>
      </c>
      <c r="AC74" s="32">
        <f>IF('3b. Individualkosten'!P80="","",'3b. Individualkosten'!P80)</f>
        <v>0</v>
      </c>
      <c r="AD74" s="32">
        <f>IF('3b. Individualkosten'!Q80="","",'3b. Individualkosten'!Q80)</f>
        <v>0</v>
      </c>
      <c r="AE74" s="32" t="str">
        <f>IF('3b. Individualkosten'!R80="","",'3b. Individualkosten'!R80)</f>
        <v/>
      </c>
      <c r="AF74" s="32">
        <f>IF('3b. Individualkosten'!S80="","",'3b. Individualkosten'!S80)</f>
        <v>0</v>
      </c>
      <c r="AG74" s="32" t="str">
        <f>IF('3b. Individualkosten'!T80="","",'3b. Individualkosten'!T80)</f>
        <v/>
      </c>
      <c r="AH74" s="32">
        <f>IF('3b. Individualkosten'!U80="","",'3b. Individualkosten'!U80)</f>
        <v>0</v>
      </c>
      <c r="AI74" s="32" t="str">
        <f>IF('3b. Individualkosten'!V80="","",'3b. Individualkosten'!V80)</f>
        <v/>
      </c>
      <c r="AJ74" s="32">
        <f>IF('3b. Individualkosten'!W80="","",'3b. Individualkosten'!W80)</f>
        <v>0</v>
      </c>
      <c r="AK74" s="32">
        <f>IF('3b. Individualkosten'!X80="","",'3b. Individualkosten'!X80)</f>
        <v>0</v>
      </c>
      <c r="AL74" s="32" t="str">
        <f>IF('3b. Individualkosten'!Y80="","",'3b. Individualkosten'!Y80)</f>
        <v/>
      </c>
      <c r="AM74" s="32" t="str">
        <f>IF('3b. Individualkosten'!Z80="","",'3b. Individualkosten'!Z80)</f>
        <v/>
      </c>
      <c r="AN74" s="32" t="str">
        <f>IF('3b. Individualkosten'!AB80="","",'3b. Individualkosten'!AB80)</f>
        <v/>
      </c>
      <c r="AP74" s="34" t="str">
        <f>IF('4.2 Mitnutzungsquote'!K81="","",'4.2 Mitnutzungsquote'!M81)</f>
        <v/>
      </c>
      <c r="AQ74" s="34" t="str">
        <f>IF('4.2 Mitnutzungsquote'!$K81="","",'4.2 Mitnutzungsquote'!N81)</f>
        <v/>
      </c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X74" t="str">
        <f>IF('5. Bündelung zu Paketen'!$H100="","",IF('5. Bündelung zu Paketen'!$E$9="Nein","Ohne Paket",'5. Bündelung zu Paketen'!M100))</f>
        <v/>
      </c>
      <c r="BY74" t="str">
        <f>IF('5. Bündelung zu Paketen'!$H100="","",'5. Bündelung zu Paketen'!N100)</f>
        <v/>
      </c>
      <c r="BZ74" t="str">
        <f>IF('5. Bündelung zu Paketen'!P100="","",'5. Bündelung zu Paketen'!P100)</f>
        <v/>
      </c>
      <c r="CB74" s="34" t="str">
        <f t="shared" si="2"/>
        <v/>
      </c>
      <c r="CC74" s="38" t="str">
        <f t="shared" si="3"/>
        <v/>
      </c>
    </row>
    <row r="75" spans="1:81" x14ac:dyDescent="0.3">
      <c r="A75">
        <v>68</v>
      </c>
      <c r="B75" t="str">
        <f>IF('2. Erfassung der Leistungen'!B79="","",'2. Erfassung der Leistungen'!B79)</f>
        <v/>
      </c>
      <c r="C75" t="str">
        <f>IF('2. Erfassung der Leistungen'!C79="","",'2. Erfassung der Leistungen'!C79)</f>
        <v/>
      </c>
      <c r="D75" t="str">
        <f>IF('2. Erfassung der Leistungen'!E79="","",'2. Erfassung der Leistungen'!E79)</f>
        <v/>
      </c>
      <c r="E75" t="str">
        <f>IF('2. Erfassung der Leistungen'!F79="","",'2. Erfassung der Leistungen'!F79)</f>
        <v/>
      </c>
      <c r="F75" t="str">
        <f>IF('2. Erfassung der Leistungen'!G79="","",'2. Erfassung der Leistungen'!G79)</f>
        <v/>
      </c>
      <c r="G75" t="str">
        <f>IF('2. Erfassung der Leistungen'!H79="","",'2. Erfassung der Leistungen'!H79)</f>
        <v/>
      </c>
      <c r="H75" t="str">
        <f>IF(D75="","",IF('2. Erfassung der Leistungen'!I79="","",'2. Erfassung der Leistungen'!I79))</f>
        <v/>
      </c>
      <c r="J75" t="str">
        <f>IF($H75="","",'3a. Bewertung der Leistungen'!J85)</f>
        <v/>
      </c>
      <c r="K75" t="str">
        <f>IF(J75="Nein","",IF($H75="","",'3a. Bewertung der Leistungen'!L85))</f>
        <v/>
      </c>
      <c r="L75" t="str">
        <f>IF(J75="Nein","",IF($H75="","",'3a. Bewertung der Leistungen'!M85))</f>
        <v/>
      </c>
      <c r="M75" t="str">
        <f>IF(J75="Nein","",IF($H75="","",'3a. Bewertung der Leistungen'!N85))</f>
        <v/>
      </c>
      <c r="N75" t="str">
        <f>IF(J75="Nein","",IF($H75="","",'3a. Bewertung der Leistungen'!O85))</f>
        <v/>
      </c>
      <c r="O75" t="str">
        <f>IF(J75="Nein","",IF($H75="","",'3a. Bewertung der Leistungen'!P85))</f>
        <v/>
      </c>
      <c r="P75" t="str">
        <f>IF(J75="Nein","",IF($H75="","",'3a. Bewertung der Leistungen'!Q85))</f>
        <v/>
      </c>
      <c r="Q75" t="str">
        <f>IF(J75="Nein","",IF($H75="","",'3a. Bewertung der Leistungen'!R85))</f>
        <v/>
      </c>
      <c r="R75" t="str">
        <f>IF(J75="Nein","",IF($H75="","",'3a. Bewertung der Leistungen'!S85))</f>
        <v/>
      </c>
      <c r="S75" t="str">
        <f>IF(J75="Nein","",IF($H75="","",'3a. Bewertung der Leistungen'!T85))</f>
        <v/>
      </c>
      <c r="T75" t="str">
        <f>IF(J75="Nein","",IF($H75="","",'3a. Bewertung der Leistungen'!U85))</f>
        <v/>
      </c>
      <c r="U75" t="str">
        <f>IF(J75="Nein","",IF($H75="","",'3a. Bewertung der Leistungen'!V85))</f>
        <v/>
      </c>
      <c r="V75" t="str">
        <f>IF(J75="Nein","",IF($H75="","",'3a. Bewertung der Leistungen'!X85))</f>
        <v/>
      </c>
      <c r="W75" t="str">
        <f>IF($H75="","",'3a. Bewertung der Leistungen'!Z85)</f>
        <v/>
      </c>
      <c r="Y75" t="str">
        <f>IF('3b. Individualkosten'!L81="","",'3b. Individualkosten'!L81)</f>
        <v/>
      </c>
      <c r="Z75" s="32" t="str">
        <f>IF('3b. Individualkosten'!M81="","",'3b. Individualkosten'!M81)</f>
        <v/>
      </c>
      <c r="AA75" s="33" t="str">
        <f>IF('3b. Individualkosten'!N81="","",'3b. Individualkosten'!N81)</f>
        <v/>
      </c>
      <c r="AB75" s="33" t="str">
        <f>IF('3b. Individualkosten'!O81="","",'3b. Individualkosten'!O81)</f>
        <v/>
      </c>
      <c r="AC75" s="32">
        <f>IF('3b. Individualkosten'!P81="","",'3b. Individualkosten'!P81)</f>
        <v>0</v>
      </c>
      <c r="AD75" s="32">
        <f>IF('3b. Individualkosten'!Q81="","",'3b. Individualkosten'!Q81)</f>
        <v>0</v>
      </c>
      <c r="AE75" s="32" t="str">
        <f>IF('3b. Individualkosten'!R81="","",'3b. Individualkosten'!R81)</f>
        <v/>
      </c>
      <c r="AF75" s="32">
        <f>IF('3b. Individualkosten'!S81="","",'3b. Individualkosten'!S81)</f>
        <v>0</v>
      </c>
      <c r="AG75" s="32" t="str">
        <f>IF('3b. Individualkosten'!T81="","",'3b. Individualkosten'!T81)</f>
        <v/>
      </c>
      <c r="AH75" s="32">
        <f>IF('3b. Individualkosten'!U81="","",'3b. Individualkosten'!U81)</f>
        <v>0</v>
      </c>
      <c r="AI75" s="32" t="str">
        <f>IF('3b. Individualkosten'!V81="","",'3b. Individualkosten'!V81)</f>
        <v/>
      </c>
      <c r="AJ75" s="32">
        <f>IF('3b. Individualkosten'!W81="","",'3b. Individualkosten'!W81)</f>
        <v>0</v>
      </c>
      <c r="AK75" s="32">
        <f>IF('3b. Individualkosten'!X81="","",'3b. Individualkosten'!X81)</f>
        <v>0</v>
      </c>
      <c r="AL75" s="32" t="str">
        <f>IF('3b. Individualkosten'!Y81="","",'3b. Individualkosten'!Y81)</f>
        <v/>
      </c>
      <c r="AM75" s="32" t="str">
        <f>IF('3b. Individualkosten'!Z81="","",'3b. Individualkosten'!Z81)</f>
        <v/>
      </c>
      <c r="AN75" s="32" t="str">
        <f>IF('3b. Individualkosten'!AB81="","",'3b. Individualkosten'!AB81)</f>
        <v/>
      </c>
      <c r="AP75" s="34" t="str">
        <f>IF('4.2 Mitnutzungsquote'!K82="","",'4.2 Mitnutzungsquote'!M82)</f>
        <v/>
      </c>
      <c r="AQ75" s="34" t="str">
        <f>IF('4.2 Mitnutzungsquote'!$K82="","",'4.2 Mitnutzungsquote'!N82)</f>
        <v/>
      </c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X75" t="str">
        <f>IF('5. Bündelung zu Paketen'!$H101="","",IF('5. Bündelung zu Paketen'!$E$9="Nein","Ohne Paket",'5. Bündelung zu Paketen'!M101))</f>
        <v/>
      </c>
      <c r="BY75" t="str">
        <f>IF('5. Bündelung zu Paketen'!$H101="","",'5. Bündelung zu Paketen'!N101)</f>
        <v/>
      </c>
      <c r="BZ75" t="str">
        <f>IF('5. Bündelung zu Paketen'!P101="","",'5. Bündelung zu Paketen'!P101)</f>
        <v/>
      </c>
      <c r="CB75" s="34" t="str">
        <f t="shared" si="2"/>
        <v/>
      </c>
      <c r="CC75" s="38" t="str">
        <f t="shared" si="3"/>
        <v/>
      </c>
    </row>
    <row r="76" spans="1:81" x14ac:dyDescent="0.3">
      <c r="A76">
        <v>69</v>
      </c>
      <c r="B76" t="str">
        <f>IF('2. Erfassung der Leistungen'!B80="","",'2. Erfassung der Leistungen'!B80)</f>
        <v/>
      </c>
      <c r="C76" t="str">
        <f>IF('2. Erfassung der Leistungen'!C80="","",'2. Erfassung der Leistungen'!C80)</f>
        <v/>
      </c>
      <c r="D76" t="str">
        <f>IF('2. Erfassung der Leistungen'!E80="","",'2. Erfassung der Leistungen'!E80)</f>
        <v/>
      </c>
      <c r="E76" t="str">
        <f>IF('2. Erfassung der Leistungen'!F80="","",'2. Erfassung der Leistungen'!F80)</f>
        <v/>
      </c>
      <c r="F76" t="str">
        <f>IF('2. Erfassung der Leistungen'!G80="","",'2. Erfassung der Leistungen'!G80)</f>
        <v/>
      </c>
      <c r="G76" t="str">
        <f>IF('2. Erfassung der Leistungen'!H80="","",'2. Erfassung der Leistungen'!H80)</f>
        <v/>
      </c>
      <c r="H76" t="str">
        <f>IF(D76="","",IF('2. Erfassung der Leistungen'!I80="","",'2. Erfassung der Leistungen'!I80))</f>
        <v/>
      </c>
      <c r="J76" t="str">
        <f>IF($H76="","",'3a. Bewertung der Leistungen'!J86)</f>
        <v/>
      </c>
      <c r="K76" t="str">
        <f>IF(J76="Nein","",IF($H76="","",'3a. Bewertung der Leistungen'!L86))</f>
        <v/>
      </c>
      <c r="L76" t="str">
        <f>IF(J76="Nein","",IF($H76="","",'3a. Bewertung der Leistungen'!M86))</f>
        <v/>
      </c>
      <c r="M76" t="str">
        <f>IF(J76="Nein","",IF($H76="","",'3a. Bewertung der Leistungen'!N86))</f>
        <v/>
      </c>
      <c r="N76" t="str">
        <f>IF(J76="Nein","",IF($H76="","",'3a. Bewertung der Leistungen'!O86))</f>
        <v/>
      </c>
      <c r="O76" t="str">
        <f>IF(J76="Nein","",IF($H76="","",'3a. Bewertung der Leistungen'!P86))</f>
        <v/>
      </c>
      <c r="P76" t="str">
        <f>IF(J76="Nein","",IF($H76="","",'3a. Bewertung der Leistungen'!Q86))</f>
        <v/>
      </c>
      <c r="Q76" t="str">
        <f>IF(J76="Nein","",IF($H76="","",'3a. Bewertung der Leistungen'!R86))</f>
        <v/>
      </c>
      <c r="R76" t="str">
        <f>IF(J76="Nein","",IF($H76="","",'3a. Bewertung der Leistungen'!S86))</f>
        <v/>
      </c>
      <c r="S76" t="str">
        <f>IF(J76="Nein","",IF($H76="","",'3a. Bewertung der Leistungen'!T86))</f>
        <v/>
      </c>
      <c r="T76" t="str">
        <f>IF(J76="Nein","",IF($H76="","",'3a. Bewertung der Leistungen'!U86))</f>
        <v/>
      </c>
      <c r="U76" t="str">
        <f>IF(J76="Nein","",IF($H76="","",'3a. Bewertung der Leistungen'!V86))</f>
        <v/>
      </c>
      <c r="V76" t="str">
        <f>IF(J76="Nein","",IF($H76="","",'3a. Bewertung der Leistungen'!X86))</f>
        <v/>
      </c>
      <c r="W76" t="str">
        <f>IF($H76="","",'3a. Bewertung der Leistungen'!Z86)</f>
        <v/>
      </c>
      <c r="Y76" t="str">
        <f>IF('3b. Individualkosten'!L82="","",'3b. Individualkosten'!L82)</f>
        <v/>
      </c>
      <c r="Z76" s="32" t="str">
        <f>IF('3b. Individualkosten'!M82="","",'3b. Individualkosten'!M82)</f>
        <v/>
      </c>
      <c r="AA76" s="33" t="str">
        <f>IF('3b. Individualkosten'!N82="","",'3b. Individualkosten'!N82)</f>
        <v/>
      </c>
      <c r="AB76" s="33" t="str">
        <f>IF('3b. Individualkosten'!O82="","",'3b. Individualkosten'!O82)</f>
        <v/>
      </c>
      <c r="AC76" s="32">
        <f>IF('3b. Individualkosten'!P82="","",'3b. Individualkosten'!P82)</f>
        <v>0</v>
      </c>
      <c r="AD76" s="32">
        <f>IF('3b. Individualkosten'!Q82="","",'3b. Individualkosten'!Q82)</f>
        <v>0</v>
      </c>
      <c r="AE76" s="32" t="str">
        <f>IF('3b. Individualkosten'!R82="","",'3b. Individualkosten'!R82)</f>
        <v/>
      </c>
      <c r="AF76" s="32">
        <f>IF('3b. Individualkosten'!S82="","",'3b. Individualkosten'!S82)</f>
        <v>0</v>
      </c>
      <c r="AG76" s="32" t="str">
        <f>IF('3b. Individualkosten'!T82="","",'3b. Individualkosten'!T82)</f>
        <v/>
      </c>
      <c r="AH76" s="32">
        <f>IF('3b. Individualkosten'!U82="","",'3b. Individualkosten'!U82)</f>
        <v>0</v>
      </c>
      <c r="AI76" s="32" t="str">
        <f>IF('3b. Individualkosten'!V82="","",'3b. Individualkosten'!V82)</f>
        <v/>
      </c>
      <c r="AJ76" s="32">
        <f>IF('3b. Individualkosten'!W82="","",'3b. Individualkosten'!W82)</f>
        <v>0</v>
      </c>
      <c r="AK76" s="32">
        <f>IF('3b. Individualkosten'!X82="","",'3b. Individualkosten'!X82)</f>
        <v>0</v>
      </c>
      <c r="AL76" s="32" t="str">
        <f>IF('3b. Individualkosten'!Y82="","",'3b. Individualkosten'!Y82)</f>
        <v/>
      </c>
      <c r="AM76" s="32" t="str">
        <f>IF('3b. Individualkosten'!Z82="","",'3b. Individualkosten'!Z82)</f>
        <v/>
      </c>
      <c r="AN76" s="32" t="str">
        <f>IF('3b. Individualkosten'!AB82="","",'3b. Individualkosten'!AB82)</f>
        <v/>
      </c>
      <c r="AP76" s="34" t="str">
        <f>IF('4.2 Mitnutzungsquote'!K83="","",'4.2 Mitnutzungsquote'!M83)</f>
        <v/>
      </c>
      <c r="AQ76" s="34" t="str">
        <f>IF('4.2 Mitnutzungsquote'!$K83="","",'4.2 Mitnutzungsquote'!N83)</f>
        <v/>
      </c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X76" t="str">
        <f>IF('5. Bündelung zu Paketen'!$H102="","",IF('5. Bündelung zu Paketen'!$E$9="Nein","Ohne Paket",'5. Bündelung zu Paketen'!M102))</f>
        <v/>
      </c>
      <c r="BY76" t="str">
        <f>IF('5. Bündelung zu Paketen'!$H102="","",'5. Bündelung zu Paketen'!N102)</f>
        <v/>
      </c>
      <c r="BZ76" t="str">
        <f>IF('5. Bündelung zu Paketen'!P102="","",'5. Bündelung zu Paketen'!P102)</f>
        <v/>
      </c>
      <c r="CB76" s="34" t="str">
        <f t="shared" si="2"/>
        <v/>
      </c>
      <c r="CC76" s="38" t="str">
        <f t="shared" si="3"/>
        <v/>
      </c>
    </row>
    <row r="77" spans="1:81" x14ac:dyDescent="0.3">
      <c r="A77">
        <v>70</v>
      </c>
      <c r="B77" t="str">
        <f>IF('2. Erfassung der Leistungen'!B81="","",'2. Erfassung der Leistungen'!B81)</f>
        <v/>
      </c>
      <c r="C77" t="str">
        <f>IF('2. Erfassung der Leistungen'!C81="","",'2. Erfassung der Leistungen'!C81)</f>
        <v/>
      </c>
      <c r="D77" t="str">
        <f>IF('2. Erfassung der Leistungen'!E81="","",'2. Erfassung der Leistungen'!E81)</f>
        <v/>
      </c>
      <c r="E77" t="str">
        <f>IF('2. Erfassung der Leistungen'!F81="","",'2. Erfassung der Leistungen'!F81)</f>
        <v/>
      </c>
      <c r="F77" t="str">
        <f>IF('2. Erfassung der Leistungen'!G81="","",'2. Erfassung der Leistungen'!G81)</f>
        <v/>
      </c>
      <c r="G77" t="str">
        <f>IF('2. Erfassung der Leistungen'!H81="","",'2. Erfassung der Leistungen'!H81)</f>
        <v/>
      </c>
      <c r="H77" t="str">
        <f>IF(D77="","",IF('2. Erfassung der Leistungen'!I81="","",'2. Erfassung der Leistungen'!I81))</f>
        <v/>
      </c>
      <c r="J77" t="str">
        <f>IF($H77="","",'3a. Bewertung der Leistungen'!J87)</f>
        <v/>
      </c>
      <c r="K77" t="str">
        <f>IF(J77="Nein","",IF($H77="","",'3a. Bewertung der Leistungen'!L87))</f>
        <v/>
      </c>
      <c r="L77" t="str">
        <f>IF(J77="Nein","",IF($H77="","",'3a. Bewertung der Leistungen'!M87))</f>
        <v/>
      </c>
      <c r="M77" t="str">
        <f>IF(J77="Nein","",IF($H77="","",'3a. Bewertung der Leistungen'!N87))</f>
        <v/>
      </c>
      <c r="N77" t="str">
        <f>IF(J77="Nein","",IF($H77="","",'3a. Bewertung der Leistungen'!O87))</f>
        <v/>
      </c>
      <c r="O77" t="str">
        <f>IF(J77="Nein","",IF($H77="","",'3a. Bewertung der Leistungen'!P87))</f>
        <v/>
      </c>
      <c r="P77" t="str">
        <f>IF(J77="Nein","",IF($H77="","",'3a. Bewertung der Leistungen'!Q87))</f>
        <v/>
      </c>
      <c r="Q77" t="str">
        <f>IF(J77="Nein","",IF($H77="","",'3a. Bewertung der Leistungen'!R87))</f>
        <v/>
      </c>
      <c r="R77" t="str">
        <f>IF(J77="Nein","",IF($H77="","",'3a. Bewertung der Leistungen'!S87))</f>
        <v/>
      </c>
      <c r="S77" t="str">
        <f>IF(J77="Nein","",IF($H77="","",'3a. Bewertung der Leistungen'!T87))</f>
        <v/>
      </c>
      <c r="T77" t="str">
        <f>IF(J77="Nein","",IF($H77="","",'3a. Bewertung der Leistungen'!U87))</f>
        <v/>
      </c>
      <c r="U77" t="str">
        <f>IF(J77="Nein","",IF($H77="","",'3a. Bewertung der Leistungen'!V87))</f>
        <v/>
      </c>
      <c r="V77" t="str">
        <f>IF(J77="Nein","",IF($H77="","",'3a. Bewertung der Leistungen'!X87))</f>
        <v/>
      </c>
      <c r="W77" t="str">
        <f>IF($H77="","",'3a. Bewertung der Leistungen'!Z87)</f>
        <v/>
      </c>
      <c r="Y77" t="str">
        <f>IF('3b. Individualkosten'!L83="","",'3b. Individualkosten'!L83)</f>
        <v/>
      </c>
      <c r="Z77" s="32" t="str">
        <f>IF('3b. Individualkosten'!M83="","",'3b. Individualkosten'!M83)</f>
        <v/>
      </c>
      <c r="AA77" s="33" t="str">
        <f>IF('3b. Individualkosten'!N83="","",'3b. Individualkosten'!N83)</f>
        <v/>
      </c>
      <c r="AB77" s="33" t="str">
        <f>IF('3b. Individualkosten'!O83="","",'3b. Individualkosten'!O83)</f>
        <v/>
      </c>
      <c r="AC77" s="32">
        <f>IF('3b. Individualkosten'!P83="","",'3b. Individualkosten'!P83)</f>
        <v>0</v>
      </c>
      <c r="AD77" s="32">
        <f>IF('3b. Individualkosten'!Q83="","",'3b. Individualkosten'!Q83)</f>
        <v>0</v>
      </c>
      <c r="AE77" s="32" t="str">
        <f>IF('3b. Individualkosten'!R83="","",'3b. Individualkosten'!R83)</f>
        <v/>
      </c>
      <c r="AF77" s="32">
        <f>IF('3b. Individualkosten'!S83="","",'3b. Individualkosten'!S83)</f>
        <v>0</v>
      </c>
      <c r="AG77" s="32" t="str">
        <f>IF('3b. Individualkosten'!T83="","",'3b. Individualkosten'!T83)</f>
        <v/>
      </c>
      <c r="AH77" s="32">
        <f>IF('3b. Individualkosten'!U83="","",'3b. Individualkosten'!U83)</f>
        <v>0</v>
      </c>
      <c r="AI77" s="32" t="str">
        <f>IF('3b. Individualkosten'!V83="","",'3b. Individualkosten'!V83)</f>
        <v/>
      </c>
      <c r="AJ77" s="32">
        <f>IF('3b. Individualkosten'!W83="","",'3b. Individualkosten'!W83)</f>
        <v>0</v>
      </c>
      <c r="AK77" s="32">
        <f>IF('3b. Individualkosten'!X83="","",'3b. Individualkosten'!X83)</f>
        <v>0</v>
      </c>
      <c r="AL77" s="32" t="str">
        <f>IF('3b. Individualkosten'!Y83="","",'3b. Individualkosten'!Y83)</f>
        <v/>
      </c>
      <c r="AM77" s="32" t="str">
        <f>IF('3b. Individualkosten'!Z83="","",'3b. Individualkosten'!Z83)</f>
        <v/>
      </c>
      <c r="AN77" s="32" t="str">
        <f>IF('3b. Individualkosten'!AB83="","",'3b. Individualkosten'!AB83)</f>
        <v/>
      </c>
      <c r="AP77" s="34" t="str">
        <f>IF('4.2 Mitnutzungsquote'!K84="","",'4.2 Mitnutzungsquote'!M84)</f>
        <v/>
      </c>
      <c r="AQ77" s="34" t="str">
        <f>IF('4.2 Mitnutzungsquote'!$K84="","",'4.2 Mitnutzungsquote'!N84)</f>
        <v/>
      </c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X77" t="str">
        <f>IF('5. Bündelung zu Paketen'!$H103="","",IF('5. Bündelung zu Paketen'!$E$9="Nein","Ohne Paket",'5. Bündelung zu Paketen'!M103))</f>
        <v/>
      </c>
      <c r="BY77" t="str">
        <f>IF('5. Bündelung zu Paketen'!$H103="","",'5. Bündelung zu Paketen'!N103)</f>
        <v/>
      </c>
      <c r="BZ77" t="str">
        <f>IF('5. Bündelung zu Paketen'!P103="","",'5. Bündelung zu Paketen'!P103)</f>
        <v/>
      </c>
      <c r="CB77" s="34" t="str">
        <f t="shared" si="2"/>
        <v/>
      </c>
      <c r="CC77" s="38" t="str">
        <f t="shared" si="3"/>
        <v/>
      </c>
    </row>
    <row r="78" spans="1:81" x14ac:dyDescent="0.3">
      <c r="A78">
        <v>71</v>
      </c>
      <c r="B78" t="str">
        <f>IF('2. Erfassung der Leistungen'!B82="","",'2. Erfassung der Leistungen'!B82)</f>
        <v/>
      </c>
      <c r="C78" t="str">
        <f>IF('2. Erfassung der Leistungen'!C82="","",'2. Erfassung der Leistungen'!C82)</f>
        <v/>
      </c>
      <c r="D78" t="str">
        <f>IF('2. Erfassung der Leistungen'!E82="","",'2. Erfassung der Leistungen'!E82)</f>
        <v/>
      </c>
      <c r="E78" t="str">
        <f>IF('2. Erfassung der Leistungen'!F82="","",'2. Erfassung der Leistungen'!F82)</f>
        <v/>
      </c>
      <c r="F78" t="str">
        <f>IF('2. Erfassung der Leistungen'!G82="","",'2. Erfassung der Leistungen'!G82)</f>
        <v/>
      </c>
      <c r="G78" t="str">
        <f>IF('2. Erfassung der Leistungen'!H82="","",'2. Erfassung der Leistungen'!H82)</f>
        <v/>
      </c>
      <c r="H78" t="str">
        <f>IF(D78="","",IF('2. Erfassung der Leistungen'!I82="","",'2. Erfassung der Leistungen'!I82))</f>
        <v/>
      </c>
      <c r="J78" t="str">
        <f>IF($H78="","",'3a. Bewertung der Leistungen'!J88)</f>
        <v/>
      </c>
      <c r="K78" t="str">
        <f>IF(J78="Nein","",IF($H78="","",'3a. Bewertung der Leistungen'!L88))</f>
        <v/>
      </c>
      <c r="L78" t="str">
        <f>IF(J78="Nein","",IF($H78="","",'3a. Bewertung der Leistungen'!M88))</f>
        <v/>
      </c>
      <c r="M78" t="str">
        <f>IF(J78="Nein","",IF($H78="","",'3a. Bewertung der Leistungen'!N88))</f>
        <v/>
      </c>
      <c r="N78" t="str">
        <f>IF(J78="Nein","",IF($H78="","",'3a. Bewertung der Leistungen'!O88))</f>
        <v/>
      </c>
      <c r="O78" t="str">
        <f>IF(J78="Nein","",IF($H78="","",'3a. Bewertung der Leistungen'!P88))</f>
        <v/>
      </c>
      <c r="P78" t="str">
        <f>IF(J78="Nein","",IF($H78="","",'3a. Bewertung der Leistungen'!Q88))</f>
        <v/>
      </c>
      <c r="Q78" t="str">
        <f>IF(J78="Nein","",IF($H78="","",'3a. Bewertung der Leistungen'!R88))</f>
        <v/>
      </c>
      <c r="R78" t="str">
        <f>IF(J78="Nein","",IF($H78="","",'3a. Bewertung der Leistungen'!S88))</f>
        <v/>
      </c>
      <c r="S78" t="str">
        <f>IF(J78="Nein","",IF($H78="","",'3a. Bewertung der Leistungen'!T88))</f>
        <v/>
      </c>
      <c r="T78" t="str">
        <f>IF(J78="Nein","",IF($H78="","",'3a. Bewertung der Leistungen'!U88))</f>
        <v/>
      </c>
      <c r="U78" t="str">
        <f>IF(J78="Nein","",IF($H78="","",'3a. Bewertung der Leistungen'!V88))</f>
        <v/>
      </c>
      <c r="V78" t="str">
        <f>IF(J78="Nein","",IF($H78="","",'3a. Bewertung der Leistungen'!X88))</f>
        <v/>
      </c>
      <c r="W78" t="str">
        <f>IF($H78="","",'3a. Bewertung der Leistungen'!Z88)</f>
        <v/>
      </c>
      <c r="Y78" t="str">
        <f>IF('3b. Individualkosten'!L84="","",'3b. Individualkosten'!L84)</f>
        <v/>
      </c>
      <c r="Z78" s="32" t="str">
        <f>IF('3b. Individualkosten'!M84="","",'3b. Individualkosten'!M84)</f>
        <v/>
      </c>
      <c r="AA78" s="33" t="str">
        <f>IF('3b. Individualkosten'!N84="","",'3b. Individualkosten'!N84)</f>
        <v/>
      </c>
      <c r="AB78" s="33" t="str">
        <f>IF('3b. Individualkosten'!O84="","",'3b. Individualkosten'!O84)</f>
        <v/>
      </c>
      <c r="AC78" s="32">
        <f>IF('3b. Individualkosten'!P84="","",'3b. Individualkosten'!P84)</f>
        <v>0</v>
      </c>
      <c r="AD78" s="32">
        <f>IF('3b. Individualkosten'!Q84="","",'3b. Individualkosten'!Q84)</f>
        <v>0</v>
      </c>
      <c r="AE78" s="32" t="str">
        <f>IF('3b. Individualkosten'!R84="","",'3b. Individualkosten'!R84)</f>
        <v/>
      </c>
      <c r="AF78" s="32">
        <f>IF('3b. Individualkosten'!S84="","",'3b. Individualkosten'!S84)</f>
        <v>0</v>
      </c>
      <c r="AG78" s="32" t="str">
        <f>IF('3b. Individualkosten'!T84="","",'3b. Individualkosten'!T84)</f>
        <v/>
      </c>
      <c r="AH78" s="32">
        <f>IF('3b. Individualkosten'!U84="","",'3b. Individualkosten'!U84)</f>
        <v>0</v>
      </c>
      <c r="AI78" s="32" t="str">
        <f>IF('3b. Individualkosten'!V84="","",'3b. Individualkosten'!V84)</f>
        <v/>
      </c>
      <c r="AJ78" s="32">
        <f>IF('3b. Individualkosten'!W84="","",'3b. Individualkosten'!W84)</f>
        <v>0</v>
      </c>
      <c r="AK78" s="32">
        <f>IF('3b. Individualkosten'!X84="","",'3b. Individualkosten'!X84)</f>
        <v>0</v>
      </c>
      <c r="AL78" s="32" t="str">
        <f>IF('3b. Individualkosten'!Y84="","",'3b. Individualkosten'!Y84)</f>
        <v/>
      </c>
      <c r="AM78" s="32" t="str">
        <f>IF('3b. Individualkosten'!Z84="","",'3b. Individualkosten'!Z84)</f>
        <v/>
      </c>
      <c r="AN78" s="32" t="str">
        <f>IF('3b. Individualkosten'!AB84="","",'3b. Individualkosten'!AB84)</f>
        <v/>
      </c>
      <c r="AP78" s="34" t="str">
        <f>IF('4.2 Mitnutzungsquote'!K85="","",'4.2 Mitnutzungsquote'!M85)</f>
        <v/>
      </c>
      <c r="AQ78" s="34" t="str">
        <f>IF('4.2 Mitnutzungsquote'!$K85="","",'4.2 Mitnutzungsquote'!N85)</f>
        <v/>
      </c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X78" t="str">
        <f>IF('5. Bündelung zu Paketen'!$H104="","",IF('5. Bündelung zu Paketen'!$E$9="Nein","Ohne Paket",'5. Bündelung zu Paketen'!M104))</f>
        <v/>
      </c>
      <c r="BY78" t="str">
        <f>IF('5. Bündelung zu Paketen'!$H104="","",'5. Bündelung zu Paketen'!N104)</f>
        <v/>
      </c>
      <c r="BZ78" t="str">
        <f>IF('5. Bündelung zu Paketen'!P104="","",'5. Bündelung zu Paketen'!P104)</f>
        <v/>
      </c>
      <c r="CB78" s="34" t="str">
        <f t="shared" si="2"/>
        <v/>
      </c>
      <c r="CC78" s="38" t="str">
        <f t="shared" si="3"/>
        <v/>
      </c>
    </row>
    <row r="79" spans="1:81" x14ac:dyDescent="0.3">
      <c r="A79">
        <v>72</v>
      </c>
      <c r="B79" t="str">
        <f>IF('2. Erfassung der Leistungen'!B83="","",'2. Erfassung der Leistungen'!B83)</f>
        <v/>
      </c>
      <c r="C79" t="str">
        <f>IF('2. Erfassung der Leistungen'!C83="","",'2. Erfassung der Leistungen'!C83)</f>
        <v/>
      </c>
      <c r="D79" t="str">
        <f>IF('2. Erfassung der Leistungen'!E83="","",'2. Erfassung der Leistungen'!E83)</f>
        <v/>
      </c>
      <c r="E79" t="str">
        <f>IF('2. Erfassung der Leistungen'!F83="","",'2. Erfassung der Leistungen'!F83)</f>
        <v/>
      </c>
      <c r="F79" t="str">
        <f>IF('2. Erfassung der Leistungen'!G83="","",'2. Erfassung der Leistungen'!G83)</f>
        <v/>
      </c>
      <c r="G79" t="str">
        <f>IF('2. Erfassung der Leistungen'!H83="","",'2. Erfassung der Leistungen'!H83)</f>
        <v/>
      </c>
      <c r="H79" t="str">
        <f>IF(D79="","",IF('2. Erfassung der Leistungen'!I83="","",'2. Erfassung der Leistungen'!I83))</f>
        <v/>
      </c>
      <c r="J79" t="str">
        <f>IF($H79="","",'3a. Bewertung der Leistungen'!J89)</f>
        <v/>
      </c>
      <c r="K79" t="str">
        <f>IF(J79="Nein","",IF($H79="","",'3a. Bewertung der Leistungen'!L89))</f>
        <v/>
      </c>
      <c r="L79" t="str">
        <f>IF(J79="Nein","",IF($H79="","",'3a. Bewertung der Leistungen'!M89))</f>
        <v/>
      </c>
      <c r="M79" t="str">
        <f>IF(J79="Nein","",IF($H79="","",'3a. Bewertung der Leistungen'!N89))</f>
        <v/>
      </c>
      <c r="N79" t="str">
        <f>IF(J79="Nein","",IF($H79="","",'3a. Bewertung der Leistungen'!O89))</f>
        <v/>
      </c>
      <c r="O79" t="str">
        <f>IF(J79="Nein","",IF($H79="","",'3a. Bewertung der Leistungen'!P89))</f>
        <v/>
      </c>
      <c r="P79" t="str">
        <f>IF(J79="Nein","",IF($H79="","",'3a. Bewertung der Leistungen'!Q89))</f>
        <v/>
      </c>
      <c r="Q79" t="str">
        <f>IF(J79="Nein","",IF($H79="","",'3a. Bewertung der Leistungen'!R89))</f>
        <v/>
      </c>
      <c r="R79" t="str">
        <f>IF(J79="Nein","",IF($H79="","",'3a. Bewertung der Leistungen'!S89))</f>
        <v/>
      </c>
      <c r="S79" t="str">
        <f>IF(J79="Nein","",IF($H79="","",'3a. Bewertung der Leistungen'!T89))</f>
        <v/>
      </c>
      <c r="T79" t="str">
        <f>IF(J79="Nein","",IF($H79="","",'3a. Bewertung der Leistungen'!U89))</f>
        <v/>
      </c>
      <c r="U79" t="str">
        <f>IF(J79="Nein","",IF($H79="","",'3a. Bewertung der Leistungen'!V89))</f>
        <v/>
      </c>
      <c r="V79" t="str">
        <f>IF(J79="Nein","",IF($H79="","",'3a. Bewertung der Leistungen'!X89))</f>
        <v/>
      </c>
      <c r="W79" t="str">
        <f>IF($H79="","",'3a. Bewertung der Leistungen'!Z89)</f>
        <v/>
      </c>
      <c r="Y79" t="str">
        <f>IF('3b. Individualkosten'!L85="","",'3b. Individualkosten'!L85)</f>
        <v/>
      </c>
      <c r="Z79" s="32" t="str">
        <f>IF('3b. Individualkosten'!M85="","",'3b. Individualkosten'!M85)</f>
        <v/>
      </c>
      <c r="AA79" s="33" t="str">
        <f>IF('3b. Individualkosten'!N85="","",'3b. Individualkosten'!N85)</f>
        <v/>
      </c>
      <c r="AB79" s="33" t="str">
        <f>IF('3b. Individualkosten'!O85="","",'3b. Individualkosten'!O85)</f>
        <v/>
      </c>
      <c r="AC79" s="32">
        <f>IF('3b. Individualkosten'!P85="","",'3b. Individualkosten'!P85)</f>
        <v>0</v>
      </c>
      <c r="AD79" s="32">
        <f>IF('3b. Individualkosten'!Q85="","",'3b. Individualkosten'!Q85)</f>
        <v>0</v>
      </c>
      <c r="AE79" s="32" t="str">
        <f>IF('3b. Individualkosten'!R85="","",'3b. Individualkosten'!R85)</f>
        <v/>
      </c>
      <c r="AF79" s="32">
        <f>IF('3b. Individualkosten'!S85="","",'3b. Individualkosten'!S85)</f>
        <v>0</v>
      </c>
      <c r="AG79" s="32" t="str">
        <f>IF('3b. Individualkosten'!T85="","",'3b. Individualkosten'!T85)</f>
        <v/>
      </c>
      <c r="AH79" s="32">
        <f>IF('3b. Individualkosten'!U85="","",'3b. Individualkosten'!U85)</f>
        <v>0</v>
      </c>
      <c r="AI79" s="32" t="str">
        <f>IF('3b. Individualkosten'!V85="","",'3b. Individualkosten'!V85)</f>
        <v/>
      </c>
      <c r="AJ79" s="32">
        <f>IF('3b. Individualkosten'!W85="","",'3b. Individualkosten'!W85)</f>
        <v>0</v>
      </c>
      <c r="AK79" s="32">
        <f>IF('3b. Individualkosten'!X85="","",'3b. Individualkosten'!X85)</f>
        <v>0</v>
      </c>
      <c r="AL79" s="32" t="str">
        <f>IF('3b. Individualkosten'!Y85="","",'3b. Individualkosten'!Y85)</f>
        <v/>
      </c>
      <c r="AM79" s="32" t="str">
        <f>IF('3b. Individualkosten'!Z85="","",'3b. Individualkosten'!Z85)</f>
        <v/>
      </c>
      <c r="AN79" s="32" t="str">
        <f>IF('3b. Individualkosten'!AB85="","",'3b. Individualkosten'!AB85)</f>
        <v/>
      </c>
      <c r="AP79" s="34" t="str">
        <f>IF('4.2 Mitnutzungsquote'!K86="","",'4.2 Mitnutzungsquote'!M86)</f>
        <v/>
      </c>
      <c r="AQ79" s="34" t="str">
        <f>IF('4.2 Mitnutzungsquote'!$K86="","",'4.2 Mitnutzungsquote'!N86)</f>
        <v/>
      </c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X79" t="str">
        <f>IF('5. Bündelung zu Paketen'!$H105="","",IF('5. Bündelung zu Paketen'!$E$9="Nein","Ohne Paket",'5. Bündelung zu Paketen'!M105))</f>
        <v/>
      </c>
      <c r="BY79" t="str">
        <f>IF('5. Bündelung zu Paketen'!$H105="","",'5. Bündelung zu Paketen'!N105)</f>
        <v/>
      </c>
      <c r="BZ79" t="str">
        <f>IF('5. Bündelung zu Paketen'!P105="","",'5. Bündelung zu Paketen'!P105)</f>
        <v/>
      </c>
      <c r="CB79" s="34" t="str">
        <f t="shared" si="2"/>
        <v/>
      </c>
      <c r="CC79" s="38" t="str">
        <f t="shared" si="3"/>
        <v/>
      </c>
    </row>
    <row r="80" spans="1:81" x14ac:dyDescent="0.3">
      <c r="A80">
        <v>73</v>
      </c>
      <c r="B80" t="str">
        <f>IF('2. Erfassung der Leistungen'!B84="","",'2. Erfassung der Leistungen'!B84)</f>
        <v/>
      </c>
      <c r="C80" t="str">
        <f>IF('2. Erfassung der Leistungen'!C84="","",'2. Erfassung der Leistungen'!C84)</f>
        <v/>
      </c>
      <c r="D80" t="str">
        <f>IF('2. Erfassung der Leistungen'!E84="","",'2. Erfassung der Leistungen'!E84)</f>
        <v/>
      </c>
      <c r="E80" t="str">
        <f>IF('2. Erfassung der Leistungen'!F84="","",'2. Erfassung der Leistungen'!F84)</f>
        <v/>
      </c>
      <c r="F80" t="str">
        <f>IF('2. Erfassung der Leistungen'!G84="","",'2. Erfassung der Leistungen'!G84)</f>
        <v/>
      </c>
      <c r="G80" t="str">
        <f>IF('2. Erfassung der Leistungen'!H84="","",'2. Erfassung der Leistungen'!H84)</f>
        <v/>
      </c>
      <c r="H80" t="str">
        <f>IF(D80="","",IF('2. Erfassung der Leistungen'!I84="","",'2. Erfassung der Leistungen'!I84))</f>
        <v/>
      </c>
      <c r="J80" t="str">
        <f>IF($H80="","",'3a. Bewertung der Leistungen'!J90)</f>
        <v/>
      </c>
      <c r="K80" t="str">
        <f>IF(J80="Nein","",IF($H80="","",'3a. Bewertung der Leistungen'!L90))</f>
        <v/>
      </c>
      <c r="L80" t="str">
        <f>IF(J80="Nein","",IF($H80="","",'3a. Bewertung der Leistungen'!M90))</f>
        <v/>
      </c>
      <c r="M80" t="str">
        <f>IF(J80="Nein","",IF($H80="","",'3a. Bewertung der Leistungen'!N90))</f>
        <v/>
      </c>
      <c r="N80" t="str">
        <f>IF(J80="Nein","",IF($H80="","",'3a. Bewertung der Leistungen'!O90))</f>
        <v/>
      </c>
      <c r="O80" t="str">
        <f>IF(J80="Nein","",IF($H80="","",'3a. Bewertung der Leistungen'!P90))</f>
        <v/>
      </c>
      <c r="P80" t="str">
        <f>IF(J80="Nein","",IF($H80="","",'3a. Bewertung der Leistungen'!Q90))</f>
        <v/>
      </c>
      <c r="Q80" t="str">
        <f>IF(J80="Nein","",IF($H80="","",'3a. Bewertung der Leistungen'!R90))</f>
        <v/>
      </c>
      <c r="R80" t="str">
        <f>IF(J80="Nein","",IF($H80="","",'3a. Bewertung der Leistungen'!S90))</f>
        <v/>
      </c>
      <c r="S80" t="str">
        <f>IF(J80="Nein","",IF($H80="","",'3a. Bewertung der Leistungen'!T90))</f>
        <v/>
      </c>
      <c r="T80" t="str">
        <f>IF(J80="Nein","",IF($H80="","",'3a. Bewertung der Leistungen'!U90))</f>
        <v/>
      </c>
      <c r="U80" t="str">
        <f>IF(J80="Nein","",IF($H80="","",'3a. Bewertung der Leistungen'!V90))</f>
        <v/>
      </c>
      <c r="V80" t="str">
        <f>IF(J80="Nein","",IF($H80="","",'3a. Bewertung der Leistungen'!X90))</f>
        <v/>
      </c>
      <c r="W80" t="str">
        <f>IF($H80="","",'3a. Bewertung der Leistungen'!Z90)</f>
        <v/>
      </c>
      <c r="Y80" t="str">
        <f>IF('3b. Individualkosten'!L86="","",'3b. Individualkosten'!L86)</f>
        <v/>
      </c>
      <c r="Z80" s="32" t="str">
        <f>IF('3b. Individualkosten'!M86="","",'3b. Individualkosten'!M86)</f>
        <v/>
      </c>
      <c r="AA80" s="33" t="str">
        <f>IF('3b. Individualkosten'!N86="","",'3b. Individualkosten'!N86)</f>
        <v/>
      </c>
      <c r="AB80" s="33" t="str">
        <f>IF('3b. Individualkosten'!O86="","",'3b. Individualkosten'!O86)</f>
        <v/>
      </c>
      <c r="AC80" s="32">
        <f>IF('3b. Individualkosten'!P86="","",'3b. Individualkosten'!P86)</f>
        <v>0</v>
      </c>
      <c r="AD80" s="32">
        <f>IF('3b. Individualkosten'!Q86="","",'3b. Individualkosten'!Q86)</f>
        <v>0</v>
      </c>
      <c r="AE80" s="32" t="str">
        <f>IF('3b. Individualkosten'!R86="","",'3b. Individualkosten'!R86)</f>
        <v/>
      </c>
      <c r="AF80" s="32">
        <f>IF('3b. Individualkosten'!S86="","",'3b. Individualkosten'!S86)</f>
        <v>0</v>
      </c>
      <c r="AG80" s="32" t="str">
        <f>IF('3b. Individualkosten'!T86="","",'3b. Individualkosten'!T86)</f>
        <v/>
      </c>
      <c r="AH80" s="32">
        <f>IF('3b. Individualkosten'!U86="","",'3b. Individualkosten'!U86)</f>
        <v>0</v>
      </c>
      <c r="AI80" s="32" t="str">
        <f>IF('3b. Individualkosten'!V86="","",'3b. Individualkosten'!V86)</f>
        <v/>
      </c>
      <c r="AJ80" s="32">
        <f>IF('3b. Individualkosten'!W86="","",'3b. Individualkosten'!W86)</f>
        <v>0</v>
      </c>
      <c r="AK80" s="32">
        <f>IF('3b. Individualkosten'!X86="","",'3b. Individualkosten'!X86)</f>
        <v>0</v>
      </c>
      <c r="AL80" s="32" t="str">
        <f>IF('3b. Individualkosten'!Y86="","",'3b. Individualkosten'!Y86)</f>
        <v/>
      </c>
      <c r="AM80" s="32" t="str">
        <f>IF('3b. Individualkosten'!Z86="","",'3b. Individualkosten'!Z86)</f>
        <v/>
      </c>
      <c r="AN80" s="32" t="str">
        <f>IF('3b. Individualkosten'!AB86="","",'3b. Individualkosten'!AB86)</f>
        <v/>
      </c>
      <c r="AP80" s="34" t="str">
        <f>IF('4.2 Mitnutzungsquote'!K87="","",'4.2 Mitnutzungsquote'!M87)</f>
        <v/>
      </c>
      <c r="AQ80" s="34" t="str">
        <f>IF('4.2 Mitnutzungsquote'!$K87="","",'4.2 Mitnutzungsquote'!N87)</f>
        <v/>
      </c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X80" t="str">
        <f>IF('5. Bündelung zu Paketen'!$H106="","",IF('5. Bündelung zu Paketen'!$E$9="Nein","Ohne Paket",'5. Bündelung zu Paketen'!M106))</f>
        <v/>
      </c>
      <c r="BY80" t="str">
        <f>IF('5. Bündelung zu Paketen'!$H106="","",'5. Bündelung zu Paketen'!N106)</f>
        <v/>
      </c>
      <c r="BZ80" t="str">
        <f>IF('5. Bündelung zu Paketen'!P106="","",'5. Bündelung zu Paketen'!P106)</f>
        <v/>
      </c>
      <c r="CB80" s="34" t="str">
        <f t="shared" si="2"/>
        <v/>
      </c>
      <c r="CC80" s="38" t="str">
        <f t="shared" si="3"/>
        <v/>
      </c>
    </row>
    <row r="81" spans="1:81" x14ac:dyDescent="0.3">
      <c r="A81">
        <v>74</v>
      </c>
      <c r="B81" t="str">
        <f>IF('2. Erfassung der Leistungen'!B85="","",'2. Erfassung der Leistungen'!B85)</f>
        <v/>
      </c>
      <c r="C81" t="str">
        <f>IF('2. Erfassung der Leistungen'!C85="","",'2. Erfassung der Leistungen'!C85)</f>
        <v/>
      </c>
      <c r="D81" t="str">
        <f>IF('2. Erfassung der Leistungen'!E85="","",'2. Erfassung der Leistungen'!E85)</f>
        <v/>
      </c>
      <c r="E81" t="str">
        <f>IF('2. Erfassung der Leistungen'!F85="","",'2. Erfassung der Leistungen'!F85)</f>
        <v/>
      </c>
      <c r="F81" t="str">
        <f>IF('2. Erfassung der Leistungen'!G85="","",'2. Erfassung der Leistungen'!G85)</f>
        <v/>
      </c>
      <c r="G81" t="str">
        <f>IF('2. Erfassung der Leistungen'!H85="","",'2. Erfassung der Leistungen'!H85)</f>
        <v/>
      </c>
      <c r="H81" t="str">
        <f>IF(D81="","",IF('2. Erfassung der Leistungen'!I85="","",'2. Erfassung der Leistungen'!I85))</f>
        <v/>
      </c>
      <c r="J81" t="str">
        <f>IF($H81="","",'3a. Bewertung der Leistungen'!J91)</f>
        <v/>
      </c>
      <c r="K81" t="str">
        <f>IF(J81="Nein","",IF($H81="","",'3a. Bewertung der Leistungen'!L91))</f>
        <v/>
      </c>
      <c r="L81" t="str">
        <f>IF(J81="Nein","",IF($H81="","",'3a. Bewertung der Leistungen'!M91))</f>
        <v/>
      </c>
      <c r="M81" t="str">
        <f>IF(J81="Nein","",IF($H81="","",'3a. Bewertung der Leistungen'!N91))</f>
        <v/>
      </c>
      <c r="N81" t="str">
        <f>IF(J81="Nein","",IF($H81="","",'3a. Bewertung der Leistungen'!O91))</f>
        <v/>
      </c>
      <c r="O81" t="str">
        <f>IF(J81="Nein","",IF($H81="","",'3a. Bewertung der Leistungen'!P91))</f>
        <v/>
      </c>
      <c r="P81" t="str">
        <f>IF(J81="Nein","",IF($H81="","",'3a. Bewertung der Leistungen'!Q91))</f>
        <v/>
      </c>
      <c r="Q81" t="str">
        <f>IF(J81="Nein","",IF($H81="","",'3a. Bewertung der Leistungen'!R91))</f>
        <v/>
      </c>
      <c r="R81" t="str">
        <f>IF(J81="Nein","",IF($H81="","",'3a. Bewertung der Leistungen'!S91))</f>
        <v/>
      </c>
      <c r="S81" t="str">
        <f>IF(J81="Nein","",IF($H81="","",'3a. Bewertung der Leistungen'!T91))</f>
        <v/>
      </c>
      <c r="T81" t="str">
        <f>IF(J81="Nein","",IF($H81="","",'3a. Bewertung der Leistungen'!U91))</f>
        <v/>
      </c>
      <c r="U81" t="str">
        <f>IF(J81="Nein","",IF($H81="","",'3a. Bewertung der Leistungen'!V91))</f>
        <v/>
      </c>
      <c r="V81" t="str">
        <f>IF(J81="Nein","",IF($H81="","",'3a. Bewertung der Leistungen'!X91))</f>
        <v/>
      </c>
      <c r="W81" t="str">
        <f>IF($H81="","",'3a. Bewertung der Leistungen'!Z91)</f>
        <v/>
      </c>
      <c r="Y81" t="str">
        <f>IF('3b. Individualkosten'!L87="","",'3b. Individualkosten'!L87)</f>
        <v/>
      </c>
      <c r="Z81" s="32" t="str">
        <f>IF('3b. Individualkosten'!M87="","",'3b. Individualkosten'!M87)</f>
        <v/>
      </c>
      <c r="AA81" s="33" t="str">
        <f>IF('3b. Individualkosten'!N87="","",'3b. Individualkosten'!N87)</f>
        <v/>
      </c>
      <c r="AB81" s="33" t="str">
        <f>IF('3b. Individualkosten'!O87="","",'3b. Individualkosten'!O87)</f>
        <v/>
      </c>
      <c r="AC81" s="32">
        <f>IF('3b. Individualkosten'!P87="","",'3b. Individualkosten'!P87)</f>
        <v>0</v>
      </c>
      <c r="AD81" s="32">
        <f>IF('3b. Individualkosten'!Q87="","",'3b. Individualkosten'!Q87)</f>
        <v>0</v>
      </c>
      <c r="AE81" s="32" t="str">
        <f>IF('3b. Individualkosten'!R87="","",'3b. Individualkosten'!R87)</f>
        <v/>
      </c>
      <c r="AF81" s="32">
        <f>IF('3b. Individualkosten'!S87="","",'3b. Individualkosten'!S87)</f>
        <v>0</v>
      </c>
      <c r="AG81" s="32" t="str">
        <f>IF('3b. Individualkosten'!T87="","",'3b. Individualkosten'!T87)</f>
        <v/>
      </c>
      <c r="AH81" s="32">
        <f>IF('3b. Individualkosten'!U87="","",'3b. Individualkosten'!U87)</f>
        <v>0</v>
      </c>
      <c r="AI81" s="32" t="str">
        <f>IF('3b. Individualkosten'!V87="","",'3b. Individualkosten'!V87)</f>
        <v/>
      </c>
      <c r="AJ81" s="32">
        <f>IF('3b. Individualkosten'!W87="","",'3b. Individualkosten'!W87)</f>
        <v>0</v>
      </c>
      <c r="AK81" s="32">
        <f>IF('3b. Individualkosten'!X87="","",'3b. Individualkosten'!X87)</f>
        <v>0</v>
      </c>
      <c r="AL81" s="32" t="str">
        <f>IF('3b. Individualkosten'!Y87="","",'3b. Individualkosten'!Y87)</f>
        <v/>
      </c>
      <c r="AM81" s="32" t="str">
        <f>IF('3b. Individualkosten'!Z87="","",'3b. Individualkosten'!Z87)</f>
        <v/>
      </c>
      <c r="AN81" s="32" t="str">
        <f>IF('3b. Individualkosten'!AB87="","",'3b. Individualkosten'!AB87)</f>
        <v/>
      </c>
      <c r="AP81" s="34" t="str">
        <f>IF('4.2 Mitnutzungsquote'!K88="","",'4.2 Mitnutzungsquote'!M88)</f>
        <v/>
      </c>
      <c r="AQ81" s="34" t="str">
        <f>IF('4.2 Mitnutzungsquote'!$K88="","",'4.2 Mitnutzungsquote'!N88)</f>
        <v/>
      </c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X81" t="str">
        <f>IF('5. Bündelung zu Paketen'!$H107="","",IF('5. Bündelung zu Paketen'!$E$9="Nein","Ohne Paket",'5. Bündelung zu Paketen'!M107))</f>
        <v/>
      </c>
      <c r="BY81" t="str">
        <f>IF('5. Bündelung zu Paketen'!$H107="","",'5. Bündelung zu Paketen'!N107)</f>
        <v/>
      </c>
      <c r="BZ81" t="str">
        <f>IF('5. Bündelung zu Paketen'!P107="","",'5. Bündelung zu Paketen'!P107)</f>
        <v/>
      </c>
      <c r="CB81" s="34" t="str">
        <f t="shared" si="2"/>
        <v/>
      </c>
      <c r="CC81" s="38" t="str">
        <f t="shared" si="3"/>
        <v/>
      </c>
    </row>
    <row r="82" spans="1:81" x14ac:dyDescent="0.3">
      <c r="A82">
        <v>75</v>
      </c>
      <c r="B82" t="str">
        <f>IF('2. Erfassung der Leistungen'!B86="","",'2. Erfassung der Leistungen'!B86)</f>
        <v/>
      </c>
      <c r="C82" t="str">
        <f>IF('2. Erfassung der Leistungen'!C86="","",'2. Erfassung der Leistungen'!C86)</f>
        <v/>
      </c>
      <c r="D82" t="str">
        <f>IF('2. Erfassung der Leistungen'!E86="","",'2. Erfassung der Leistungen'!E86)</f>
        <v/>
      </c>
      <c r="E82" t="str">
        <f>IF('2. Erfassung der Leistungen'!F86="","",'2. Erfassung der Leistungen'!F86)</f>
        <v/>
      </c>
      <c r="F82" t="str">
        <f>IF('2. Erfassung der Leistungen'!G86="","",'2. Erfassung der Leistungen'!G86)</f>
        <v/>
      </c>
      <c r="G82" t="str">
        <f>IF('2. Erfassung der Leistungen'!H86="","",'2. Erfassung der Leistungen'!H86)</f>
        <v/>
      </c>
      <c r="H82" t="str">
        <f>IF(D82="","",IF('2. Erfassung der Leistungen'!I86="","",'2. Erfassung der Leistungen'!I86))</f>
        <v/>
      </c>
      <c r="J82" t="str">
        <f>IF($H82="","",'3a. Bewertung der Leistungen'!J92)</f>
        <v/>
      </c>
      <c r="K82" t="str">
        <f>IF(J82="Nein","",IF($H82="","",'3a. Bewertung der Leistungen'!L92))</f>
        <v/>
      </c>
      <c r="L82" t="str">
        <f>IF(J82="Nein","",IF($H82="","",'3a. Bewertung der Leistungen'!M92))</f>
        <v/>
      </c>
      <c r="M82" t="str">
        <f>IF(J82="Nein","",IF($H82="","",'3a. Bewertung der Leistungen'!N92))</f>
        <v/>
      </c>
      <c r="N82" t="str">
        <f>IF(J82="Nein","",IF($H82="","",'3a. Bewertung der Leistungen'!O92))</f>
        <v/>
      </c>
      <c r="O82" t="str">
        <f>IF(J82="Nein","",IF($H82="","",'3a. Bewertung der Leistungen'!P92))</f>
        <v/>
      </c>
      <c r="P82" t="str">
        <f>IF(J82="Nein","",IF($H82="","",'3a. Bewertung der Leistungen'!Q92))</f>
        <v/>
      </c>
      <c r="Q82" t="str">
        <f>IF(J82="Nein","",IF($H82="","",'3a. Bewertung der Leistungen'!R92))</f>
        <v/>
      </c>
      <c r="R82" t="str">
        <f>IF(J82="Nein","",IF($H82="","",'3a. Bewertung der Leistungen'!S92))</f>
        <v/>
      </c>
      <c r="S82" t="str">
        <f>IF(J82="Nein","",IF($H82="","",'3a. Bewertung der Leistungen'!T92))</f>
        <v/>
      </c>
      <c r="T82" t="str">
        <f>IF(J82="Nein","",IF($H82="","",'3a. Bewertung der Leistungen'!U92))</f>
        <v/>
      </c>
      <c r="U82" t="str">
        <f>IF(J82="Nein","",IF($H82="","",'3a. Bewertung der Leistungen'!V92))</f>
        <v/>
      </c>
      <c r="V82" t="str">
        <f>IF(J82="Nein","",IF($H82="","",'3a. Bewertung der Leistungen'!X92))</f>
        <v/>
      </c>
      <c r="W82" t="str">
        <f>IF($H82="","",'3a. Bewertung der Leistungen'!Z92)</f>
        <v/>
      </c>
      <c r="Y82" t="str">
        <f>IF('3b. Individualkosten'!L88="","",'3b. Individualkosten'!L88)</f>
        <v/>
      </c>
      <c r="Z82" s="32" t="str">
        <f>IF('3b. Individualkosten'!M88="","",'3b. Individualkosten'!M88)</f>
        <v/>
      </c>
      <c r="AA82" s="33" t="str">
        <f>IF('3b. Individualkosten'!N88="","",'3b. Individualkosten'!N88)</f>
        <v/>
      </c>
      <c r="AB82" s="33" t="str">
        <f>IF('3b. Individualkosten'!O88="","",'3b. Individualkosten'!O88)</f>
        <v/>
      </c>
      <c r="AC82" s="32">
        <f>IF('3b. Individualkosten'!P88="","",'3b. Individualkosten'!P88)</f>
        <v>0</v>
      </c>
      <c r="AD82" s="32">
        <f>IF('3b. Individualkosten'!Q88="","",'3b. Individualkosten'!Q88)</f>
        <v>0</v>
      </c>
      <c r="AE82" s="32" t="str">
        <f>IF('3b. Individualkosten'!R88="","",'3b. Individualkosten'!R88)</f>
        <v/>
      </c>
      <c r="AF82" s="32">
        <f>IF('3b. Individualkosten'!S88="","",'3b. Individualkosten'!S88)</f>
        <v>0</v>
      </c>
      <c r="AG82" s="32" t="str">
        <f>IF('3b. Individualkosten'!T88="","",'3b. Individualkosten'!T88)</f>
        <v/>
      </c>
      <c r="AH82" s="32">
        <f>IF('3b. Individualkosten'!U88="","",'3b. Individualkosten'!U88)</f>
        <v>0</v>
      </c>
      <c r="AI82" s="32" t="str">
        <f>IF('3b. Individualkosten'!V88="","",'3b. Individualkosten'!V88)</f>
        <v/>
      </c>
      <c r="AJ82" s="32">
        <f>IF('3b. Individualkosten'!W88="","",'3b. Individualkosten'!W88)</f>
        <v>0</v>
      </c>
      <c r="AK82" s="32">
        <f>IF('3b. Individualkosten'!X88="","",'3b. Individualkosten'!X88)</f>
        <v>0</v>
      </c>
      <c r="AL82" s="32" t="str">
        <f>IF('3b. Individualkosten'!Y88="","",'3b. Individualkosten'!Y88)</f>
        <v/>
      </c>
      <c r="AM82" s="32" t="str">
        <f>IF('3b. Individualkosten'!Z88="","",'3b. Individualkosten'!Z88)</f>
        <v/>
      </c>
      <c r="AN82" s="32" t="str">
        <f>IF('3b. Individualkosten'!AB88="","",'3b. Individualkosten'!AB88)</f>
        <v/>
      </c>
      <c r="AP82" s="34" t="str">
        <f>IF('4.2 Mitnutzungsquote'!K89="","",'4.2 Mitnutzungsquote'!M89)</f>
        <v/>
      </c>
      <c r="AQ82" s="34" t="str">
        <f>IF('4.2 Mitnutzungsquote'!$K89="","",'4.2 Mitnutzungsquote'!N89)</f>
        <v/>
      </c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X82" t="str">
        <f>IF('5. Bündelung zu Paketen'!$H108="","",IF('5. Bündelung zu Paketen'!$E$9="Nein","Ohne Paket",'5. Bündelung zu Paketen'!M108))</f>
        <v/>
      </c>
      <c r="BY82" t="str">
        <f>IF('5. Bündelung zu Paketen'!$H108="","",'5. Bündelung zu Paketen'!N108)</f>
        <v/>
      </c>
      <c r="BZ82" t="str">
        <f>IF('5. Bündelung zu Paketen'!P108="","",'5. Bündelung zu Paketen'!P108)</f>
        <v/>
      </c>
      <c r="CB82" s="34" t="str">
        <f t="shared" si="2"/>
        <v/>
      </c>
      <c r="CC82" s="38" t="str">
        <f t="shared" si="3"/>
        <v/>
      </c>
    </row>
    <row r="83" spans="1:81" x14ac:dyDescent="0.3">
      <c r="A83">
        <v>76</v>
      </c>
      <c r="B83" t="str">
        <f>IF('2. Erfassung der Leistungen'!B87="","",'2. Erfassung der Leistungen'!B87)</f>
        <v/>
      </c>
      <c r="C83" t="str">
        <f>IF('2. Erfassung der Leistungen'!C87="","",'2. Erfassung der Leistungen'!C87)</f>
        <v/>
      </c>
      <c r="D83" t="str">
        <f>IF('2. Erfassung der Leistungen'!E87="","",'2. Erfassung der Leistungen'!E87)</f>
        <v/>
      </c>
      <c r="E83" t="str">
        <f>IF('2. Erfassung der Leistungen'!F87="","",'2. Erfassung der Leistungen'!F87)</f>
        <v/>
      </c>
      <c r="F83" t="str">
        <f>IF('2. Erfassung der Leistungen'!G87="","",'2. Erfassung der Leistungen'!G87)</f>
        <v/>
      </c>
      <c r="G83" t="str">
        <f>IF('2. Erfassung der Leistungen'!H87="","",'2. Erfassung der Leistungen'!H87)</f>
        <v/>
      </c>
      <c r="H83" t="str">
        <f>IF(D83="","",IF('2. Erfassung der Leistungen'!I87="","",'2. Erfassung der Leistungen'!I87))</f>
        <v/>
      </c>
      <c r="J83" t="str">
        <f>IF($H83="","",'3a. Bewertung der Leistungen'!J93)</f>
        <v/>
      </c>
      <c r="K83" t="str">
        <f>IF(J83="Nein","",IF($H83="","",'3a. Bewertung der Leistungen'!L93))</f>
        <v/>
      </c>
      <c r="L83" t="str">
        <f>IF(J83="Nein","",IF($H83="","",'3a. Bewertung der Leistungen'!M93))</f>
        <v/>
      </c>
      <c r="M83" t="str">
        <f>IF(J83="Nein","",IF($H83="","",'3a. Bewertung der Leistungen'!N93))</f>
        <v/>
      </c>
      <c r="N83" t="str">
        <f>IF(J83="Nein","",IF($H83="","",'3a. Bewertung der Leistungen'!O93))</f>
        <v/>
      </c>
      <c r="O83" t="str">
        <f>IF(J83="Nein","",IF($H83="","",'3a. Bewertung der Leistungen'!P93))</f>
        <v/>
      </c>
      <c r="P83" t="str">
        <f>IF(J83="Nein","",IF($H83="","",'3a. Bewertung der Leistungen'!Q93))</f>
        <v/>
      </c>
      <c r="Q83" t="str">
        <f>IF(J83="Nein","",IF($H83="","",'3a. Bewertung der Leistungen'!R93))</f>
        <v/>
      </c>
      <c r="R83" t="str">
        <f>IF(J83="Nein","",IF($H83="","",'3a. Bewertung der Leistungen'!S93))</f>
        <v/>
      </c>
      <c r="S83" t="str">
        <f>IF(J83="Nein","",IF($H83="","",'3a. Bewertung der Leistungen'!T93))</f>
        <v/>
      </c>
      <c r="T83" t="str">
        <f>IF(J83="Nein","",IF($H83="","",'3a. Bewertung der Leistungen'!U93))</f>
        <v/>
      </c>
      <c r="U83" t="str">
        <f>IF(J83="Nein","",IF($H83="","",'3a. Bewertung der Leistungen'!V93))</f>
        <v/>
      </c>
      <c r="V83" t="str">
        <f>IF(J83="Nein","",IF($H83="","",'3a. Bewertung der Leistungen'!X93))</f>
        <v/>
      </c>
      <c r="W83" t="str">
        <f>IF($H83="","",'3a. Bewertung der Leistungen'!Z93)</f>
        <v/>
      </c>
      <c r="Y83" t="str">
        <f>IF('3b. Individualkosten'!L89="","",'3b. Individualkosten'!L89)</f>
        <v/>
      </c>
      <c r="Z83" s="32" t="str">
        <f>IF('3b. Individualkosten'!M89="","",'3b. Individualkosten'!M89)</f>
        <v/>
      </c>
      <c r="AA83" s="33" t="str">
        <f>IF('3b. Individualkosten'!N89="","",'3b. Individualkosten'!N89)</f>
        <v/>
      </c>
      <c r="AB83" s="33" t="str">
        <f>IF('3b. Individualkosten'!O89="","",'3b. Individualkosten'!O89)</f>
        <v/>
      </c>
      <c r="AC83" s="32">
        <f>IF('3b. Individualkosten'!P89="","",'3b. Individualkosten'!P89)</f>
        <v>0</v>
      </c>
      <c r="AD83" s="32">
        <f>IF('3b. Individualkosten'!Q89="","",'3b. Individualkosten'!Q89)</f>
        <v>0</v>
      </c>
      <c r="AE83" s="32" t="str">
        <f>IF('3b. Individualkosten'!R89="","",'3b. Individualkosten'!R89)</f>
        <v/>
      </c>
      <c r="AF83" s="32">
        <f>IF('3b. Individualkosten'!S89="","",'3b. Individualkosten'!S89)</f>
        <v>0</v>
      </c>
      <c r="AG83" s="32" t="str">
        <f>IF('3b. Individualkosten'!T89="","",'3b. Individualkosten'!T89)</f>
        <v/>
      </c>
      <c r="AH83" s="32">
        <f>IF('3b. Individualkosten'!U89="","",'3b. Individualkosten'!U89)</f>
        <v>0</v>
      </c>
      <c r="AI83" s="32" t="str">
        <f>IF('3b. Individualkosten'!V89="","",'3b. Individualkosten'!V89)</f>
        <v/>
      </c>
      <c r="AJ83" s="32">
        <f>IF('3b. Individualkosten'!W89="","",'3b. Individualkosten'!W89)</f>
        <v>0</v>
      </c>
      <c r="AK83" s="32">
        <f>IF('3b. Individualkosten'!X89="","",'3b. Individualkosten'!X89)</f>
        <v>0</v>
      </c>
      <c r="AL83" s="32" t="str">
        <f>IF('3b. Individualkosten'!Y89="","",'3b. Individualkosten'!Y89)</f>
        <v/>
      </c>
      <c r="AM83" s="32" t="str">
        <f>IF('3b. Individualkosten'!Z89="","",'3b. Individualkosten'!Z89)</f>
        <v/>
      </c>
      <c r="AN83" s="32" t="str">
        <f>IF('3b. Individualkosten'!AB89="","",'3b. Individualkosten'!AB89)</f>
        <v/>
      </c>
      <c r="AP83" s="34" t="str">
        <f>IF('4.2 Mitnutzungsquote'!K90="","",'4.2 Mitnutzungsquote'!M90)</f>
        <v/>
      </c>
      <c r="AQ83" s="34" t="str">
        <f>IF('4.2 Mitnutzungsquote'!$K90="","",'4.2 Mitnutzungsquote'!N90)</f>
        <v/>
      </c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X83" t="str">
        <f>IF('5. Bündelung zu Paketen'!$H109="","",IF('5. Bündelung zu Paketen'!$E$9="Nein","Ohne Paket",'5. Bündelung zu Paketen'!M109))</f>
        <v/>
      </c>
      <c r="BY83" t="str">
        <f>IF('5. Bündelung zu Paketen'!$H109="","",'5. Bündelung zu Paketen'!N109)</f>
        <v/>
      </c>
      <c r="BZ83" t="str">
        <f>IF('5. Bündelung zu Paketen'!P109="","",'5. Bündelung zu Paketen'!P109)</f>
        <v/>
      </c>
      <c r="CB83" s="34" t="str">
        <f t="shared" si="2"/>
        <v/>
      </c>
      <c r="CC83" s="38" t="str">
        <f t="shared" si="3"/>
        <v/>
      </c>
    </row>
    <row r="84" spans="1:81" x14ac:dyDescent="0.3">
      <c r="A84">
        <v>77</v>
      </c>
      <c r="B84" t="str">
        <f>IF('2. Erfassung der Leistungen'!B88="","",'2. Erfassung der Leistungen'!B88)</f>
        <v/>
      </c>
      <c r="C84" t="str">
        <f>IF('2. Erfassung der Leistungen'!C88="","",'2. Erfassung der Leistungen'!C88)</f>
        <v/>
      </c>
      <c r="D84" t="str">
        <f>IF('2. Erfassung der Leistungen'!E88="","",'2. Erfassung der Leistungen'!E88)</f>
        <v/>
      </c>
      <c r="E84" t="str">
        <f>IF('2. Erfassung der Leistungen'!F88="","",'2. Erfassung der Leistungen'!F88)</f>
        <v/>
      </c>
      <c r="F84" t="str">
        <f>IF('2. Erfassung der Leistungen'!G88="","",'2. Erfassung der Leistungen'!G88)</f>
        <v/>
      </c>
      <c r="G84" t="str">
        <f>IF('2. Erfassung der Leistungen'!H88="","",'2. Erfassung der Leistungen'!H88)</f>
        <v/>
      </c>
      <c r="H84" t="str">
        <f>IF(D84="","",IF('2. Erfassung der Leistungen'!I88="","",'2. Erfassung der Leistungen'!I88))</f>
        <v/>
      </c>
      <c r="J84" t="str">
        <f>IF($H84="","",'3a. Bewertung der Leistungen'!J94)</f>
        <v/>
      </c>
      <c r="K84" t="str">
        <f>IF(J84="Nein","",IF($H84="","",'3a. Bewertung der Leistungen'!L94))</f>
        <v/>
      </c>
      <c r="L84" t="str">
        <f>IF(J84="Nein","",IF($H84="","",'3a. Bewertung der Leistungen'!M94))</f>
        <v/>
      </c>
      <c r="M84" t="str">
        <f>IF(J84="Nein","",IF($H84="","",'3a. Bewertung der Leistungen'!N94))</f>
        <v/>
      </c>
      <c r="N84" t="str">
        <f>IF(J84="Nein","",IF($H84="","",'3a. Bewertung der Leistungen'!O94))</f>
        <v/>
      </c>
      <c r="O84" t="str">
        <f>IF(J84="Nein","",IF($H84="","",'3a. Bewertung der Leistungen'!P94))</f>
        <v/>
      </c>
      <c r="P84" t="str">
        <f>IF(J84="Nein","",IF($H84="","",'3a. Bewertung der Leistungen'!Q94))</f>
        <v/>
      </c>
      <c r="Q84" t="str">
        <f>IF(J84="Nein","",IF($H84="","",'3a. Bewertung der Leistungen'!R94))</f>
        <v/>
      </c>
      <c r="R84" t="str">
        <f>IF(J84="Nein","",IF($H84="","",'3a. Bewertung der Leistungen'!S94))</f>
        <v/>
      </c>
      <c r="S84" t="str">
        <f>IF(J84="Nein","",IF($H84="","",'3a. Bewertung der Leistungen'!T94))</f>
        <v/>
      </c>
      <c r="T84" t="str">
        <f>IF(J84="Nein","",IF($H84="","",'3a. Bewertung der Leistungen'!U94))</f>
        <v/>
      </c>
      <c r="U84" t="str">
        <f>IF(J84="Nein","",IF($H84="","",'3a. Bewertung der Leistungen'!V94))</f>
        <v/>
      </c>
      <c r="V84" t="str">
        <f>IF(J84="Nein","",IF($H84="","",'3a. Bewertung der Leistungen'!X94))</f>
        <v/>
      </c>
      <c r="W84" t="str">
        <f>IF($H84="","",'3a. Bewertung der Leistungen'!Z94)</f>
        <v/>
      </c>
      <c r="Y84" t="str">
        <f>IF('3b. Individualkosten'!L90="","",'3b. Individualkosten'!L90)</f>
        <v/>
      </c>
      <c r="Z84" s="32" t="str">
        <f>IF('3b. Individualkosten'!M90="","",'3b. Individualkosten'!M90)</f>
        <v/>
      </c>
      <c r="AA84" s="33" t="str">
        <f>IF('3b. Individualkosten'!N90="","",'3b. Individualkosten'!N90)</f>
        <v/>
      </c>
      <c r="AB84" s="33" t="str">
        <f>IF('3b. Individualkosten'!O90="","",'3b. Individualkosten'!O90)</f>
        <v/>
      </c>
      <c r="AC84" s="32">
        <f>IF('3b. Individualkosten'!P90="","",'3b. Individualkosten'!P90)</f>
        <v>0</v>
      </c>
      <c r="AD84" s="32">
        <f>IF('3b. Individualkosten'!Q90="","",'3b. Individualkosten'!Q90)</f>
        <v>0</v>
      </c>
      <c r="AE84" s="32" t="str">
        <f>IF('3b. Individualkosten'!R90="","",'3b. Individualkosten'!R90)</f>
        <v/>
      </c>
      <c r="AF84" s="32">
        <f>IF('3b. Individualkosten'!S90="","",'3b. Individualkosten'!S90)</f>
        <v>0</v>
      </c>
      <c r="AG84" s="32" t="str">
        <f>IF('3b. Individualkosten'!T90="","",'3b. Individualkosten'!T90)</f>
        <v/>
      </c>
      <c r="AH84" s="32">
        <f>IF('3b. Individualkosten'!U90="","",'3b. Individualkosten'!U90)</f>
        <v>0</v>
      </c>
      <c r="AI84" s="32" t="str">
        <f>IF('3b. Individualkosten'!V90="","",'3b. Individualkosten'!V90)</f>
        <v/>
      </c>
      <c r="AJ84" s="32">
        <f>IF('3b. Individualkosten'!W90="","",'3b. Individualkosten'!W90)</f>
        <v>0</v>
      </c>
      <c r="AK84" s="32">
        <f>IF('3b. Individualkosten'!X90="","",'3b. Individualkosten'!X90)</f>
        <v>0</v>
      </c>
      <c r="AL84" s="32" t="str">
        <f>IF('3b. Individualkosten'!Y90="","",'3b. Individualkosten'!Y90)</f>
        <v/>
      </c>
      <c r="AM84" s="32" t="str">
        <f>IF('3b. Individualkosten'!Z90="","",'3b. Individualkosten'!Z90)</f>
        <v/>
      </c>
      <c r="AN84" s="32" t="str">
        <f>IF('3b. Individualkosten'!AB90="","",'3b. Individualkosten'!AB90)</f>
        <v/>
      </c>
      <c r="AP84" s="34" t="str">
        <f>IF('4.2 Mitnutzungsquote'!K91="","",'4.2 Mitnutzungsquote'!M91)</f>
        <v/>
      </c>
      <c r="AQ84" s="34" t="str">
        <f>IF('4.2 Mitnutzungsquote'!$K91="","",'4.2 Mitnutzungsquote'!N91)</f>
        <v/>
      </c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X84" t="str">
        <f>IF('5. Bündelung zu Paketen'!$H110="","",IF('5. Bündelung zu Paketen'!$E$9="Nein","Ohne Paket",'5. Bündelung zu Paketen'!M110))</f>
        <v/>
      </c>
      <c r="BY84" t="str">
        <f>IF('5. Bündelung zu Paketen'!$H110="","",'5. Bündelung zu Paketen'!N110)</f>
        <v/>
      </c>
      <c r="BZ84" t="str">
        <f>IF('5. Bündelung zu Paketen'!P110="","",'5. Bündelung zu Paketen'!P110)</f>
        <v/>
      </c>
      <c r="CB84" s="34" t="str">
        <f t="shared" si="2"/>
        <v/>
      </c>
      <c r="CC84" s="38" t="str">
        <f t="shared" si="3"/>
        <v/>
      </c>
    </row>
    <row r="85" spans="1:81" x14ac:dyDescent="0.3">
      <c r="A85">
        <v>78</v>
      </c>
      <c r="B85" t="str">
        <f>IF('2. Erfassung der Leistungen'!B89="","",'2. Erfassung der Leistungen'!B89)</f>
        <v/>
      </c>
      <c r="C85" t="str">
        <f>IF('2. Erfassung der Leistungen'!C89="","",'2. Erfassung der Leistungen'!C89)</f>
        <v/>
      </c>
      <c r="D85" t="str">
        <f>IF('2. Erfassung der Leistungen'!E89="","",'2. Erfassung der Leistungen'!E89)</f>
        <v/>
      </c>
      <c r="E85" t="str">
        <f>IF('2. Erfassung der Leistungen'!F89="","",'2. Erfassung der Leistungen'!F89)</f>
        <v/>
      </c>
      <c r="F85" t="str">
        <f>IF('2. Erfassung der Leistungen'!G89="","",'2. Erfassung der Leistungen'!G89)</f>
        <v/>
      </c>
      <c r="G85" t="str">
        <f>IF('2. Erfassung der Leistungen'!H89="","",'2. Erfassung der Leistungen'!H89)</f>
        <v/>
      </c>
      <c r="H85" t="str">
        <f>IF(D85="","",IF('2. Erfassung der Leistungen'!I89="","",'2. Erfassung der Leistungen'!I89))</f>
        <v/>
      </c>
      <c r="J85" t="str">
        <f>IF($H85="","",'3a. Bewertung der Leistungen'!J95)</f>
        <v/>
      </c>
      <c r="K85" t="str">
        <f>IF(J85="Nein","",IF($H85="","",'3a. Bewertung der Leistungen'!L95))</f>
        <v/>
      </c>
      <c r="L85" t="str">
        <f>IF(J85="Nein","",IF($H85="","",'3a. Bewertung der Leistungen'!M95))</f>
        <v/>
      </c>
      <c r="M85" t="str">
        <f>IF(J85="Nein","",IF($H85="","",'3a. Bewertung der Leistungen'!N95))</f>
        <v/>
      </c>
      <c r="N85" t="str">
        <f>IF(J85="Nein","",IF($H85="","",'3a. Bewertung der Leistungen'!O95))</f>
        <v/>
      </c>
      <c r="O85" t="str">
        <f>IF(J85="Nein","",IF($H85="","",'3a. Bewertung der Leistungen'!P95))</f>
        <v/>
      </c>
      <c r="P85" t="str">
        <f>IF(J85="Nein","",IF($H85="","",'3a. Bewertung der Leistungen'!Q95))</f>
        <v/>
      </c>
      <c r="Q85" t="str">
        <f>IF(J85="Nein","",IF($H85="","",'3a. Bewertung der Leistungen'!R95))</f>
        <v/>
      </c>
      <c r="R85" t="str">
        <f>IF(J85="Nein","",IF($H85="","",'3a. Bewertung der Leistungen'!S95))</f>
        <v/>
      </c>
      <c r="S85" t="str">
        <f>IF(J85="Nein","",IF($H85="","",'3a. Bewertung der Leistungen'!T95))</f>
        <v/>
      </c>
      <c r="T85" t="str">
        <f>IF(J85="Nein","",IF($H85="","",'3a. Bewertung der Leistungen'!U95))</f>
        <v/>
      </c>
      <c r="U85" t="str">
        <f>IF(J85="Nein","",IF($H85="","",'3a. Bewertung der Leistungen'!V95))</f>
        <v/>
      </c>
      <c r="V85" t="str">
        <f>IF(J85="Nein","",IF($H85="","",'3a. Bewertung der Leistungen'!X95))</f>
        <v/>
      </c>
      <c r="W85" t="str">
        <f>IF($H85="","",'3a. Bewertung der Leistungen'!Z95)</f>
        <v/>
      </c>
      <c r="Y85" t="str">
        <f>IF('3b. Individualkosten'!L91="","",'3b. Individualkosten'!L91)</f>
        <v/>
      </c>
      <c r="Z85" s="32" t="str">
        <f>IF('3b. Individualkosten'!M91="","",'3b. Individualkosten'!M91)</f>
        <v/>
      </c>
      <c r="AA85" s="33" t="str">
        <f>IF('3b. Individualkosten'!N91="","",'3b. Individualkosten'!N91)</f>
        <v/>
      </c>
      <c r="AB85" s="33" t="str">
        <f>IF('3b. Individualkosten'!O91="","",'3b. Individualkosten'!O91)</f>
        <v/>
      </c>
      <c r="AC85" s="32">
        <f>IF('3b. Individualkosten'!P91="","",'3b. Individualkosten'!P91)</f>
        <v>0</v>
      </c>
      <c r="AD85" s="32">
        <f>IF('3b. Individualkosten'!Q91="","",'3b. Individualkosten'!Q91)</f>
        <v>0</v>
      </c>
      <c r="AE85" s="32" t="str">
        <f>IF('3b. Individualkosten'!R91="","",'3b. Individualkosten'!R91)</f>
        <v/>
      </c>
      <c r="AF85" s="32">
        <f>IF('3b. Individualkosten'!S91="","",'3b. Individualkosten'!S91)</f>
        <v>0</v>
      </c>
      <c r="AG85" s="32" t="str">
        <f>IF('3b. Individualkosten'!T91="","",'3b. Individualkosten'!T91)</f>
        <v/>
      </c>
      <c r="AH85" s="32">
        <f>IF('3b. Individualkosten'!U91="","",'3b. Individualkosten'!U91)</f>
        <v>0</v>
      </c>
      <c r="AI85" s="32" t="str">
        <f>IF('3b. Individualkosten'!V91="","",'3b. Individualkosten'!V91)</f>
        <v/>
      </c>
      <c r="AJ85" s="32">
        <f>IF('3b. Individualkosten'!W91="","",'3b. Individualkosten'!W91)</f>
        <v>0</v>
      </c>
      <c r="AK85" s="32">
        <f>IF('3b. Individualkosten'!X91="","",'3b. Individualkosten'!X91)</f>
        <v>0</v>
      </c>
      <c r="AL85" s="32" t="str">
        <f>IF('3b. Individualkosten'!Y91="","",'3b. Individualkosten'!Y91)</f>
        <v/>
      </c>
      <c r="AM85" s="32" t="str">
        <f>IF('3b. Individualkosten'!Z91="","",'3b. Individualkosten'!Z91)</f>
        <v/>
      </c>
      <c r="AN85" s="32" t="str">
        <f>IF('3b. Individualkosten'!AB91="","",'3b. Individualkosten'!AB91)</f>
        <v/>
      </c>
      <c r="AP85" s="34" t="str">
        <f>IF('4.2 Mitnutzungsquote'!K92="","",'4.2 Mitnutzungsquote'!M92)</f>
        <v/>
      </c>
      <c r="AQ85" s="34" t="str">
        <f>IF('4.2 Mitnutzungsquote'!$K92="","",'4.2 Mitnutzungsquote'!N92)</f>
        <v/>
      </c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X85" t="str">
        <f>IF('5. Bündelung zu Paketen'!$H111="","",IF('5. Bündelung zu Paketen'!$E$9="Nein","Ohne Paket",'5. Bündelung zu Paketen'!M111))</f>
        <v/>
      </c>
      <c r="BY85" t="str">
        <f>IF('5. Bündelung zu Paketen'!$H111="","",'5. Bündelung zu Paketen'!N111)</f>
        <v/>
      </c>
      <c r="BZ85" t="str">
        <f>IF('5. Bündelung zu Paketen'!P111="","",'5. Bündelung zu Paketen'!P111)</f>
        <v/>
      </c>
      <c r="CB85" s="34" t="str">
        <f t="shared" si="2"/>
        <v/>
      </c>
      <c r="CC85" s="38" t="str">
        <f t="shared" si="3"/>
        <v/>
      </c>
    </row>
    <row r="86" spans="1:81" x14ac:dyDescent="0.3">
      <c r="A86">
        <v>79</v>
      </c>
      <c r="B86" t="str">
        <f>IF('2. Erfassung der Leistungen'!B90="","",'2. Erfassung der Leistungen'!B90)</f>
        <v/>
      </c>
      <c r="C86" t="str">
        <f>IF('2. Erfassung der Leistungen'!C90="","",'2. Erfassung der Leistungen'!C90)</f>
        <v/>
      </c>
      <c r="D86" t="str">
        <f>IF('2. Erfassung der Leistungen'!E90="","",'2. Erfassung der Leistungen'!E90)</f>
        <v/>
      </c>
      <c r="E86" t="str">
        <f>IF('2. Erfassung der Leistungen'!F90="","",'2. Erfassung der Leistungen'!F90)</f>
        <v/>
      </c>
      <c r="F86" t="str">
        <f>IF('2. Erfassung der Leistungen'!G90="","",'2. Erfassung der Leistungen'!G90)</f>
        <v/>
      </c>
      <c r="G86" t="str">
        <f>IF('2. Erfassung der Leistungen'!H90="","",'2. Erfassung der Leistungen'!H90)</f>
        <v/>
      </c>
      <c r="H86" t="str">
        <f>IF(D86="","",IF('2. Erfassung der Leistungen'!I90="","",'2. Erfassung der Leistungen'!I90))</f>
        <v/>
      </c>
      <c r="J86" t="str">
        <f>IF($H86="","",'3a. Bewertung der Leistungen'!J96)</f>
        <v/>
      </c>
      <c r="K86" t="str">
        <f>IF(J86="Nein","",IF($H86="","",'3a. Bewertung der Leistungen'!L96))</f>
        <v/>
      </c>
      <c r="L86" t="str">
        <f>IF(J86="Nein","",IF($H86="","",'3a. Bewertung der Leistungen'!M96))</f>
        <v/>
      </c>
      <c r="M86" t="str">
        <f>IF(J86="Nein","",IF($H86="","",'3a. Bewertung der Leistungen'!N96))</f>
        <v/>
      </c>
      <c r="N86" t="str">
        <f>IF(J86="Nein","",IF($H86="","",'3a. Bewertung der Leistungen'!O96))</f>
        <v/>
      </c>
      <c r="O86" t="str">
        <f>IF(J86="Nein","",IF($H86="","",'3a. Bewertung der Leistungen'!P96))</f>
        <v/>
      </c>
      <c r="P86" t="str">
        <f>IF(J86="Nein","",IF($H86="","",'3a. Bewertung der Leistungen'!Q96))</f>
        <v/>
      </c>
      <c r="Q86" t="str">
        <f>IF(J86="Nein","",IF($H86="","",'3a. Bewertung der Leistungen'!R96))</f>
        <v/>
      </c>
      <c r="R86" t="str">
        <f>IF(J86="Nein","",IF($H86="","",'3a. Bewertung der Leistungen'!S96))</f>
        <v/>
      </c>
      <c r="S86" t="str">
        <f>IF(J86="Nein","",IF($H86="","",'3a. Bewertung der Leistungen'!T96))</f>
        <v/>
      </c>
      <c r="T86" t="str">
        <f>IF(J86="Nein","",IF($H86="","",'3a. Bewertung der Leistungen'!U96))</f>
        <v/>
      </c>
      <c r="U86" t="str">
        <f>IF(J86="Nein","",IF($H86="","",'3a. Bewertung der Leistungen'!V96))</f>
        <v/>
      </c>
      <c r="V86" t="str">
        <f>IF(J86="Nein","",IF($H86="","",'3a. Bewertung der Leistungen'!X96))</f>
        <v/>
      </c>
      <c r="W86" t="str">
        <f>IF($H86="","",'3a. Bewertung der Leistungen'!Z96)</f>
        <v/>
      </c>
      <c r="Y86" t="str">
        <f>IF('3b. Individualkosten'!L92="","",'3b. Individualkosten'!L92)</f>
        <v/>
      </c>
      <c r="Z86" s="32" t="str">
        <f>IF('3b. Individualkosten'!M92="","",'3b. Individualkosten'!M92)</f>
        <v/>
      </c>
      <c r="AA86" s="33" t="str">
        <f>IF('3b. Individualkosten'!N92="","",'3b. Individualkosten'!N92)</f>
        <v/>
      </c>
      <c r="AB86" s="33" t="str">
        <f>IF('3b. Individualkosten'!O92="","",'3b. Individualkosten'!O92)</f>
        <v/>
      </c>
      <c r="AC86" s="32">
        <f>IF('3b. Individualkosten'!P92="","",'3b. Individualkosten'!P92)</f>
        <v>0</v>
      </c>
      <c r="AD86" s="32">
        <f>IF('3b. Individualkosten'!Q92="","",'3b. Individualkosten'!Q92)</f>
        <v>0</v>
      </c>
      <c r="AE86" s="32" t="str">
        <f>IF('3b. Individualkosten'!R92="","",'3b. Individualkosten'!R92)</f>
        <v/>
      </c>
      <c r="AF86" s="32">
        <f>IF('3b. Individualkosten'!S92="","",'3b. Individualkosten'!S92)</f>
        <v>0</v>
      </c>
      <c r="AG86" s="32" t="str">
        <f>IF('3b. Individualkosten'!T92="","",'3b. Individualkosten'!T92)</f>
        <v/>
      </c>
      <c r="AH86" s="32">
        <f>IF('3b. Individualkosten'!U92="","",'3b. Individualkosten'!U92)</f>
        <v>0</v>
      </c>
      <c r="AI86" s="32" t="str">
        <f>IF('3b. Individualkosten'!V92="","",'3b. Individualkosten'!V92)</f>
        <v/>
      </c>
      <c r="AJ86" s="32">
        <f>IF('3b. Individualkosten'!W92="","",'3b. Individualkosten'!W92)</f>
        <v>0</v>
      </c>
      <c r="AK86" s="32">
        <f>IF('3b. Individualkosten'!X92="","",'3b. Individualkosten'!X92)</f>
        <v>0</v>
      </c>
      <c r="AL86" s="32" t="str">
        <f>IF('3b. Individualkosten'!Y92="","",'3b. Individualkosten'!Y92)</f>
        <v/>
      </c>
      <c r="AM86" s="32" t="str">
        <f>IF('3b. Individualkosten'!Z92="","",'3b. Individualkosten'!Z92)</f>
        <v/>
      </c>
      <c r="AN86" s="32" t="str">
        <f>IF('3b. Individualkosten'!AB92="","",'3b. Individualkosten'!AB92)</f>
        <v/>
      </c>
      <c r="AP86" s="34" t="str">
        <f>IF('4.2 Mitnutzungsquote'!K93="","",'4.2 Mitnutzungsquote'!M93)</f>
        <v/>
      </c>
      <c r="AQ86" s="34" t="str">
        <f>IF('4.2 Mitnutzungsquote'!$K93="","",'4.2 Mitnutzungsquote'!N93)</f>
        <v/>
      </c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X86" t="str">
        <f>IF('5. Bündelung zu Paketen'!$H112="","",IF('5. Bündelung zu Paketen'!$E$9="Nein","Ohne Paket",'5. Bündelung zu Paketen'!M112))</f>
        <v/>
      </c>
      <c r="BY86" t="str">
        <f>IF('5. Bündelung zu Paketen'!$H112="","",'5. Bündelung zu Paketen'!N112)</f>
        <v/>
      </c>
      <c r="BZ86" t="str">
        <f>IF('5. Bündelung zu Paketen'!P112="","",'5. Bündelung zu Paketen'!P112)</f>
        <v/>
      </c>
      <c r="CB86" s="34" t="str">
        <f t="shared" si="2"/>
        <v/>
      </c>
      <c r="CC86" s="38" t="str">
        <f t="shared" si="3"/>
        <v/>
      </c>
    </row>
    <row r="87" spans="1:81" x14ac:dyDescent="0.3">
      <c r="A87">
        <v>80</v>
      </c>
      <c r="B87" t="str">
        <f>IF('2. Erfassung der Leistungen'!B91="","",'2. Erfassung der Leistungen'!B91)</f>
        <v/>
      </c>
      <c r="C87" t="str">
        <f>IF('2. Erfassung der Leistungen'!C91="","",'2. Erfassung der Leistungen'!C91)</f>
        <v/>
      </c>
      <c r="D87" t="str">
        <f>IF('2. Erfassung der Leistungen'!E91="","",'2. Erfassung der Leistungen'!E91)</f>
        <v/>
      </c>
      <c r="E87" t="str">
        <f>IF('2. Erfassung der Leistungen'!F91="","",'2. Erfassung der Leistungen'!F91)</f>
        <v/>
      </c>
      <c r="F87" t="str">
        <f>IF('2. Erfassung der Leistungen'!G91="","",'2. Erfassung der Leistungen'!G91)</f>
        <v/>
      </c>
      <c r="G87" t="str">
        <f>IF('2. Erfassung der Leistungen'!H91="","",'2. Erfassung der Leistungen'!H91)</f>
        <v/>
      </c>
      <c r="H87" t="str">
        <f>IF(D87="","",IF('2. Erfassung der Leistungen'!I91="","",'2. Erfassung der Leistungen'!I91))</f>
        <v/>
      </c>
      <c r="J87" t="str">
        <f>IF($H87="","",'3a. Bewertung der Leistungen'!J97)</f>
        <v/>
      </c>
      <c r="K87" t="str">
        <f>IF(J87="Nein","",IF($H87="","",'3a. Bewertung der Leistungen'!L97))</f>
        <v/>
      </c>
      <c r="L87" t="str">
        <f>IF(J87="Nein","",IF($H87="","",'3a. Bewertung der Leistungen'!M97))</f>
        <v/>
      </c>
      <c r="M87" t="str">
        <f>IF(J87="Nein","",IF($H87="","",'3a. Bewertung der Leistungen'!N97))</f>
        <v/>
      </c>
      <c r="N87" t="str">
        <f>IF(J87="Nein","",IF($H87="","",'3a. Bewertung der Leistungen'!O97))</f>
        <v/>
      </c>
      <c r="O87" t="str">
        <f>IF(J87="Nein","",IF($H87="","",'3a. Bewertung der Leistungen'!P97))</f>
        <v/>
      </c>
      <c r="P87" t="str">
        <f>IF(J87="Nein","",IF($H87="","",'3a. Bewertung der Leistungen'!Q97))</f>
        <v/>
      </c>
      <c r="Q87" t="str">
        <f>IF(J87="Nein","",IF($H87="","",'3a. Bewertung der Leistungen'!R97))</f>
        <v/>
      </c>
      <c r="R87" t="str">
        <f>IF(J87="Nein","",IF($H87="","",'3a. Bewertung der Leistungen'!S97))</f>
        <v/>
      </c>
      <c r="S87" t="str">
        <f>IF(J87="Nein","",IF($H87="","",'3a. Bewertung der Leistungen'!T97))</f>
        <v/>
      </c>
      <c r="T87" t="str">
        <f>IF(J87="Nein","",IF($H87="","",'3a. Bewertung der Leistungen'!U97))</f>
        <v/>
      </c>
      <c r="U87" t="str">
        <f>IF(J87="Nein","",IF($H87="","",'3a. Bewertung der Leistungen'!V97))</f>
        <v/>
      </c>
      <c r="V87" t="str">
        <f>IF(J87="Nein","",IF($H87="","",'3a. Bewertung der Leistungen'!X97))</f>
        <v/>
      </c>
      <c r="W87" t="str">
        <f>IF($H87="","",'3a. Bewertung der Leistungen'!Z97)</f>
        <v/>
      </c>
      <c r="Y87" t="str">
        <f>IF('3b. Individualkosten'!L93="","",'3b. Individualkosten'!L93)</f>
        <v/>
      </c>
      <c r="Z87" s="32" t="str">
        <f>IF('3b. Individualkosten'!M93="","",'3b. Individualkosten'!M93)</f>
        <v/>
      </c>
      <c r="AA87" s="33" t="str">
        <f>IF('3b. Individualkosten'!N93="","",'3b. Individualkosten'!N93)</f>
        <v/>
      </c>
      <c r="AB87" s="33" t="str">
        <f>IF('3b. Individualkosten'!O93="","",'3b. Individualkosten'!O93)</f>
        <v/>
      </c>
      <c r="AC87" s="32">
        <f>IF('3b. Individualkosten'!P93="","",'3b. Individualkosten'!P93)</f>
        <v>0</v>
      </c>
      <c r="AD87" s="32">
        <f>IF('3b. Individualkosten'!Q93="","",'3b. Individualkosten'!Q93)</f>
        <v>0</v>
      </c>
      <c r="AE87" s="32" t="str">
        <f>IF('3b. Individualkosten'!R93="","",'3b. Individualkosten'!R93)</f>
        <v/>
      </c>
      <c r="AF87" s="32">
        <f>IF('3b. Individualkosten'!S93="","",'3b. Individualkosten'!S93)</f>
        <v>0</v>
      </c>
      <c r="AG87" s="32" t="str">
        <f>IF('3b. Individualkosten'!T93="","",'3b. Individualkosten'!T93)</f>
        <v/>
      </c>
      <c r="AH87" s="32">
        <f>IF('3b. Individualkosten'!U93="","",'3b. Individualkosten'!U93)</f>
        <v>0</v>
      </c>
      <c r="AI87" s="32" t="str">
        <f>IF('3b. Individualkosten'!V93="","",'3b. Individualkosten'!V93)</f>
        <v/>
      </c>
      <c r="AJ87" s="32">
        <f>IF('3b. Individualkosten'!W93="","",'3b. Individualkosten'!W93)</f>
        <v>0</v>
      </c>
      <c r="AK87" s="32">
        <f>IF('3b. Individualkosten'!X93="","",'3b. Individualkosten'!X93)</f>
        <v>0</v>
      </c>
      <c r="AL87" s="32" t="str">
        <f>IF('3b. Individualkosten'!Y93="","",'3b. Individualkosten'!Y93)</f>
        <v/>
      </c>
      <c r="AM87" s="32" t="str">
        <f>IF('3b. Individualkosten'!Z93="","",'3b. Individualkosten'!Z93)</f>
        <v/>
      </c>
      <c r="AN87" s="32" t="str">
        <f>IF('3b. Individualkosten'!AB93="","",'3b. Individualkosten'!AB93)</f>
        <v/>
      </c>
      <c r="AP87" s="34" t="str">
        <f>IF('4.2 Mitnutzungsquote'!K94="","",'4.2 Mitnutzungsquote'!M94)</f>
        <v/>
      </c>
      <c r="AQ87" s="34" t="str">
        <f>IF('4.2 Mitnutzungsquote'!$K94="","",'4.2 Mitnutzungsquote'!N94)</f>
        <v/>
      </c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X87" t="str">
        <f>IF('5. Bündelung zu Paketen'!$H113="","",IF('5. Bündelung zu Paketen'!$E$9="Nein","Ohne Paket",'5. Bündelung zu Paketen'!M113))</f>
        <v/>
      </c>
      <c r="BY87" t="str">
        <f>IF('5. Bündelung zu Paketen'!$H113="","",'5. Bündelung zu Paketen'!N113)</f>
        <v/>
      </c>
      <c r="BZ87" t="str">
        <f>IF('5. Bündelung zu Paketen'!P113="","",'5. Bündelung zu Paketen'!P113)</f>
        <v/>
      </c>
      <c r="CB87" s="34" t="str">
        <f t="shared" si="2"/>
        <v/>
      </c>
      <c r="CC87" s="38" t="str">
        <f t="shared" si="3"/>
        <v/>
      </c>
    </row>
    <row r="88" spans="1:81" x14ac:dyDescent="0.3">
      <c r="A88">
        <v>81</v>
      </c>
      <c r="B88" t="str">
        <f>IF('2. Erfassung der Leistungen'!B92="","",'2. Erfassung der Leistungen'!B92)</f>
        <v/>
      </c>
      <c r="C88" t="str">
        <f>IF('2. Erfassung der Leistungen'!C92="","",'2. Erfassung der Leistungen'!C92)</f>
        <v/>
      </c>
      <c r="D88" t="str">
        <f>IF('2. Erfassung der Leistungen'!E92="","",'2. Erfassung der Leistungen'!E92)</f>
        <v/>
      </c>
      <c r="E88" t="str">
        <f>IF('2. Erfassung der Leistungen'!F92="","",'2. Erfassung der Leistungen'!F92)</f>
        <v/>
      </c>
      <c r="F88" t="str">
        <f>IF('2. Erfassung der Leistungen'!G92="","",'2. Erfassung der Leistungen'!G92)</f>
        <v/>
      </c>
      <c r="G88" t="str">
        <f>IF('2. Erfassung der Leistungen'!H92="","",'2. Erfassung der Leistungen'!H92)</f>
        <v/>
      </c>
      <c r="H88" t="str">
        <f>IF(D88="","",IF('2. Erfassung der Leistungen'!I92="","",'2. Erfassung der Leistungen'!I92))</f>
        <v/>
      </c>
      <c r="J88" t="str">
        <f>IF($H88="","",'3a. Bewertung der Leistungen'!J98)</f>
        <v/>
      </c>
      <c r="K88" t="str">
        <f>IF(J88="Nein","",IF($H88="","",'3a. Bewertung der Leistungen'!L98))</f>
        <v/>
      </c>
      <c r="L88" t="str">
        <f>IF(J88="Nein","",IF($H88="","",'3a. Bewertung der Leistungen'!M98))</f>
        <v/>
      </c>
      <c r="M88" t="str">
        <f>IF(J88="Nein","",IF($H88="","",'3a. Bewertung der Leistungen'!N98))</f>
        <v/>
      </c>
      <c r="N88" t="str">
        <f>IF(J88="Nein","",IF($H88="","",'3a. Bewertung der Leistungen'!O98))</f>
        <v/>
      </c>
      <c r="O88" t="str">
        <f>IF(J88="Nein","",IF($H88="","",'3a. Bewertung der Leistungen'!P98))</f>
        <v/>
      </c>
      <c r="P88" t="str">
        <f>IF(J88="Nein","",IF($H88="","",'3a. Bewertung der Leistungen'!Q98))</f>
        <v/>
      </c>
      <c r="Q88" t="str">
        <f>IF(J88="Nein","",IF($H88="","",'3a. Bewertung der Leistungen'!R98))</f>
        <v/>
      </c>
      <c r="R88" t="str">
        <f>IF(J88="Nein","",IF($H88="","",'3a. Bewertung der Leistungen'!S98))</f>
        <v/>
      </c>
      <c r="S88" t="str">
        <f>IF(J88="Nein","",IF($H88="","",'3a. Bewertung der Leistungen'!T98))</f>
        <v/>
      </c>
      <c r="T88" t="str">
        <f>IF(J88="Nein","",IF($H88="","",'3a. Bewertung der Leistungen'!U98))</f>
        <v/>
      </c>
      <c r="U88" t="str">
        <f>IF(J88="Nein","",IF($H88="","",'3a. Bewertung der Leistungen'!V98))</f>
        <v/>
      </c>
      <c r="V88" t="str">
        <f>IF(J88="Nein","",IF($H88="","",'3a. Bewertung der Leistungen'!X98))</f>
        <v/>
      </c>
      <c r="W88" t="str">
        <f>IF($H88="","",'3a. Bewertung der Leistungen'!Z98)</f>
        <v/>
      </c>
      <c r="Y88" t="str">
        <f>IF('3b. Individualkosten'!L94="","",'3b. Individualkosten'!L94)</f>
        <v/>
      </c>
      <c r="Z88" s="32" t="str">
        <f>IF('3b. Individualkosten'!M94="","",'3b. Individualkosten'!M94)</f>
        <v/>
      </c>
      <c r="AA88" s="33" t="str">
        <f>IF('3b. Individualkosten'!N94="","",'3b. Individualkosten'!N94)</f>
        <v/>
      </c>
      <c r="AB88" s="33" t="str">
        <f>IF('3b. Individualkosten'!O94="","",'3b. Individualkosten'!O94)</f>
        <v/>
      </c>
      <c r="AC88" s="32">
        <f>IF('3b. Individualkosten'!P94="","",'3b. Individualkosten'!P94)</f>
        <v>0</v>
      </c>
      <c r="AD88" s="32">
        <f>IF('3b. Individualkosten'!Q94="","",'3b. Individualkosten'!Q94)</f>
        <v>0</v>
      </c>
      <c r="AE88" s="32" t="str">
        <f>IF('3b. Individualkosten'!R94="","",'3b. Individualkosten'!R94)</f>
        <v/>
      </c>
      <c r="AF88" s="32">
        <f>IF('3b. Individualkosten'!S94="","",'3b. Individualkosten'!S94)</f>
        <v>0</v>
      </c>
      <c r="AG88" s="32" t="str">
        <f>IF('3b. Individualkosten'!T94="","",'3b. Individualkosten'!T94)</f>
        <v/>
      </c>
      <c r="AH88" s="32">
        <f>IF('3b. Individualkosten'!U94="","",'3b. Individualkosten'!U94)</f>
        <v>0</v>
      </c>
      <c r="AI88" s="32" t="str">
        <f>IF('3b. Individualkosten'!V94="","",'3b. Individualkosten'!V94)</f>
        <v/>
      </c>
      <c r="AJ88" s="32">
        <f>IF('3b. Individualkosten'!W94="","",'3b. Individualkosten'!W94)</f>
        <v>0</v>
      </c>
      <c r="AK88" s="32">
        <f>IF('3b. Individualkosten'!X94="","",'3b. Individualkosten'!X94)</f>
        <v>0</v>
      </c>
      <c r="AL88" s="32" t="str">
        <f>IF('3b. Individualkosten'!Y94="","",'3b. Individualkosten'!Y94)</f>
        <v/>
      </c>
      <c r="AM88" s="32" t="str">
        <f>IF('3b. Individualkosten'!Z94="","",'3b. Individualkosten'!Z94)</f>
        <v/>
      </c>
      <c r="AN88" s="32" t="str">
        <f>IF('3b. Individualkosten'!AB94="","",'3b. Individualkosten'!AB94)</f>
        <v/>
      </c>
      <c r="AP88" s="34" t="str">
        <f>IF('4.2 Mitnutzungsquote'!K95="","",'4.2 Mitnutzungsquote'!M95)</f>
        <v/>
      </c>
      <c r="AQ88" s="34" t="str">
        <f>IF('4.2 Mitnutzungsquote'!$K95="","",'4.2 Mitnutzungsquote'!N95)</f>
        <v/>
      </c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X88" t="str">
        <f>IF('5. Bündelung zu Paketen'!$H114="","",IF('5. Bündelung zu Paketen'!$E$9="Nein","Ohne Paket",'5. Bündelung zu Paketen'!M114))</f>
        <v/>
      </c>
      <c r="BY88" t="str">
        <f>IF('5. Bündelung zu Paketen'!$H114="","",'5. Bündelung zu Paketen'!N114)</f>
        <v/>
      </c>
      <c r="BZ88" t="str">
        <f>IF('5. Bündelung zu Paketen'!P114="","",'5. Bündelung zu Paketen'!P114)</f>
        <v/>
      </c>
      <c r="CB88" s="34" t="str">
        <f t="shared" si="2"/>
        <v/>
      </c>
      <c r="CC88" s="38" t="str">
        <f t="shared" si="3"/>
        <v/>
      </c>
    </row>
    <row r="89" spans="1:81" x14ac:dyDescent="0.3">
      <c r="A89">
        <v>82</v>
      </c>
      <c r="B89" t="str">
        <f>IF('2. Erfassung der Leistungen'!B93="","",'2. Erfassung der Leistungen'!B93)</f>
        <v/>
      </c>
      <c r="C89" t="str">
        <f>IF('2. Erfassung der Leistungen'!C93="","",'2. Erfassung der Leistungen'!C93)</f>
        <v/>
      </c>
      <c r="D89" t="str">
        <f>IF('2. Erfassung der Leistungen'!E93="","",'2. Erfassung der Leistungen'!E93)</f>
        <v/>
      </c>
      <c r="E89" t="str">
        <f>IF('2. Erfassung der Leistungen'!F93="","",'2. Erfassung der Leistungen'!F93)</f>
        <v/>
      </c>
      <c r="F89" t="str">
        <f>IF('2. Erfassung der Leistungen'!G93="","",'2. Erfassung der Leistungen'!G93)</f>
        <v/>
      </c>
      <c r="G89" t="str">
        <f>IF('2. Erfassung der Leistungen'!H93="","",'2. Erfassung der Leistungen'!H93)</f>
        <v/>
      </c>
      <c r="H89" t="str">
        <f>IF(D89="","",IF('2. Erfassung der Leistungen'!I93="","",'2. Erfassung der Leistungen'!I93))</f>
        <v/>
      </c>
      <c r="J89" t="str">
        <f>IF($H89="","",'3a. Bewertung der Leistungen'!J99)</f>
        <v/>
      </c>
      <c r="K89" t="str">
        <f>IF(J89="Nein","",IF($H89="","",'3a. Bewertung der Leistungen'!L99))</f>
        <v/>
      </c>
      <c r="L89" t="str">
        <f>IF(J89="Nein","",IF($H89="","",'3a. Bewertung der Leistungen'!M99))</f>
        <v/>
      </c>
      <c r="M89" t="str">
        <f>IF(J89="Nein","",IF($H89="","",'3a. Bewertung der Leistungen'!N99))</f>
        <v/>
      </c>
      <c r="N89" t="str">
        <f>IF(J89="Nein","",IF($H89="","",'3a. Bewertung der Leistungen'!O99))</f>
        <v/>
      </c>
      <c r="O89" t="str">
        <f>IF(J89="Nein","",IF($H89="","",'3a. Bewertung der Leistungen'!P99))</f>
        <v/>
      </c>
      <c r="P89" t="str">
        <f>IF(J89="Nein","",IF($H89="","",'3a. Bewertung der Leistungen'!Q99))</f>
        <v/>
      </c>
      <c r="Q89" t="str">
        <f>IF(J89="Nein","",IF($H89="","",'3a. Bewertung der Leistungen'!R99))</f>
        <v/>
      </c>
      <c r="R89" t="str">
        <f>IF(J89="Nein","",IF($H89="","",'3a. Bewertung der Leistungen'!S99))</f>
        <v/>
      </c>
      <c r="S89" t="str">
        <f>IF(J89="Nein","",IF($H89="","",'3a. Bewertung der Leistungen'!T99))</f>
        <v/>
      </c>
      <c r="T89" t="str">
        <f>IF(J89="Nein","",IF($H89="","",'3a. Bewertung der Leistungen'!U99))</f>
        <v/>
      </c>
      <c r="U89" t="str">
        <f>IF(J89="Nein","",IF($H89="","",'3a. Bewertung der Leistungen'!V99))</f>
        <v/>
      </c>
      <c r="V89" t="str">
        <f>IF(J89="Nein","",IF($H89="","",'3a. Bewertung der Leistungen'!X99))</f>
        <v/>
      </c>
      <c r="W89" t="str">
        <f>IF($H89="","",'3a. Bewertung der Leistungen'!Z99)</f>
        <v/>
      </c>
      <c r="Y89" t="str">
        <f>IF('3b. Individualkosten'!L95="","",'3b. Individualkosten'!L95)</f>
        <v/>
      </c>
      <c r="Z89" s="32" t="str">
        <f>IF('3b. Individualkosten'!M95="","",'3b. Individualkosten'!M95)</f>
        <v/>
      </c>
      <c r="AA89" s="33" t="str">
        <f>IF('3b. Individualkosten'!N95="","",'3b. Individualkosten'!N95)</f>
        <v/>
      </c>
      <c r="AB89" s="33" t="str">
        <f>IF('3b. Individualkosten'!O95="","",'3b. Individualkosten'!O95)</f>
        <v/>
      </c>
      <c r="AC89" s="32">
        <f>IF('3b. Individualkosten'!P95="","",'3b. Individualkosten'!P95)</f>
        <v>0</v>
      </c>
      <c r="AD89" s="32">
        <f>IF('3b. Individualkosten'!Q95="","",'3b. Individualkosten'!Q95)</f>
        <v>0</v>
      </c>
      <c r="AE89" s="32" t="str">
        <f>IF('3b. Individualkosten'!R95="","",'3b. Individualkosten'!R95)</f>
        <v/>
      </c>
      <c r="AF89" s="32">
        <f>IF('3b. Individualkosten'!S95="","",'3b. Individualkosten'!S95)</f>
        <v>0</v>
      </c>
      <c r="AG89" s="32" t="str">
        <f>IF('3b. Individualkosten'!T95="","",'3b. Individualkosten'!T95)</f>
        <v/>
      </c>
      <c r="AH89" s="32">
        <f>IF('3b. Individualkosten'!U95="","",'3b. Individualkosten'!U95)</f>
        <v>0</v>
      </c>
      <c r="AI89" s="32" t="str">
        <f>IF('3b. Individualkosten'!V95="","",'3b. Individualkosten'!V95)</f>
        <v/>
      </c>
      <c r="AJ89" s="32">
        <f>IF('3b. Individualkosten'!W95="","",'3b. Individualkosten'!W95)</f>
        <v>0</v>
      </c>
      <c r="AK89" s="32">
        <f>IF('3b. Individualkosten'!X95="","",'3b. Individualkosten'!X95)</f>
        <v>0</v>
      </c>
      <c r="AL89" s="32" t="str">
        <f>IF('3b. Individualkosten'!Y95="","",'3b. Individualkosten'!Y95)</f>
        <v/>
      </c>
      <c r="AM89" s="32" t="str">
        <f>IF('3b. Individualkosten'!Z95="","",'3b. Individualkosten'!Z95)</f>
        <v/>
      </c>
      <c r="AN89" s="32" t="str">
        <f>IF('3b. Individualkosten'!AB95="","",'3b. Individualkosten'!AB95)</f>
        <v/>
      </c>
      <c r="AP89" s="34" t="str">
        <f>IF('4.2 Mitnutzungsquote'!K96="","",'4.2 Mitnutzungsquote'!M96)</f>
        <v/>
      </c>
      <c r="AQ89" s="34" t="str">
        <f>IF('4.2 Mitnutzungsquote'!$K96="","",'4.2 Mitnutzungsquote'!N96)</f>
        <v/>
      </c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X89" t="str">
        <f>IF('5. Bündelung zu Paketen'!$H115="","",IF('5. Bündelung zu Paketen'!$E$9="Nein","Ohne Paket",'5. Bündelung zu Paketen'!M115))</f>
        <v/>
      </c>
      <c r="BY89" t="str">
        <f>IF('5. Bündelung zu Paketen'!$H115="","",'5. Bündelung zu Paketen'!N115)</f>
        <v/>
      </c>
      <c r="BZ89" t="str">
        <f>IF('5. Bündelung zu Paketen'!P115="","",'5. Bündelung zu Paketen'!P115)</f>
        <v/>
      </c>
      <c r="CB89" s="34" t="str">
        <f t="shared" si="2"/>
        <v/>
      </c>
      <c r="CC89" s="38" t="str">
        <f t="shared" si="3"/>
        <v/>
      </c>
    </row>
    <row r="90" spans="1:81" x14ac:dyDescent="0.3">
      <c r="A90">
        <v>83</v>
      </c>
      <c r="B90" t="str">
        <f>IF('2. Erfassung der Leistungen'!B94="","",'2. Erfassung der Leistungen'!B94)</f>
        <v/>
      </c>
      <c r="C90" t="str">
        <f>IF('2. Erfassung der Leistungen'!C94="","",'2. Erfassung der Leistungen'!C94)</f>
        <v/>
      </c>
      <c r="D90" t="str">
        <f>IF('2. Erfassung der Leistungen'!E94="","",'2. Erfassung der Leistungen'!E94)</f>
        <v/>
      </c>
      <c r="E90" t="str">
        <f>IF('2. Erfassung der Leistungen'!F94="","",'2. Erfassung der Leistungen'!F94)</f>
        <v/>
      </c>
      <c r="F90" t="str">
        <f>IF('2. Erfassung der Leistungen'!G94="","",'2. Erfassung der Leistungen'!G94)</f>
        <v/>
      </c>
      <c r="G90" t="str">
        <f>IF('2. Erfassung der Leistungen'!H94="","",'2. Erfassung der Leistungen'!H94)</f>
        <v/>
      </c>
      <c r="H90" t="str">
        <f>IF(D90="","",IF('2. Erfassung der Leistungen'!I94="","",'2. Erfassung der Leistungen'!I94))</f>
        <v/>
      </c>
      <c r="J90" t="str">
        <f>IF($H90="","",'3a. Bewertung der Leistungen'!J100)</f>
        <v/>
      </c>
      <c r="K90" t="str">
        <f>IF(J90="Nein","",IF($H90="","",'3a. Bewertung der Leistungen'!L100))</f>
        <v/>
      </c>
      <c r="L90" t="str">
        <f>IF(J90="Nein","",IF($H90="","",'3a. Bewertung der Leistungen'!M100))</f>
        <v/>
      </c>
      <c r="M90" t="str">
        <f>IF(J90="Nein","",IF($H90="","",'3a. Bewertung der Leistungen'!N100))</f>
        <v/>
      </c>
      <c r="N90" t="str">
        <f>IF(J90="Nein","",IF($H90="","",'3a. Bewertung der Leistungen'!O100))</f>
        <v/>
      </c>
      <c r="O90" t="str">
        <f>IF(J90="Nein","",IF($H90="","",'3a. Bewertung der Leistungen'!P100))</f>
        <v/>
      </c>
      <c r="P90" t="str">
        <f>IF(J90="Nein","",IF($H90="","",'3a. Bewertung der Leistungen'!Q100))</f>
        <v/>
      </c>
      <c r="Q90" t="str">
        <f>IF(J90="Nein","",IF($H90="","",'3a. Bewertung der Leistungen'!R100))</f>
        <v/>
      </c>
      <c r="R90" t="str">
        <f>IF(J90="Nein","",IF($H90="","",'3a. Bewertung der Leistungen'!S100))</f>
        <v/>
      </c>
      <c r="S90" t="str">
        <f>IF(J90="Nein","",IF($H90="","",'3a. Bewertung der Leistungen'!T100))</f>
        <v/>
      </c>
      <c r="T90" t="str">
        <f>IF(J90="Nein","",IF($H90="","",'3a. Bewertung der Leistungen'!U100))</f>
        <v/>
      </c>
      <c r="U90" t="str">
        <f>IF(J90="Nein","",IF($H90="","",'3a. Bewertung der Leistungen'!V100))</f>
        <v/>
      </c>
      <c r="V90" t="str">
        <f>IF(J90="Nein","",IF($H90="","",'3a. Bewertung der Leistungen'!X100))</f>
        <v/>
      </c>
      <c r="W90" t="str">
        <f>IF($H90="","",'3a. Bewertung der Leistungen'!Z100)</f>
        <v/>
      </c>
      <c r="Y90" t="str">
        <f>IF('3b. Individualkosten'!L96="","",'3b. Individualkosten'!L96)</f>
        <v/>
      </c>
      <c r="Z90" s="32" t="str">
        <f>IF('3b. Individualkosten'!M96="","",'3b. Individualkosten'!M96)</f>
        <v/>
      </c>
      <c r="AA90" s="33" t="str">
        <f>IF('3b. Individualkosten'!N96="","",'3b. Individualkosten'!N96)</f>
        <v/>
      </c>
      <c r="AB90" s="33" t="str">
        <f>IF('3b. Individualkosten'!O96="","",'3b. Individualkosten'!O96)</f>
        <v/>
      </c>
      <c r="AC90" s="32">
        <f>IF('3b. Individualkosten'!P96="","",'3b. Individualkosten'!P96)</f>
        <v>0</v>
      </c>
      <c r="AD90" s="32">
        <f>IF('3b. Individualkosten'!Q96="","",'3b. Individualkosten'!Q96)</f>
        <v>0</v>
      </c>
      <c r="AE90" s="32" t="str">
        <f>IF('3b. Individualkosten'!R96="","",'3b. Individualkosten'!R96)</f>
        <v/>
      </c>
      <c r="AF90" s="32">
        <f>IF('3b. Individualkosten'!S96="","",'3b. Individualkosten'!S96)</f>
        <v>0</v>
      </c>
      <c r="AG90" s="32" t="str">
        <f>IF('3b. Individualkosten'!T96="","",'3b. Individualkosten'!T96)</f>
        <v/>
      </c>
      <c r="AH90" s="32">
        <f>IF('3b. Individualkosten'!U96="","",'3b. Individualkosten'!U96)</f>
        <v>0</v>
      </c>
      <c r="AI90" s="32" t="str">
        <f>IF('3b. Individualkosten'!V96="","",'3b. Individualkosten'!V96)</f>
        <v/>
      </c>
      <c r="AJ90" s="32">
        <f>IF('3b. Individualkosten'!W96="","",'3b. Individualkosten'!W96)</f>
        <v>0</v>
      </c>
      <c r="AK90" s="32">
        <f>IF('3b. Individualkosten'!X96="","",'3b. Individualkosten'!X96)</f>
        <v>0</v>
      </c>
      <c r="AL90" s="32" t="str">
        <f>IF('3b. Individualkosten'!Y96="","",'3b. Individualkosten'!Y96)</f>
        <v/>
      </c>
      <c r="AM90" s="32" t="str">
        <f>IF('3b. Individualkosten'!Z96="","",'3b. Individualkosten'!Z96)</f>
        <v/>
      </c>
      <c r="AN90" s="32" t="str">
        <f>IF('3b. Individualkosten'!AB96="","",'3b. Individualkosten'!AB96)</f>
        <v/>
      </c>
      <c r="AP90" s="34" t="str">
        <f>IF('4.2 Mitnutzungsquote'!K97="","",'4.2 Mitnutzungsquote'!M97)</f>
        <v/>
      </c>
      <c r="AQ90" s="34" t="str">
        <f>IF('4.2 Mitnutzungsquote'!$K97="","",'4.2 Mitnutzungsquote'!N97)</f>
        <v/>
      </c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X90" t="str">
        <f>IF('5. Bündelung zu Paketen'!$H116="","",IF('5. Bündelung zu Paketen'!$E$9="Nein","Ohne Paket",'5. Bündelung zu Paketen'!M116))</f>
        <v/>
      </c>
      <c r="BY90" t="str">
        <f>IF('5. Bündelung zu Paketen'!$H116="","",'5. Bündelung zu Paketen'!N116)</f>
        <v/>
      </c>
      <c r="BZ90" t="str">
        <f>IF('5. Bündelung zu Paketen'!P116="","",'5. Bündelung zu Paketen'!P116)</f>
        <v/>
      </c>
      <c r="CB90" s="34" t="str">
        <f t="shared" si="2"/>
        <v/>
      </c>
      <c r="CC90" s="38" t="str">
        <f t="shared" si="3"/>
        <v/>
      </c>
    </row>
    <row r="91" spans="1:81" x14ac:dyDescent="0.3">
      <c r="A91">
        <v>84</v>
      </c>
      <c r="B91" t="str">
        <f>IF('2. Erfassung der Leistungen'!B95="","",'2. Erfassung der Leistungen'!B95)</f>
        <v/>
      </c>
      <c r="C91" t="str">
        <f>IF('2. Erfassung der Leistungen'!C95="","",'2. Erfassung der Leistungen'!C95)</f>
        <v/>
      </c>
      <c r="D91" t="str">
        <f>IF('2. Erfassung der Leistungen'!E95="","",'2. Erfassung der Leistungen'!E95)</f>
        <v/>
      </c>
      <c r="E91" t="str">
        <f>IF('2. Erfassung der Leistungen'!F95="","",'2. Erfassung der Leistungen'!F95)</f>
        <v/>
      </c>
      <c r="F91" t="str">
        <f>IF('2. Erfassung der Leistungen'!G95="","",'2. Erfassung der Leistungen'!G95)</f>
        <v/>
      </c>
      <c r="G91" t="str">
        <f>IF('2. Erfassung der Leistungen'!H95="","",'2. Erfassung der Leistungen'!H95)</f>
        <v/>
      </c>
      <c r="H91" t="str">
        <f>IF(D91="","",IF('2. Erfassung der Leistungen'!I95="","",'2. Erfassung der Leistungen'!I95))</f>
        <v/>
      </c>
      <c r="J91" t="str">
        <f>IF($H91="","",'3a. Bewertung der Leistungen'!J101)</f>
        <v/>
      </c>
      <c r="K91" t="str">
        <f>IF(J91="Nein","",IF($H91="","",'3a. Bewertung der Leistungen'!L101))</f>
        <v/>
      </c>
      <c r="L91" t="str">
        <f>IF(J91="Nein","",IF($H91="","",'3a. Bewertung der Leistungen'!M101))</f>
        <v/>
      </c>
      <c r="M91" t="str">
        <f>IF(J91="Nein","",IF($H91="","",'3a. Bewertung der Leistungen'!N101))</f>
        <v/>
      </c>
      <c r="N91" t="str">
        <f>IF(J91="Nein","",IF($H91="","",'3a. Bewertung der Leistungen'!O101))</f>
        <v/>
      </c>
      <c r="O91" t="str">
        <f>IF(J91="Nein","",IF($H91="","",'3a. Bewertung der Leistungen'!P101))</f>
        <v/>
      </c>
      <c r="P91" t="str">
        <f>IF(J91="Nein","",IF($H91="","",'3a. Bewertung der Leistungen'!Q101))</f>
        <v/>
      </c>
      <c r="Q91" t="str">
        <f>IF(J91="Nein","",IF($H91="","",'3a. Bewertung der Leistungen'!R101))</f>
        <v/>
      </c>
      <c r="R91" t="str">
        <f>IF(J91="Nein","",IF($H91="","",'3a. Bewertung der Leistungen'!S101))</f>
        <v/>
      </c>
      <c r="S91" t="str">
        <f>IF(J91="Nein","",IF($H91="","",'3a. Bewertung der Leistungen'!T101))</f>
        <v/>
      </c>
      <c r="T91" t="str">
        <f>IF(J91="Nein","",IF($H91="","",'3a. Bewertung der Leistungen'!U101))</f>
        <v/>
      </c>
      <c r="U91" t="str">
        <f>IF(J91="Nein","",IF($H91="","",'3a. Bewertung der Leistungen'!V101))</f>
        <v/>
      </c>
      <c r="V91" t="str">
        <f>IF(J91="Nein","",IF($H91="","",'3a. Bewertung der Leistungen'!X101))</f>
        <v/>
      </c>
      <c r="W91" t="str">
        <f>IF($H91="","",'3a. Bewertung der Leistungen'!Z101)</f>
        <v/>
      </c>
      <c r="Y91" t="str">
        <f>IF('3b. Individualkosten'!L97="","",'3b. Individualkosten'!L97)</f>
        <v/>
      </c>
      <c r="Z91" s="32" t="str">
        <f>IF('3b. Individualkosten'!M97="","",'3b. Individualkosten'!M97)</f>
        <v/>
      </c>
      <c r="AA91" s="33" t="str">
        <f>IF('3b. Individualkosten'!N97="","",'3b. Individualkosten'!N97)</f>
        <v/>
      </c>
      <c r="AB91" s="33" t="str">
        <f>IF('3b. Individualkosten'!O97="","",'3b. Individualkosten'!O97)</f>
        <v/>
      </c>
      <c r="AC91" s="32">
        <f>IF('3b. Individualkosten'!P97="","",'3b. Individualkosten'!P97)</f>
        <v>0</v>
      </c>
      <c r="AD91" s="32">
        <f>IF('3b. Individualkosten'!Q97="","",'3b. Individualkosten'!Q97)</f>
        <v>0</v>
      </c>
      <c r="AE91" s="32" t="str">
        <f>IF('3b. Individualkosten'!R97="","",'3b. Individualkosten'!R97)</f>
        <v/>
      </c>
      <c r="AF91" s="32">
        <f>IF('3b. Individualkosten'!S97="","",'3b. Individualkosten'!S97)</f>
        <v>0</v>
      </c>
      <c r="AG91" s="32" t="str">
        <f>IF('3b. Individualkosten'!T97="","",'3b. Individualkosten'!T97)</f>
        <v/>
      </c>
      <c r="AH91" s="32">
        <f>IF('3b. Individualkosten'!U97="","",'3b. Individualkosten'!U97)</f>
        <v>0</v>
      </c>
      <c r="AI91" s="32" t="str">
        <f>IF('3b. Individualkosten'!V97="","",'3b. Individualkosten'!V97)</f>
        <v/>
      </c>
      <c r="AJ91" s="32">
        <f>IF('3b. Individualkosten'!W97="","",'3b. Individualkosten'!W97)</f>
        <v>0</v>
      </c>
      <c r="AK91" s="32">
        <f>IF('3b. Individualkosten'!X97="","",'3b. Individualkosten'!X97)</f>
        <v>0</v>
      </c>
      <c r="AL91" s="32" t="str">
        <f>IF('3b. Individualkosten'!Y97="","",'3b. Individualkosten'!Y97)</f>
        <v/>
      </c>
      <c r="AM91" s="32" t="str">
        <f>IF('3b. Individualkosten'!Z97="","",'3b. Individualkosten'!Z97)</f>
        <v/>
      </c>
      <c r="AN91" s="32" t="str">
        <f>IF('3b. Individualkosten'!AB97="","",'3b. Individualkosten'!AB97)</f>
        <v/>
      </c>
      <c r="AP91" s="34" t="str">
        <f>IF('4.2 Mitnutzungsquote'!K98="","",'4.2 Mitnutzungsquote'!M98)</f>
        <v/>
      </c>
      <c r="AQ91" s="34" t="str">
        <f>IF('4.2 Mitnutzungsquote'!$K98="","",'4.2 Mitnutzungsquote'!N98)</f>
        <v/>
      </c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X91" t="str">
        <f>IF('5. Bündelung zu Paketen'!$H117="","",IF('5. Bündelung zu Paketen'!$E$9="Nein","Ohne Paket",'5. Bündelung zu Paketen'!M117))</f>
        <v/>
      </c>
      <c r="BY91" t="str">
        <f>IF('5. Bündelung zu Paketen'!$H117="","",'5. Bündelung zu Paketen'!N117)</f>
        <v/>
      </c>
      <c r="BZ91" t="str">
        <f>IF('5. Bündelung zu Paketen'!P117="","",'5. Bündelung zu Paketen'!P117)</f>
        <v/>
      </c>
      <c r="CB91" s="34" t="str">
        <f t="shared" si="2"/>
        <v/>
      </c>
      <c r="CC91" s="38" t="str">
        <f t="shared" si="3"/>
        <v/>
      </c>
    </row>
    <row r="92" spans="1:81" x14ac:dyDescent="0.3">
      <c r="A92">
        <v>85</v>
      </c>
      <c r="B92" t="str">
        <f>IF('2. Erfassung der Leistungen'!B96="","",'2. Erfassung der Leistungen'!B96)</f>
        <v/>
      </c>
      <c r="C92" t="str">
        <f>IF('2. Erfassung der Leistungen'!C96="","",'2. Erfassung der Leistungen'!C96)</f>
        <v/>
      </c>
      <c r="D92" t="str">
        <f>IF('2. Erfassung der Leistungen'!E96="","",'2. Erfassung der Leistungen'!E96)</f>
        <v/>
      </c>
      <c r="E92" t="str">
        <f>IF('2. Erfassung der Leistungen'!F96="","",'2. Erfassung der Leistungen'!F96)</f>
        <v/>
      </c>
      <c r="F92" t="str">
        <f>IF('2. Erfassung der Leistungen'!G96="","",'2. Erfassung der Leistungen'!G96)</f>
        <v/>
      </c>
      <c r="G92" t="str">
        <f>IF('2. Erfassung der Leistungen'!H96="","",'2. Erfassung der Leistungen'!H96)</f>
        <v/>
      </c>
      <c r="H92" t="str">
        <f>IF(D92="","",IF('2. Erfassung der Leistungen'!I96="","",'2. Erfassung der Leistungen'!I96))</f>
        <v/>
      </c>
      <c r="J92" t="str">
        <f>IF($H92="","",'3a. Bewertung der Leistungen'!J102)</f>
        <v/>
      </c>
      <c r="K92" t="str">
        <f>IF(J92="Nein","",IF($H92="","",'3a. Bewertung der Leistungen'!L102))</f>
        <v/>
      </c>
      <c r="L92" t="str">
        <f>IF(J92="Nein","",IF($H92="","",'3a. Bewertung der Leistungen'!M102))</f>
        <v/>
      </c>
      <c r="M92" t="str">
        <f>IF(J92="Nein","",IF($H92="","",'3a. Bewertung der Leistungen'!N102))</f>
        <v/>
      </c>
      <c r="N92" t="str">
        <f>IF(J92="Nein","",IF($H92="","",'3a. Bewertung der Leistungen'!O102))</f>
        <v/>
      </c>
      <c r="O92" t="str">
        <f>IF(J92="Nein","",IF($H92="","",'3a. Bewertung der Leistungen'!P102))</f>
        <v/>
      </c>
      <c r="P92" t="str">
        <f>IF(J92="Nein","",IF($H92="","",'3a. Bewertung der Leistungen'!Q102))</f>
        <v/>
      </c>
      <c r="Q92" t="str">
        <f>IF(J92="Nein","",IF($H92="","",'3a. Bewertung der Leistungen'!R102))</f>
        <v/>
      </c>
      <c r="R92" t="str">
        <f>IF(J92="Nein","",IF($H92="","",'3a. Bewertung der Leistungen'!S102))</f>
        <v/>
      </c>
      <c r="S92" t="str">
        <f>IF(J92="Nein","",IF($H92="","",'3a. Bewertung der Leistungen'!T102))</f>
        <v/>
      </c>
      <c r="T92" t="str">
        <f>IF(J92="Nein","",IF($H92="","",'3a. Bewertung der Leistungen'!U102))</f>
        <v/>
      </c>
      <c r="U92" t="str">
        <f>IF(J92="Nein","",IF($H92="","",'3a. Bewertung der Leistungen'!V102))</f>
        <v/>
      </c>
      <c r="V92" t="str">
        <f>IF(J92="Nein","",IF($H92="","",'3a. Bewertung der Leistungen'!X102))</f>
        <v/>
      </c>
      <c r="W92" t="str">
        <f>IF($H92="","",'3a. Bewertung der Leistungen'!Z102)</f>
        <v/>
      </c>
      <c r="Y92" t="str">
        <f>IF('3b. Individualkosten'!L98="","",'3b. Individualkosten'!L98)</f>
        <v/>
      </c>
      <c r="Z92" s="32" t="str">
        <f>IF('3b. Individualkosten'!M98="","",'3b. Individualkosten'!M98)</f>
        <v/>
      </c>
      <c r="AA92" s="33" t="str">
        <f>IF('3b. Individualkosten'!N98="","",'3b. Individualkosten'!N98)</f>
        <v/>
      </c>
      <c r="AB92" s="33" t="str">
        <f>IF('3b. Individualkosten'!O98="","",'3b. Individualkosten'!O98)</f>
        <v/>
      </c>
      <c r="AC92" s="32">
        <f>IF('3b. Individualkosten'!P98="","",'3b. Individualkosten'!P98)</f>
        <v>0</v>
      </c>
      <c r="AD92" s="32">
        <f>IF('3b. Individualkosten'!Q98="","",'3b. Individualkosten'!Q98)</f>
        <v>0</v>
      </c>
      <c r="AE92" s="32" t="str">
        <f>IF('3b. Individualkosten'!R98="","",'3b. Individualkosten'!R98)</f>
        <v/>
      </c>
      <c r="AF92" s="32">
        <f>IF('3b. Individualkosten'!S98="","",'3b. Individualkosten'!S98)</f>
        <v>0</v>
      </c>
      <c r="AG92" s="32" t="str">
        <f>IF('3b. Individualkosten'!T98="","",'3b. Individualkosten'!T98)</f>
        <v/>
      </c>
      <c r="AH92" s="32">
        <f>IF('3b. Individualkosten'!U98="","",'3b. Individualkosten'!U98)</f>
        <v>0</v>
      </c>
      <c r="AI92" s="32" t="str">
        <f>IF('3b. Individualkosten'!V98="","",'3b. Individualkosten'!V98)</f>
        <v/>
      </c>
      <c r="AJ92" s="32">
        <f>IF('3b. Individualkosten'!W98="","",'3b. Individualkosten'!W98)</f>
        <v>0</v>
      </c>
      <c r="AK92" s="32">
        <f>IF('3b. Individualkosten'!X98="","",'3b. Individualkosten'!X98)</f>
        <v>0</v>
      </c>
      <c r="AL92" s="32" t="str">
        <f>IF('3b. Individualkosten'!Y98="","",'3b. Individualkosten'!Y98)</f>
        <v/>
      </c>
      <c r="AM92" s="32" t="str">
        <f>IF('3b. Individualkosten'!Z98="","",'3b. Individualkosten'!Z98)</f>
        <v/>
      </c>
      <c r="AN92" s="32" t="str">
        <f>IF('3b. Individualkosten'!AB98="","",'3b. Individualkosten'!AB98)</f>
        <v/>
      </c>
      <c r="AP92" s="34" t="str">
        <f>IF('4.2 Mitnutzungsquote'!K99="","",'4.2 Mitnutzungsquote'!M99)</f>
        <v/>
      </c>
      <c r="AQ92" s="34" t="str">
        <f>IF('4.2 Mitnutzungsquote'!$K99="","",'4.2 Mitnutzungsquote'!N99)</f>
        <v/>
      </c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X92" t="str">
        <f>IF('5. Bündelung zu Paketen'!$H118="","",IF('5. Bündelung zu Paketen'!$E$9="Nein","Ohne Paket",'5. Bündelung zu Paketen'!M118))</f>
        <v/>
      </c>
      <c r="BY92" t="str">
        <f>IF('5. Bündelung zu Paketen'!$H118="","",'5. Bündelung zu Paketen'!N118)</f>
        <v/>
      </c>
      <c r="BZ92" t="str">
        <f>IF('5. Bündelung zu Paketen'!P118="","",'5. Bündelung zu Paketen'!P118)</f>
        <v/>
      </c>
      <c r="CB92" s="34" t="str">
        <f t="shared" si="2"/>
        <v/>
      </c>
      <c r="CC92" s="38" t="str">
        <f t="shared" si="3"/>
        <v/>
      </c>
    </row>
    <row r="93" spans="1:81" x14ac:dyDescent="0.3">
      <c r="A93">
        <v>86</v>
      </c>
      <c r="B93" t="str">
        <f>IF('2. Erfassung der Leistungen'!B97="","",'2. Erfassung der Leistungen'!B97)</f>
        <v/>
      </c>
      <c r="C93" t="str">
        <f>IF('2. Erfassung der Leistungen'!C97="","",'2. Erfassung der Leistungen'!C97)</f>
        <v/>
      </c>
      <c r="D93" t="str">
        <f>IF('2. Erfassung der Leistungen'!E97="","",'2. Erfassung der Leistungen'!E97)</f>
        <v/>
      </c>
      <c r="E93" t="str">
        <f>IF('2. Erfassung der Leistungen'!F97="","",'2. Erfassung der Leistungen'!F97)</f>
        <v/>
      </c>
      <c r="F93" t="str">
        <f>IF('2. Erfassung der Leistungen'!G97="","",'2. Erfassung der Leistungen'!G97)</f>
        <v/>
      </c>
      <c r="G93" t="str">
        <f>IF('2. Erfassung der Leistungen'!H97="","",'2. Erfassung der Leistungen'!H97)</f>
        <v/>
      </c>
      <c r="H93" t="str">
        <f>IF(D93="","",IF('2. Erfassung der Leistungen'!I97="","",'2. Erfassung der Leistungen'!I97))</f>
        <v/>
      </c>
      <c r="J93" t="str">
        <f>IF($H93="","",'3a. Bewertung der Leistungen'!J103)</f>
        <v/>
      </c>
      <c r="K93" t="str">
        <f>IF(J93="Nein","",IF($H93="","",'3a. Bewertung der Leistungen'!L103))</f>
        <v/>
      </c>
      <c r="L93" t="str">
        <f>IF(J93="Nein","",IF($H93="","",'3a. Bewertung der Leistungen'!M103))</f>
        <v/>
      </c>
      <c r="M93" t="str">
        <f>IF(J93="Nein","",IF($H93="","",'3a. Bewertung der Leistungen'!N103))</f>
        <v/>
      </c>
      <c r="N93" t="str">
        <f>IF(J93="Nein","",IF($H93="","",'3a. Bewertung der Leistungen'!O103))</f>
        <v/>
      </c>
      <c r="O93" t="str">
        <f>IF(J93="Nein","",IF($H93="","",'3a. Bewertung der Leistungen'!P103))</f>
        <v/>
      </c>
      <c r="P93" t="str">
        <f>IF(J93="Nein","",IF($H93="","",'3a. Bewertung der Leistungen'!Q103))</f>
        <v/>
      </c>
      <c r="Q93" t="str">
        <f>IF(J93="Nein","",IF($H93="","",'3a. Bewertung der Leistungen'!R103))</f>
        <v/>
      </c>
      <c r="R93" t="str">
        <f>IF(J93="Nein","",IF($H93="","",'3a. Bewertung der Leistungen'!S103))</f>
        <v/>
      </c>
      <c r="S93" t="str">
        <f>IF(J93="Nein","",IF($H93="","",'3a. Bewertung der Leistungen'!T103))</f>
        <v/>
      </c>
      <c r="T93" t="str">
        <f>IF(J93="Nein","",IF($H93="","",'3a. Bewertung der Leistungen'!U103))</f>
        <v/>
      </c>
      <c r="U93" t="str">
        <f>IF(J93="Nein","",IF($H93="","",'3a. Bewertung der Leistungen'!V103))</f>
        <v/>
      </c>
      <c r="V93" t="str">
        <f>IF(J93="Nein","",IF($H93="","",'3a. Bewertung der Leistungen'!X103))</f>
        <v/>
      </c>
      <c r="W93" t="str">
        <f>IF($H93="","",'3a. Bewertung der Leistungen'!Z103)</f>
        <v/>
      </c>
      <c r="Y93" t="str">
        <f>IF('3b. Individualkosten'!L99="","",'3b. Individualkosten'!L99)</f>
        <v/>
      </c>
      <c r="Z93" s="32" t="str">
        <f>IF('3b. Individualkosten'!M99="","",'3b. Individualkosten'!M99)</f>
        <v/>
      </c>
      <c r="AA93" s="33" t="str">
        <f>IF('3b. Individualkosten'!N99="","",'3b. Individualkosten'!N99)</f>
        <v/>
      </c>
      <c r="AB93" s="33" t="str">
        <f>IF('3b. Individualkosten'!O99="","",'3b. Individualkosten'!O99)</f>
        <v/>
      </c>
      <c r="AC93" s="32">
        <f>IF('3b. Individualkosten'!P99="","",'3b. Individualkosten'!P99)</f>
        <v>0</v>
      </c>
      <c r="AD93" s="32">
        <f>IF('3b. Individualkosten'!Q99="","",'3b. Individualkosten'!Q99)</f>
        <v>0</v>
      </c>
      <c r="AE93" s="32" t="str">
        <f>IF('3b. Individualkosten'!R99="","",'3b. Individualkosten'!R99)</f>
        <v/>
      </c>
      <c r="AF93" s="32">
        <f>IF('3b. Individualkosten'!S99="","",'3b. Individualkosten'!S99)</f>
        <v>0</v>
      </c>
      <c r="AG93" s="32" t="str">
        <f>IF('3b. Individualkosten'!T99="","",'3b. Individualkosten'!T99)</f>
        <v/>
      </c>
      <c r="AH93" s="32">
        <f>IF('3b. Individualkosten'!U99="","",'3b. Individualkosten'!U99)</f>
        <v>0</v>
      </c>
      <c r="AI93" s="32" t="str">
        <f>IF('3b. Individualkosten'!V99="","",'3b. Individualkosten'!V99)</f>
        <v/>
      </c>
      <c r="AJ93" s="32">
        <f>IF('3b. Individualkosten'!W99="","",'3b. Individualkosten'!W99)</f>
        <v>0</v>
      </c>
      <c r="AK93" s="32">
        <f>IF('3b. Individualkosten'!X99="","",'3b. Individualkosten'!X99)</f>
        <v>0</v>
      </c>
      <c r="AL93" s="32" t="str">
        <f>IF('3b. Individualkosten'!Y99="","",'3b. Individualkosten'!Y99)</f>
        <v/>
      </c>
      <c r="AM93" s="32" t="str">
        <f>IF('3b. Individualkosten'!Z99="","",'3b. Individualkosten'!Z99)</f>
        <v/>
      </c>
      <c r="AN93" s="32" t="str">
        <f>IF('3b. Individualkosten'!AB99="","",'3b. Individualkosten'!AB99)</f>
        <v/>
      </c>
      <c r="AP93" s="34" t="str">
        <f>IF('4.2 Mitnutzungsquote'!K100="","",'4.2 Mitnutzungsquote'!M100)</f>
        <v/>
      </c>
      <c r="AQ93" s="34" t="str">
        <f>IF('4.2 Mitnutzungsquote'!$K100="","",'4.2 Mitnutzungsquote'!N100)</f>
        <v/>
      </c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X93" t="str">
        <f>IF('5. Bündelung zu Paketen'!$H119="","",IF('5. Bündelung zu Paketen'!$E$9="Nein","Ohne Paket",'5. Bündelung zu Paketen'!M119))</f>
        <v/>
      </c>
      <c r="BY93" t="str">
        <f>IF('5. Bündelung zu Paketen'!$H119="","",'5. Bündelung zu Paketen'!N119)</f>
        <v/>
      </c>
      <c r="BZ93" t="str">
        <f>IF('5. Bündelung zu Paketen'!P119="","",'5. Bündelung zu Paketen'!P119)</f>
        <v/>
      </c>
      <c r="CB93" s="34" t="str">
        <f t="shared" si="2"/>
        <v/>
      </c>
      <c r="CC93" s="38" t="str">
        <f t="shared" si="3"/>
        <v/>
      </c>
    </row>
    <row r="94" spans="1:81" x14ac:dyDescent="0.3">
      <c r="A94">
        <v>87</v>
      </c>
      <c r="B94" t="str">
        <f>IF('2. Erfassung der Leistungen'!B98="","",'2. Erfassung der Leistungen'!B98)</f>
        <v/>
      </c>
      <c r="C94" t="str">
        <f>IF('2. Erfassung der Leistungen'!C98="","",'2. Erfassung der Leistungen'!C98)</f>
        <v/>
      </c>
      <c r="D94" t="str">
        <f>IF('2. Erfassung der Leistungen'!E98="","",'2. Erfassung der Leistungen'!E98)</f>
        <v/>
      </c>
      <c r="E94" t="str">
        <f>IF('2. Erfassung der Leistungen'!F98="","",'2. Erfassung der Leistungen'!F98)</f>
        <v/>
      </c>
      <c r="F94" t="str">
        <f>IF('2. Erfassung der Leistungen'!G98="","",'2. Erfassung der Leistungen'!G98)</f>
        <v/>
      </c>
      <c r="G94" t="str">
        <f>IF('2. Erfassung der Leistungen'!H98="","",'2. Erfassung der Leistungen'!H98)</f>
        <v/>
      </c>
      <c r="H94" t="str">
        <f>IF(D94="","",IF('2. Erfassung der Leistungen'!I98="","",'2. Erfassung der Leistungen'!I98))</f>
        <v/>
      </c>
      <c r="J94" t="str">
        <f>IF($H94="","",'3a. Bewertung der Leistungen'!J104)</f>
        <v/>
      </c>
      <c r="K94" t="str">
        <f>IF(J94="Nein","",IF($H94="","",'3a. Bewertung der Leistungen'!L104))</f>
        <v/>
      </c>
      <c r="L94" t="str">
        <f>IF(J94="Nein","",IF($H94="","",'3a. Bewertung der Leistungen'!M104))</f>
        <v/>
      </c>
      <c r="M94" t="str">
        <f>IF(J94="Nein","",IF($H94="","",'3a. Bewertung der Leistungen'!N104))</f>
        <v/>
      </c>
      <c r="N94" t="str">
        <f>IF(J94="Nein","",IF($H94="","",'3a. Bewertung der Leistungen'!O104))</f>
        <v/>
      </c>
      <c r="O94" t="str">
        <f>IF(J94="Nein","",IF($H94="","",'3a. Bewertung der Leistungen'!P104))</f>
        <v/>
      </c>
      <c r="P94" t="str">
        <f>IF(J94="Nein","",IF($H94="","",'3a. Bewertung der Leistungen'!Q104))</f>
        <v/>
      </c>
      <c r="Q94" t="str">
        <f>IF(J94="Nein","",IF($H94="","",'3a. Bewertung der Leistungen'!R104))</f>
        <v/>
      </c>
      <c r="R94" t="str">
        <f>IF(J94="Nein","",IF($H94="","",'3a. Bewertung der Leistungen'!S104))</f>
        <v/>
      </c>
      <c r="S94" t="str">
        <f>IF(J94="Nein","",IF($H94="","",'3a. Bewertung der Leistungen'!T104))</f>
        <v/>
      </c>
      <c r="T94" t="str">
        <f>IF(J94="Nein","",IF($H94="","",'3a. Bewertung der Leistungen'!U104))</f>
        <v/>
      </c>
      <c r="U94" t="str">
        <f>IF(J94="Nein","",IF($H94="","",'3a. Bewertung der Leistungen'!V104))</f>
        <v/>
      </c>
      <c r="V94" t="str">
        <f>IF(J94="Nein","",IF($H94="","",'3a. Bewertung der Leistungen'!X104))</f>
        <v/>
      </c>
      <c r="W94" t="str">
        <f>IF($H94="","",'3a. Bewertung der Leistungen'!Z104)</f>
        <v/>
      </c>
      <c r="Y94" t="str">
        <f>IF('3b. Individualkosten'!L100="","",'3b. Individualkosten'!L100)</f>
        <v/>
      </c>
      <c r="Z94" s="32" t="str">
        <f>IF('3b. Individualkosten'!M100="","",'3b. Individualkosten'!M100)</f>
        <v/>
      </c>
      <c r="AA94" s="33" t="str">
        <f>IF('3b. Individualkosten'!N100="","",'3b. Individualkosten'!N100)</f>
        <v/>
      </c>
      <c r="AB94" s="33" t="str">
        <f>IF('3b. Individualkosten'!O100="","",'3b. Individualkosten'!O100)</f>
        <v/>
      </c>
      <c r="AC94" s="32">
        <f>IF('3b. Individualkosten'!P100="","",'3b. Individualkosten'!P100)</f>
        <v>0</v>
      </c>
      <c r="AD94" s="32">
        <f>IF('3b. Individualkosten'!Q100="","",'3b. Individualkosten'!Q100)</f>
        <v>0</v>
      </c>
      <c r="AE94" s="32" t="str">
        <f>IF('3b. Individualkosten'!R100="","",'3b. Individualkosten'!R100)</f>
        <v/>
      </c>
      <c r="AF94" s="32">
        <f>IF('3b. Individualkosten'!S100="","",'3b. Individualkosten'!S100)</f>
        <v>0</v>
      </c>
      <c r="AG94" s="32" t="str">
        <f>IF('3b. Individualkosten'!T100="","",'3b. Individualkosten'!T100)</f>
        <v/>
      </c>
      <c r="AH94" s="32">
        <f>IF('3b. Individualkosten'!U100="","",'3b. Individualkosten'!U100)</f>
        <v>0</v>
      </c>
      <c r="AI94" s="32" t="str">
        <f>IF('3b. Individualkosten'!V100="","",'3b. Individualkosten'!V100)</f>
        <v/>
      </c>
      <c r="AJ94" s="32">
        <f>IF('3b. Individualkosten'!W100="","",'3b. Individualkosten'!W100)</f>
        <v>0</v>
      </c>
      <c r="AK94" s="32">
        <f>IF('3b. Individualkosten'!X100="","",'3b. Individualkosten'!X100)</f>
        <v>0</v>
      </c>
      <c r="AL94" s="32" t="str">
        <f>IF('3b. Individualkosten'!Y100="","",'3b. Individualkosten'!Y100)</f>
        <v/>
      </c>
      <c r="AM94" s="32" t="str">
        <f>IF('3b. Individualkosten'!Z100="","",'3b. Individualkosten'!Z100)</f>
        <v/>
      </c>
      <c r="AN94" s="32" t="str">
        <f>IF('3b. Individualkosten'!AB100="","",'3b. Individualkosten'!AB100)</f>
        <v/>
      </c>
      <c r="AP94" s="34" t="str">
        <f>IF('4.2 Mitnutzungsquote'!K101="","",'4.2 Mitnutzungsquote'!M101)</f>
        <v/>
      </c>
      <c r="AQ94" s="34" t="str">
        <f>IF('4.2 Mitnutzungsquote'!$K101="","",'4.2 Mitnutzungsquote'!N101)</f>
        <v/>
      </c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X94" t="str">
        <f>IF('5. Bündelung zu Paketen'!$H120="","",IF('5. Bündelung zu Paketen'!$E$9="Nein","Ohne Paket",'5. Bündelung zu Paketen'!M120))</f>
        <v/>
      </c>
      <c r="BY94" t="str">
        <f>IF('5. Bündelung zu Paketen'!$H120="","",'5. Bündelung zu Paketen'!N120)</f>
        <v/>
      </c>
      <c r="BZ94" t="str">
        <f>IF('5. Bündelung zu Paketen'!P120="","",'5. Bündelung zu Paketen'!P120)</f>
        <v/>
      </c>
      <c r="CB94" s="34" t="str">
        <f t="shared" si="2"/>
        <v/>
      </c>
      <c r="CC94" s="38" t="str">
        <f t="shared" si="3"/>
        <v/>
      </c>
    </row>
    <row r="95" spans="1:81" x14ac:dyDescent="0.3">
      <c r="A95">
        <v>88</v>
      </c>
      <c r="B95" t="str">
        <f>IF('2. Erfassung der Leistungen'!B99="","",'2. Erfassung der Leistungen'!B99)</f>
        <v/>
      </c>
      <c r="C95" t="str">
        <f>IF('2. Erfassung der Leistungen'!C99="","",'2. Erfassung der Leistungen'!C99)</f>
        <v/>
      </c>
      <c r="D95" t="str">
        <f>IF('2. Erfassung der Leistungen'!E99="","",'2. Erfassung der Leistungen'!E99)</f>
        <v/>
      </c>
      <c r="E95" t="str">
        <f>IF('2. Erfassung der Leistungen'!F99="","",'2. Erfassung der Leistungen'!F99)</f>
        <v/>
      </c>
      <c r="F95" t="str">
        <f>IF('2. Erfassung der Leistungen'!G99="","",'2. Erfassung der Leistungen'!G99)</f>
        <v/>
      </c>
      <c r="G95" t="str">
        <f>IF('2. Erfassung der Leistungen'!H99="","",'2. Erfassung der Leistungen'!H99)</f>
        <v/>
      </c>
      <c r="H95" t="str">
        <f>IF(D95="","",IF('2. Erfassung der Leistungen'!I99="","",'2. Erfassung der Leistungen'!I99))</f>
        <v/>
      </c>
      <c r="J95" t="str">
        <f>IF($H95="","",'3a. Bewertung der Leistungen'!J105)</f>
        <v/>
      </c>
      <c r="K95" t="str">
        <f>IF(J95="Nein","",IF($H95="","",'3a. Bewertung der Leistungen'!L105))</f>
        <v/>
      </c>
      <c r="L95" t="str">
        <f>IF(J95="Nein","",IF($H95="","",'3a. Bewertung der Leistungen'!M105))</f>
        <v/>
      </c>
      <c r="M95" t="str">
        <f>IF(J95="Nein","",IF($H95="","",'3a. Bewertung der Leistungen'!N105))</f>
        <v/>
      </c>
      <c r="N95" t="str">
        <f>IF(J95="Nein","",IF($H95="","",'3a. Bewertung der Leistungen'!O105))</f>
        <v/>
      </c>
      <c r="O95" t="str">
        <f>IF(J95="Nein","",IF($H95="","",'3a. Bewertung der Leistungen'!P105))</f>
        <v/>
      </c>
      <c r="P95" t="str">
        <f>IF(J95="Nein","",IF($H95="","",'3a. Bewertung der Leistungen'!Q105))</f>
        <v/>
      </c>
      <c r="Q95" t="str">
        <f>IF(J95="Nein","",IF($H95="","",'3a. Bewertung der Leistungen'!R105))</f>
        <v/>
      </c>
      <c r="R95" t="str">
        <f>IF(J95="Nein","",IF($H95="","",'3a. Bewertung der Leistungen'!S105))</f>
        <v/>
      </c>
      <c r="S95" t="str">
        <f>IF(J95="Nein","",IF($H95="","",'3a. Bewertung der Leistungen'!T105))</f>
        <v/>
      </c>
      <c r="T95" t="str">
        <f>IF(J95="Nein","",IF($H95="","",'3a. Bewertung der Leistungen'!U105))</f>
        <v/>
      </c>
      <c r="U95" t="str">
        <f>IF(J95="Nein","",IF($H95="","",'3a. Bewertung der Leistungen'!V105))</f>
        <v/>
      </c>
      <c r="V95" t="str">
        <f>IF(J95="Nein","",IF($H95="","",'3a. Bewertung der Leistungen'!X105))</f>
        <v/>
      </c>
      <c r="W95" t="str">
        <f>IF($H95="","",'3a. Bewertung der Leistungen'!Z105)</f>
        <v/>
      </c>
      <c r="Y95" t="str">
        <f>IF('3b. Individualkosten'!L101="","",'3b. Individualkosten'!L101)</f>
        <v/>
      </c>
      <c r="Z95" s="32" t="str">
        <f>IF('3b. Individualkosten'!M101="","",'3b. Individualkosten'!M101)</f>
        <v/>
      </c>
      <c r="AA95" s="33" t="str">
        <f>IF('3b. Individualkosten'!N101="","",'3b. Individualkosten'!N101)</f>
        <v/>
      </c>
      <c r="AB95" s="33" t="str">
        <f>IF('3b. Individualkosten'!O101="","",'3b. Individualkosten'!O101)</f>
        <v/>
      </c>
      <c r="AC95" s="32">
        <f>IF('3b. Individualkosten'!P101="","",'3b. Individualkosten'!P101)</f>
        <v>0</v>
      </c>
      <c r="AD95" s="32">
        <f>IF('3b. Individualkosten'!Q101="","",'3b. Individualkosten'!Q101)</f>
        <v>0</v>
      </c>
      <c r="AE95" s="32" t="str">
        <f>IF('3b. Individualkosten'!R101="","",'3b. Individualkosten'!R101)</f>
        <v/>
      </c>
      <c r="AF95" s="32">
        <f>IF('3b. Individualkosten'!S101="","",'3b. Individualkosten'!S101)</f>
        <v>0</v>
      </c>
      <c r="AG95" s="32" t="str">
        <f>IF('3b. Individualkosten'!T101="","",'3b. Individualkosten'!T101)</f>
        <v/>
      </c>
      <c r="AH95" s="32">
        <f>IF('3b. Individualkosten'!U101="","",'3b. Individualkosten'!U101)</f>
        <v>0</v>
      </c>
      <c r="AI95" s="32" t="str">
        <f>IF('3b. Individualkosten'!V101="","",'3b. Individualkosten'!V101)</f>
        <v/>
      </c>
      <c r="AJ95" s="32">
        <f>IF('3b. Individualkosten'!W101="","",'3b. Individualkosten'!W101)</f>
        <v>0</v>
      </c>
      <c r="AK95" s="32">
        <f>IF('3b. Individualkosten'!X101="","",'3b. Individualkosten'!X101)</f>
        <v>0</v>
      </c>
      <c r="AL95" s="32" t="str">
        <f>IF('3b. Individualkosten'!Y101="","",'3b. Individualkosten'!Y101)</f>
        <v/>
      </c>
      <c r="AM95" s="32" t="str">
        <f>IF('3b. Individualkosten'!Z101="","",'3b. Individualkosten'!Z101)</f>
        <v/>
      </c>
      <c r="AN95" s="32" t="str">
        <f>IF('3b. Individualkosten'!AB101="","",'3b. Individualkosten'!AB101)</f>
        <v/>
      </c>
      <c r="AP95" s="34" t="str">
        <f>IF('4.2 Mitnutzungsquote'!K102="","",'4.2 Mitnutzungsquote'!M102)</f>
        <v/>
      </c>
      <c r="AQ95" s="34" t="str">
        <f>IF('4.2 Mitnutzungsquote'!$K102="","",'4.2 Mitnutzungsquote'!N102)</f>
        <v/>
      </c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X95" t="str">
        <f>IF('5. Bündelung zu Paketen'!$H121="","",IF('5. Bündelung zu Paketen'!$E$9="Nein","Ohne Paket",'5. Bündelung zu Paketen'!M121))</f>
        <v/>
      </c>
      <c r="BY95" t="str">
        <f>IF('5. Bündelung zu Paketen'!$H121="","",'5. Bündelung zu Paketen'!N121)</f>
        <v/>
      </c>
      <c r="BZ95" t="str">
        <f>IF('5. Bündelung zu Paketen'!P121="","",'5. Bündelung zu Paketen'!P121)</f>
        <v/>
      </c>
      <c r="CB95" s="34" t="str">
        <f t="shared" si="2"/>
        <v/>
      </c>
      <c r="CC95" s="38" t="str">
        <f t="shared" si="3"/>
        <v/>
      </c>
    </row>
    <row r="96" spans="1:81" x14ac:dyDescent="0.3">
      <c r="A96">
        <v>89</v>
      </c>
      <c r="B96" t="str">
        <f>IF('2. Erfassung der Leistungen'!B100="","",'2. Erfassung der Leistungen'!B100)</f>
        <v/>
      </c>
      <c r="C96" t="str">
        <f>IF('2. Erfassung der Leistungen'!C100="","",'2. Erfassung der Leistungen'!C100)</f>
        <v/>
      </c>
      <c r="D96" t="str">
        <f>IF('2. Erfassung der Leistungen'!E100="","",'2. Erfassung der Leistungen'!E100)</f>
        <v/>
      </c>
      <c r="E96" t="str">
        <f>IF('2. Erfassung der Leistungen'!F100="","",'2. Erfassung der Leistungen'!F100)</f>
        <v/>
      </c>
      <c r="F96" t="str">
        <f>IF('2. Erfassung der Leistungen'!G100="","",'2. Erfassung der Leistungen'!G100)</f>
        <v/>
      </c>
      <c r="G96" t="str">
        <f>IF('2. Erfassung der Leistungen'!H100="","",'2. Erfassung der Leistungen'!H100)</f>
        <v/>
      </c>
      <c r="H96" t="str">
        <f>IF(D96="","",IF('2. Erfassung der Leistungen'!I100="","",'2. Erfassung der Leistungen'!I100))</f>
        <v/>
      </c>
      <c r="J96" t="str">
        <f>IF($H96="","",'3a. Bewertung der Leistungen'!J106)</f>
        <v/>
      </c>
      <c r="K96" t="str">
        <f>IF(J96="Nein","",IF($H96="","",'3a. Bewertung der Leistungen'!L106))</f>
        <v/>
      </c>
      <c r="L96" t="str">
        <f>IF(J96="Nein","",IF($H96="","",'3a. Bewertung der Leistungen'!M106))</f>
        <v/>
      </c>
      <c r="M96" t="str">
        <f>IF(J96="Nein","",IF($H96="","",'3a. Bewertung der Leistungen'!N106))</f>
        <v/>
      </c>
      <c r="N96" t="str">
        <f>IF(J96="Nein","",IF($H96="","",'3a. Bewertung der Leistungen'!O106))</f>
        <v/>
      </c>
      <c r="O96" t="str">
        <f>IF(J96="Nein","",IF($H96="","",'3a. Bewertung der Leistungen'!P106))</f>
        <v/>
      </c>
      <c r="P96" t="str">
        <f>IF(J96="Nein","",IF($H96="","",'3a. Bewertung der Leistungen'!Q106))</f>
        <v/>
      </c>
      <c r="Q96" t="str">
        <f>IF(J96="Nein","",IF($H96="","",'3a. Bewertung der Leistungen'!R106))</f>
        <v/>
      </c>
      <c r="R96" t="str">
        <f>IF(J96="Nein","",IF($H96="","",'3a. Bewertung der Leistungen'!S106))</f>
        <v/>
      </c>
      <c r="S96" t="str">
        <f>IF(J96="Nein","",IF($H96="","",'3a. Bewertung der Leistungen'!T106))</f>
        <v/>
      </c>
      <c r="T96" t="str">
        <f>IF(J96="Nein","",IF($H96="","",'3a. Bewertung der Leistungen'!U106))</f>
        <v/>
      </c>
      <c r="U96" t="str">
        <f>IF(J96="Nein","",IF($H96="","",'3a. Bewertung der Leistungen'!V106))</f>
        <v/>
      </c>
      <c r="V96" t="str">
        <f>IF(J96="Nein","",IF($H96="","",'3a. Bewertung der Leistungen'!X106))</f>
        <v/>
      </c>
      <c r="W96" t="str">
        <f>IF($H96="","",'3a. Bewertung der Leistungen'!Z106)</f>
        <v/>
      </c>
      <c r="Y96" t="str">
        <f>IF('3b. Individualkosten'!L102="","",'3b. Individualkosten'!L102)</f>
        <v/>
      </c>
      <c r="Z96" s="32" t="str">
        <f>IF('3b. Individualkosten'!M102="","",'3b. Individualkosten'!M102)</f>
        <v/>
      </c>
      <c r="AA96" s="33" t="str">
        <f>IF('3b. Individualkosten'!N102="","",'3b. Individualkosten'!N102)</f>
        <v/>
      </c>
      <c r="AB96" s="33" t="str">
        <f>IF('3b. Individualkosten'!O102="","",'3b. Individualkosten'!O102)</f>
        <v/>
      </c>
      <c r="AC96" s="32">
        <f>IF('3b. Individualkosten'!P102="","",'3b. Individualkosten'!P102)</f>
        <v>0</v>
      </c>
      <c r="AD96" s="32">
        <f>IF('3b. Individualkosten'!Q102="","",'3b. Individualkosten'!Q102)</f>
        <v>0</v>
      </c>
      <c r="AE96" s="32" t="str">
        <f>IF('3b. Individualkosten'!R102="","",'3b. Individualkosten'!R102)</f>
        <v/>
      </c>
      <c r="AF96" s="32">
        <f>IF('3b. Individualkosten'!S102="","",'3b. Individualkosten'!S102)</f>
        <v>0</v>
      </c>
      <c r="AG96" s="32" t="str">
        <f>IF('3b. Individualkosten'!T102="","",'3b. Individualkosten'!T102)</f>
        <v/>
      </c>
      <c r="AH96" s="32">
        <f>IF('3b. Individualkosten'!U102="","",'3b. Individualkosten'!U102)</f>
        <v>0</v>
      </c>
      <c r="AI96" s="32" t="str">
        <f>IF('3b. Individualkosten'!V102="","",'3b. Individualkosten'!V102)</f>
        <v/>
      </c>
      <c r="AJ96" s="32">
        <f>IF('3b. Individualkosten'!W102="","",'3b. Individualkosten'!W102)</f>
        <v>0</v>
      </c>
      <c r="AK96" s="32">
        <f>IF('3b. Individualkosten'!X102="","",'3b. Individualkosten'!X102)</f>
        <v>0</v>
      </c>
      <c r="AL96" s="32" t="str">
        <f>IF('3b. Individualkosten'!Y102="","",'3b. Individualkosten'!Y102)</f>
        <v/>
      </c>
      <c r="AM96" s="32" t="str">
        <f>IF('3b. Individualkosten'!Z102="","",'3b. Individualkosten'!Z102)</f>
        <v/>
      </c>
      <c r="AN96" s="32" t="str">
        <f>IF('3b. Individualkosten'!AB102="","",'3b. Individualkosten'!AB102)</f>
        <v/>
      </c>
      <c r="AP96" s="34" t="str">
        <f>IF('4.2 Mitnutzungsquote'!K103="","",'4.2 Mitnutzungsquote'!M103)</f>
        <v/>
      </c>
      <c r="AQ96" s="34" t="str">
        <f>IF('4.2 Mitnutzungsquote'!$K103="","",'4.2 Mitnutzungsquote'!N103)</f>
        <v/>
      </c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X96" t="str">
        <f>IF('5. Bündelung zu Paketen'!$H122="","",IF('5. Bündelung zu Paketen'!$E$9="Nein","Ohne Paket",'5. Bündelung zu Paketen'!M122))</f>
        <v/>
      </c>
      <c r="BY96" t="str">
        <f>IF('5. Bündelung zu Paketen'!$H122="","",'5. Bündelung zu Paketen'!N122)</f>
        <v/>
      </c>
      <c r="BZ96" t="str">
        <f>IF('5. Bündelung zu Paketen'!P122="","",'5. Bündelung zu Paketen'!P122)</f>
        <v/>
      </c>
      <c r="CB96" s="34" t="str">
        <f t="shared" si="2"/>
        <v/>
      </c>
      <c r="CC96" s="38" t="str">
        <f t="shared" si="3"/>
        <v/>
      </c>
    </row>
    <row r="97" spans="1:81" x14ac:dyDescent="0.3">
      <c r="A97">
        <v>90</v>
      </c>
      <c r="B97" t="str">
        <f>IF('2. Erfassung der Leistungen'!B101="","",'2. Erfassung der Leistungen'!B101)</f>
        <v/>
      </c>
      <c r="C97" t="str">
        <f>IF('2. Erfassung der Leistungen'!C101="","",'2. Erfassung der Leistungen'!C101)</f>
        <v/>
      </c>
      <c r="D97" t="str">
        <f>IF('2. Erfassung der Leistungen'!E101="","",'2. Erfassung der Leistungen'!E101)</f>
        <v/>
      </c>
      <c r="E97" t="str">
        <f>IF('2. Erfassung der Leistungen'!F101="","",'2. Erfassung der Leistungen'!F101)</f>
        <v/>
      </c>
      <c r="F97" t="str">
        <f>IF('2. Erfassung der Leistungen'!G101="","",'2. Erfassung der Leistungen'!G101)</f>
        <v/>
      </c>
      <c r="G97" t="str">
        <f>IF('2. Erfassung der Leistungen'!H101="","",'2. Erfassung der Leistungen'!H101)</f>
        <v/>
      </c>
      <c r="H97" t="str">
        <f>IF(D97="","",IF('2. Erfassung der Leistungen'!I101="","",'2. Erfassung der Leistungen'!I101))</f>
        <v/>
      </c>
      <c r="J97" t="str">
        <f>IF($H97="","",'3a. Bewertung der Leistungen'!J107)</f>
        <v/>
      </c>
      <c r="K97" t="str">
        <f>IF(J97="Nein","",IF($H97="","",'3a. Bewertung der Leistungen'!L107))</f>
        <v/>
      </c>
      <c r="L97" t="str">
        <f>IF(J97="Nein","",IF($H97="","",'3a. Bewertung der Leistungen'!M107))</f>
        <v/>
      </c>
      <c r="M97" t="str">
        <f>IF(J97="Nein","",IF($H97="","",'3a. Bewertung der Leistungen'!N107))</f>
        <v/>
      </c>
      <c r="N97" t="str">
        <f>IF(J97="Nein","",IF($H97="","",'3a. Bewertung der Leistungen'!O107))</f>
        <v/>
      </c>
      <c r="O97" t="str">
        <f>IF(J97="Nein","",IF($H97="","",'3a. Bewertung der Leistungen'!P107))</f>
        <v/>
      </c>
      <c r="P97" t="str">
        <f>IF(J97="Nein","",IF($H97="","",'3a. Bewertung der Leistungen'!Q107))</f>
        <v/>
      </c>
      <c r="Q97" t="str">
        <f>IF(J97="Nein","",IF($H97="","",'3a. Bewertung der Leistungen'!R107))</f>
        <v/>
      </c>
      <c r="R97" t="str">
        <f>IF(J97="Nein","",IF($H97="","",'3a. Bewertung der Leistungen'!S107))</f>
        <v/>
      </c>
      <c r="S97" t="str">
        <f>IF(J97="Nein","",IF($H97="","",'3a. Bewertung der Leistungen'!T107))</f>
        <v/>
      </c>
      <c r="T97" t="str">
        <f>IF(J97="Nein","",IF($H97="","",'3a. Bewertung der Leistungen'!U107))</f>
        <v/>
      </c>
      <c r="U97" t="str">
        <f>IF(J97="Nein","",IF($H97="","",'3a. Bewertung der Leistungen'!V107))</f>
        <v/>
      </c>
      <c r="V97" t="str">
        <f>IF(J97="Nein","",IF($H97="","",'3a. Bewertung der Leistungen'!X107))</f>
        <v/>
      </c>
      <c r="W97" t="str">
        <f>IF($H97="","",'3a. Bewertung der Leistungen'!Z107)</f>
        <v/>
      </c>
      <c r="Y97" t="str">
        <f>IF('3b. Individualkosten'!L103="","",'3b. Individualkosten'!L103)</f>
        <v/>
      </c>
      <c r="Z97" s="32" t="str">
        <f>IF('3b. Individualkosten'!M103="","",'3b. Individualkosten'!M103)</f>
        <v/>
      </c>
      <c r="AA97" s="33" t="str">
        <f>IF('3b. Individualkosten'!N103="","",'3b. Individualkosten'!N103)</f>
        <v/>
      </c>
      <c r="AB97" s="33" t="str">
        <f>IF('3b. Individualkosten'!O103="","",'3b. Individualkosten'!O103)</f>
        <v/>
      </c>
      <c r="AC97" s="32">
        <f>IF('3b. Individualkosten'!P103="","",'3b. Individualkosten'!P103)</f>
        <v>0</v>
      </c>
      <c r="AD97" s="32">
        <f>IF('3b. Individualkosten'!Q103="","",'3b. Individualkosten'!Q103)</f>
        <v>0</v>
      </c>
      <c r="AE97" s="32" t="str">
        <f>IF('3b. Individualkosten'!R103="","",'3b. Individualkosten'!R103)</f>
        <v/>
      </c>
      <c r="AF97" s="32">
        <f>IF('3b. Individualkosten'!S103="","",'3b. Individualkosten'!S103)</f>
        <v>0</v>
      </c>
      <c r="AG97" s="32" t="str">
        <f>IF('3b. Individualkosten'!T103="","",'3b. Individualkosten'!T103)</f>
        <v/>
      </c>
      <c r="AH97" s="32">
        <f>IF('3b. Individualkosten'!U103="","",'3b. Individualkosten'!U103)</f>
        <v>0</v>
      </c>
      <c r="AI97" s="32" t="str">
        <f>IF('3b. Individualkosten'!V103="","",'3b. Individualkosten'!V103)</f>
        <v/>
      </c>
      <c r="AJ97" s="32">
        <f>IF('3b. Individualkosten'!W103="","",'3b. Individualkosten'!W103)</f>
        <v>0</v>
      </c>
      <c r="AK97" s="32">
        <f>IF('3b. Individualkosten'!X103="","",'3b. Individualkosten'!X103)</f>
        <v>0</v>
      </c>
      <c r="AL97" s="32" t="str">
        <f>IF('3b. Individualkosten'!Y103="","",'3b. Individualkosten'!Y103)</f>
        <v/>
      </c>
      <c r="AM97" s="32" t="str">
        <f>IF('3b. Individualkosten'!Z103="","",'3b. Individualkosten'!Z103)</f>
        <v/>
      </c>
      <c r="AN97" s="32" t="str">
        <f>IF('3b. Individualkosten'!AB103="","",'3b. Individualkosten'!AB103)</f>
        <v/>
      </c>
      <c r="AP97" s="34" t="str">
        <f>IF('4.2 Mitnutzungsquote'!K104="","",'4.2 Mitnutzungsquote'!M104)</f>
        <v/>
      </c>
      <c r="AQ97" s="34" t="str">
        <f>IF('4.2 Mitnutzungsquote'!$K104="","",'4.2 Mitnutzungsquote'!N104)</f>
        <v/>
      </c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X97" t="str">
        <f>IF('5. Bündelung zu Paketen'!$H123="","",IF('5. Bündelung zu Paketen'!$E$9="Nein","Ohne Paket",'5. Bündelung zu Paketen'!M123))</f>
        <v/>
      </c>
      <c r="BY97" t="str">
        <f>IF('5. Bündelung zu Paketen'!$H123="","",'5. Bündelung zu Paketen'!N123)</f>
        <v/>
      </c>
      <c r="BZ97" t="str">
        <f>IF('5. Bündelung zu Paketen'!P123="","",'5. Bündelung zu Paketen'!P123)</f>
        <v/>
      </c>
      <c r="CB97" s="34" t="str">
        <f t="shared" si="2"/>
        <v/>
      </c>
      <c r="CC97" s="38" t="str">
        <f t="shared" si="3"/>
        <v/>
      </c>
    </row>
    <row r="98" spans="1:81" x14ac:dyDescent="0.3">
      <c r="A98">
        <v>91</v>
      </c>
      <c r="B98" t="str">
        <f>IF('2. Erfassung der Leistungen'!B102="","",'2. Erfassung der Leistungen'!B102)</f>
        <v/>
      </c>
      <c r="C98" t="str">
        <f>IF('2. Erfassung der Leistungen'!C102="","",'2. Erfassung der Leistungen'!C102)</f>
        <v/>
      </c>
      <c r="D98" t="str">
        <f>IF('2. Erfassung der Leistungen'!E102="","",'2. Erfassung der Leistungen'!E102)</f>
        <v/>
      </c>
      <c r="E98" t="str">
        <f>IF('2. Erfassung der Leistungen'!F102="","",'2. Erfassung der Leistungen'!F102)</f>
        <v/>
      </c>
      <c r="F98" t="str">
        <f>IF('2. Erfassung der Leistungen'!G102="","",'2. Erfassung der Leistungen'!G102)</f>
        <v/>
      </c>
      <c r="G98" t="str">
        <f>IF('2. Erfassung der Leistungen'!H102="","",'2. Erfassung der Leistungen'!H102)</f>
        <v/>
      </c>
      <c r="H98" t="str">
        <f>IF(D98="","",IF('2. Erfassung der Leistungen'!I102="","",'2. Erfassung der Leistungen'!I102))</f>
        <v/>
      </c>
      <c r="J98" t="str">
        <f>IF($H98="","",'3a. Bewertung der Leistungen'!J108)</f>
        <v/>
      </c>
      <c r="K98" t="str">
        <f>IF(J98="Nein","",IF($H98="","",'3a. Bewertung der Leistungen'!L108))</f>
        <v/>
      </c>
      <c r="L98" t="str">
        <f>IF(J98="Nein","",IF($H98="","",'3a. Bewertung der Leistungen'!M108))</f>
        <v/>
      </c>
      <c r="M98" t="str">
        <f>IF(J98="Nein","",IF($H98="","",'3a. Bewertung der Leistungen'!N108))</f>
        <v/>
      </c>
      <c r="N98" t="str">
        <f>IF(J98="Nein","",IF($H98="","",'3a. Bewertung der Leistungen'!O108))</f>
        <v/>
      </c>
      <c r="O98" t="str">
        <f>IF(J98="Nein","",IF($H98="","",'3a. Bewertung der Leistungen'!P108))</f>
        <v/>
      </c>
      <c r="P98" t="str">
        <f>IF(J98="Nein","",IF($H98="","",'3a. Bewertung der Leistungen'!Q108))</f>
        <v/>
      </c>
      <c r="Q98" t="str">
        <f>IF(J98="Nein","",IF($H98="","",'3a. Bewertung der Leistungen'!R108))</f>
        <v/>
      </c>
      <c r="R98" t="str">
        <f>IF(J98="Nein","",IF($H98="","",'3a. Bewertung der Leistungen'!S108))</f>
        <v/>
      </c>
      <c r="S98" t="str">
        <f>IF(J98="Nein","",IF($H98="","",'3a. Bewertung der Leistungen'!T108))</f>
        <v/>
      </c>
      <c r="T98" t="str">
        <f>IF(J98="Nein","",IF($H98="","",'3a. Bewertung der Leistungen'!U108))</f>
        <v/>
      </c>
      <c r="U98" t="str">
        <f>IF(J98="Nein","",IF($H98="","",'3a. Bewertung der Leistungen'!V108))</f>
        <v/>
      </c>
      <c r="V98" t="str">
        <f>IF(J98="Nein","",IF($H98="","",'3a. Bewertung der Leistungen'!X108))</f>
        <v/>
      </c>
      <c r="W98" t="str">
        <f>IF($H98="","",'3a. Bewertung der Leistungen'!Z108)</f>
        <v/>
      </c>
      <c r="Y98" t="str">
        <f>IF('3b. Individualkosten'!L104="","",'3b. Individualkosten'!L104)</f>
        <v/>
      </c>
      <c r="Z98" s="32" t="str">
        <f>IF('3b. Individualkosten'!M104="","",'3b. Individualkosten'!M104)</f>
        <v/>
      </c>
      <c r="AA98" s="33" t="str">
        <f>IF('3b. Individualkosten'!N104="","",'3b. Individualkosten'!N104)</f>
        <v/>
      </c>
      <c r="AB98" s="33" t="str">
        <f>IF('3b. Individualkosten'!O104="","",'3b. Individualkosten'!O104)</f>
        <v/>
      </c>
      <c r="AC98" s="32">
        <f>IF('3b. Individualkosten'!P104="","",'3b. Individualkosten'!P104)</f>
        <v>0</v>
      </c>
      <c r="AD98" s="32">
        <f>IF('3b. Individualkosten'!Q104="","",'3b. Individualkosten'!Q104)</f>
        <v>0</v>
      </c>
      <c r="AE98" s="32" t="str">
        <f>IF('3b. Individualkosten'!R104="","",'3b. Individualkosten'!R104)</f>
        <v/>
      </c>
      <c r="AF98" s="32">
        <f>IF('3b. Individualkosten'!S104="","",'3b. Individualkosten'!S104)</f>
        <v>0</v>
      </c>
      <c r="AG98" s="32" t="str">
        <f>IF('3b. Individualkosten'!T104="","",'3b. Individualkosten'!T104)</f>
        <v/>
      </c>
      <c r="AH98" s="32">
        <f>IF('3b. Individualkosten'!U104="","",'3b. Individualkosten'!U104)</f>
        <v>0</v>
      </c>
      <c r="AI98" s="32" t="str">
        <f>IF('3b. Individualkosten'!V104="","",'3b. Individualkosten'!V104)</f>
        <v/>
      </c>
      <c r="AJ98" s="32">
        <f>IF('3b. Individualkosten'!W104="","",'3b. Individualkosten'!W104)</f>
        <v>0</v>
      </c>
      <c r="AK98" s="32">
        <f>IF('3b. Individualkosten'!X104="","",'3b. Individualkosten'!X104)</f>
        <v>0</v>
      </c>
      <c r="AL98" s="32" t="str">
        <f>IF('3b. Individualkosten'!Y104="","",'3b. Individualkosten'!Y104)</f>
        <v/>
      </c>
      <c r="AM98" s="32" t="str">
        <f>IF('3b. Individualkosten'!Z104="","",'3b. Individualkosten'!Z104)</f>
        <v/>
      </c>
      <c r="AN98" s="32" t="str">
        <f>IF('3b. Individualkosten'!AB104="","",'3b. Individualkosten'!AB104)</f>
        <v/>
      </c>
      <c r="AP98" s="34" t="str">
        <f>IF('4.2 Mitnutzungsquote'!K105="","",'4.2 Mitnutzungsquote'!M105)</f>
        <v/>
      </c>
      <c r="AQ98" s="34" t="str">
        <f>IF('4.2 Mitnutzungsquote'!$K105="","",'4.2 Mitnutzungsquote'!N105)</f>
        <v/>
      </c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X98" t="str">
        <f>IF('5. Bündelung zu Paketen'!$H124="","",IF('5. Bündelung zu Paketen'!$E$9="Nein","Ohne Paket",'5. Bündelung zu Paketen'!M124))</f>
        <v/>
      </c>
      <c r="BY98" t="str">
        <f>IF('5. Bündelung zu Paketen'!$H124="","",'5. Bündelung zu Paketen'!N124)</f>
        <v/>
      </c>
      <c r="BZ98" t="str">
        <f>IF('5. Bündelung zu Paketen'!P124="","",'5. Bündelung zu Paketen'!P124)</f>
        <v/>
      </c>
      <c r="CB98" s="34" t="str">
        <f t="shared" si="2"/>
        <v/>
      </c>
      <c r="CC98" s="38" t="str">
        <f t="shared" si="3"/>
        <v/>
      </c>
    </row>
    <row r="99" spans="1:81" x14ac:dyDescent="0.3">
      <c r="A99">
        <v>92</v>
      </c>
      <c r="B99" t="str">
        <f>IF('2. Erfassung der Leistungen'!B103="","",'2. Erfassung der Leistungen'!B103)</f>
        <v/>
      </c>
      <c r="C99" t="str">
        <f>IF('2. Erfassung der Leistungen'!C103="","",'2. Erfassung der Leistungen'!C103)</f>
        <v/>
      </c>
      <c r="D99" t="str">
        <f>IF('2. Erfassung der Leistungen'!E103="","",'2. Erfassung der Leistungen'!E103)</f>
        <v/>
      </c>
      <c r="E99" t="str">
        <f>IF('2. Erfassung der Leistungen'!F103="","",'2. Erfassung der Leistungen'!F103)</f>
        <v/>
      </c>
      <c r="F99" t="str">
        <f>IF('2. Erfassung der Leistungen'!G103="","",'2. Erfassung der Leistungen'!G103)</f>
        <v/>
      </c>
      <c r="G99" t="str">
        <f>IF('2. Erfassung der Leistungen'!H103="","",'2. Erfassung der Leistungen'!H103)</f>
        <v/>
      </c>
      <c r="H99" t="str">
        <f>IF(D99="","",IF('2. Erfassung der Leistungen'!I103="","",'2. Erfassung der Leistungen'!I103))</f>
        <v/>
      </c>
      <c r="J99" t="str">
        <f>IF($H99="","",'3a. Bewertung der Leistungen'!J109)</f>
        <v/>
      </c>
      <c r="K99" t="str">
        <f>IF(J99="Nein","",IF($H99="","",'3a. Bewertung der Leistungen'!L109))</f>
        <v/>
      </c>
      <c r="L99" t="str">
        <f>IF(J99="Nein","",IF($H99="","",'3a. Bewertung der Leistungen'!M109))</f>
        <v/>
      </c>
      <c r="M99" t="str">
        <f>IF(J99="Nein","",IF($H99="","",'3a. Bewertung der Leistungen'!N109))</f>
        <v/>
      </c>
      <c r="N99" t="str">
        <f>IF(J99="Nein","",IF($H99="","",'3a. Bewertung der Leistungen'!O109))</f>
        <v/>
      </c>
      <c r="O99" t="str">
        <f>IF(J99="Nein","",IF($H99="","",'3a. Bewertung der Leistungen'!P109))</f>
        <v/>
      </c>
      <c r="P99" t="str">
        <f>IF(J99="Nein","",IF($H99="","",'3a. Bewertung der Leistungen'!Q109))</f>
        <v/>
      </c>
      <c r="Q99" t="str">
        <f>IF(J99="Nein","",IF($H99="","",'3a. Bewertung der Leistungen'!R109))</f>
        <v/>
      </c>
      <c r="R99" t="str">
        <f>IF(J99="Nein","",IF($H99="","",'3a. Bewertung der Leistungen'!S109))</f>
        <v/>
      </c>
      <c r="S99" t="str">
        <f>IF(J99="Nein","",IF($H99="","",'3a. Bewertung der Leistungen'!T109))</f>
        <v/>
      </c>
      <c r="T99" t="str">
        <f>IF(J99="Nein","",IF($H99="","",'3a. Bewertung der Leistungen'!U109))</f>
        <v/>
      </c>
      <c r="U99" t="str">
        <f>IF(J99="Nein","",IF($H99="","",'3a. Bewertung der Leistungen'!V109))</f>
        <v/>
      </c>
      <c r="V99" t="str">
        <f>IF(J99="Nein","",IF($H99="","",'3a. Bewertung der Leistungen'!X109))</f>
        <v/>
      </c>
      <c r="W99" t="str">
        <f>IF($H99="","",'3a. Bewertung der Leistungen'!Z109)</f>
        <v/>
      </c>
      <c r="Y99" t="str">
        <f>IF('3b. Individualkosten'!L105="","",'3b. Individualkosten'!L105)</f>
        <v/>
      </c>
      <c r="Z99" s="32" t="str">
        <f>IF('3b. Individualkosten'!M105="","",'3b. Individualkosten'!M105)</f>
        <v/>
      </c>
      <c r="AA99" s="33" t="str">
        <f>IF('3b. Individualkosten'!N105="","",'3b. Individualkosten'!N105)</f>
        <v/>
      </c>
      <c r="AB99" s="33" t="str">
        <f>IF('3b. Individualkosten'!O105="","",'3b. Individualkosten'!O105)</f>
        <v/>
      </c>
      <c r="AC99" s="32">
        <f>IF('3b. Individualkosten'!P105="","",'3b. Individualkosten'!P105)</f>
        <v>0</v>
      </c>
      <c r="AD99" s="32">
        <f>IF('3b. Individualkosten'!Q105="","",'3b. Individualkosten'!Q105)</f>
        <v>0</v>
      </c>
      <c r="AE99" s="32" t="str">
        <f>IF('3b. Individualkosten'!R105="","",'3b. Individualkosten'!R105)</f>
        <v/>
      </c>
      <c r="AF99" s="32">
        <f>IF('3b. Individualkosten'!S105="","",'3b. Individualkosten'!S105)</f>
        <v>0</v>
      </c>
      <c r="AG99" s="32" t="str">
        <f>IF('3b. Individualkosten'!T105="","",'3b. Individualkosten'!T105)</f>
        <v/>
      </c>
      <c r="AH99" s="32">
        <f>IF('3b. Individualkosten'!U105="","",'3b. Individualkosten'!U105)</f>
        <v>0</v>
      </c>
      <c r="AI99" s="32" t="str">
        <f>IF('3b. Individualkosten'!V105="","",'3b. Individualkosten'!V105)</f>
        <v/>
      </c>
      <c r="AJ99" s="32">
        <f>IF('3b. Individualkosten'!W105="","",'3b. Individualkosten'!W105)</f>
        <v>0</v>
      </c>
      <c r="AK99" s="32">
        <f>IF('3b. Individualkosten'!X105="","",'3b. Individualkosten'!X105)</f>
        <v>0</v>
      </c>
      <c r="AL99" s="32" t="str">
        <f>IF('3b. Individualkosten'!Y105="","",'3b. Individualkosten'!Y105)</f>
        <v/>
      </c>
      <c r="AM99" s="32" t="str">
        <f>IF('3b. Individualkosten'!Z105="","",'3b. Individualkosten'!Z105)</f>
        <v/>
      </c>
      <c r="AN99" s="32" t="str">
        <f>IF('3b. Individualkosten'!AB105="","",'3b. Individualkosten'!AB105)</f>
        <v/>
      </c>
      <c r="AP99" s="34" t="str">
        <f>IF('4.2 Mitnutzungsquote'!K106="","",'4.2 Mitnutzungsquote'!M106)</f>
        <v/>
      </c>
      <c r="AQ99" s="34" t="str">
        <f>IF('4.2 Mitnutzungsquote'!$K106="","",'4.2 Mitnutzungsquote'!N106)</f>
        <v/>
      </c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X99" t="str">
        <f>IF('5. Bündelung zu Paketen'!$H125="","",IF('5. Bündelung zu Paketen'!$E$9="Nein","Ohne Paket",'5. Bündelung zu Paketen'!M125))</f>
        <v/>
      </c>
      <c r="BY99" t="str">
        <f>IF('5. Bündelung zu Paketen'!$H125="","",'5. Bündelung zu Paketen'!N125)</f>
        <v/>
      </c>
      <c r="BZ99" t="str">
        <f>IF('5. Bündelung zu Paketen'!P125="","",'5. Bündelung zu Paketen'!P125)</f>
        <v/>
      </c>
      <c r="CB99" s="34" t="str">
        <f t="shared" si="2"/>
        <v/>
      </c>
      <c r="CC99" s="38" t="str">
        <f t="shared" si="3"/>
        <v/>
      </c>
    </row>
    <row r="100" spans="1:81" x14ac:dyDescent="0.3">
      <c r="A100">
        <v>93</v>
      </c>
      <c r="B100" t="str">
        <f>IF('2. Erfassung der Leistungen'!B104="","",'2. Erfassung der Leistungen'!B104)</f>
        <v/>
      </c>
      <c r="C100" t="str">
        <f>IF('2. Erfassung der Leistungen'!C104="","",'2. Erfassung der Leistungen'!C104)</f>
        <v/>
      </c>
      <c r="D100" t="str">
        <f>IF('2. Erfassung der Leistungen'!E104="","",'2. Erfassung der Leistungen'!E104)</f>
        <v/>
      </c>
      <c r="E100" t="str">
        <f>IF('2. Erfassung der Leistungen'!F104="","",'2. Erfassung der Leistungen'!F104)</f>
        <v/>
      </c>
      <c r="F100" t="str">
        <f>IF('2. Erfassung der Leistungen'!G104="","",'2. Erfassung der Leistungen'!G104)</f>
        <v/>
      </c>
      <c r="G100" t="str">
        <f>IF('2. Erfassung der Leistungen'!H104="","",'2. Erfassung der Leistungen'!H104)</f>
        <v/>
      </c>
      <c r="H100" t="str">
        <f>IF(D100="","",IF('2. Erfassung der Leistungen'!I104="","",'2. Erfassung der Leistungen'!I104))</f>
        <v/>
      </c>
      <c r="J100" t="str">
        <f>IF($H100="","",'3a. Bewertung der Leistungen'!J110)</f>
        <v/>
      </c>
      <c r="K100" t="str">
        <f>IF(J100="Nein","",IF($H100="","",'3a. Bewertung der Leistungen'!L110))</f>
        <v/>
      </c>
      <c r="L100" t="str">
        <f>IF(J100="Nein","",IF($H100="","",'3a. Bewertung der Leistungen'!M110))</f>
        <v/>
      </c>
      <c r="M100" t="str">
        <f>IF(J100="Nein","",IF($H100="","",'3a. Bewertung der Leistungen'!N110))</f>
        <v/>
      </c>
      <c r="N100" t="str">
        <f>IF(J100="Nein","",IF($H100="","",'3a. Bewertung der Leistungen'!O110))</f>
        <v/>
      </c>
      <c r="O100" t="str">
        <f>IF(J100="Nein","",IF($H100="","",'3a. Bewertung der Leistungen'!P110))</f>
        <v/>
      </c>
      <c r="P100" t="str">
        <f>IF(J100="Nein","",IF($H100="","",'3a. Bewertung der Leistungen'!Q110))</f>
        <v/>
      </c>
      <c r="Q100" t="str">
        <f>IF(J100="Nein","",IF($H100="","",'3a. Bewertung der Leistungen'!R110))</f>
        <v/>
      </c>
      <c r="R100" t="str">
        <f>IF(J100="Nein","",IF($H100="","",'3a. Bewertung der Leistungen'!S110))</f>
        <v/>
      </c>
      <c r="S100" t="str">
        <f>IF(J100="Nein","",IF($H100="","",'3a. Bewertung der Leistungen'!T110))</f>
        <v/>
      </c>
      <c r="T100" t="str">
        <f>IF(J100="Nein","",IF($H100="","",'3a. Bewertung der Leistungen'!U110))</f>
        <v/>
      </c>
      <c r="U100" t="str">
        <f>IF(J100="Nein","",IF($H100="","",'3a. Bewertung der Leistungen'!V110))</f>
        <v/>
      </c>
      <c r="V100" t="str">
        <f>IF(J100="Nein","",IF($H100="","",'3a. Bewertung der Leistungen'!X110))</f>
        <v/>
      </c>
      <c r="W100" t="str">
        <f>IF($H100="","",'3a. Bewertung der Leistungen'!Z110)</f>
        <v/>
      </c>
      <c r="Y100" t="str">
        <f>IF('3b. Individualkosten'!L106="","",'3b. Individualkosten'!L106)</f>
        <v/>
      </c>
      <c r="Z100" s="32" t="str">
        <f>IF('3b. Individualkosten'!M106="","",'3b. Individualkosten'!M106)</f>
        <v/>
      </c>
      <c r="AA100" s="33" t="str">
        <f>IF('3b. Individualkosten'!N106="","",'3b. Individualkosten'!N106)</f>
        <v/>
      </c>
      <c r="AB100" s="33" t="str">
        <f>IF('3b. Individualkosten'!O106="","",'3b. Individualkosten'!O106)</f>
        <v/>
      </c>
      <c r="AC100" s="32">
        <f>IF('3b. Individualkosten'!P106="","",'3b. Individualkosten'!P106)</f>
        <v>0</v>
      </c>
      <c r="AD100" s="32">
        <f>IF('3b. Individualkosten'!Q106="","",'3b. Individualkosten'!Q106)</f>
        <v>0</v>
      </c>
      <c r="AE100" s="32" t="str">
        <f>IF('3b. Individualkosten'!R106="","",'3b. Individualkosten'!R106)</f>
        <v/>
      </c>
      <c r="AF100" s="32">
        <f>IF('3b. Individualkosten'!S106="","",'3b. Individualkosten'!S106)</f>
        <v>0</v>
      </c>
      <c r="AG100" s="32" t="str">
        <f>IF('3b. Individualkosten'!T106="","",'3b. Individualkosten'!T106)</f>
        <v/>
      </c>
      <c r="AH100" s="32">
        <f>IF('3b. Individualkosten'!U106="","",'3b. Individualkosten'!U106)</f>
        <v>0</v>
      </c>
      <c r="AI100" s="32" t="str">
        <f>IF('3b. Individualkosten'!V106="","",'3b. Individualkosten'!V106)</f>
        <v/>
      </c>
      <c r="AJ100" s="32">
        <f>IF('3b. Individualkosten'!W106="","",'3b. Individualkosten'!W106)</f>
        <v>0</v>
      </c>
      <c r="AK100" s="32">
        <f>IF('3b. Individualkosten'!X106="","",'3b. Individualkosten'!X106)</f>
        <v>0</v>
      </c>
      <c r="AL100" s="32" t="str">
        <f>IF('3b. Individualkosten'!Y106="","",'3b. Individualkosten'!Y106)</f>
        <v/>
      </c>
      <c r="AM100" s="32" t="str">
        <f>IF('3b. Individualkosten'!Z106="","",'3b. Individualkosten'!Z106)</f>
        <v/>
      </c>
      <c r="AN100" s="32" t="str">
        <f>IF('3b. Individualkosten'!AB106="","",'3b. Individualkosten'!AB106)</f>
        <v/>
      </c>
      <c r="AP100" s="34" t="str">
        <f>IF('4.2 Mitnutzungsquote'!K107="","",'4.2 Mitnutzungsquote'!M107)</f>
        <v/>
      </c>
      <c r="AQ100" s="34" t="str">
        <f>IF('4.2 Mitnutzungsquote'!$K107="","",'4.2 Mitnutzungsquote'!N107)</f>
        <v/>
      </c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X100" t="str">
        <f>IF('5. Bündelung zu Paketen'!$H126="","",IF('5. Bündelung zu Paketen'!$E$9="Nein","Ohne Paket",'5. Bündelung zu Paketen'!M126))</f>
        <v/>
      </c>
      <c r="BY100" t="str">
        <f>IF('5. Bündelung zu Paketen'!$H126="","",'5. Bündelung zu Paketen'!N126)</f>
        <v/>
      </c>
      <c r="BZ100" t="str">
        <f>IF('5. Bündelung zu Paketen'!P126="","",'5. Bündelung zu Paketen'!P126)</f>
        <v/>
      </c>
      <c r="CB100" s="34" t="str">
        <f t="shared" si="2"/>
        <v/>
      </c>
      <c r="CC100" s="38" t="str">
        <f t="shared" si="3"/>
        <v/>
      </c>
    </row>
    <row r="101" spans="1:81" x14ac:dyDescent="0.3">
      <c r="A101">
        <v>94</v>
      </c>
      <c r="B101" t="str">
        <f>IF('2. Erfassung der Leistungen'!B105="","",'2. Erfassung der Leistungen'!B105)</f>
        <v/>
      </c>
      <c r="C101" t="str">
        <f>IF('2. Erfassung der Leistungen'!C105="","",'2. Erfassung der Leistungen'!C105)</f>
        <v/>
      </c>
      <c r="D101" t="str">
        <f>IF('2. Erfassung der Leistungen'!E105="","",'2. Erfassung der Leistungen'!E105)</f>
        <v/>
      </c>
      <c r="E101" t="str">
        <f>IF('2. Erfassung der Leistungen'!F105="","",'2. Erfassung der Leistungen'!F105)</f>
        <v/>
      </c>
      <c r="F101" t="str">
        <f>IF('2. Erfassung der Leistungen'!G105="","",'2. Erfassung der Leistungen'!G105)</f>
        <v/>
      </c>
      <c r="G101" t="str">
        <f>IF('2. Erfassung der Leistungen'!H105="","",'2. Erfassung der Leistungen'!H105)</f>
        <v/>
      </c>
      <c r="H101" t="str">
        <f>IF(D101="","",IF('2. Erfassung der Leistungen'!I105="","",'2. Erfassung der Leistungen'!I105))</f>
        <v/>
      </c>
      <c r="J101" t="str">
        <f>IF($H101="","",'3a. Bewertung der Leistungen'!J111)</f>
        <v/>
      </c>
      <c r="K101" t="str">
        <f>IF(J101="Nein","",IF($H101="","",'3a. Bewertung der Leistungen'!L111))</f>
        <v/>
      </c>
      <c r="L101" t="str">
        <f>IF(J101="Nein","",IF($H101="","",'3a. Bewertung der Leistungen'!M111))</f>
        <v/>
      </c>
      <c r="M101" t="str">
        <f>IF(J101="Nein","",IF($H101="","",'3a. Bewertung der Leistungen'!N111))</f>
        <v/>
      </c>
      <c r="N101" t="str">
        <f>IF(J101="Nein","",IF($H101="","",'3a. Bewertung der Leistungen'!O111))</f>
        <v/>
      </c>
      <c r="O101" t="str">
        <f>IF(J101="Nein","",IF($H101="","",'3a. Bewertung der Leistungen'!P111))</f>
        <v/>
      </c>
      <c r="P101" t="str">
        <f>IF(J101="Nein","",IF($H101="","",'3a. Bewertung der Leistungen'!Q111))</f>
        <v/>
      </c>
      <c r="Q101" t="str">
        <f>IF(J101="Nein","",IF($H101="","",'3a. Bewertung der Leistungen'!R111))</f>
        <v/>
      </c>
      <c r="R101" t="str">
        <f>IF(J101="Nein","",IF($H101="","",'3a. Bewertung der Leistungen'!S111))</f>
        <v/>
      </c>
      <c r="S101" t="str">
        <f>IF(J101="Nein","",IF($H101="","",'3a. Bewertung der Leistungen'!T111))</f>
        <v/>
      </c>
      <c r="T101" t="str">
        <f>IF(J101="Nein","",IF($H101="","",'3a. Bewertung der Leistungen'!U111))</f>
        <v/>
      </c>
      <c r="U101" t="str">
        <f>IF(J101="Nein","",IF($H101="","",'3a. Bewertung der Leistungen'!V111))</f>
        <v/>
      </c>
      <c r="V101" t="str">
        <f>IF(J101="Nein","",IF($H101="","",'3a. Bewertung der Leistungen'!X111))</f>
        <v/>
      </c>
      <c r="W101" t="str">
        <f>IF($H101="","",'3a. Bewertung der Leistungen'!Z111)</f>
        <v/>
      </c>
      <c r="Y101" t="str">
        <f>IF('3b. Individualkosten'!L107="","",'3b. Individualkosten'!L107)</f>
        <v/>
      </c>
      <c r="Z101" s="32" t="str">
        <f>IF('3b. Individualkosten'!M107="","",'3b. Individualkosten'!M107)</f>
        <v/>
      </c>
      <c r="AA101" s="33" t="str">
        <f>IF('3b. Individualkosten'!N107="","",'3b. Individualkosten'!N107)</f>
        <v/>
      </c>
      <c r="AB101" s="33" t="str">
        <f>IF('3b. Individualkosten'!O107="","",'3b. Individualkosten'!O107)</f>
        <v/>
      </c>
      <c r="AC101" s="32">
        <f>IF('3b. Individualkosten'!P107="","",'3b. Individualkosten'!P107)</f>
        <v>0</v>
      </c>
      <c r="AD101" s="32">
        <f>IF('3b. Individualkosten'!Q107="","",'3b. Individualkosten'!Q107)</f>
        <v>0</v>
      </c>
      <c r="AE101" s="32" t="str">
        <f>IF('3b. Individualkosten'!R107="","",'3b. Individualkosten'!R107)</f>
        <v/>
      </c>
      <c r="AF101" s="32">
        <f>IF('3b. Individualkosten'!S107="","",'3b. Individualkosten'!S107)</f>
        <v>0</v>
      </c>
      <c r="AG101" s="32" t="str">
        <f>IF('3b. Individualkosten'!T107="","",'3b. Individualkosten'!T107)</f>
        <v/>
      </c>
      <c r="AH101" s="32">
        <f>IF('3b. Individualkosten'!U107="","",'3b. Individualkosten'!U107)</f>
        <v>0</v>
      </c>
      <c r="AI101" s="32" t="str">
        <f>IF('3b. Individualkosten'!V107="","",'3b. Individualkosten'!V107)</f>
        <v/>
      </c>
      <c r="AJ101" s="32">
        <f>IF('3b. Individualkosten'!W107="","",'3b. Individualkosten'!W107)</f>
        <v>0</v>
      </c>
      <c r="AK101" s="32">
        <f>IF('3b. Individualkosten'!X107="","",'3b. Individualkosten'!X107)</f>
        <v>0</v>
      </c>
      <c r="AL101" s="32" t="str">
        <f>IF('3b. Individualkosten'!Y107="","",'3b. Individualkosten'!Y107)</f>
        <v/>
      </c>
      <c r="AM101" s="32" t="str">
        <f>IF('3b. Individualkosten'!Z107="","",'3b. Individualkosten'!Z107)</f>
        <v/>
      </c>
      <c r="AN101" s="32" t="str">
        <f>IF('3b. Individualkosten'!AB107="","",'3b. Individualkosten'!AB107)</f>
        <v/>
      </c>
      <c r="AP101" s="34" t="str">
        <f>IF('4.2 Mitnutzungsquote'!K108="","",'4.2 Mitnutzungsquote'!M108)</f>
        <v/>
      </c>
      <c r="AQ101" s="34" t="str">
        <f>IF('4.2 Mitnutzungsquote'!$K108="","",'4.2 Mitnutzungsquote'!N108)</f>
        <v/>
      </c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X101" t="str">
        <f>IF('5. Bündelung zu Paketen'!$H127="","",IF('5. Bündelung zu Paketen'!$E$9="Nein","Ohne Paket",'5. Bündelung zu Paketen'!M127))</f>
        <v/>
      </c>
      <c r="BY101" t="str">
        <f>IF('5. Bündelung zu Paketen'!$H127="","",'5. Bündelung zu Paketen'!N127)</f>
        <v/>
      </c>
      <c r="BZ101" t="str">
        <f>IF('5. Bündelung zu Paketen'!P127="","",'5. Bündelung zu Paketen'!P127)</f>
        <v/>
      </c>
      <c r="CB101" s="34" t="str">
        <f t="shared" si="2"/>
        <v/>
      </c>
      <c r="CC101" s="38" t="str">
        <f t="shared" si="3"/>
        <v/>
      </c>
    </row>
    <row r="102" spans="1:81" x14ac:dyDescent="0.3">
      <c r="A102">
        <v>95</v>
      </c>
      <c r="B102" t="str">
        <f>IF('2. Erfassung der Leistungen'!B106="","",'2. Erfassung der Leistungen'!B106)</f>
        <v/>
      </c>
      <c r="C102" t="str">
        <f>IF('2. Erfassung der Leistungen'!C106="","",'2. Erfassung der Leistungen'!C106)</f>
        <v/>
      </c>
      <c r="D102" t="str">
        <f>IF('2. Erfassung der Leistungen'!E106="","",'2. Erfassung der Leistungen'!E106)</f>
        <v/>
      </c>
      <c r="E102" t="str">
        <f>IF('2. Erfassung der Leistungen'!F106="","",'2. Erfassung der Leistungen'!F106)</f>
        <v/>
      </c>
      <c r="F102" t="str">
        <f>IF('2. Erfassung der Leistungen'!G106="","",'2. Erfassung der Leistungen'!G106)</f>
        <v/>
      </c>
      <c r="G102" t="str">
        <f>IF('2. Erfassung der Leistungen'!H106="","",'2. Erfassung der Leistungen'!H106)</f>
        <v/>
      </c>
      <c r="H102" t="str">
        <f>IF(D102="","",IF('2. Erfassung der Leistungen'!I106="","",'2. Erfassung der Leistungen'!I106))</f>
        <v/>
      </c>
      <c r="J102" t="str">
        <f>IF($H102="","",'3a. Bewertung der Leistungen'!J112)</f>
        <v/>
      </c>
      <c r="K102" t="str">
        <f>IF(J102="Nein","",IF($H102="","",'3a. Bewertung der Leistungen'!L112))</f>
        <v/>
      </c>
      <c r="L102" t="str">
        <f>IF(J102="Nein","",IF($H102="","",'3a. Bewertung der Leistungen'!M112))</f>
        <v/>
      </c>
      <c r="M102" t="str">
        <f>IF(J102="Nein","",IF($H102="","",'3a. Bewertung der Leistungen'!N112))</f>
        <v/>
      </c>
      <c r="N102" t="str">
        <f>IF(J102="Nein","",IF($H102="","",'3a. Bewertung der Leistungen'!O112))</f>
        <v/>
      </c>
      <c r="O102" t="str">
        <f>IF(J102="Nein","",IF($H102="","",'3a. Bewertung der Leistungen'!P112))</f>
        <v/>
      </c>
      <c r="P102" t="str">
        <f>IF(J102="Nein","",IF($H102="","",'3a. Bewertung der Leistungen'!Q112))</f>
        <v/>
      </c>
      <c r="Q102" t="str">
        <f>IF(J102="Nein","",IF($H102="","",'3a. Bewertung der Leistungen'!R112))</f>
        <v/>
      </c>
      <c r="R102" t="str">
        <f>IF(J102="Nein","",IF($H102="","",'3a. Bewertung der Leistungen'!S112))</f>
        <v/>
      </c>
      <c r="S102" t="str">
        <f>IF(J102="Nein","",IF($H102="","",'3a. Bewertung der Leistungen'!T112))</f>
        <v/>
      </c>
      <c r="T102" t="str">
        <f>IF(J102="Nein","",IF($H102="","",'3a. Bewertung der Leistungen'!U112))</f>
        <v/>
      </c>
      <c r="U102" t="str">
        <f>IF(J102="Nein","",IF($H102="","",'3a. Bewertung der Leistungen'!V112))</f>
        <v/>
      </c>
      <c r="V102" t="str">
        <f>IF(J102="Nein","",IF($H102="","",'3a. Bewertung der Leistungen'!X112))</f>
        <v/>
      </c>
      <c r="W102" t="str">
        <f>IF($H102="","",'3a. Bewertung der Leistungen'!Z112)</f>
        <v/>
      </c>
      <c r="Y102" t="str">
        <f>IF('3b. Individualkosten'!L108="","",'3b. Individualkosten'!L108)</f>
        <v/>
      </c>
      <c r="Z102" s="32" t="str">
        <f>IF('3b. Individualkosten'!M108="","",'3b. Individualkosten'!M108)</f>
        <v/>
      </c>
      <c r="AA102" s="33" t="str">
        <f>IF('3b. Individualkosten'!N108="","",'3b. Individualkosten'!N108)</f>
        <v/>
      </c>
      <c r="AB102" s="33" t="str">
        <f>IF('3b. Individualkosten'!O108="","",'3b. Individualkosten'!O108)</f>
        <v/>
      </c>
      <c r="AC102" s="32">
        <f>IF('3b. Individualkosten'!P108="","",'3b. Individualkosten'!P108)</f>
        <v>0</v>
      </c>
      <c r="AD102" s="32">
        <f>IF('3b. Individualkosten'!Q108="","",'3b. Individualkosten'!Q108)</f>
        <v>0</v>
      </c>
      <c r="AE102" s="32" t="str">
        <f>IF('3b. Individualkosten'!R108="","",'3b. Individualkosten'!R108)</f>
        <v/>
      </c>
      <c r="AF102" s="32">
        <f>IF('3b. Individualkosten'!S108="","",'3b. Individualkosten'!S108)</f>
        <v>0</v>
      </c>
      <c r="AG102" s="32" t="str">
        <f>IF('3b. Individualkosten'!T108="","",'3b. Individualkosten'!T108)</f>
        <v/>
      </c>
      <c r="AH102" s="32">
        <f>IF('3b. Individualkosten'!U108="","",'3b. Individualkosten'!U108)</f>
        <v>0</v>
      </c>
      <c r="AI102" s="32" t="str">
        <f>IF('3b. Individualkosten'!V108="","",'3b. Individualkosten'!V108)</f>
        <v/>
      </c>
      <c r="AJ102" s="32">
        <f>IF('3b. Individualkosten'!W108="","",'3b. Individualkosten'!W108)</f>
        <v>0</v>
      </c>
      <c r="AK102" s="32">
        <f>IF('3b. Individualkosten'!X108="","",'3b. Individualkosten'!X108)</f>
        <v>0</v>
      </c>
      <c r="AL102" s="32" t="str">
        <f>IF('3b. Individualkosten'!Y108="","",'3b. Individualkosten'!Y108)</f>
        <v/>
      </c>
      <c r="AM102" s="32" t="str">
        <f>IF('3b. Individualkosten'!Z108="","",'3b. Individualkosten'!Z108)</f>
        <v/>
      </c>
      <c r="AN102" s="32" t="str">
        <f>IF('3b. Individualkosten'!AB108="","",'3b. Individualkosten'!AB108)</f>
        <v/>
      </c>
      <c r="AP102" s="34" t="str">
        <f>IF('4.2 Mitnutzungsquote'!K109="","",'4.2 Mitnutzungsquote'!M109)</f>
        <v/>
      </c>
      <c r="AQ102" s="34" t="str">
        <f>IF('4.2 Mitnutzungsquote'!$K109="","",'4.2 Mitnutzungsquote'!N109)</f>
        <v/>
      </c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X102" t="str">
        <f>IF('5. Bündelung zu Paketen'!$H128="","",IF('5. Bündelung zu Paketen'!$E$9="Nein","Ohne Paket",'5. Bündelung zu Paketen'!M128))</f>
        <v/>
      </c>
      <c r="BY102" t="str">
        <f>IF('5. Bündelung zu Paketen'!$H128="","",'5. Bündelung zu Paketen'!N128)</f>
        <v/>
      </c>
      <c r="BZ102" t="str">
        <f>IF('5. Bündelung zu Paketen'!P128="","",'5. Bündelung zu Paketen'!P128)</f>
        <v/>
      </c>
      <c r="CB102" s="34" t="str">
        <f t="shared" si="2"/>
        <v/>
      </c>
      <c r="CC102" s="38" t="str">
        <f t="shared" si="3"/>
        <v/>
      </c>
    </row>
    <row r="103" spans="1:81" x14ac:dyDescent="0.3">
      <c r="A103">
        <v>96</v>
      </c>
      <c r="B103" t="str">
        <f>IF('2. Erfassung der Leistungen'!B107="","",'2. Erfassung der Leistungen'!B107)</f>
        <v/>
      </c>
      <c r="C103" t="str">
        <f>IF('2. Erfassung der Leistungen'!C107="","",'2. Erfassung der Leistungen'!C107)</f>
        <v/>
      </c>
      <c r="D103" t="str">
        <f>IF('2. Erfassung der Leistungen'!E107="","",'2. Erfassung der Leistungen'!E107)</f>
        <v/>
      </c>
      <c r="E103" t="str">
        <f>IF('2. Erfassung der Leistungen'!F107="","",'2. Erfassung der Leistungen'!F107)</f>
        <v/>
      </c>
      <c r="F103" t="str">
        <f>IF('2. Erfassung der Leistungen'!G107="","",'2. Erfassung der Leistungen'!G107)</f>
        <v/>
      </c>
      <c r="G103" t="str">
        <f>IF('2. Erfassung der Leistungen'!H107="","",'2. Erfassung der Leistungen'!H107)</f>
        <v/>
      </c>
      <c r="H103" t="str">
        <f>IF(D103="","",IF('2. Erfassung der Leistungen'!I107="","",'2. Erfassung der Leistungen'!I107))</f>
        <v/>
      </c>
      <c r="J103" t="str">
        <f>IF($H103="","",'3a. Bewertung der Leistungen'!J113)</f>
        <v/>
      </c>
      <c r="K103" t="str">
        <f>IF(J103="Nein","",IF($H103="","",'3a. Bewertung der Leistungen'!L113))</f>
        <v/>
      </c>
      <c r="L103" t="str">
        <f>IF(J103="Nein","",IF($H103="","",'3a. Bewertung der Leistungen'!M113))</f>
        <v/>
      </c>
      <c r="M103" t="str">
        <f>IF(J103="Nein","",IF($H103="","",'3a. Bewertung der Leistungen'!N113))</f>
        <v/>
      </c>
      <c r="N103" t="str">
        <f>IF(J103="Nein","",IF($H103="","",'3a. Bewertung der Leistungen'!O113))</f>
        <v/>
      </c>
      <c r="O103" t="str">
        <f>IF(J103="Nein","",IF($H103="","",'3a. Bewertung der Leistungen'!P113))</f>
        <v/>
      </c>
      <c r="P103" t="str">
        <f>IF(J103="Nein","",IF($H103="","",'3a. Bewertung der Leistungen'!Q113))</f>
        <v/>
      </c>
      <c r="Q103" t="str">
        <f>IF(J103="Nein","",IF($H103="","",'3a. Bewertung der Leistungen'!R113))</f>
        <v/>
      </c>
      <c r="R103" t="str">
        <f>IF(J103="Nein","",IF($H103="","",'3a. Bewertung der Leistungen'!S113))</f>
        <v/>
      </c>
      <c r="S103" t="str">
        <f>IF(J103="Nein","",IF($H103="","",'3a. Bewertung der Leistungen'!T113))</f>
        <v/>
      </c>
      <c r="T103" t="str">
        <f>IF(J103="Nein","",IF($H103="","",'3a. Bewertung der Leistungen'!U113))</f>
        <v/>
      </c>
      <c r="U103" t="str">
        <f>IF(J103="Nein","",IF($H103="","",'3a. Bewertung der Leistungen'!V113))</f>
        <v/>
      </c>
      <c r="V103" t="str">
        <f>IF(J103="Nein","",IF($H103="","",'3a. Bewertung der Leistungen'!X113))</f>
        <v/>
      </c>
      <c r="W103" t="str">
        <f>IF($H103="","",'3a. Bewertung der Leistungen'!Z113)</f>
        <v/>
      </c>
      <c r="Y103" t="str">
        <f>IF('3b. Individualkosten'!L109="","",'3b. Individualkosten'!L109)</f>
        <v/>
      </c>
      <c r="Z103" s="32" t="str">
        <f>IF('3b. Individualkosten'!M109="","",'3b. Individualkosten'!M109)</f>
        <v/>
      </c>
      <c r="AA103" s="33" t="str">
        <f>IF('3b. Individualkosten'!N109="","",'3b. Individualkosten'!N109)</f>
        <v/>
      </c>
      <c r="AB103" s="33" t="str">
        <f>IF('3b. Individualkosten'!O109="","",'3b. Individualkosten'!O109)</f>
        <v/>
      </c>
      <c r="AC103" s="32">
        <f>IF('3b. Individualkosten'!P109="","",'3b. Individualkosten'!P109)</f>
        <v>0</v>
      </c>
      <c r="AD103" s="32">
        <f>IF('3b. Individualkosten'!Q109="","",'3b. Individualkosten'!Q109)</f>
        <v>0</v>
      </c>
      <c r="AE103" s="32" t="str">
        <f>IF('3b. Individualkosten'!R109="","",'3b. Individualkosten'!R109)</f>
        <v/>
      </c>
      <c r="AF103" s="32">
        <f>IF('3b. Individualkosten'!S109="","",'3b. Individualkosten'!S109)</f>
        <v>0</v>
      </c>
      <c r="AG103" s="32" t="str">
        <f>IF('3b. Individualkosten'!T109="","",'3b. Individualkosten'!T109)</f>
        <v/>
      </c>
      <c r="AH103" s="32">
        <f>IF('3b. Individualkosten'!U109="","",'3b. Individualkosten'!U109)</f>
        <v>0</v>
      </c>
      <c r="AI103" s="32" t="str">
        <f>IF('3b. Individualkosten'!V109="","",'3b. Individualkosten'!V109)</f>
        <v/>
      </c>
      <c r="AJ103" s="32">
        <f>IF('3b. Individualkosten'!W109="","",'3b. Individualkosten'!W109)</f>
        <v>0</v>
      </c>
      <c r="AK103" s="32">
        <f>IF('3b. Individualkosten'!X109="","",'3b. Individualkosten'!X109)</f>
        <v>0</v>
      </c>
      <c r="AL103" s="32" t="str">
        <f>IF('3b. Individualkosten'!Y109="","",'3b. Individualkosten'!Y109)</f>
        <v/>
      </c>
      <c r="AM103" s="32" t="str">
        <f>IF('3b. Individualkosten'!Z109="","",'3b. Individualkosten'!Z109)</f>
        <v/>
      </c>
      <c r="AN103" s="32" t="str">
        <f>IF('3b. Individualkosten'!AB109="","",'3b. Individualkosten'!AB109)</f>
        <v/>
      </c>
      <c r="AP103" s="34" t="str">
        <f>IF('4.2 Mitnutzungsquote'!K110="","",'4.2 Mitnutzungsquote'!M110)</f>
        <v/>
      </c>
      <c r="AQ103" s="34" t="str">
        <f>IF('4.2 Mitnutzungsquote'!$K110="","",'4.2 Mitnutzungsquote'!N110)</f>
        <v/>
      </c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X103" t="str">
        <f>IF('5. Bündelung zu Paketen'!$H129="","",IF('5. Bündelung zu Paketen'!$E$9="Nein","Ohne Paket",'5. Bündelung zu Paketen'!M129))</f>
        <v/>
      </c>
      <c r="BY103" t="str">
        <f>IF('5. Bündelung zu Paketen'!$H129="","",'5. Bündelung zu Paketen'!N129)</f>
        <v/>
      </c>
      <c r="BZ103" t="str">
        <f>IF('5. Bündelung zu Paketen'!P129="","",'5. Bündelung zu Paketen'!P129)</f>
        <v/>
      </c>
      <c r="CB103" s="34" t="str">
        <f t="shared" si="2"/>
        <v/>
      </c>
      <c r="CC103" s="38" t="str">
        <f t="shared" si="3"/>
        <v/>
      </c>
    </row>
    <row r="104" spans="1:81" x14ac:dyDescent="0.3">
      <c r="A104">
        <v>97</v>
      </c>
      <c r="B104" t="str">
        <f>IF('2. Erfassung der Leistungen'!B108="","",'2. Erfassung der Leistungen'!B108)</f>
        <v/>
      </c>
      <c r="C104" t="str">
        <f>IF('2. Erfassung der Leistungen'!C108="","",'2. Erfassung der Leistungen'!C108)</f>
        <v/>
      </c>
      <c r="D104" t="str">
        <f>IF('2. Erfassung der Leistungen'!E108="","",'2. Erfassung der Leistungen'!E108)</f>
        <v/>
      </c>
      <c r="E104" t="str">
        <f>IF('2. Erfassung der Leistungen'!F108="","",'2. Erfassung der Leistungen'!F108)</f>
        <v/>
      </c>
      <c r="F104" t="str">
        <f>IF('2. Erfassung der Leistungen'!G108="","",'2. Erfassung der Leistungen'!G108)</f>
        <v/>
      </c>
      <c r="G104" t="str">
        <f>IF('2. Erfassung der Leistungen'!H108="","",'2. Erfassung der Leistungen'!H108)</f>
        <v/>
      </c>
      <c r="H104" t="str">
        <f>IF(D104="","",IF('2. Erfassung der Leistungen'!I108="","",'2. Erfassung der Leistungen'!I108))</f>
        <v/>
      </c>
      <c r="J104" t="str">
        <f>IF($H104="","",'3a. Bewertung der Leistungen'!J114)</f>
        <v/>
      </c>
      <c r="K104" t="str">
        <f>IF(J104="Nein","",IF($H104="","",'3a. Bewertung der Leistungen'!L114))</f>
        <v/>
      </c>
      <c r="L104" t="str">
        <f>IF(J104="Nein","",IF($H104="","",'3a. Bewertung der Leistungen'!M114))</f>
        <v/>
      </c>
      <c r="M104" t="str">
        <f>IF(J104="Nein","",IF($H104="","",'3a. Bewertung der Leistungen'!N114))</f>
        <v/>
      </c>
      <c r="N104" t="str">
        <f>IF(J104="Nein","",IF($H104="","",'3a. Bewertung der Leistungen'!O114))</f>
        <v/>
      </c>
      <c r="O104" t="str">
        <f>IF(J104="Nein","",IF($H104="","",'3a. Bewertung der Leistungen'!P114))</f>
        <v/>
      </c>
      <c r="P104" t="str">
        <f>IF(J104="Nein","",IF($H104="","",'3a. Bewertung der Leistungen'!Q114))</f>
        <v/>
      </c>
      <c r="Q104" t="str">
        <f>IF(J104="Nein","",IF($H104="","",'3a. Bewertung der Leistungen'!R114))</f>
        <v/>
      </c>
      <c r="R104" t="str">
        <f>IF(J104="Nein","",IF($H104="","",'3a. Bewertung der Leistungen'!S114))</f>
        <v/>
      </c>
      <c r="S104" t="str">
        <f>IF(J104="Nein","",IF($H104="","",'3a. Bewertung der Leistungen'!T114))</f>
        <v/>
      </c>
      <c r="T104" t="str">
        <f>IF(J104="Nein","",IF($H104="","",'3a. Bewertung der Leistungen'!U114))</f>
        <v/>
      </c>
      <c r="U104" t="str">
        <f>IF(J104="Nein","",IF($H104="","",'3a. Bewertung der Leistungen'!V114))</f>
        <v/>
      </c>
      <c r="V104" t="str">
        <f>IF(J104="Nein","",IF($H104="","",'3a. Bewertung der Leistungen'!X114))</f>
        <v/>
      </c>
      <c r="W104" t="str">
        <f>IF($H104="","",'3a. Bewertung der Leistungen'!Z114)</f>
        <v/>
      </c>
      <c r="Y104" t="str">
        <f>IF('3b. Individualkosten'!L110="","",'3b. Individualkosten'!L110)</f>
        <v/>
      </c>
      <c r="Z104" s="32" t="str">
        <f>IF('3b. Individualkosten'!M110="","",'3b. Individualkosten'!M110)</f>
        <v/>
      </c>
      <c r="AA104" s="33" t="str">
        <f>IF('3b. Individualkosten'!N110="","",'3b. Individualkosten'!N110)</f>
        <v/>
      </c>
      <c r="AB104" s="33" t="str">
        <f>IF('3b. Individualkosten'!O110="","",'3b. Individualkosten'!O110)</f>
        <v/>
      </c>
      <c r="AC104" s="32">
        <f>IF('3b. Individualkosten'!P110="","",'3b. Individualkosten'!P110)</f>
        <v>0</v>
      </c>
      <c r="AD104" s="32">
        <f>IF('3b. Individualkosten'!Q110="","",'3b. Individualkosten'!Q110)</f>
        <v>0</v>
      </c>
      <c r="AE104" s="32" t="str">
        <f>IF('3b. Individualkosten'!R110="","",'3b. Individualkosten'!R110)</f>
        <v/>
      </c>
      <c r="AF104" s="32">
        <f>IF('3b. Individualkosten'!S110="","",'3b. Individualkosten'!S110)</f>
        <v>0</v>
      </c>
      <c r="AG104" s="32" t="str">
        <f>IF('3b. Individualkosten'!T110="","",'3b. Individualkosten'!T110)</f>
        <v/>
      </c>
      <c r="AH104" s="32">
        <f>IF('3b. Individualkosten'!U110="","",'3b. Individualkosten'!U110)</f>
        <v>0</v>
      </c>
      <c r="AI104" s="32" t="str">
        <f>IF('3b. Individualkosten'!V110="","",'3b. Individualkosten'!V110)</f>
        <v/>
      </c>
      <c r="AJ104" s="32">
        <f>IF('3b. Individualkosten'!W110="","",'3b. Individualkosten'!W110)</f>
        <v>0</v>
      </c>
      <c r="AK104" s="32">
        <f>IF('3b. Individualkosten'!X110="","",'3b. Individualkosten'!X110)</f>
        <v>0</v>
      </c>
      <c r="AL104" s="32" t="str">
        <f>IF('3b. Individualkosten'!Y110="","",'3b. Individualkosten'!Y110)</f>
        <v/>
      </c>
      <c r="AM104" s="32" t="str">
        <f>IF('3b. Individualkosten'!Z110="","",'3b. Individualkosten'!Z110)</f>
        <v/>
      </c>
      <c r="AN104" s="32" t="str">
        <f>IF('3b. Individualkosten'!AB110="","",'3b. Individualkosten'!AB110)</f>
        <v/>
      </c>
      <c r="AP104" s="34" t="str">
        <f>IF('4.2 Mitnutzungsquote'!K111="","",'4.2 Mitnutzungsquote'!M111)</f>
        <v/>
      </c>
      <c r="AQ104" s="34" t="str">
        <f>IF('4.2 Mitnutzungsquote'!$K111="","",'4.2 Mitnutzungsquote'!N111)</f>
        <v/>
      </c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X104" t="str">
        <f>IF('5. Bündelung zu Paketen'!$H130="","",IF('5. Bündelung zu Paketen'!$E$9="Nein","Ohne Paket",'5. Bündelung zu Paketen'!M130))</f>
        <v/>
      </c>
      <c r="BY104" t="str">
        <f>IF('5. Bündelung zu Paketen'!$H130="","",'5. Bündelung zu Paketen'!N130)</f>
        <v/>
      </c>
      <c r="BZ104" t="str">
        <f>IF('5. Bündelung zu Paketen'!P130="","",'5. Bündelung zu Paketen'!P130)</f>
        <v/>
      </c>
      <c r="CB104" s="34" t="str">
        <f t="shared" si="2"/>
        <v/>
      </c>
      <c r="CC104" s="38" t="str">
        <f t="shared" si="3"/>
        <v/>
      </c>
    </row>
    <row r="105" spans="1:81" x14ac:dyDescent="0.3">
      <c r="A105">
        <v>98</v>
      </c>
      <c r="B105" t="str">
        <f>IF('2. Erfassung der Leistungen'!B109="","",'2. Erfassung der Leistungen'!B109)</f>
        <v/>
      </c>
      <c r="C105" t="str">
        <f>IF('2. Erfassung der Leistungen'!C109="","",'2. Erfassung der Leistungen'!C109)</f>
        <v/>
      </c>
      <c r="D105" t="str">
        <f>IF('2. Erfassung der Leistungen'!E109="","",'2. Erfassung der Leistungen'!E109)</f>
        <v/>
      </c>
      <c r="E105" t="str">
        <f>IF('2. Erfassung der Leistungen'!F109="","",'2. Erfassung der Leistungen'!F109)</f>
        <v/>
      </c>
      <c r="F105" t="str">
        <f>IF('2. Erfassung der Leistungen'!G109="","",'2. Erfassung der Leistungen'!G109)</f>
        <v/>
      </c>
      <c r="G105" t="str">
        <f>IF('2. Erfassung der Leistungen'!H109="","",'2. Erfassung der Leistungen'!H109)</f>
        <v/>
      </c>
      <c r="H105" t="str">
        <f>IF(D105="","",IF('2. Erfassung der Leistungen'!I109="","",'2. Erfassung der Leistungen'!I109))</f>
        <v/>
      </c>
      <c r="J105" t="str">
        <f>IF($H105="","",'3a. Bewertung der Leistungen'!J115)</f>
        <v/>
      </c>
      <c r="K105" t="str">
        <f>IF(J105="Nein","",IF($H105="","",'3a. Bewertung der Leistungen'!L115))</f>
        <v/>
      </c>
      <c r="L105" t="str">
        <f>IF(J105="Nein","",IF($H105="","",'3a. Bewertung der Leistungen'!M115))</f>
        <v/>
      </c>
      <c r="M105" t="str">
        <f>IF(J105="Nein","",IF($H105="","",'3a. Bewertung der Leistungen'!N115))</f>
        <v/>
      </c>
      <c r="N105" t="str">
        <f>IF(J105="Nein","",IF($H105="","",'3a. Bewertung der Leistungen'!O115))</f>
        <v/>
      </c>
      <c r="O105" t="str">
        <f>IF(J105="Nein","",IF($H105="","",'3a. Bewertung der Leistungen'!P115))</f>
        <v/>
      </c>
      <c r="P105" t="str">
        <f>IF(J105="Nein","",IF($H105="","",'3a. Bewertung der Leistungen'!Q115))</f>
        <v/>
      </c>
      <c r="Q105" t="str">
        <f>IF(J105="Nein","",IF($H105="","",'3a. Bewertung der Leistungen'!R115))</f>
        <v/>
      </c>
      <c r="R105" t="str">
        <f>IF(J105="Nein","",IF($H105="","",'3a. Bewertung der Leistungen'!S115))</f>
        <v/>
      </c>
      <c r="S105" t="str">
        <f>IF(J105="Nein","",IF($H105="","",'3a. Bewertung der Leistungen'!T115))</f>
        <v/>
      </c>
      <c r="T105" t="str">
        <f>IF(J105="Nein","",IF($H105="","",'3a. Bewertung der Leistungen'!U115))</f>
        <v/>
      </c>
      <c r="U105" t="str">
        <f>IF(J105="Nein","",IF($H105="","",'3a. Bewertung der Leistungen'!V115))</f>
        <v/>
      </c>
      <c r="V105" t="str">
        <f>IF(J105="Nein","",IF($H105="","",'3a. Bewertung der Leistungen'!X115))</f>
        <v/>
      </c>
      <c r="W105" t="str">
        <f>IF($H105="","",'3a. Bewertung der Leistungen'!Z115)</f>
        <v/>
      </c>
      <c r="Y105" t="str">
        <f>IF('3b. Individualkosten'!L111="","",'3b. Individualkosten'!L111)</f>
        <v/>
      </c>
      <c r="Z105" s="32" t="str">
        <f>IF('3b. Individualkosten'!M111="","",'3b. Individualkosten'!M111)</f>
        <v/>
      </c>
      <c r="AA105" s="33" t="str">
        <f>IF('3b. Individualkosten'!N111="","",'3b. Individualkosten'!N111)</f>
        <v/>
      </c>
      <c r="AB105" s="33" t="str">
        <f>IF('3b. Individualkosten'!O111="","",'3b. Individualkosten'!O111)</f>
        <v/>
      </c>
      <c r="AC105" s="32">
        <f>IF('3b. Individualkosten'!P111="","",'3b. Individualkosten'!P111)</f>
        <v>0</v>
      </c>
      <c r="AD105" s="32">
        <f>IF('3b. Individualkosten'!Q111="","",'3b. Individualkosten'!Q111)</f>
        <v>0</v>
      </c>
      <c r="AE105" s="32" t="str">
        <f>IF('3b. Individualkosten'!R111="","",'3b. Individualkosten'!R111)</f>
        <v/>
      </c>
      <c r="AF105" s="32">
        <f>IF('3b. Individualkosten'!S111="","",'3b. Individualkosten'!S111)</f>
        <v>0</v>
      </c>
      <c r="AG105" s="32" t="str">
        <f>IF('3b. Individualkosten'!T111="","",'3b. Individualkosten'!T111)</f>
        <v/>
      </c>
      <c r="AH105" s="32">
        <f>IF('3b. Individualkosten'!U111="","",'3b. Individualkosten'!U111)</f>
        <v>0</v>
      </c>
      <c r="AI105" s="32" t="str">
        <f>IF('3b. Individualkosten'!V111="","",'3b. Individualkosten'!V111)</f>
        <v/>
      </c>
      <c r="AJ105" s="32">
        <f>IF('3b. Individualkosten'!W111="","",'3b. Individualkosten'!W111)</f>
        <v>0</v>
      </c>
      <c r="AK105" s="32">
        <f>IF('3b. Individualkosten'!X111="","",'3b. Individualkosten'!X111)</f>
        <v>0</v>
      </c>
      <c r="AL105" s="32" t="str">
        <f>IF('3b. Individualkosten'!Y111="","",'3b. Individualkosten'!Y111)</f>
        <v/>
      </c>
      <c r="AM105" s="32" t="str">
        <f>IF('3b. Individualkosten'!Z111="","",'3b. Individualkosten'!Z111)</f>
        <v/>
      </c>
      <c r="AN105" s="32" t="str">
        <f>IF('3b. Individualkosten'!AB111="","",'3b. Individualkosten'!AB111)</f>
        <v/>
      </c>
      <c r="AP105" s="34" t="str">
        <f>IF('4.2 Mitnutzungsquote'!K112="","",'4.2 Mitnutzungsquote'!M112)</f>
        <v/>
      </c>
      <c r="AQ105" s="34" t="str">
        <f>IF('4.2 Mitnutzungsquote'!$K112="","",'4.2 Mitnutzungsquote'!N112)</f>
        <v/>
      </c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X105" t="str">
        <f>IF('5. Bündelung zu Paketen'!$H131="","",IF('5. Bündelung zu Paketen'!$E$9="Nein","Ohne Paket",'5. Bündelung zu Paketen'!M131))</f>
        <v/>
      </c>
      <c r="BY105" t="str">
        <f>IF('5. Bündelung zu Paketen'!$H131="","",'5. Bündelung zu Paketen'!N131)</f>
        <v/>
      </c>
      <c r="BZ105" t="str">
        <f>IF('5. Bündelung zu Paketen'!P131="","",'5. Bündelung zu Paketen'!P131)</f>
        <v/>
      </c>
      <c r="CB105" s="34" t="str">
        <f t="shared" si="2"/>
        <v/>
      </c>
      <c r="CC105" s="38" t="str">
        <f t="shared" si="3"/>
        <v/>
      </c>
    </row>
    <row r="106" spans="1:81" x14ac:dyDescent="0.3">
      <c r="A106">
        <v>99</v>
      </c>
      <c r="B106" t="str">
        <f>IF('2. Erfassung der Leistungen'!B110="","",'2. Erfassung der Leistungen'!B110)</f>
        <v/>
      </c>
      <c r="C106" t="str">
        <f>IF('2. Erfassung der Leistungen'!C110="","",'2. Erfassung der Leistungen'!C110)</f>
        <v/>
      </c>
      <c r="D106" t="str">
        <f>IF('2. Erfassung der Leistungen'!E110="","",'2. Erfassung der Leistungen'!E110)</f>
        <v/>
      </c>
      <c r="E106" t="str">
        <f>IF('2. Erfassung der Leistungen'!F110="","",'2. Erfassung der Leistungen'!F110)</f>
        <v/>
      </c>
      <c r="F106" t="str">
        <f>IF('2. Erfassung der Leistungen'!G110="","",'2. Erfassung der Leistungen'!G110)</f>
        <v/>
      </c>
      <c r="G106" t="str">
        <f>IF('2. Erfassung der Leistungen'!H110="","",'2. Erfassung der Leistungen'!H110)</f>
        <v/>
      </c>
      <c r="H106" t="str">
        <f>IF(D106="","",IF('2. Erfassung der Leistungen'!I110="","",'2. Erfassung der Leistungen'!I110))</f>
        <v/>
      </c>
      <c r="J106" t="str">
        <f>IF($H106="","",'3a. Bewertung der Leistungen'!J116)</f>
        <v/>
      </c>
      <c r="K106" t="str">
        <f>IF(J106="Nein","",IF($H106="","",'3a. Bewertung der Leistungen'!L116))</f>
        <v/>
      </c>
      <c r="L106" t="str">
        <f>IF(J106="Nein","",IF($H106="","",'3a. Bewertung der Leistungen'!M116))</f>
        <v/>
      </c>
      <c r="M106" t="str">
        <f>IF(J106="Nein","",IF($H106="","",'3a. Bewertung der Leistungen'!N116))</f>
        <v/>
      </c>
      <c r="N106" t="str">
        <f>IF(J106="Nein","",IF($H106="","",'3a. Bewertung der Leistungen'!O116))</f>
        <v/>
      </c>
      <c r="O106" t="str">
        <f>IF(J106="Nein","",IF($H106="","",'3a. Bewertung der Leistungen'!P116))</f>
        <v/>
      </c>
      <c r="P106" t="str">
        <f>IF(J106="Nein","",IF($H106="","",'3a. Bewertung der Leistungen'!Q116))</f>
        <v/>
      </c>
      <c r="Q106" t="str">
        <f>IF(J106="Nein","",IF($H106="","",'3a. Bewertung der Leistungen'!R116))</f>
        <v/>
      </c>
      <c r="R106" t="str">
        <f>IF(J106="Nein","",IF($H106="","",'3a. Bewertung der Leistungen'!S116))</f>
        <v/>
      </c>
      <c r="S106" t="str">
        <f>IF(J106="Nein","",IF($H106="","",'3a. Bewertung der Leistungen'!T116))</f>
        <v/>
      </c>
      <c r="T106" t="str">
        <f>IF(J106="Nein","",IF($H106="","",'3a. Bewertung der Leistungen'!U116))</f>
        <v/>
      </c>
      <c r="U106" t="str">
        <f>IF(J106="Nein","",IF($H106="","",'3a. Bewertung der Leistungen'!V116))</f>
        <v/>
      </c>
      <c r="V106" t="str">
        <f>IF(J106="Nein","",IF($H106="","",'3a. Bewertung der Leistungen'!X116))</f>
        <v/>
      </c>
      <c r="W106" t="str">
        <f>IF($H106="","",'3a. Bewertung der Leistungen'!Z116)</f>
        <v/>
      </c>
      <c r="Y106" t="str">
        <f>IF('3b. Individualkosten'!L112="","",'3b. Individualkosten'!L112)</f>
        <v/>
      </c>
      <c r="Z106" s="32" t="str">
        <f>IF('3b. Individualkosten'!M112="","",'3b. Individualkosten'!M112)</f>
        <v/>
      </c>
      <c r="AA106" s="33" t="str">
        <f>IF('3b. Individualkosten'!N112="","",'3b. Individualkosten'!N112)</f>
        <v/>
      </c>
      <c r="AB106" s="33" t="str">
        <f>IF('3b. Individualkosten'!O112="","",'3b. Individualkosten'!O112)</f>
        <v/>
      </c>
      <c r="AC106" s="32">
        <f>IF('3b. Individualkosten'!P112="","",'3b. Individualkosten'!P112)</f>
        <v>0</v>
      </c>
      <c r="AD106" s="32">
        <f>IF('3b. Individualkosten'!Q112="","",'3b. Individualkosten'!Q112)</f>
        <v>0</v>
      </c>
      <c r="AE106" s="32" t="str">
        <f>IF('3b. Individualkosten'!R112="","",'3b. Individualkosten'!R112)</f>
        <v/>
      </c>
      <c r="AF106" s="32">
        <f>IF('3b. Individualkosten'!S112="","",'3b. Individualkosten'!S112)</f>
        <v>0</v>
      </c>
      <c r="AG106" s="32" t="str">
        <f>IF('3b. Individualkosten'!T112="","",'3b. Individualkosten'!T112)</f>
        <v/>
      </c>
      <c r="AH106" s="32">
        <f>IF('3b. Individualkosten'!U112="","",'3b. Individualkosten'!U112)</f>
        <v>0</v>
      </c>
      <c r="AI106" s="32" t="str">
        <f>IF('3b. Individualkosten'!V112="","",'3b. Individualkosten'!V112)</f>
        <v/>
      </c>
      <c r="AJ106" s="32">
        <f>IF('3b. Individualkosten'!W112="","",'3b. Individualkosten'!W112)</f>
        <v>0</v>
      </c>
      <c r="AK106" s="32">
        <f>IF('3b. Individualkosten'!X112="","",'3b. Individualkosten'!X112)</f>
        <v>0</v>
      </c>
      <c r="AL106" s="32" t="str">
        <f>IF('3b. Individualkosten'!Y112="","",'3b. Individualkosten'!Y112)</f>
        <v/>
      </c>
      <c r="AM106" s="32" t="str">
        <f>IF('3b. Individualkosten'!Z112="","",'3b. Individualkosten'!Z112)</f>
        <v/>
      </c>
      <c r="AN106" s="32" t="str">
        <f>IF('3b. Individualkosten'!AB112="","",'3b. Individualkosten'!AB112)</f>
        <v/>
      </c>
      <c r="AP106" s="34" t="str">
        <f>IF('4.2 Mitnutzungsquote'!K113="","",'4.2 Mitnutzungsquote'!M113)</f>
        <v/>
      </c>
      <c r="AQ106" s="34" t="str">
        <f>IF('4.2 Mitnutzungsquote'!$K113="","",'4.2 Mitnutzungsquote'!N113)</f>
        <v/>
      </c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X106" t="str">
        <f>IF('5. Bündelung zu Paketen'!$H132="","",IF('5. Bündelung zu Paketen'!$E$9="Nein","Ohne Paket",'5. Bündelung zu Paketen'!M132))</f>
        <v/>
      </c>
      <c r="BY106" t="str">
        <f>IF('5. Bündelung zu Paketen'!$H132="","",'5. Bündelung zu Paketen'!N132)</f>
        <v/>
      </c>
      <c r="BZ106" t="str">
        <f>IF('5. Bündelung zu Paketen'!P132="","",'5. Bündelung zu Paketen'!P132)</f>
        <v/>
      </c>
      <c r="CB106" s="34" t="str">
        <f t="shared" si="2"/>
        <v/>
      </c>
      <c r="CC106" s="38" t="str">
        <f t="shared" si="3"/>
        <v/>
      </c>
    </row>
    <row r="107" spans="1:81" x14ac:dyDescent="0.3">
      <c r="A107">
        <v>100</v>
      </c>
      <c r="B107" t="str">
        <f>IF('2. Erfassung der Leistungen'!B111="","",'2. Erfassung der Leistungen'!B111)</f>
        <v/>
      </c>
      <c r="C107" t="str">
        <f>IF('2. Erfassung der Leistungen'!C111="","",'2. Erfassung der Leistungen'!C111)</f>
        <v/>
      </c>
      <c r="D107" t="str">
        <f>IF('2. Erfassung der Leistungen'!E111="","",'2. Erfassung der Leistungen'!E111)</f>
        <v/>
      </c>
      <c r="E107" t="str">
        <f>IF('2. Erfassung der Leistungen'!F111="","",'2. Erfassung der Leistungen'!F111)</f>
        <v/>
      </c>
      <c r="F107" t="str">
        <f>IF('2. Erfassung der Leistungen'!G111="","",'2. Erfassung der Leistungen'!G111)</f>
        <v/>
      </c>
      <c r="G107" t="str">
        <f>IF('2. Erfassung der Leistungen'!H111="","",'2. Erfassung der Leistungen'!H111)</f>
        <v/>
      </c>
      <c r="H107" t="str">
        <f>IF(D107="","",IF('2. Erfassung der Leistungen'!I111="","",'2. Erfassung der Leistungen'!I111))</f>
        <v/>
      </c>
      <c r="J107" t="str">
        <f>IF($H107="","",'3a. Bewertung der Leistungen'!J117)</f>
        <v/>
      </c>
      <c r="K107" t="str">
        <f>IF(J107="Nein","",IF($H107="","",'3a. Bewertung der Leistungen'!L117))</f>
        <v/>
      </c>
      <c r="L107" t="str">
        <f>IF(J107="Nein","",IF($H107="","",'3a. Bewertung der Leistungen'!M117))</f>
        <v/>
      </c>
      <c r="M107" t="str">
        <f>IF(J107="Nein","",IF($H107="","",'3a. Bewertung der Leistungen'!N117))</f>
        <v/>
      </c>
      <c r="N107" t="str">
        <f>IF(J107="Nein","",IF($H107="","",'3a. Bewertung der Leistungen'!O117))</f>
        <v/>
      </c>
      <c r="O107" t="str">
        <f>IF(J107="Nein","",IF($H107="","",'3a. Bewertung der Leistungen'!P117))</f>
        <v/>
      </c>
      <c r="P107" t="str">
        <f>IF(J107="Nein","",IF($H107="","",'3a. Bewertung der Leistungen'!Q117))</f>
        <v/>
      </c>
      <c r="Q107" t="str">
        <f>IF(J107="Nein","",IF($H107="","",'3a. Bewertung der Leistungen'!R117))</f>
        <v/>
      </c>
      <c r="R107" t="str">
        <f>IF(J107="Nein","",IF($H107="","",'3a. Bewertung der Leistungen'!S117))</f>
        <v/>
      </c>
      <c r="S107" t="str">
        <f>IF(J107="Nein","",IF($H107="","",'3a. Bewertung der Leistungen'!T117))</f>
        <v/>
      </c>
      <c r="T107" t="str">
        <f>IF(J107="Nein","",IF($H107="","",'3a. Bewertung der Leistungen'!U117))</f>
        <v/>
      </c>
      <c r="U107" t="str">
        <f>IF(J107="Nein","",IF($H107="","",'3a. Bewertung der Leistungen'!V117))</f>
        <v/>
      </c>
      <c r="V107" t="str">
        <f>IF(J107="Nein","",IF($H107="","",'3a. Bewertung der Leistungen'!X117))</f>
        <v/>
      </c>
      <c r="W107" t="str">
        <f>IF($H107="","",'3a. Bewertung der Leistungen'!Z117)</f>
        <v/>
      </c>
      <c r="Y107" t="str">
        <f>IF('3b. Individualkosten'!L113="","",'3b. Individualkosten'!L113)</f>
        <v/>
      </c>
      <c r="Z107" s="32" t="str">
        <f>IF('3b. Individualkosten'!M113="","",'3b. Individualkosten'!M113)</f>
        <v/>
      </c>
      <c r="AA107" s="33" t="str">
        <f>IF('3b. Individualkosten'!N113="","",'3b. Individualkosten'!N113)</f>
        <v/>
      </c>
      <c r="AB107" s="33" t="str">
        <f>IF('3b. Individualkosten'!O113="","",'3b. Individualkosten'!O113)</f>
        <v/>
      </c>
      <c r="AC107" s="32">
        <f>IF('3b. Individualkosten'!P113="","",'3b. Individualkosten'!P113)</f>
        <v>0</v>
      </c>
      <c r="AD107" s="32">
        <f>IF('3b. Individualkosten'!Q113="","",'3b. Individualkosten'!Q113)</f>
        <v>0</v>
      </c>
      <c r="AE107" s="32" t="str">
        <f>IF('3b. Individualkosten'!R113="","",'3b. Individualkosten'!R113)</f>
        <v/>
      </c>
      <c r="AF107" s="32">
        <f>IF('3b. Individualkosten'!S113="","",'3b. Individualkosten'!S113)</f>
        <v>0</v>
      </c>
      <c r="AG107" s="32" t="str">
        <f>IF('3b. Individualkosten'!T113="","",'3b. Individualkosten'!T113)</f>
        <v/>
      </c>
      <c r="AH107" s="32">
        <f>IF('3b. Individualkosten'!U113="","",'3b. Individualkosten'!U113)</f>
        <v>0</v>
      </c>
      <c r="AI107" s="32" t="str">
        <f>IF('3b. Individualkosten'!V113="","",'3b. Individualkosten'!V113)</f>
        <v/>
      </c>
      <c r="AJ107" s="32">
        <f>IF('3b. Individualkosten'!W113="","",'3b. Individualkosten'!W113)</f>
        <v>0</v>
      </c>
      <c r="AK107" s="32">
        <f>IF('3b. Individualkosten'!X113="","",'3b. Individualkosten'!X113)</f>
        <v>0</v>
      </c>
      <c r="AL107" s="32" t="str">
        <f>IF('3b. Individualkosten'!Y113="","",'3b. Individualkosten'!Y113)</f>
        <v/>
      </c>
      <c r="AM107" s="32" t="str">
        <f>IF('3b. Individualkosten'!Z113="","",'3b. Individualkosten'!Z113)</f>
        <v/>
      </c>
      <c r="AN107" s="32" t="str">
        <f>IF('3b. Individualkosten'!AB113="","",'3b. Individualkosten'!AB113)</f>
        <v/>
      </c>
      <c r="AP107" s="34" t="str">
        <f>IF('4.2 Mitnutzungsquote'!K114="","",'4.2 Mitnutzungsquote'!M114)</f>
        <v/>
      </c>
      <c r="AQ107" s="34" t="str">
        <f>IF('4.2 Mitnutzungsquote'!$K114="","",'4.2 Mitnutzungsquote'!N114)</f>
        <v/>
      </c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X107" t="str">
        <f>IF('5. Bündelung zu Paketen'!$H133="","",IF('5. Bündelung zu Paketen'!$E$9="Nein","Ohne Paket",'5. Bündelung zu Paketen'!M133))</f>
        <v/>
      </c>
      <c r="BY107" t="str">
        <f>IF('5. Bündelung zu Paketen'!$H133="","",'5. Bündelung zu Paketen'!N133)</f>
        <v/>
      </c>
      <c r="BZ107" t="str">
        <f>IF('5. Bündelung zu Paketen'!P133="","",'5. Bündelung zu Paketen'!P133)</f>
        <v/>
      </c>
      <c r="CB107" s="34" t="str">
        <f t="shared" si="2"/>
        <v/>
      </c>
      <c r="CC107" s="38" t="str">
        <f t="shared" si="3"/>
        <v/>
      </c>
    </row>
    <row r="108" spans="1:81" x14ac:dyDescent="0.3">
      <c r="A108">
        <v>101</v>
      </c>
      <c r="B108" t="str">
        <f>IF('2. Erfassung der Leistungen'!B112="","",'2. Erfassung der Leistungen'!B112)</f>
        <v/>
      </c>
      <c r="C108" t="str">
        <f>IF('2. Erfassung der Leistungen'!C112="","",'2. Erfassung der Leistungen'!C112)</f>
        <v/>
      </c>
      <c r="D108" t="str">
        <f>IF('2. Erfassung der Leistungen'!E112="","",'2. Erfassung der Leistungen'!E112)</f>
        <v/>
      </c>
      <c r="E108" t="str">
        <f>IF('2. Erfassung der Leistungen'!F112="","",'2. Erfassung der Leistungen'!F112)</f>
        <v/>
      </c>
      <c r="F108" t="str">
        <f>IF('2. Erfassung der Leistungen'!G112="","",'2. Erfassung der Leistungen'!G112)</f>
        <v/>
      </c>
      <c r="G108" t="str">
        <f>IF('2. Erfassung der Leistungen'!H112="","",'2. Erfassung der Leistungen'!H112)</f>
        <v/>
      </c>
      <c r="H108" t="str">
        <f>IF(D108="","",IF('2. Erfassung der Leistungen'!I112="","",'2. Erfassung der Leistungen'!I112))</f>
        <v/>
      </c>
      <c r="J108" t="str">
        <f>IF($H108="","",'3a. Bewertung der Leistungen'!J118)</f>
        <v/>
      </c>
      <c r="K108" t="str">
        <f>IF(J108="Nein","",IF($H108="","",'3a. Bewertung der Leistungen'!L118))</f>
        <v/>
      </c>
      <c r="L108" t="str">
        <f>IF(J108="Nein","",IF($H108="","",'3a. Bewertung der Leistungen'!M118))</f>
        <v/>
      </c>
      <c r="M108" t="str">
        <f>IF(J108="Nein","",IF($H108="","",'3a. Bewertung der Leistungen'!N118))</f>
        <v/>
      </c>
      <c r="N108" t="str">
        <f>IF(J108="Nein","",IF($H108="","",'3a. Bewertung der Leistungen'!O118))</f>
        <v/>
      </c>
      <c r="O108" t="str">
        <f>IF(J108="Nein","",IF($H108="","",'3a. Bewertung der Leistungen'!P118))</f>
        <v/>
      </c>
      <c r="P108" t="str">
        <f>IF(J108="Nein","",IF($H108="","",'3a. Bewertung der Leistungen'!Q118))</f>
        <v/>
      </c>
      <c r="Q108" t="str">
        <f>IF(J108="Nein","",IF($H108="","",'3a. Bewertung der Leistungen'!R118))</f>
        <v/>
      </c>
      <c r="R108" t="str">
        <f>IF(J108="Nein","",IF($H108="","",'3a. Bewertung der Leistungen'!S118))</f>
        <v/>
      </c>
      <c r="S108" t="str">
        <f>IF(J108="Nein","",IF($H108="","",'3a. Bewertung der Leistungen'!T118))</f>
        <v/>
      </c>
      <c r="T108" t="str">
        <f>IF(J108="Nein","",IF($H108="","",'3a. Bewertung der Leistungen'!U118))</f>
        <v/>
      </c>
      <c r="U108" t="str">
        <f>IF(J108="Nein","",IF($H108="","",'3a. Bewertung der Leistungen'!V118))</f>
        <v/>
      </c>
      <c r="V108" t="str">
        <f>IF(J108="Nein","",IF($H108="","",'3a. Bewertung der Leistungen'!X118))</f>
        <v/>
      </c>
      <c r="W108" t="str">
        <f>IF($H108="","",'3a. Bewertung der Leistungen'!Z118)</f>
        <v/>
      </c>
      <c r="Y108" t="str">
        <f>IF('3b. Individualkosten'!L114="","",'3b. Individualkosten'!L114)</f>
        <v/>
      </c>
      <c r="Z108" s="32" t="str">
        <f>IF('3b. Individualkosten'!M114="","",'3b. Individualkosten'!M114)</f>
        <v/>
      </c>
      <c r="AA108" s="33" t="str">
        <f>IF('3b. Individualkosten'!N114="","",'3b. Individualkosten'!N114)</f>
        <v/>
      </c>
      <c r="AB108" s="33" t="str">
        <f>IF('3b. Individualkosten'!O114="","",'3b. Individualkosten'!O114)</f>
        <v/>
      </c>
      <c r="AC108" s="32">
        <f>IF('3b. Individualkosten'!P114="","",'3b. Individualkosten'!P114)</f>
        <v>0</v>
      </c>
      <c r="AD108" s="32">
        <f>IF('3b. Individualkosten'!Q114="","",'3b. Individualkosten'!Q114)</f>
        <v>0</v>
      </c>
      <c r="AE108" s="32" t="str">
        <f>IF('3b. Individualkosten'!R114="","",'3b. Individualkosten'!R114)</f>
        <v/>
      </c>
      <c r="AF108" s="32">
        <f>IF('3b. Individualkosten'!S114="","",'3b. Individualkosten'!S114)</f>
        <v>0</v>
      </c>
      <c r="AG108" s="32" t="str">
        <f>IF('3b. Individualkosten'!T114="","",'3b. Individualkosten'!T114)</f>
        <v/>
      </c>
      <c r="AH108" s="32">
        <f>IF('3b. Individualkosten'!U114="","",'3b. Individualkosten'!U114)</f>
        <v>0</v>
      </c>
      <c r="AI108" s="32" t="str">
        <f>IF('3b. Individualkosten'!V114="","",'3b. Individualkosten'!V114)</f>
        <v/>
      </c>
      <c r="AJ108" s="32">
        <f>IF('3b. Individualkosten'!W114="","",'3b. Individualkosten'!W114)</f>
        <v>0</v>
      </c>
      <c r="AK108" s="32">
        <f>IF('3b. Individualkosten'!X114="","",'3b. Individualkosten'!X114)</f>
        <v>0</v>
      </c>
      <c r="AL108" s="32" t="str">
        <f>IF('3b. Individualkosten'!Y114="","",'3b. Individualkosten'!Y114)</f>
        <v/>
      </c>
      <c r="AM108" s="32" t="str">
        <f>IF('3b. Individualkosten'!Z114="","",'3b. Individualkosten'!Z114)</f>
        <v/>
      </c>
      <c r="AN108" s="32" t="str">
        <f>IF('3b. Individualkosten'!AB114="","",'3b. Individualkosten'!AB114)</f>
        <v/>
      </c>
      <c r="AP108" s="34" t="str">
        <f>IF('4.2 Mitnutzungsquote'!K115="","",'4.2 Mitnutzungsquote'!M115)</f>
        <v/>
      </c>
      <c r="AQ108" s="34" t="str">
        <f>IF('4.2 Mitnutzungsquote'!$K115="","",'4.2 Mitnutzungsquote'!N115)</f>
        <v/>
      </c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X108" t="str">
        <f>IF('5. Bündelung zu Paketen'!$H134="","",IF('5. Bündelung zu Paketen'!$E$9="Nein","Ohne Paket",'5. Bündelung zu Paketen'!M134))</f>
        <v/>
      </c>
      <c r="BY108" t="str">
        <f>IF('5. Bündelung zu Paketen'!$H134="","",'5. Bündelung zu Paketen'!N134)</f>
        <v/>
      </c>
      <c r="BZ108" t="str">
        <f>IF('5. Bündelung zu Paketen'!P134="","",'5. Bündelung zu Paketen'!P134)</f>
        <v/>
      </c>
      <c r="CB108" s="34" t="str">
        <f t="shared" si="2"/>
        <v/>
      </c>
      <c r="CC108" s="38" t="str">
        <f t="shared" si="3"/>
        <v/>
      </c>
    </row>
    <row r="109" spans="1:81" x14ac:dyDescent="0.3">
      <c r="A109">
        <v>102</v>
      </c>
      <c r="B109" t="str">
        <f>IF('2. Erfassung der Leistungen'!B113="","",'2. Erfassung der Leistungen'!B113)</f>
        <v/>
      </c>
      <c r="C109" t="str">
        <f>IF('2. Erfassung der Leistungen'!C113="","",'2. Erfassung der Leistungen'!C113)</f>
        <v/>
      </c>
      <c r="D109" t="str">
        <f>IF('2. Erfassung der Leistungen'!E113="","",'2. Erfassung der Leistungen'!E113)</f>
        <v/>
      </c>
      <c r="E109" t="str">
        <f>IF('2. Erfassung der Leistungen'!F113="","",'2. Erfassung der Leistungen'!F113)</f>
        <v/>
      </c>
      <c r="F109" t="str">
        <f>IF('2. Erfassung der Leistungen'!G113="","",'2. Erfassung der Leistungen'!G113)</f>
        <v/>
      </c>
      <c r="G109" t="str">
        <f>IF('2. Erfassung der Leistungen'!H113="","",'2. Erfassung der Leistungen'!H113)</f>
        <v/>
      </c>
      <c r="H109" t="str">
        <f>IF(D109="","",IF('2. Erfassung der Leistungen'!I113="","",'2. Erfassung der Leistungen'!I113))</f>
        <v/>
      </c>
      <c r="J109" t="str">
        <f>IF($H109="","",'3a. Bewertung der Leistungen'!J119)</f>
        <v/>
      </c>
      <c r="K109" t="str">
        <f>IF(J109="Nein","",IF($H109="","",'3a. Bewertung der Leistungen'!L119))</f>
        <v/>
      </c>
      <c r="L109" t="str">
        <f>IF(J109="Nein","",IF($H109="","",'3a. Bewertung der Leistungen'!M119))</f>
        <v/>
      </c>
      <c r="M109" t="str">
        <f>IF(J109="Nein","",IF($H109="","",'3a. Bewertung der Leistungen'!N119))</f>
        <v/>
      </c>
      <c r="N109" t="str">
        <f>IF(J109="Nein","",IF($H109="","",'3a. Bewertung der Leistungen'!O119))</f>
        <v/>
      </c>
      <c r="O109" t="str">
        <f>IF(J109="Nein","",IF($H109="","",'3a. Bewertung der Leistungen'!P119))</f>
        <v/>
      </c>
      <c r="P109" t="str">
        <f>IF(J109="Nein","",IF($H109="","",'3a. Bewertung der Leistungen'!Q119))</f>
        <v/>
      </c>
      <c r="Q109" t="str">
        <f>IF(J109="Nein","",IF($H109="","",'3a. Bewertung der Leistungen'!R119))</f>
        <v/>
      </c>
      <c r="R109" t="str">
        <f>IF(J109="Nein","",IF($H109="","",'3a. Bewertung der Leistungen'!S119))</f>
        <v/>
      </c>
      <c r="S109" t="str">
        <f>IF(J109="Nein","",IF($H109="","",'3a. Bewertung der Leistungen'!T119))</f>
        <v/>
      </c>
      <c r="T109" t="str">
        <f>IF(J109="Nein","",IF($H109="","",'3a. Bewertung der Leistungen'!U119))</f>
        <v/>
      </c>
      <c r="U109" t="str">
        <f>IF(J109="Nein","",IF($H109="","",'3a. Bewertung der Leistungen'!V119))</f>
        <v/>
      </c>
      <c r="V109" t="str">
        <f>IF(J109="Nein","",IF($H109="","",'3a. Bewertung der Leistungen'!X119))</f>
        <v/>
      </c>
      <c r="W109" t="str">
        <f>IF($H109="","",'3a. Bewertung der Leistungen'!Z119)</f>
        <v/>
      </c>
      <c r="Y109" t="str">
        <f>IF('3b. Individualkosten'!L115="","",'3b. Individualkosten'!L115)</f>
        <v/>
      </c>
      <c r="Z109" s="32" t="str">
        <f>IF('3b. Individualkosten'!M115="","",'3b. Individualkosten'!M115)</f>
        <v/>
      </c>
      <c r="AA109" s="33" t="str">
        <f>IF('3b. Individualkosten'!N115="","",'3b. Individualkosten'!N115)</f>
        <v/>
      </c>
      <c r="AB109" s="33" t="str">
        <f>IF('3b. Individualkosten'!O115="","",'3b. Individualkosten'!O115)</f>
        <v/>
      </c>
      <c r="AC109" s="32">
        <f>IF('3b. Individualkosten'!P115="","",'3b. Individualkosten'!P115)</f>
        <v>0</v>
      </c>
      <c r="AD109" s="32">
        <f>IF('3b. Individualkosten'!Q115="","",'3b. Individualkosten'!Q115)</f>
        <v>0</v>
      </c>
      <c r="AE109" s="32" t="str">
        <f>IF('3b. Individualkosten'!R115="","",'3b. Individualkosten'!R115)</f>
        <v/>
      </c>
      <c r="AF109" s="32">
        <f>IF('3b. Individualkosten'!S115="","",'3b. Individualkosten'!S115)</f>
        <v>0</v>
      </c>
      <c r="AG109" s="32" t="str">
        <f>IF('3b. Individualkosten'!T115="","",'3b. Individualkosten'!T115)</f>
        <v/>
      </c>
      <c r="AH109" s="32">
        <f>IF('3b. Individualkosten'!U115="","",'3b. Individualkosten'!U115)</f>
        <v>0</v>
      </c>
      <c r="AI109" s="32" t="str">
        <f>IF('3b. Individualkosten'!V115="","",'3b. Individualkosten'!V115)</f>
        <v/>
      </c>
      <c r="AJ109" s="32">
        <f>IF('3b. Individualkosten'!W115="","",'3b. Individualkosten'!W115)</f>
        <v>0</v>
      </c>
      <c r="AK109" s="32">
        <f>IF('3b. Individualkosten'!X115="","",'3b. Individualkosten'!X115)</f>
        <v>0</v>
      </c>
      <c r="AL109" s="32" t="str">
        <f>IF('3b. Individualkosten'!Y115="","",'3b. Individualkosten'!Y115)</f>
        <v/>
      </c>
      <c r="AM109" s="32" t="str">
        <f>IF('3b. Individualkosten'!Z115="","",'3b. Individualkosten'!Z115)</f>
        <v/>
      </c>
      <c r="AN109" s="32" t="str">
        <f>IF('3b. Individualkosten'!AB115="","",'3b. Individualkosten'!AB115)</f>
        <v/>
      </c>
      <c r="AP109" s="34" t="str">
        <f>IF('4.2 Mitnutzungsquote'!K116="","",'4.2 Mitnutzungsquote'!M116)</f>
        <v/>
      </c>
      <c r="AQ109" s="34" t="str">
        <f>IF('4.2 Mitnutzungsquote'!$K116="","",'4.2 Mitnutzungsquote'!N116)</f>
        <v/>
      </c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X109" t="str">
        <f>IF('5. Bündelung zu Paketen'!$H135="","",IF('5. Bündelung zu Paketen'!$E$9="Nein","Ohne Paket",'5. Bündelung zu Paketen'!M135))</f>
        <v/>
      </c>
      <c r="BY109" t="str">
        <f>IF('5. Bündelung zu Paketen'!$H135="","",'5. Bündelung zu Paketen'!N135)</f>
        <v/>
      </c>
      <c r="BZ109" t="str">
        <f>IF('5. Bündelung zu Paketen'!P135="","",'5. Bündelung zu Paketen'!P135)</f>
        <v/>
      </c>
      <c r="CB109" s="34" t="str">
        <f t="shared" si="2"/>
        <v/>
      </c>
      <c r="CC109" s="38" t="str">
        <f t="shared" si="3"/>
        <v/>
      </c>
    </row>
    <row r="110" spans="1:81" x14ac:dyDescent="0.3">
      <c r="A110">
        <v>103</v>
      </c>
      <c r="B110" t="str">
        <f>IF('2. Erfassung der Leistungen'!B114="","",'2. Erfassung der Leistungen'!B114)</f>
        <v/>
      </c>
      <c r="C110" t="str">
        <f>IF('2. Erfassung der Leistungen'!C114="","",'2. Erfassung der Leistungen'!C114)</f>
        <v/>
      </c>
      <c r="D110" t="str">
        <f>IF('2. Erfassung der Leistungen'!E114="","",'2. Erfassung der Leistungen'!E114)</f>
        <v/>
      </c>
      <c r="E110" t="str">
        <f>IF('2. Erfassung der Leistungen'!F114="","",'2. Erfassung der Leistungen'!F114)</f>
        <v/>
      </c>
      <c r="F110" t="str">
        <f>IF('2. Erfassung der Leistungen'!G114="","",'2. Erfassung der Leistungen'!G114)</f>
        <v/>
      </c>
      <c r="G110" t="str">
        <f>IF('2. Erfassung der Leistungen'!H114="","",'2. Erfassung der Leistungen'!H114)</f>
        <v/>
      </c>
      <c r="H110" t="str">
        <f>IF(D110="","",IF('2. Erfassung der Leistungen'!I114="","",'2. Erfassung der Leistungen'!I114))</f>
        <v/>
      </c>
      <c r="J110" t="str">
        <f>IF($H110="","",'3a. Bewertung der Leistungen'!J120)</f>
        <v/>
      </c>
      <c r="K110" t="str">
        <f>IF(J110="Nein","",IF($H110="","",'3a. Bewertung der Leistungen'!L120))</f>
        <v/>
      </c>
      <c r="L110" t="str">
        <f>IF(J110="Nein","",IF($H110="","",'3a. Bewertung der Leistungen'!M120))</f>
        <v/>
      </c>
      <c r="M110" t="str">
        <f>IF(J110="Nein","",IF($H110="","",'3a. Bewertung der Leistungen'!N120))</f>
        <v/>
      </c>
      <c r="N110" t="str">
        <f>IF(J110="Nein","",IF($H110="","",'3a. Bewertung der Leistungen'!O120))</f>
        <v/>
      </c>
      <c r="O110" t="str">
        <f>IF(J110="Nein","",IF($H110="","",'3a. Bewertung der Leistungen'!P120))</f>
        <v/>
      </c>
      <c r="P110" t="str">
        <f>IF(J110="Nein","",IF($H110="","",'3a. Bewertung der Leistungen'!Q120))</f>
        <v/>
      </c>
      <c r="Q110" t="str">
        <f>IF(J110="Nein","",IF($H110="","",'3a. Bewertung der Leistungen'!R120))</f>
        <v/>
      </c>
      <c r="R110" t="str">
        <f>IF(J110="Nein","",IF($H110="","",'3a. Bewertung der Leistungen'!S120))</f>
        <v/>
      </c>
      <c r="S110" t="str">
        <f>IF(J110="Nein","",IF($H110="","",'3a. Bewertung der Leistungen'!T120))</f>
        <v/>
      </c>
      <c r="T110" t="str">
        <f>IF(J110="Nein","",IF($H110="","",'3a. Bewertung der Leistungen'!U120))</f>
        <v/>
      </c>
      <c r="U110" t="str">
        <f>IF(J110="Nein","",IF($H110="","",'3a. Bewertung der Leistungen'!V120))</f>
        <v/>
      </c>
      <c r="V110" t="str">
        <f>IF(J110="Nein","",IF($H110="","",'3a. Bewertung der Leistungen'!X120))</f>
        <v/>
      </c>
      <c r="W110" t="str">
        <f>IF($H110="","",'3a. Bewertung der Leistungen'!Z120)</f>
        <v/>
      </c>
      <c r="Y110" t="str">
        <f>IF('3b. Individualkosten'!L116="","",'3b. Individualkosten'!L116)</f>
        <v/>
      </c>
      <c r="Z110" s="32" t="str">
        <f>IF('3b. Individualkosten'!M116="","",'3b. Individualkosten'!M116)</f>
        <v/>
      </c>
      <c r="AA110" s="33" t="str">
        <f>IF('3b. Individualkosten'!N116="","",'3b. Individualkosten'!N116)</f>
        <v/>
      </c>
      <c r="AB110" s="33" t="str">
        <f>IF('3b. Individualkosten'!O116="","",'3b. Individualkosten'!O116)</f>
        <v/>
      </c>
      <c r="AC110" s="32">
        <f>IF('3b. Individualkosten'!P116="","",'3b. Individualkosten'!P116)</f>
        <v>0</v>
      </c>
      <c r="AD110" s="32">
        <f>IF('3b. Individualkosten'!Q116="","",'3b. Individualkosten'!Q116)</f>
        <v>0</v>
      </c>
      <c r="AE110" s="32" t="str">
        <f>IF('3b. Individualkosten'!R116="","",'3b. Individualkosten'!R116)</f>
        <v/>
      </c>
      <c r="AF110" s="32">
        <f>IF('3b. Individualkosten'!S116="","",'3b. Individualkosten'!S116)</f>
        <v>0</v>
      </c>
      <c r="AG110" s="32" t="str">
        <f>IF('3b. Individualkosten'!T116="","",'3b. Individualkosten'!T116)</f>
        <v/>
      </c>
      <c r="AH110" s="32">
        <f>IF('3b. Individualkosten'!U116="","",'3b. Individualkosten'!U116)</f>
        <v>0</v>
      </c>
      <c r="AI110" s="32" t="str">
        <f>IF('3b. Individualkosten'!V116="","",'3b. Individualkosten'!V116)</f>
        <v/>
      </c>
      <c r="AJ110" s="32">
        <f>IF('3b. Individualkosten'!W116="","",'3b. Individualkosten'!W116)</f>
        <v>0</v>
      </c>
      <c r="AK110" s="32">
        <f>IF('3b. Individualkosten'!X116="","",'3b. Individualkosten'!X116)</f>
        <v>0</v>
      </c>
      <c r="AL110" s="32" t="str">
        <f>IF('3b. Individualkosten'!Y116="","",'3b. Individualkosten'!Y116)</f>
        <v/>
      </c>
      <c r="AM110" s="32" t="str">
        <f>IF('3b. Individualkosten'!Z116="","",'3b. Individualkosten'!Z116)</f>
        <v/>
      </c>
      <c r="AN110" s="32" t="str">
        <f>IF('3b. Individualkosten'!AB116="","",'3b. Individualkosten'!AB116)</f>
        <v/>
      </c>
      <c r="AP110" s="34" t="str">
        <f>IF('4.2 Mitnutzungsquote'!K117="","",'4.2 Mitnutzungsquote'!M117)</f>
        <v/>
      </c>
      <c r="AQ110" s="34" t="str">
        <f>IF('4.2 Mitnutzungsquote'!$K117="","",'4.2 Mitnutzungsquote'!N117)</f>
        <v/>
      </c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X110" t="str">
        <f>IF('5. Bündelung zu Paketen'!$H136="","",IF('5. Bündelung zu Paketen'!$E$9="Nein","Ohne Paket",'5. Bündelung zu Paketen'!M136))</f>
        <v/>
      </c>
      <c r="BY110" t="str">
        <f>IF('5. Bündelung zu Paketen'!$H136="","",'5. Bündelung zu Paketen'!N136)</f>
        <v/>
      </c>
      <c r="BZ110" t="str">
        <f>IF('5. Bündelung zu Paketen'!P136="","",'5. Bündelung zu Paketen'!P136)</f>
        <v/>
      </c>
      <c r="CB110" s="34" t="str">
        <f t="shared" si="2"/>
        <v/>
      </c>
      <c r="CC110" s="38" t="str">
        <f t="shared" si="3"/>
        <v/>
      </c>
    </row>
    <row r="111" spans="1:81" x14ac:dyDescent="0.3">
      <c r="A111">
        <v>104</v>
      </c>
      <c r="B111" t="str">
        <f>IF('2. Erfassung der Leistungen'!B115="","",'2. Erfassung der Leistungen'!B115)</f>
        <v/>
      </c>
      <c r="C111" t="str">
        <f>IF('2. Erfassung der Leistungen'!C115="","",'2. Erfassung der Leistungen'!C115)</f>
        <v/>
      </c>
      <c r="D111" t="str">
        <f>IF('2. Erfassung der Leistungen'!E115="","",'2. Erfassung der Leistungen'!E115)</f>
        <v/>
      </c>
      <c r="E111" t="str">
        <f>IF('2. Erfassung der Leistungen'!F115="","",'2. Erfassung der Leistungen'!F115)</f>
        <v/>
      </c>
      <c r="F111" t="str">
        <f>IF('2. Erfassung der Leistungen'!G115="","",'2. Erfassung der Leistungen'!G115)</f>
        <v/>
      </c>
      <c r="G111" t="str">
        <f>IF('2. Erfassung der Leistungen'!H115="","",'2. Erfassung der Leistungen'!H115)</f>
        <v/>
      </c>
      <c r="H111" t="str">
        <f>IF(D111="","",IF('2. Erfassung der Leistungen'!I115="","",'2. Erfassung der Leistungen'!I115))</f>
        <v/>
      </c>
      <c r="J111" t="str">
        <f>IF($H111="","",'3a. Bewertung der Leistungen'!J121)</f>
        <v/>
      </c>
      <c r="K111" t="str">
        <f>IF(J111="Nein","",IF($H111="","",'3a. Bewertung der Leistungen'!L121))</f>
        <v/>
      </c>
      <c r="L111" t="str">
        <f>IF(J111="Nein","",IF($H111="","",'3a. Bewertung der Leistungen'!M121))</f>
        <v/>
      </c>
      <c r="M111" t="str">
        <f>IF(J111="Nein","",IF($H111="","",'3a. Bewertung der Leistungen'!N121))</f>
        <v/>
      </c>
      <c r="N111" t="str">
        <f>IF(J111="Nein","",IF($H111="","",'3a. Bewertung der Leistungen'!O121))</f>
        <v/>
      </c>
      <c r="O111" t="str">
        <f>IF(J111="Nein","",IF($H111="","",'3a. Bewertung der Leistungen'!P121))</f>
        <v/>
      </c>
      <c r="P111" t="str">
        <f>IF(J111="Nein","",IF($H111="","",'3a. Bewertung der Leistungen'!Q121))</f>
        <v/>
      </c>
      <c r="Q111" t="str">
        <f>IF(J111="Nein","",IF($H111="","",'3a. Bewertung der Leistungen'!R121))</f>
        <v/>
      </c>
      <c r="R111" t="str">
        <f>IF(J111="Nein","",IF($H111="","",'3a. Bewertung der Leistungen'!S121))</f>
        <v/>
      </c>
      <c r="S111" t="str">
        <f>IF(J111="Nein","",IF($H111="","",'3a. Bewertung der Leistungen'!T121))</f>
        <v/>
      </c>
      <c r="T111" t="str">
        <f>IF(J111="Nein","",IF($H111="","",'3a. Bewertung der Leistungen'!U121))</f>
        <v/>
      </c>
      <c r="U111" t="str">
        <f>IF(J111="Nein","",IF($H111="","",'3a. Bewertung der Leistungen'!V121))</f>
        <v/>
      </c>
      <c r="V111" t="str">
        <f>IF(J111="Nein","",IF($H111="","",'3a. Bewertung der Leistungen'!X121))</f>
        <v/>
      </c>
      <c r="W111" t="str">
        <f>IF($H111="","",'3a. Bewertung der Leistungen'!Z121)</f>
        <v/>
      </c>
      <c r="Y111" t="str">
        <f>IF('3b. Individualkosten'!L117="","",'3b. Individualkosten'!L117)</f>
        <v/>
      </c>
      <c r="Z111" s="32" t="str">
        <f>IF('3b. Individualkosten'!M117="","",'3b. Individualkosten'!M117)</f>
        <v/>
      </c>
      <c r="AA111" s="33" t="str">
        <f>IF('3b. Individualkosten'!N117="","",'3b. Individualkosten'!N117)</f>
        <v/>
      </c>
      <c r="AB111" s="33" t="str">
        <f>IF('3b. Individualkosten'!O117="","",'3b. Individualkosten'!O117)</f>
        <v/>
      </c>
      <c r="AC111" s="32">
        <f>IF('3b. Individualkosten'!P117="","",'3b. Individualkosten'!P117)</f>
        <v>0</v>
      </c>
      <c r="AD111" s="32">
        <f>IF('3b. Individualkosten'!Q117="","",'3b. Individualkosten'!Q117)</f>
        <v>0</v>
      </c>
      <c r="AE111" s="32" t="str">
        <f>IF('3b. Individualkosten'!R117="","",'3b. Individualkosten'!R117)</f>
        <v/>
      </c>
      <c r="AF111" s="32">
        <f>IF('3b. Individualkosten'!S117="","",'3b. Individualkosten'!S117)</f>
        <v>0</v>
      </c>
      <c r="AG111" s="32" t="str">
        <f>IF('3b. Individualkosten'!T117="","",'3b. Individualkosten'!T117)</f>
        <v/>
      </c>
      <c r="AH111" s="32">
        <f>IF('3b. Individualkosten'!U117="","",'3b. Individualkosten'!U117)</f>
        <v>0</v>
      </c>
      <c r="AI111" s="32" t="str">
        <f>IF('3b. Individualkosten'!V117="","",'3b. Individualkosten'!V117)</f>
        <v/>
      </c>
      <c r="AJ111" s="32">
        <f>IF('3b. Individualkosten'!W117="","",'3b. Individualkosten'!W117)</f>
        <v>0</v>
      </c>
      <c r="AK111" s="32">
        <f>IF('3b. Individualkosten'!X117="","",'3b. Individualkosten'!X117)</f>
        <v>0</v>
      </c>
      <c r="AL111" s="32" t="str">
        <f>IF('3b. Individualkosten'!Y117="","",'3b. Individualkosten'!Y117)</f>
        <v/>
      </c>
      <c r="AM111" s="32" t="str">
        <f>IF('3b. Individualkosten'!Z117="","",'3b. Individualkosten'!Z117)</f>
        <v/>
      </c>
      <c r="AN111" s="32" t="str">
        <f>IF('3b. Individualkosten'!AB117="","",'3b. Individualkosten'!AB117)</f>
        <v/>
      </c>
      <c r="AP111" s="34" t="str">
        <f>IF('4.2 Mitnutzungsquote'!K118="","",'4.2 Mitnutzungsquote'!M118)</f>
        <v/>
      </c>
      <c r="AQ111" s="34" t="str">
        <f>IF('4.2 Mitnutzungsquote'!$K118="","",'4.2 Mitnutzungsquote'!N118)</f>
        <v/>
      </c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X111" t="str">
        <f>IF('5. Bündelung zu Paketen'!$H137="","",IF('5. Bündelung zu Paketen'!$E$9="Nein","Ohne Paket",'5. Bündelung zu Paketen'!M137))</f>
        <v/>
      </c>
      <c r="BY111" t="str">
        <f>IF('5. Bündelung zu Paketen'!$H137="","",'5. Bündelung zu Paketen'!N137)</f>
        <v/>
      </c>
      <c r="BZ111" t="str">
        <f>IF('5. Bündelung zu Paketen'!P137="","",'5. Bündelung zu Paketen'!P137)</f>
        <v/>
      </c>
      <c r="CB111" s="34" t="str">
        <f t="shared" si="2"/>
        <v/>
      </c>
      <c r="CC111" s="38" t="str">
        <f t="shared" si="3"/>
        <v/>
      </c>
    </row>
    <row r="112" spans="1:81" x14ac:dyDescent="0.3">
      <c r="A112">
        <v>105</v>
      </c>
      <c r="B112" t="str">
        <f>IF('2. Erfassung der Leistungen'!B116="","",'2. Erfassung der Leistungen'!B116)</f>
        <v/>
      </c>
      <c r="C112" t="str">
        <f>IF('2. Erfassung der Leistungen'!C116="","",'2. Erfassung der Leistungen'!C116)</f>
        <v/>
      </c>
      <c r="D112" t="str">
        <f>IF('2. Erfassung der Leistungen'!E116="","",'2. Erfassung der Leistungen'!E116)</f>
        <v/>
      </c>
      <c r="E112" t="str">
        <f>IF('2. Erfassung der Leistungen'!F116="","",'2. Erfassung der Leistungen'!F116)</f>
        <v/>
      </c>
      <c r="F112" t="str">
        <f>IF('2. Erfassung der Leistungen'!G116="","",'2. Erfassung der Leistungen'!G116)</f>
        <v/>
      </c>
      <c r="G112" t="str">
        <f>IF('2. Erfassung der Leistungen'!H116="","",'2. Erfassung der Leistungen'!H116)</f>
        <v/>
      </c>
      <c r="H112" t="str">
        <f>IF(D112="","",IF('2. Erfassung der Leistungen'!I116="","",'2. Erfassung der Leistungen'!I116))</f>
        <v/>
      </c>
      <c r="J112" t="str">
        <f>IF($H112="","",'3a. Bewertung der Leistungen'!J122)</f>
        <v/>
      </c>
      <c r="K112" t="str">
        <f>IF(J112="Nein","",IF($H112="","",'3a. Bewertung der Leistungen'!L122))</f>
        <v/>
      </c>
      <c r="L112" t="str">
        <f>IF(J112="Nein","",IF($H112="","",'3a. Bewertung der Leistungen'!M122))</f>
        <v/>
      </c>
      <c r="M112" t="str">
        <f>IF(J112="Nein","",IF($H112="","",'3a. Bewertung der Leistungen'!N122))</f>
        <v/>
      </c>
      <c r="N112" t="str">
        <f>IF(J112="Nein","",IF($H112="","",'3a. Bewertung der Leistungen'!O122))</f>
        <v/>
      </c>
      <c r="O112" t="str">
        <f>IF(J112="Nein","",IF($H112="","",'3a. Bewertung der Leistungen'!P122))</f>
        <v/>
      </c>
      <c r="P112" t="str">
        <f>IF(J112="Nein","",IF($H112="","",'3a. Bewertung der Leistungen'!Q122))</f>
        <v/>
      </c>
      <c r="Q112" t="str">
        <f>IF(J112="Nein","",IF($H112="","",'3a. Bewertung der Leistungen'!R122))</f>
        <v/>
      </c>
      <c r="R112" t="str">
        <f>IF(J112="Nein","",IF($H112="","",'3a. Bewertung der Leistungen'!S122))</f>
        <v/>
      </c>
      <c r="S112" t="str">
        <f>IF(J112="Nein","",IF($H112="","",'3a. Bewertung der Leistungen'!T122))</f>
        <v/>
      </c>
      <c r="T112" t="str">
        <f>IF(J112="Nein","",IF($H112="","",'3a. Bewertung der Leistungen'!U122))</f>
        <v/>
      </c>
      <c r="U112" t="str">
        <f>IF(J112="Nein","",IF($H112="","",'3a. Bewertung der Leistungen'!V122))</f>
        <v/>
      </c>
      <c r="V112" t="str">
        <f>IF(J112="Nein","",IF($H112="","",'3a. Bewertung der Leistungen'!X122))</f>
        <v/>
      </c>
      <c r="W112" t="str">
        <f>IF($H112="","",'3a. Bewertung der Leistungen'!Z122)</f>
        <v/>
      </c>
      <c r="Y112" t="str">
        <f>IF('3b. Individualkosten'!L118="","",'3b. Individualkosten'!L118)</f>
        <v/>
      </c>
      <c r="Z112" s="32" t="str">
        <f>IF('3b. Individualkosten'!M118="","",'3b. Individualkosten'!M118)</f>
        <v/>
      </c>
      <c r="AA112" s="33" t="str">
        <f>IF('3b. Individualkosten'!N118="","",'3b. Individualkosten'!N118)</f>
        <v/>
      </c>
      <c r="AB112" s="33" t="str">
        <f>IF('3b. Individualkosten'!O118="","",'3b. Individualkosten'!O118)</f>
        <v/>
      </c>
      <c r="AC112" s="32">
        <f>IF('3b. Individualkosten'!P118="","",'3b. Individualkosten'!P118)</f>
        <v>0</v>
      </c>
      <c r="AD112" s="32">
        <f>IF('3b. Individualkosten'!Q118="","",'3b. Individualkosten'!Q118)</f>
        <v>0</v>
      </c>
      <c r="AE112" s="32" t="str">
        <f>IF('3b. Individualkosten'!R118="","",'3b. Individualkosten'!R118)</f>
        <v/>
      </c>
      <c r="AF112" s="32">
        <f>IF('3b. Individualkosten'!S118="","",'3b. Individualkosten'!S118)</f>
        <v>0</v>
      </c>
      <c r="AG112" s="32" t="str">
        <f>IF('3b. Individualkosten'!T118="","",'3b. Individualkosten'!T118)</f>
        <v/>
      </c>
      <c r="AH112" s="32">
        <f>IF('3b. Individualkosten'!U118="","",'3b. Individualkosten'!U118)</f>
        <v>0</v>
      </c>
      <c r="AI112" s="32" t="str">
        <f>IF('3b. Individualkosten'!V118="","",'3b. Individualkosten'!V118)</f>
        <v/>
      </c>
      <c r="AJ112" s="32">
        <f>IF('3b. Individualkosten'!W118="","",'3b. Individualkosten'!W118)</f>
        <v>0</v>
      </c>
      <c r="AK112" s="32">
        <f>IF('3b. Individualkosten'!X118="","",'3b. Individualkosten'!X118)</f>
        <v>0</v>
      </c>
      <c r="AL112" s="32" t="str">
        <f>IF('3b. Individualkosten'!Y118="","",'3b. Individualkosten'!Y118)</f>
        <v/>
      </c>
      <c r="AM112" s="32" t="str">
        <f>IF('3b. Individualkosten'!Z118="","",'3b. Individualkosten'!Z118)</f>
        <v/>
      </c>
      <c r="AN112" s="32" t="str">
        <f>IF('3b. Individualkosten'!AB118="","",'3b. Individualkosten'!AB118)</f>
        <v/>
      </c>
      <c r="AP112" s="34" t="str">
        <f>IF('4.2 Mitnutzungsquote'!K119="","",'4.2 Mitnutzungsquote'!M119)</f>
        <v/>
      </c>
      <c r="AQ112" s="34" t="str">
        <f>IF('4.2 Mitnutzungsquote'!$K119="","",'4.2 Mitnutzungsquote'!N119)</f>
        <v/>
      </c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X112" t="str">
        <f>IF('5. Bündelung zu Paketen'!$H138="","",IF('5. Bündelung zu Paketen'!$E$9="Nein","Ohne Paket",'5. Bündelung zu Paketen'!M138))</f>
        <v/>
      </c>
      <c r="BY112" t="str">
        <f>IF('5. Bündelung zu Paketen'!$H138="","",'5. Bündelung zu Paketen'!N138)</f>
        <v/>
      </c>
      <c r="BZ112" t="str">
        <f>IF('5. Bündelung zu Paketen'!P138="","",'5. Bündelung zu Paketen'!P138)</f>
        <v/>
      </c>
      <c r="CB112" s="34" t="str">
        <f t="shared" si="2"/>
        <v/>
      </c>
      <c r="CC112" s="38" t="str">
        <f t="shared" si="3"/>
        <v/>
      </c>
    </row>
    <row r="113" spans="1:81" x14ac:dyDescent="0.3">
      <c r="A113">
        <v>106</v>
      </c>
      <c r="B113" t="str">
        <f>IF('2. Erfassung der Leistungen'!B117="","",'2. Erfassung der Leistungen'!B117)</f>
        <v/>
      </c>
      <c r="C113" t="str">
        <f>IF('2. Erfassung der Leistungen'!C117="","",'2. Erfassung der Leistungen'!C117)</f>
        <v/>
      </c>
      <c r="D113" t="str">
        <f>IF('2. Erfassung der Leistungen'!E117="","",'2. Erfassung der Leistungen'!E117)</f>
        <v/>
      </c>
      <c r="E113" t="str">
        <f>IF('2. Erfassung der Leistungen'!F117="","",'2. Erfassung der Leistungen'!F117)</f>
        <v/>
      </c>
      <c r="F113" t="str">
        <f>IF('2. Erfassung der Leistungen'!G117="","",'2. Erfassung der Leistungen'!G117)</f>
        <v/>
      </c>
      <c r="G113" t="str">
        <f>IF('2. Erfassung der Leistungen'!H117="","",'2. Erfassung der Leistungen'!H117)</f>
        <v/>
      </c>
      <c r="H113" t="str">
        <f>IF(D113="","",IF('2. Erfassung der Leistungen'!I117="","",'2. Erfassung der Leistungen'!I117))</f>
        <v/>
      </c>
      <c r="J113" t="str">
        <f>IF($H113="","",'3a. Bewertung der Leistungen'!J123)</f>
        <v/>
      </c>
      <c r="K113" t="str">
        <f>IF(J113="Nein","",IF($H113="","",'3a. Bewertung der Leistungen'!L123))</f>
        <v/>
      </c>
      <c r="L113" t="str">
        <f>IF(J113="Nein","",IF($H113="","",'3a. Bewertung der Leistungen'!M123))</f>
        <v/>
      </c>
      <c r="M113" t="str">
        <f>IF(J113="Nein","",IF($H113="","",'3a. Bewertung der Leistungen'!N123))</f>
        <v/>
      </c>
      <c r="N113" t="str">
        <f>IF(J113="Nein","",IF($H113="","",'3a. Bewertung der Leistungen'!O123))</f>
        <v/>
      </c>
      <c r="O113" t="str">
        <f>IF(J113="Nein","",IF($H113="","",'3a. Bewertung der Leistungen'!P123))</f>
        <v/>
      </c>
      <c r="P113" t="str">
        <f>IF(J113="Nein","",IF($H113="","",'3a. Bewertung der Leistungen'!Q123))</f>
        <v/>
      </c>
      <c r="Q113" t="str">
        <f>IF(J113="Nein","",IF($H113="","",'3a. Bewertung der Leistungen'!R123))</f>
        <v/>
      </c>
      <c r="R113" t="str">
        <f>IF(J113="Nein","",IF($H113="","",'3a. Bewertung der Leistungen'!S123))</f>
        <v/>
      </c>
      <c r="S113" t="str">
        <f>IF(J113="Nein","",IF($H113="","",'3a. Bewertung der Leistungen'!T123))</f>
        <v/>
      </c>
      <c r="T113" t="str">
        <f>IF(J113="Nein","",IF($H113="","",'3a. Bewertung der Leistungen'!U123))</f>
        <v/>
      </c>
      <c r="U113" t="str">
        <f>IF(J113="Nein","",IF($H113="","",'3a. Bewertung der Leistungen'!V123))</f>
        <v/>
      </c>
      <c r="V113" t="str">
        <f>IF(J113="Nein","",IF($H113="","",'3a. Bewertung der Leistungen'!X123))</f>
        <v/>
      </c>
      <c r="W113" t="str">
        <f>IF($H113="","",'3a. Bewertung der Leistungen'!Z123)</f>
        <v/>
      </c>
      <c r="Y113" t="str">
        <f>IF('3b. Individualkosten'!L119="","",'3b. Individualkosten'!L119)</f>
        <v/>
      </c>
      <c r="Z113" s="32" t="str">
        <f>IF('3b. Individualkosten'!M119="","",'3b. Individualkosten'!M119)</f>
        <v/>
      </c>
      <c r="AA113" s="33" t="str">
        <f>IF('3b. Individualkosten'!N119="","",'3b. Individualkosten'!N119)</f>
        <v/>
      </c>
      <c r="AB113" s="33" t="str">
        <f>IF('3b. Individualkosten'!O119="","",'3b. Individualkosten'!O119)</f>
        <v/>
      </c>
      <c r="AC113" s="32">
        <f>IF('3b. Individualkosten'!P119="","",'3b. Individualkosten'!P119)</f>
        <v>0</v>
      </c>
      <c r="AD113" s="32">
        <f>IF('3b. Individualkosten'!Q119="","",'3b. Individualkosten'!Q119)</f>
        <v>0</v>
      </c>
      <c r="AE113" s="32" t="str">
        <f>IF('3b. Individualkosten'!R119="","",'3b. Individualkosten'!R119)</f>
        <v/>
      </c>
      <c r="AF113" s="32">
        <f>IF('3b. Individualkosten'!S119="","",'3b. Individualkosten'!S119)</f>
        <v>0</v>
      </c>
      <c r="AG113" s="32" t="str">
        <f>IF('3b. Individualkosten'!T119="","",'3b. Individualkosten'!T119)</f>
        <v/>
      </c>
      <c r="AH113" s="32">
        <f>IF('3b. Individualkosten'!U119="","",'3b. Individualkosten'!U119)</f>
        <v>0</v>
      </c>
      <c r="AI113" s="32" t="str">
        <f>IF('3b. Individualkosten'!V119="","",'3b. Individualkosten'!V119)</f>
        <v/>
      </c>
      <c r="AJ113" s="32">
        <f>IF('3b. Individualkosten'!W119="","",'3b. Individualkosten'!W119)</f>
        <v>0</v>
      </c>
      <c r="AK113" s="32">
        <f>IF('3b. Individualkosten'!X119="","",'3b. Individualkosten'!X119)</f>
        <v>0</v>
      </c>
      <c r="AL113" s="32" t="str">
        <f>IF('3b. Individualkosten'!Y119="","",'3b. Individualkosten'!Y119)</f>
        <v/>
      </c>
      <c r="AM113" s="32" t="str">
        <f>IF('3b. Individualkosten'!Z119="","",'3b. Individualkosten'!Z119)</f>
        <v/>
      </c>
      <c r="AN113" s="32" t="str">
        <f>IF('3b. Individualkosten'!AB119="","",'3b. Individualkosten'!AB119)</f>
        <v/>
      </c>
      <c r="AP113" s="34" t="str">
        <f>IF('4.2 Mitnutzungsquote'!K120="","",'4.2 Mitnutzungsquote'!M120)</f>
        <v/>
      </c>
      <c r="AQ113" s="34" t="str">
        <f>IF('4.2 Mitnutzungsquote'!$K120="","",'4.2 Mitnutzungsquote'!N120)</f>
        <v/>
      </c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X113" t="str">
        <f>IF('5. Bündelung zu Paketen'!$H139="","",IF('5. Bündelung zu Paketen'!$E$9="Nein","Ohne Paket",'5. Bündelung zu Paketen'!M139))</f>
        <v/>
      </c>
      <c r="BY113" t="str">
        <f>IF('5. Bündelung zu Paketen'!$H139="","",'5. Bündelung zu Paketen'!N139)</f>
        <v/>
      </c>
      <c r="BZ113" t="str">
        <f>IF('5. Bündelung zu Paketen'!P139="","",'5. Bündelung zu Paketen'!P139)</f>
        <v/>
      </c>
      <c r="CB113" s="34" t="str">
        <f t="shared" si="2"/>
        <v/>
      </c>
      <c r="CC113" s="38" t="str">
        <f t="shared" si="3"/>
        <v/>
      </c>
    </row>
    <row r="114" spans="1:81" x14ac:dyDescent="0.3">
      <c r="A114">
        <v>107</v>
      </c>
      <c r="B114" t="str">
        <f>IF('2. Erfassung der Leistungen'!B118="","",'2. Erfassung der Leistungen'!B118)</f>
        <v/>
      </c>
      <c r="C114" t="str">
        <f>IF('2. Erfassung der Leistungen'!C118="","",'2. Erfassung der Leistungen'!C118)</f>
        <v/>
      </c>
      <c r="D114" t="str">
        <f>IF('2. Erfassung der Leistungen'!E118="","",'2. Erfassung der Leistungen'!E118)</f>
        <v/>
      </c>
      <c r="E114" t="str">
        <f>IF('2. Erfassung der Leistungen'!F118="","",'2. Erfassung der Leistungen'!F118)</f>
        <v/>
      </c>
      <c r="F114" t="str">
        <f>IF('2. Erfassung der Leistungen'!G118="","",'2. Erfassung der Leistungen'!G118)</f>
        <v/>
      </c>
      <c r="G114" t="str">
        <f>IF('2. Erfassung der Leistungen'!H118="","",'2. Erfassung der Leistungen'!H118)</f>
        <v/>
      </c>
      <c r="H114" t="str">
        <f>IF(D114="","",IF('2. Erfassung der Leistungen'!I118="","",'2. Erfassung der Leistungen'!I118))</f>
        <v/>
      </c>
      <c r="J114" t="str">
        <f>IF($H114="","",'3a. Bewertung der Leistungen'!J124)</f>
        <v/>
      </c>
      <c r="K114" t="str">
        <f>IF(J114="Nein","",IF($H114="","",'3a. Bewertung der Leistungen'!L124))</f>
        <v/>
      </c>
      <c r="L114" t="str">
        <f>IF(J114="Nein","",IF($H114="","",'3a. Bewertung der Leistungen'!M124))</f>
        <v/>
      </c>
      <c r="M114" t="str">
        <f>IF(J114="Nein","",IF($H114="","",'3a. Bewertung der Leistungen'!N124))</f>
        <v/>
      </c>
      <c r="N114" t="str">
        <f>IF(J114="Nein","",IF($H114="","",'3a. Bewertung der Leistungen'!O124))</f>
        <v/>
      </c>
      <c r="O114" t="str">
        <f>IF(J114="Nein","",IF($H114="","",'3a. Bewertung der Leistungen'!P124))</f>
        <v/>
      </c>
      <c r="P114" t="str">
        <f>IF(J114="Nein","",IF($H114="","",'3a. Bewertung der Leistungen'!Q124))</f>
        <v/>
      </c>
      <c r="Q114" t="str">
        <f>IF(J114="Nein","",IF($H114="","",'3a. Bewertung der Leistungen'!R124))</f>
        <v/>
      </c>
      <c r="R114" t="str">
        <f>IF(J114="Nein","",IF($H114="","",'3a. Bewertung der Leistungen'!S124))</f>
        <v/>
      </c>
      <c r="S114" t="str">
        <f>IF(J114="Nein","",IF($H114="","",'3a. Bewertung der Leistungen'!T124))</f>
        <v/>
      </c>
      <c r="T114" t="str">
        <f>IF(J114="Nein","",IF($H114="","",'3a. Bewertung der Leistungen'!U124))</f>
        <v/>
      </c>
      <c r="U114" t="str">
        <f>IF(J114="Nein","",IF($H114="","",'3a. Bewertung der Leistungen'!V124))</f>
        <v/>
      </c>
      <c r="V114" t="str">
        <f>IF(J114="Nein","",IF($H114="","",'3a. Bewertung der Leistungen'!X124))</f>
        <v/>
      </c>
      <c r="W114" t="str">
        <f>IF($H114="","",'3a. Bewertung der Leistungen'!Z124)</f>
        <v/>
      </c>
      <c r="Y114" t="str">
        <f>IF('3b. Individualkosten'!L120="","",'3b. Individualkosten'!L120)</f>
        <v/>
      </c>
      <c r="Z114" s="32" t="str">
        <f>IF('3b. Individualkosten'!M120="","",'3b. Individualkosten'!M120)</f>
        <v/>
      </c>
      <c r="AA114" s="33" t="str">
        <f>IF('3b. Individualkosten'!N120="","",'3b. Individualkosten'!N120)</f>
        <v/>
      </c>
      <c r="AB114" s="33" t="str">
        <f>IF('3b. Individualkosten'!O120="","",'3b. Individualkosten'!O120)</f>
        <v/>
      </c>
      <c r="AC114" s="32">
        <f>IF('3b. Individualkosten'!P120="","",'3b. Individualkosten'!P120)</f>
        <v>0</v>
      </c>
      <c r="AD114" s="32">
        <f>IF('3b. Individualkosten'!Q120="","",'3b. Individualkosten'!Q120)</f>
        <v>0</v>
      </c>
      <c r="AE114" s="32" t="str">
        <f>IF('3b. Individualkosten'!R120="","",'3b. Individualkosten'!R120)</f>
        <v/>
      </c>
      <c r="AF114" s="32">
        <f>IF('3b. Individualkosten'!S120="","",'3b. Individualkosten'!S120)</f>
        <v>0</v>
      </c>
      <c r="AG114" s="32" t="str">
        <f>IF('3b. Individualkosten'!T120="","",'3b. Individualkosten'!T120)</f>
        <v/>
      </c>
      <c r="AH114" s="32">
        <f>IF('3b. Individualkosten'!U120="","",'3b. Individualkosten'!U120)</f>
        <v>0</v>
      </c>
      <c r="AI114" s="32" t="str">
        <f>IF('3b. Individualkosten'!V120="","",'3b. Individualkosten'!V120)</f>
        <v/>
      </c>
      <c r="AJ114" s="32">
        <f>IF('3b. Individualkosten'!W120="","",'3b. Individualkosten'!W120)</f>
        <v>0</v>
      </c>
      <c r="AK114" s="32">
        <f>IF('3b. Individualkosten'!X120="","",'3b. Individualkosten'!X120)</f>
        <v>0</v>
      </c>
      <c r="AL114" s="32" t="str">
        <f>IF('3b. Individualkosten'!Y120="","",'3b. Individualkosten'!Y120)</f>
        <v/>
      </c>
      <c r="AM114" s="32" t="str">
        <f>IF('3b. Individualkosten'!Z120="","",'3b. Individualkosten'!Z120)</f>
        <v/>
      </c>
      <c r="AN114" s="32" t="str">
        <f>IF('3b. Individualkosten'!AB120="","",'3b. Individualkosten'!AB120)</f>
        <v/>
      </c>
      <c r="AP114" s="34" t="str">
        <f>IF('4.2 Mitnutzungsquote'!K121="","",'4.2 Mitnutzungsquote'!M121)</f>
        <v/>
      </c>
      <c r="AQ114" s="34" t="str">
        <f>IF('4.2 Mitnutzungsquote'!$K121="","",'4.2 Mitnutzungsquote'!N121)</f>
        <v/>
      </c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X114" t="str">
        <f>IF('5. Bündelung zu Paketen'!$H140="","",IF('5. Bündelung zu Paketen'!$E$9="Nein","Ohne Paket",'5. Bündelung zu Paketen'!M140))</f>
        <v/>
      </c>
      <c r="BY114" t="str">
        <f>IF('5. Bündelung zu Paketen'!$H140="","",'5. Bündelung zu Paketen'!N140)</f>
        <v/>
      </c>
      <c r="BZ114" t="str">
        <f>IF('5. Bündelung zu Paketen'!P140="","",'5. Bündelung zu Paketen'!P140)</f>
        <v/>
      </c>
      <c r="CB114" s="34" t="str">
        <f t="shared" si="2"/>
        <v/>
      </c>
      <c r="CC114" s="38" t="str">
        <f t="shared" si="3"/>
        <v/>
      </c>
    </row>
    <row r="115" spans="1:81" x14ac:dyDescent="0.3">
      <c r="A115">
        <v>108</v>
      </c>
      <c r="B115" t="str">
        <f>IF('2. Erfassung der Leistungen'!B119="","",'2. Erfassung der Leistungen'!B119)</f>
        <v/>
      </c>
      <c r="C115" t="str">
        <f>IF('2. Erfassung der Leistungen'!C119="","",'2. Erfassung der Leistungen'!C119)</f>
        <v/>
      </c>
      <c r="D115" t="str">
        <f>IF('2. Erfassung der Leistungen'!E119="","",'2. Erfassung der Leistungen'!E119)</f>
        <v/>
      </c>
      <c r="E115" t="str">
        <f>IF('2. Erfassung der Leistungen'!F119="","",'2. Erfassung der Leistungen'!F119)</f>
        <v/>
      </c>
      <c r="F115" t="str">
        <f>IF('2. Erfassung der Leistungen'!G119="","",'2. Erfassung der Leistungen'!G119)</f>
        <v/>
      </c>
      <c r="G115" t="str">
        <f>IF('2. Erfassung der Leistungen'!H119="","",'2. Erfassung der Leistungen'!H119)</f>
        <v/>
      </c>
      <c r="H115" t="str">
        <f>IF(D115="","",IF('2. Erfassung der Leistungen'!I119="","",'2. Erfassung der Leistungen'!I119))</f>
        <v/>
      </c>
      <c r="J115" t="str">
        <f>IF($H115="","",'3a. Bewertung der Leistungen'!J125)</f>
        <v/>
      </c>
      <c r="K115" t="str">
        <f>IF(J115="Nein","",IF($H115="","",'3a. Bewertung der Leistungen'!L125))</f>
        <v/>
      </c>
      <c r="L115" t="str">
        <f>IF(J115="Nein","",IF($H115="","",'3a. Bewertung der Leistungen'!M125))</f>
        <v/>
      </c>
      <c r="M115" t="str">
        <f>IF(J115="Nein","",IF($H115="","",'3a. Bewertung der Leistungen'!N125))</f>
        <v/>
      </c>
      <c r="N115" t="str">
        <f>IF(J115="Nein","",IF($H115="","",'3a. Bewertung der Leistungen'!O125))</f>
        <v/>
      </c>
      <c r="O115" t="str">
        <f>IF(J115="Nein","",IF($H115="","",'3a. Bewertung der Leistungen'!P125))</f>
        <v/>
      </c>
      <c r="P115" t="str">
        <f>IF(J115="Nein","",IF($H115="","",'3a. Bewertung der Leistungen'!Q125))</f>
        <v/>
      </c>
      <c r="Q115" t="str">
        <f>IF(J115="Nein","",IF($H115="","",'3a. Bewertung der Leistungen'!R125))</f>
        <v/>
      </c>
      <c r="R115" t="str">
        <f>IF(J115="Nein","",IF($H115="","",'3a. Bewertung der Leistungen'!S125))</f>
        <v/>
      </c>
      <c r="S115" t="str">
        <f>IF(J115="Nein","",IF($H115="","",'3a. Bewertung der Leistungen'!T125))</f>
        <v/>
      </c>
      <c r="T115" t="str">
        <f>IF(J115="Nein","",IF($H115="","",'3a. Bewertung der Leistungen'!U125))</f>
        <v/>
      </c>
      <c r="U115" t="str">
        <f>IF(J115="Nein","",IF($H115="","",'3a. Bewertung der Leistungen'!V125))</f>
        <v/>
      </c>
      <c r="V115" t="str">
        <f>IF(J115="Nein","",IF($H115="","",'3a. Bewertung der Leistungen'!X125))</f>
        <v/>
      </c>
      <c r="W115" t="str">
        <f>IF($H115="","",'3a. Bewertung der Leistungen'!Z125)</f>
        <v/>
      </c>
      <c r="Y115" t="str">
        <f>IF('3b. Individualkosten'!L121="","",'3b. Individualkosten'!L121)</f>
        <v/>
      </c>
      <c r="Z115" s="32" t="str">
        <f>IF('3b. Individualkosten'!M121="","",'3b. Individualkosten'!M121)</f>
        <v/>
      </c>
      <c r="AA115" s="33" t="str">
        <f>IF('3b. Individualkosten'!N121="","",'3b. Individualkosten'!N121)</f>
        <v/>
      </c>
      <c r="AB115" s="33" t="str">
        <f>IF('3b. Individualkosten'!O121="","",'3b. Individualkosten'!O121)</f>
        <v/>
      </c>
      <c r="AC115" s="32">
        <f>IF('3b. Individualkosten'!P121="","",'3b. Individualkosten'!P121)</f>
        <v>0</v>
      </c>
      <c r="AD115" s="32">
        <f>IF('3b. Individualkosten'!Q121="","",'3b. Individualkosten'!Q121)</f>
        <v>0</v>
      </c>
      <c r="AE115" s="32" t="str">
        <f>IF('3b. Individualkosten'!R121="","",'3b. Individualkosten'!R121)</f>
        <v/>
      </c>
      <c r="AF115" s="32">
        <f>IF('3b. Individualkosten'!S121="","",'3b. Individualkosten'!S121)</f>
        <v>0</v>
      </c>
      <c r="AG115" s="32" t="str">
        <f>IF('3b. Individualkosten'!T121="","",'3b. Individualkosten'!T121)</f>
        <v/>
      </c>
      <c r="AH115" s="32">
        <f>IF('3b. Individualkosten'!U121="","",'3b. Individualkosten'!U121)</f>
        <v>0</v>
      </c>
      <c r="AI115" s="32" t="str">
        <f>IF('3b. Individualkosten'!V121="","",'3b. Individualkosten'!V121)</f>
        <v/>
      </c>
      <c r="AJ115" s="32">
        <f>IF('3b. Individualkosten'!W121="","",'3b. Individualkosten'!W121)</f>
        <v>0</v>
      </c>
      <c r="AK115" s="32">
        <f>IF('3b. Individualkosten'!X121="","",'3b. Individualkosten'!X121)</f>
        <v>0</v>
      </c>
      <c r="AL115" s="32" t="str">
        <f>IF('3b. Individualkosten'!Y121="","",'3b. Individualkosten'!Y121)</f>
        <v/>
      </c>
      <c r="AM115" s="32" t="str">
        <f>IF('3b. Individualkosten'!Z121="","",'3b. Individualkosten'!Z121)</f>
        <v/>
      </c>
      <c r="AN115" s="32" t="str">
        <f>IF('3b. Individualkosten'!AB121="","",'3b. Individualkosten'!AB121)</f>
        <v/>
      </c>
      <c r="AP115" s="34" t="str">
        <f>IF('4.2 Mitnutzungsquote'!K122="","",'4.2 Mitnutzungsquote'!M122)</f>
        <v/>
      </c>
      <c r="AQ115" s="34" t="str">
        <f>IF('4.2 Mitnutzungsquote'!$K122="","",'4.2 Mitnutzungsquote'!N122)</f>
        <v/>
      </c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X115" t="str">
        <f>IF('5. Bündelung zu Paketen'!$H141="","",IF('5. Bündelung zu Paketen'!$E$9="Nein","Ohne Paket",'5. Bündelung zu Paketen'!M141))</f>
        <v/>
      </c>
      <c r="BY115" t="str">
        <f>IF('5. Bündelung zu Paketen'!$H141="","",'5. Bündelung zu Paketen'!N141)</f>
        <v/>
      </c>
      <c r="BZ115" t="str">
        <f>IF('5. Bündelung zu Paketen'!P141="","",'5. Bündelung zu Paketen'!P141)</f>
        <v/>
      </c>
      <c r="CB115" s="34" t="str">
        <f t="shared" si="2"/>
        <v/>
      </c>
      <c r="CC115" s="38" t="str">
        <f t="shared" si="3"/>
        <v/>
      </c>
    </row>
    <row r="116" spans="1:81" x14ac:dyDescent="0.3">
      <c r="A116">
        <v>109</v>
      </c>
      <c r="B116" t="str">
        <f>IF('2. Erfassung der Leistungen'!B120="","",'2. Erfassung der Leistungen'!B120)</f>
        <v/>
      </c>
      <c r="C116" t="str">
        <f>IF('2. Erfassung der Leistungen'!C120="","",'2. Erfassung der Leistungen'!C120)</f>
        <v/>
      </c>
      <c r="D116" t="str">
        <f>IF('2. Erfassung der Leistungen'!E120="","",'2. Erfassung der Leistungen'!E120)</f>
        <v/>
      </c>
      <c r="E116" t="str">
        <f>IF('2. Erfassung der Leistungen'!F120="","",'2. Erfassung der Leistungen'!F120)</f>
        <v/>
      </c>
      <c r="F116" t="str">
        <f>IF('2. Erfassung der Leistungen'!G120="","",'2. Erfassung der Leistungen'!G120)</f>
        <v/>
      </c>
      <c r="G116" t="str">
        <f>IF('2. Erfassung der Leistungen'!H120="","",'2. Erfassung der Leistungen'!H120)</f>
        <v/>
      </c>
      <c r="H116" t="str">
        <f>IF(D116="","",IF('2. Erfassung der Leistungen'!I120="","",'2. Erfassung der Leistungen'!I120))</f>
        <v/>
      </c>
      <c r="J116" t="str">
        <f>IF($H116="","",'3a. Bewertung der Leistungen'!J126)</f>
        <v/>
      </c>
      <c r="K116" t="str">
        <f>IF(J116="Nein","",IF($H116="","",'3a. Bewertung der Leistungen'!L126))</f>
        <v/>
      </c>
      <c r="L116" t="str">
        <f>IF(J116="Nein","",IF($H116="","",'3a. Bewertung der Leistungen'!M126))</f>
        <v/>
      </c>
      <c r="M116" t="str">
        <f>IF(J116="Nein","",IF($H116="","",'3a. Bewertung der Leistungen'!N126))</f>
        <v/>
      </c>
      <c r="N116" t="str">
        <f>IF(J116="Nein","",IF($H116="","",'3a. Bewertung der Leistungen'!O126))</f>
        <v/>
      </c>
      <c r="O116" t="str">
        <f>IF(J116="Nein","",IF($H116="","",'3a. Bewertung der Leistungen'!P126))</f>
        <v/>
      </c>
      <c r="P116" t="str">
        <f>IF(J116="Nein","",IF($H116="","",'3a. Bewertung der Leistungen'!Q126))</f>
        <v/>
      </c>
      <c r="Q116" t="str">
        <f>IF(J116="Nein","",IF($H116="","",'3a. Bewertung der Leistungen'!R126))</f>
        <v/>
      </c>
      <c r="R116" t="str">
        <f>IF(J116="Nein","",IF($H116="","",'3a. Bewertung der Leistungen'!S126))</f>
        <v/>
      </c>
      <c r="S116" t="str">
        <f>IF(J116="Nein","",IF($H116="","",'3a. Bewertung der Leistungen'!T126))</f>
        <v/>
      </c>
      <c r="T116" t="str">
        <f>IF(J116="Nein","",IF($H116="","",'3a. Bewertung der Leistungen'!U126))</f>
        <v/>
      </c>
      <c r="U116" t="str">
        <f>IF(J116="Nein","",IF($H116="","",'3a. Bewertung der Leistungen'!V126))</f>
        <v/>
      </c>
      <c r="V116" t="str">
        <f>IF(J116="Nein","",IF($H116="","",'3a. Bewertung der Leistungen'!X126))</f>
        <v/>
      </c>
      <c r="W116" t="str">
        <f>IF($H116="","",'3a. Bewertung der Leistungen'!Z126)</f>
        <v/>
      </c>
      <c r="Y116" t="str">
        <f>IF('3b. Individualkosten'!L122="","",'3b. Individualkosten'!L122)</f>
        <v/>
      </c>
      <c r="Z116" s="32" t="str">
        <f>IF('3b. Individualkosten'!M122="","",'3b. Individualkosten'!M122)</f>
        <v/>
      </c>
      <c r="AA116" s="33" t="str">
        <f>IF('3b. Individualkosten'!N122="","",'3b. Individualkosten'!N122)</f>
        <v/>
      </c>
      <c r="AB116" s="33" t="str">
        <f>IF('3b. Individualkosten'!O122="","",'3b. Individualkosten'!O122)</f>
        <v/>
      </c>
      <c r="AC116" s="32">
        <f>IF('3b. Individualkosten'!P122="","",'3b. Individualkosten'!P122)</f>
        <v>0</v>
      </c>
      <c r="AD116" s="32">
        <f>IF('3b. Individualkosten'!Q122="","",'3b. Individualkosten'!Q122)</f>
        <v>0</v>
      </c>
      <c r="AE116" s="32" t="str">
        <f>IF('3b. Individualkosten'!R122="","",'3b. Individualkosten'!R122)</f>
        <v/>
      </c>
      <c r="AF116" s="32">
        <f>IF('3b. Individualkosten'!S122="","",'3b. Individualkosten'!S122)</f>
        <v>0</v>
      </c>
      <c r="AG116" s="32" t="str">
        <f>IF('3b. Individualkosten'!T122="","",'3b. Individualkosten'!T122)</f>
        <v/>
      </c>
      <c r="AH116" s="32">
        <f>IF('3b. Individualkosten'!U122="","",'3b. Individualkosten'!U122)</f>
        <v>0</v>
      </c>
      <c r="AI116" s="32" t="str">
        <f>IF('3b. Individualkosten'!V122="","",'3b. Individualkosten'!V122)</f>
        <v/>
      </c>
      <c r="AJ116" s="32">
        <f>IF('3b. Individualkosten'!W122="","",'3b. Individualkosten'!W122)</f>
        <v>0</v>
      </c>
      <c r="AK116" s="32">
        <f>IF('3b. Individualkosten'!X122="","",'3b. Individualkosten'!X122)</f>
        <v>0</v>
      </c>
      <c r="AL116" s="32" t="str">
        <f>IF('3b. Individualkosten'!Y122="","",'3b. Individualkosten'!Y122)</f>
        <v/>
      </c>
      <c r="AM116" s="32" t="str">
        <f>IF('3b. Individualkosten'!Z122="","",'3b. Individualkosten'!Z122)</f>
        <v/>
      </c>
      <c r="AN116" s="32" t="str">
        <f>IF('3b. Individualkosten'!AB122="","",'3b. Individualkosten'!AB122)</f>
        <v/>
      </c>
      <c r="AP116" s="34" t="str">
        <f>IF('4.2 Mitnutzungsquote'!K123="","",'4.2 Mitnutzungsquote'!M123)</f>
        <v/>
      </c>
      <c r="AQ116" s="34" t="str">
        <f>IF('4.2 Mitnutzungsquote'!$K123="","",'4.2 Mitnutzungsquote'!N123)</f>
        <v/>
      </c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X116" t="str">
        <f>IF('5. Bündelung zu Paketen'!$H142="","",IF('5. Bündelung zu Paketen'!$E$9="Nein","Ohne Paket",'5. Bündelung zu Paketen'!M142))</f>
        <v/>
      </c>
      <c r="BY116" t="str">
        <f>IF('5. Bündelung zu Paketen'!$H142="","",'5. Bündelung zu Paketen'!N142)</f>
        <v/>
      </c>
      <c r="BZ116" t="str">
        <f>IF('5. Bündelung zu Paketen'!P142="","",'5. Bündelung zu Paketen'!P142)</f>
        <v/>
      </c>
      <c r="CB116" s="34" t="str">
        <f t="shared" si="2"/>
        <v/>
      </c>
      <c r="CC116" s="38" t="str">
        <f t="shared" si="3"/>
        <v/>
      </c>
    </row>
    <row r="117" spans="1:81" x14ac:dyDescent="0.3">
      <c r="A117">
        <v>110</v>
      </c>
      <c r="B117" t="str">
        <f>IF('2. Erfassung der Leistungen'!B121="","",'2. Erfassung der Leistungen'!B121)</f>
        <v/>
      </c>
      <c r="C117" t="str">
        <f>IF('2. Erfassung der Leistungen'!C121="","",'2. Erfassung der Leistungen'!C121)</f>
        <v/>
      </c>
      <c r="D117" t="str">
        <f>IF('2. Erfassung der Leistungen'!E121="","",'2. Erfassung der Leistungen'!E121)</f>
        <v/>
      </c>
      <c r="E117" t="str">
        <f>IF('2. Erfassung der Leistungen'!F121="","",'2. Erfassung der Leistungen'!F121)</f>
        <v/>
      </c>
      <c r="F117" t="str">
        <f>IF('2. Erfassung der Leistungen'!G121="","",'2. Erfassung der Leistungen'!G121)</f>
        <v/>
      </c>
      <c r="G117" t="str">
        <f>IF('2. Erfassung der Leistungen'!H121="","",'2. Erfassung der Leistungen'!H121)</f>
        <v/>
      </c>
      <c r="H117" t="str">
        <f>IF(D117="","",IF('2. Erfassung der Leistungen'!I121="","",'2. Erfassung der Leistungen'!I121))</f>
        <v/>
      </c>
      <c r="J117" t="str">
        <f>IF($H117="","",'3a. Bewertung der Leistungen'!J127)</f>
        <v/>
      </c>
      <c r="K117" t="str">
        <f>IF(J117="Nein","",IF($H117="","",'3a. Bewertung der Leistungen'!L127))</f>
        <v/>
      </c>
      <c r="L117" t="str">
        <f>IF(J117="Nein","",IF($H117="","",'3a. Bewertung der Leistungen'!M127))</f>
        <v/>
      </c>
      <c r="M117" t="str">
        <f>IF(J117="Nein","",IF($H117="","",'3a. Bewertung der Leistungen'!N127))</f>
        <v/>
      </c>
      <c r="N117" t="str">
        <f>IF(J117="Nein","",IF($H117="","",'3a. Bewertung der Leistungen'!O127))</f>
        <v/>
      </c>
      <c r="O117" t="str">
        <f>IF(J117="Nein","",IF($H117="","",'3a. Bewertung der Leistungen'!P127))</f>
        <v/>
      </c>
      <c r="P117" t="str">
        <f>IF(J117="Nein","",IF($H117="","",'3a. Bewertung der Leistungen'!Q127))</f>
        <v/>
      </c>
      <c r="Q117" t="str">
        <f>IF(J117="Nein","",IF($H117="","",'3a. Bewertung der Leistungen'!R127))</f>
        <v/>
      </c>
      <c r="R117" t="str">
        <f>IF(J117="Nein","",IF($H117="","",'3a. Bewertung der Leistungen'!S127))</f>
        <v/>
      </c>
      <c r="S117" t="str">
        <f>IF(J117="Nein","",IF($H117="","",'3a. Bewertung der Leistungen'!T127))</f>
        <v/>
      </c>
      <c r="T117" t="str">
        <f>IF(J117="Nein","",IF($H117="","",'3a. Bewertung der Leistungen'!U127))</f>
        <v/>
      </c>
      <c r="U117" t="str">
        <f>IF(J117="Nein","",IF($H117="","",'3a. Bewertung der Leistungen'!V127))</f>
        <v/>
      </c>
      <c r="V117" t="str">
        <f>IF(J117="Nein","",IF($H117="","",'3a. Bewertung der Leistungen'!X127))</f>
        <v/>
      </c>
      <c r="W117" t="str">
        <f>IF($H117="","",'3a. Bewertung der Leistungen'!Z127)</f>
        <v/>
      </c>
      <c r="Y117" t="str">
        <f>IF('3b. Individualkosten'!L123="","",'3b. Individualkosten'!L123)</f>
        <v/>
      </c>
      <c r="Z117" s="32" t="str">
        <f>IF('3b. Individualkosten'!M123="","",'3b. Individualkosten'!M123)</f>
        <v/>
      </c>
      <c r="AA117" s="33" t="str">
        <f>IF('3b. Individualkosten'!N123="","",'3b. Individualkosten'!N123)</f>
        <v/>
      </c>
      <c r="AB117" s="33" t="str">
        <f>IF('3b. Individualkosten'!O123="","",'3b. Individualkosten'!O123)</f>
        <v/>
      </c>
      <c r="AC117" s="32">
        <f>IF('3b. Individualkosten'!P123="","",'3b. Individualkosten'!P123)</f>
        <v>0</v>
      </c>
      <c r="AD117" s="32">
        <f>IF('3b. Individualkosten'!Q123="","",'3b. Individualkosten'!Q123)</f>
        <v>0</v>
      </c>
      <c r="AE117" s="32" t="str">
        <f>IF('3b. Individualkosten'!R123="","",'3b. Individualkosten'!R123)</f>
        <v/>
      </c>
      <c r="AF117" s="32">
        <f>IF('3b. Individualkosten'!S123="","",'3b. Individualkosten'!S123)</f>
        <v>0</v>
      </c>
      <c r="AG117" s="32" t="str">
        <f>IF('3b. Individualkosten'!T123="","",'3b. Individualkosten'!T123)</f>
        <v/>
      </c>
      <c r="AH117" s="32">
        <f>IF('3b. Individualkosten'!U123="","",'3b. Individualkosten'!U123)</f>
        <v>0</v>
      </c>
      <c r="AI117" s="32" t="str">
        <f>IF('3b. Individualkosten'!V123="","",'3b. Individualkosten'!V123)</f>
        <v/>
      </c>
      <c r="AJ117" s="32">
        <f>IF('3b. Individualkosten'!W123="","",'3b. Individualkosten'!W123)</f>
        <v>0</v>
      </c>
      <c r="AK117" s="32">
        <f>IF('3b. Individualkosten'!X123="","",'3b. Individualkosten'!X123)</f>
        <v>0</v>
      </c>
      <c r="AL117" s="32" t="str">
        <f>IF('3b. Individualkosten'!Y123="","",'3b. Individualkosten'!Y123)</f>
        <v/>
      </c>
      <c r="AM117" s="32" t="str">
        <f>IF('3b. Individualkosten'!Z123="","",'3b. Individualkosten'!Z123)</f>
        <v/>
      </c>
      <c r="AN117" s="32" t="str">
        <f>IF('3b. Individualkosten'!AB123="","",'3b. Individualkosten'!AB123)</f>
        <v/>
      </c>
      <c r="AP117" s="34" t="str">
        <f>IF('4.2 Mitnutzungsquote'!K124="","",'4.2 Mitnutzungsquote'!M124)</f>
        <v/>
      </c>
      <c r="AQ117" s="34" t="str">
        <f>IF('4.2 Mitnutzungsquote'!$K124="","",'4.2 Mitnutzungsquote'!N124)</f>
        <v/>
      </c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X117" t="str">
        <f>IF('5. Bündelung zu Paketen'!$H143="","",IF('5. Bündelung zu Paketen'!$E$9="Nein","Ohne Paket",'5. Bündelung zu Paketen'!M143))</f>
        <v/>
      </c>
      <c r="BY117" t="str">
        <f>IF('5. Bündelung zu Paketen'!$H143="","",'5. Bündelung zu Paketen'!N143)</f>
        <v/>
      </c>
      <c r="BZ117" t="str">
        <f>IF('5. Bündelung zu Paketen'!P143="","",'5. Bündelung zu Paketen'!P143)</f>
        <v/>
      </c>
      <c r="CB117" s="34" t="str">
        <f t="shared" si="2"/>
        <v/>
      </c>
      <c r="CC117" s="38" t="str">
        <f t="shared" si="3"/>
        <v/>
      </c>
    </row>
    <row r="118" spans="1:81" x14ac:dyDescent="0.3">
      <c r="A118">
        <v>111</v>
      </c>
      <c r="B118" t="str">
        <f>IF('2. Erfassung der Leistungen'!B122="","",'2. Erfassung der Leistungen'!B122)</f>
        <v/>
      </c>
      <c r="C118" t="str">
        <f>IF('2. Erfassung der Leistungen'!C122="","",'2. Erfassung der Leistungen'!C122)</f>
        <v/>
      </c>
      <c r="D118" t="str">
        <f>IF('2. Erfassung der Leistungen'!E122="","",'2. Erfassung der Leistungen'!E122)</f>
        <v/>
      </c>
      <c r="E118" t="str">
        <f>IF('2. Erfassung der Leistungen'!F122="","",'2. Erfassung der Leistungen'!F122)</f>
        <v/>
      </c>
      <c r="F118" t="str">
        <f>IF('2. Erfassung der Leistungen'!G122="","",'2. Erfassung der Leistungen'!G122)</f>
        <v/>
      </c>
      <c r="G118" t="str">
        <f>IF('2. Erfassung der Leistungen'!H122="","",'2. Erfassung der Leistungen'!H122)</f>
        <v/>
      </c>
      <c r="H118" t="str">
        <f>IF(D118="","",IF('2. Erfassung der Leistungen'!I122="","",'2. Erfassung der Leistungen'!I122))</f>
        <v/>
      </c>
      <c r="J118" t="str">
        <f>IF($H118="","",'3a. Bewertung der Leistungen'!J128)</f>
        <v/>
      </c>
      <c r="K118" t="str">
        <f>IF(J118="Nein","",IF($H118="","",'3a. Bewertung der Leistungen'!L128))</f>
        <v/>
      </c>
      <c r="L118" t="str">
        <f>IF(J118="Nein","",IF($H118="","",'3a. Bewertung der Leistungen'!M128))</f>
        <v/>
      </c>
      <c r="M118" t="str">
        <f>IF(J118="Nein","",IF($H118="","",'3a. Bewertung der Leistungen'!N128))</f>
        <v/>
      </c>
      <c r="N118" t="str">
        <f>IF(J118="Nein","",IF($H118="","",'3a. Bewertung der Leistungen'!O128))</f>
        <v/>
      </c>
      <c r="O118" t="str">
        <f>IF(J118="Nein","",IF($H118="","",'3a. Bewertung der Leistungen'!P128))</f>
        <v/>
      </c>
      <c r="P118" t="str">
        <f>IF(J118="Nein","",IF($H118="","",'3a. Bewertung der Leistungen'!Q128))</f>
        <v/>
      </c>
      <c r="Q118" t="str">
        <f>IF(J118="Nein","",IF($H118="","",'3a. Bewertung der Leistungen'!R128))</f>
        <v/>
      </c>
      <c r="R118" t="str">
        <f>IF(J118="Nein","",IF($H118="","",'3a. Bewertung der Leistungen'!S128))</f>
        <v/>
      </c>
      <c r="S118" t="str">
        <f>IF(J118="Nein","",IF($H118="","",'3a. Bewertung der Leistungen'!T128))</f>
        <v/>
      </c>
      <c r="T118" t="str">
        <f>IF(J118="Nein","",IF($H118="","",'3a. Bewertung der Leistungen'!U128))</f>
        <v/>
      </c>
      <c r="U118" t="str">
        <f>IF(J118="Nein","",IF($H118="","",'3a. Bewertung der Leistungen'!V128))</f>
        <v/>
      </c>
      <c r="V118" t="str">
        <f>IF(J118="Nein","",IF($H118="","",'3a. Bewertung der Leistungen'!X128))</f>
        <v/>
      </c>
      <c r="W118" t="str">
        <f>IF($H118="","",'3a. Bewertung der Leistungen'!Z128)</f>
        <v/>
      </c>
      <c r="Y118" t="str">
        <f>IF('3b. Individualkosten'!L124="","",'3b. Individualkosten'!L124)</f>
        <v/>
      </c>
      <c r="Z118" s="32" t="str">
        <f>IF('3b. Individualkosten'!M124="","",'3b. Individualkosten'!M124)</f>
        <v/>
      </c>
      <c r="AA118" s="33" t="str">
        <f>IF('3b. Individualkosten'!N124="","",'3b. Individualkosten'!N124)</f>
        <v/>
      </c>
      <c r="AB118" s="33" t="str">
        <f>IF('3b. Individualkosten'!O124="","",'3b. Individualkosten'!O124)</f>
        <v/>
      </c>
      <c r="AC118" s="32">
        <f>IF('3b. Individualkosten'!P124="","",'3b. Individualkosten'!P124)</f>
        <v>0</v>
      </c>
      <c r="AD118" s="32">
        <f>IF('3b. Individualkosten'!Q124="","",'3b. Individualkosten'!Q124)</f>
        <v>0</v>
      </c>
      <c r="AE118" s="32" t="str">
        <f>IF('3b. Individualkosten'!R124="","",'3b. Individualkosten'!R124)</f>
        <v/>
      </c>
      <c r="AF118" s="32">
        <f>IF('3b. Individualkosten'!S124="","",'3b. Individualkosten'!S124)</f>
        <v>0</v>
      </c>
      <c r="AG118" s="32" t="str">
        <f>IF('3b. Individualkosten'!T124="","",'3b. Individualkosten'!T124)</f>
        <v/>
      </c>
      <c r="AH118" s="32">
        <f>IF('3b. Individualkosten'!U124="","",'3b. Individualkosten'!U124)</f>
        <v>0</v>
      </c>
      <c r="AI118" s="32" t="str">
        <f>IF('3b. Individualkosten'!V124="","",'3b. Individualkosten'!V124)</f>
        <v/>
      </c>
      <c r="AJ118" s="32">
        <f>IF('3b. Individualkosten'!W124="","",'3b. Individualkosten'!W124)</f>
        <v>0</v>
      </c>
      <c r="AK118" s="32">
        <f>IF('3b. Individualkosten'!X124="","",'3b. Individualkosten'!X124)</f>
        <v>0</v>
      </c>
      <c r="AL118" s="32" t="str">
        <f>IF('3b. Individualkosten'!Y124="","",'3b. Individualkosten'!Y124)</f>
        <v/>
      </c>
      <c r="AM118" s="32" t="str">
        <f>IF('3b. Individualkosten'!Z124="","",'3b. Individualkosten'!Z124)</f>
        <v/>
      </c>
      <c r="AN118" s="32" t="str">
        <f>IF('3b. Individualkosten'!AB124="","",'3b. Individualkosten'!AB124)</f>
        <v/>
      </c>
      <c r="AP118" s="34" t="str">
        <f>IF('4.2 Mitnutzungsquote'!K125="","",'4.2 Mitnutzungsquote'!M125)</f>
        <v/>
      </c>
      <c r="AQ118" s="34" t="str">
        <f>IF('4.2 Mitnutzungsquote'!$K125="","",'4.2 Mitnutzungsquote'!N125)</f>
        <v/>
      </c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X118" t="str">
        <f>IF('5. Bündelung zu Paketen'!$H144="","",IF('5. Bündelung zu Paketen'!$E$9="Nein","Ohne Paket",'5. Bündelung zu Paketen'!M144))</f>
        <v/>
      </c>
      <c r="BY118" t="str">
        <f>IF('5. Bündelung zu Paketen'!$H144="","",'5. Bündelung zu Paketen'!N144)</f>
        <v/>
      </c>
      <c r="BZ118" t="str">
        <f>IF('5. Bündelung zu Paketen'!P144="","",'5. Bündelung zu Paketen'!P144)</f>
        <v/>
      </c>
      <c r="CB118" s="34" t="str">
        <f t="shared" si="2"/>
        <v/>
      </c>
      <c r="CC118" s="38" t="str">
        <f t="shared" si="3"/>
        <v/>
      </c>
    </row>
    <row r="119" spans="1:81" x14ac:dyDescent="0.3">
      <c r="A119">
        <v>112</v>
      </c>
      <c r="B119" t="str">
        <f>IF('2. Erfassung der Leistungen'!B123="","",'2. Erfassung der Leistungen'!B123)</f>
        <v/>
      </c>
      <c r="C119" t="str">
        <f>IF('2. Erfassung der Leistungen'!C123="","",'2. Erfassung der Leistungen'!C123)</f>
        <v/>
      </c>
      <c r="D119" t="str">
        <f>IF('2. Erfassung der Leistungen'!E123="","",'2. Erfassung der Leistungen'!E123)</f>
        <v/>
      </c>
      <c r="E119" t="str">
        <f>IF('2. Erfassung der Leistungen'!F123="","",'2. Erfassung der Leistungen'!F123)</f>
        <v/>
      </c>
      <c r="F119" t="str">
        <f>IF('2. Erfassung der Leistungen'!G123="","",'2. Erfassung der Leistungen'!G123)</f>
        <v/>
      </c>
      <c r="G119" t="str">
        <f>IF('2. Erfassung der Leistungen'!H123="","",'2. Erfassung der Leistungen'!H123)</f>
        <v/>
      </c>
      <c r="H119" t="str">
        <f>IF(D119="","",IF('2. Erfassung der Leistungen'!I123="","",'2. Erfassung der Leistungen'!I123))</f>
        <v/>
      </c>
      <c r="J119" t="str">
        <f>IF($H119="","",'3a. Bewertung der Leistungen'!J129)</f>
        <v/>
      </c>
      <c r="K119" t="str">
        <f>IF(J119="Nein","",IF($H119="","",'3a. Bewertung der Leistungen'!L129))</f>
        <v/>
      </c>
      <c r="L119" t="str">
        <f>IF(J119="Nein","",IF($H119="","",'3a. Bewertung der Leistungen'!M129))</f>
        <v/>
      </c>
      <c r="M119" t="str">
        <f>IF(J119="Nein","",IF($H119="","",'3a. Bewertung der Leistungen'!N129))</f>
        <v/>
      </c>
      <c r="N119" t="str">
        <f>IF(J119="Nein","",IF($H119="","",'3a. Bewertung der Leistungen'!O129))</f>
        <v/>
      </c>
      <c r="O119" t="str">
        <f>IF(J119="Nein","",IF($H119="","",'3a. Bewertung der Leistungen'!P129))</f>
        <v/>
      </c>
      <c r="P119" t="str">
        <f>IF(J119="Nein","",IF($H119="","",'3a. Bewertung der Leistungen'!Q129))</f>
        <v/>
      </c>
      <c r="Q119" t="str">
        <f>IF(J119="Nein","",IF($H119="","",'3a. Bewertung der Leistungen'!R129))</f>
        <v/>
      </c>
      <c r="R119" t="str">
        <f>IF(J119="Nein","",IF($H119="","",'3a. Bewertung der Leistungen'!S129))</f>
        <v/>
      </c>
      <c r="S119" t="str">
        <f>IF(J119="Nein","",IF($H119="","",'3a. Bewertung der Leistungen'!T129))</f>
        <v/>
      </c>
      <c r="T119" t="str">
        <f>IF(J119="Nein","",IF($H119="","",'3a. Bewertung der Leistungen'!U129))</f>
        <v/>
      </c>
      <c r="U119" t="str">
        <f>IF(J119="Nein","",IF($H119="","",'3a. Bewertung der Leistungen'!V129))</f>
        <v/>
      </c>
      <c r="V119" t="str">
        <f>IF(J119="Nein","",IF($H119="","",'3a. Bewertung der Leistungen'!X129))</f>
        <v/>
      </c>
      <c r="W119" t="str">
        <f>IF($H119="","",'3a. Bewertung der Leistungen'!Z129)</f>
        <v/>
      </c>
      <c r="Y119" t="str">
        <f>IF('3b. Individualkosten'!L125="","",'3b. Individualkosten'!L125)</f>
        <v/>
      </c>
      <c r="Z119" s="32" t="str">
        <f>IF('3b. Individualkosten'!M125="","",'3b. Individualkosten'!M125)</f>
        <v/>
      </c>
      <c r="AA119" s="33" t="str">
        <f>IF('3b. Individualkosten'!N125="","",'3b. Individualkosten'!N125)</f>
        <v/>
      </c>
      <c r="AB119" s="33" t="str">
        <f>IF('3b. Individualkosten'!O125="","",'3b. Individualkosten'!O125)</f>
        <v/>
      </c>
      <c r="AC119" s="32">
        <f>IF('3b. Individualkosten'!P125="","",'3b. Individualkosten'!P125)</f>
        <v>0</v>
      </c>
      <c r="AD119" s="32">
        <f>IF('3b. Individualkosten'!Q125="","",'3b. Individualkosten'!Q125)</f>
        <v>0</v>
      </c>
      <c r="AE119" s="32" t="str">
        <f>IF('3b. Individualkosten'!R125="","",'3b. Individualkosten'!R125)</f>
        <v/>
      </c>
      <c r="AF119" s="32">
        <f>IF('3b. Individualkosten'!S125="","",'3b. Individualkosten'!S125)</f>
        <v>0</v>
      </c>
      <c r="AG119" s="32" t="str">
        <f>IF('3b. Individualkosten'!T125="","",'3b. Individualkosten'!T125)</f>
        <v/>
      </c>
      <c r="AH119" s="32">
        <f>IF('3b. Individualkosten'!U125="","",'3b. Individualkosten'!U125)</f>
        <v>0</v>
      </c>
      <c r="AI119" s="32" t="str">
        <f>IF('3b. Individualkosten'!V125="","",'3b. Individualkosten'!V125)</f>
        <v/>
      </c>
      <c r="AJ119" s="32">
        <f>IF('3b. Individualkosten'!W125="","",'3b. Individualkosten'!W125)</f>
        <v>0</v>
      </c>
      <c r="AK119" s="32">
        <f>IF('3b. Individualkosten'!X125="","",'3b. Individualkosten'!X125)</f>
        <v>0</v>
      </c>
      <c r="AL119" s="32" t="str">
        <f>IF('3b. Individualkosten'!Y125="","",'3b. Individualkosten'!Y125)</f>
        <v/>
      </c>
      <c r="AM119" s="32" t="str">
        <f>IF('3b. Individualkosten'!Z125="","",'3b. Individualkosten'!Z125)</f>
        <v/>
      </c>
      <c r="AN119" s="32" t="str">
        <f>IF('3b. Individualkosten'!AB125="","",'3b. Individualkosten'!AB125)</f>
        <v/>
      </c>
      <c r="AP119" s="34" t="str">
        <f>IF('4.2 Mitnutzungsquote'!K126="","",'4.2 Mitnutzungsquote'!M126)</f>
        <v/>
      </c>
      <c r="AQ119" s="34" t="str">
        <f>IF('4.2 Mitnutzungsquote'!$K126="","",'4.2 Mitnutzungsquote'!N126)</f>
        <v/>
      </c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X119" t="str">
        <f>IF('5. Bündelung zu Paketen'!$H145="","",IF('5. Bündelung zu Paketen'!$E$9="Nein","Ohne Paket",'5. Bündelung zu Paketen'!M145))</f>
        <v/>
      </c>
      <c r="BY119" t="str">
        <f>IF('5. Bündelung zu Paketen'!$H145="","",'5. Bündelung zu Paketen'!N145)</f>
        <v/>
      </c>
      <c r="BZ119" t="str">
        <f>IF('5. Bündelung zu Paketen'!P145="","",'5. Bündelung zu Paketen'!P145)</f>
        <v/>
      </c>
      <c r="CB119" s="34" t="str">
        <f t="shared" si="2"/>
        <v/>
      </c>
      <c r="CC119" s="38" t="str">
        <f t="shared" si="3"/>
        <v/>
      </c>
    </row>
    <row r="120" spans="1:81" x14ac:dyDescent="0.3">
      <c r="A120">
        <v>113</v>
      </c>
      <c r="B120" t="str">
        <f>IF('2. Erfassung der Leistungen'!B124="","",'2. Erfassung der Leistungen'!B124)</f>
        <v/>
      </c>
      <c r="C120" t="str">
        <f>IF('2. Erfassung der Leistungen'!C124="","",'2. Erfassung der Leistungen'!C124)</f>
        <v/>
      </c>
      <c r="D120" t="str">
        <f>IF('2. Erfassung der Leistungen'!E124="","",'2. Erfassung der Leistungen'!E124)</f>
        <v/>
      </c>
      <c r="E120" t="str">
        <f>IF('2. Erfassung der Leistungen'!F124="","",'2. Erfassung der Leistungen'!F124)</f>
        <v/>
      </c>
      <c r="F120" t="str">
        <f>IF('2. Erfassung der Leistungen'!G124="","",'2. Erfassung der Leistungen'!G124)</f>
        <v/>
      </c>
      <c r="G120" t="str">
        <f>IF('2. Erfassung der Leistungen'!H124="","",'2. Erfassung der Leistungen'!H124)</f>
        <v/>
      </c>
      <c r="H120" t="str">
        <f>IF(D120="","",IF('2. Erfassung der Leistungen'!I124="","",'2. Erfassung der Leistungen'!I124))</f>
        <v/>
      </c>
      <c r="J120" t="str">
        <f>IF($H120="","",'3a. Bewertung der Leistungen'!J130)</f>
        <v/>
      </c>
      <c r="K120" t="str">
        <f>IF(J120="Nein","",IF($H120="","",'3a. Bewertung der Leistungen'!L130))</f>
        <v/>
      </c>
      <c r="L120" t="str">
        <f>IF(J120="Nein","",IF($H120="","",'3a. Bewertung der Leistungen'!M130))</f>
        <v/>
      </c>
      <c r="M120" t="str">
        <f>IF(J120="Nein","",IF($H120="","",'3a. Bewertung der Leistungen'!N130))</f>
        <v/>
      </c>
      <c r="N120" t="str">
        <f>IF(J120="Nein","",IF($H120="","",'3a. Bewertung der Leistungen'!O130))</f>
        <v/>
      </c>
      <c r="O120" t="str">
        <f>IF(J120="Nein","",IF($H120="","",'3a. Bewertung der Leistungen'!P130))</f>
        <v/>
      </c>
      <c r="P120" t="str">
        <f>IF(J120="Nein","",IF($H120="","",'3a. Bewertung der Leistungen'!Q130))</f>
        <v/>
      </c>
      <c r="Q120" t="str">
        <f>IF(J120="Nein","",IF($H120="","",'3a. Bewertung der Leistungen'!R130))</f>
        <v/>
      </c>
      <c r="R120" t="str">
        <f>IF(J120="Nein","",IF($H120="","",'3a. Bewertung der Leistungen'!S130))</f>
        <v/>
      </c>
      <c r="S120" t="str">
        <f>IF(J120="Nein","",IF($H120="","",'3a. Bewertung der Leistungen'!T130))</f>
        <v/>
      </c>
      <c r="T120" t="str">
        <f>IF(J120="Nein","",IF($H120="","",'3a. Bewertung der Leistungen'!U130))</f>
        <v/>
      </c>
      <c r="U120" t="str">
        <f>IF(J120="Nein","",IF($H120="","",'3a. Bewertung der Leistungen'!V130))</f>
        <v/>
      </c>
      <c r="V120" t="str">
        <f>IF(J120="Nein","",IF($H120="","",'3a. Bewertung der Leistungen'!X130))</f>
        <v/>
      </c>
      <c r="W120" t="str">
        <f>IF($H120="","",'3a. Bewertung der Leistungen'!Z130)</f>
        <v/>
      </c>
      <c r="Y120" t="str">
        <f>IF('3b. Individualkosten'!L126="","",'3b. Individualkosten'!L126)</f>
        <v/>
      </c>
      <c r="Z120" s="32" t="str">
        <f>IF('3b. Individualkosten'!M126="","",'3b. Individualkosten'!M126)</f>
        <v/>
      </c>
      <c r="AA120" s="33" t="str">
        <f>IF('3b. Individualkosten'!N126="","",'3b. Individualkosten'!N126)</f>
        <v/>
      </c>
      <c r="AB120" s="33" t="str">
        <f>IF('3b. Individualkosten'!O126="","",'3b. Individualkosten'!O126)</f>
        <v/>
      </c>
      <c r="AC120" s="32">
        <f>IF('3b. Individualkosten'!P126="","",'3b. Individualkosten'!P126)</f>
        <v>0</v>
      </c>
      <c r="AD120" s="32">
        <f>IF('3b. Individualkosten'!Q126="","",'3b. Individualkosten'!Q126)</f>
        <v>0</v>
      </c>
      <c r="AE120" s="32" t="str">
        <f>IF('3b. Individualkosten'!R126="","",'3b. Individualkosten'!R126)</f>
        <v/>
      </c>
      <c r="AF120" s="32">
        <f>IF('3b. Individualkosten'!S126="","",'3b. Individualkosten'!S126)</f>
        <v>0</v>
      </c>
      <c r="AG120" s="32" t="str">
        <f>IF('3b. Individualkosten'!T126="","",'3b. Individualkosten'!T126)</f>
        <v/>
      </c>
      <c r="AH120" s="32">
        <f>IF('3b. Individualkosten'!U126="","",'3b. Individualkosten'!U126)</f>
        <v>0</v>
      </c>
      <c r="AI120" s="32" t="str">
        <f>IF('3b. Individualkosten'!V126="","",'3b. Individualkosten'!V126)</f>
        <v/>
      </c>
      <c r="AJ120" s="32">
        <f>IF('3b. Individualkosten'!W126="","",'3b. Individualkosten'!W126)</f>
        <v>0</v>
      </c>
      <c r="AK120" s="32">
        <f>IF('3b. Individualkosten'!X126="","",'3b. Individualkosten'!X126)</f>
        <v>0</v>
      </c>
      <c r="AL120" s="32" t="str">
        <f>IF('3b. Individualkosten'!Y126="","",'3b. Individualkosten'!Y126)</f>
        <v/>
      </c>
      <c r="AM120" s="32" t="str">
        <f>IF('3b. Individualkosten'!Z126="","",'3b. Individualkosten'!Z126)</f>
        <v/>
      </c>
      <c r="AN120" s="32" t="str">
        <f>IF('3b. Individualkosten'!AB126="","",'3b. Individualkosten'!AB126)</f>
        <v/>
      </c>
      <c r="AP120" s="34" t="str">
        <f>IF('4.2 Mitnutzungsquote'!K127="","",'4.2 Mitnutzungsquote'!M127)</f>
        <v/>
      </c>
      <c r="AQ120" s="34" t="str">
        <f>IF('4.2 Mitnutzungsquote'!$K127="","",'4.2 Mitnutzungsquote'!N127)</f>
        <v/>
      </c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X120" t="str">
        <f>IF('5. Bündelung zu Paketen'!$H146="","",IF('5. Bündelung zu Paketen'!$E$9="Nein","Ohne Paket",'5. Bündelung zu Paketen'!M146))</f>
        <v/>
      </c>
      <c r="BY120" t="str">
        <f>IF('5. Bündelung zu Paketen'!$H146="","",'5. Bündelung zu Paketen'!N146)</f>
        <v/>
      </c>
      <c r="BZ120" t="str">
        <f>IF('5. Bündelung zu Paketen'!P146="","",'5. Bündelung zu Paketen'!P146)</f>
        <v/>
      </c>
      <c r="CB120" s="34" t="str">
        <f t="shared" si="2"/>
        <v/>
      </c>
      <c r="CC120" s="38" t="str">
        <f t="shared" si="3"/>
        <v/>
      </c>
    </row>
    <row r="121" spans="1:81" x14ac:dyDescent="0.3">
      <c r="A121">
        <v>114</v>
      </c>
      <c r="B121" t="str">
        <f>IF('2. Erfassung der Leistungen'!B125="","",'2. Erfassung der Leistungen'!B125)</f>
        <v/>
      </c>
      <c r="C121" t="str">
        <f>IF('2. Erfassung der Leistungen'!C125="","",'2. Erfassung der Leistungen'!C125)</f>
        <v/>
      </c>
      <c r="D121" t="str">
        <f>IF('2. Erfassung der Leistungen'!E125="","",'2. Erfassung der Leistungen'!E125)</f>
        <v/>
      </c>
      <c r="E121" t="str">
        <f>IF('2. Erfassung der Leistungen'!F125="","",'2. Erfassung der Leistungen'!F125)</f>
        <v/>
      </c>
      <c r="F121" t="str">
        <f>IF('2. Erfassung der Leistungen'!G125="","",'2. Erfassung der Leistungen'!G125)</f>
        <v/>
      </c>
      <c r="G121" t="str">
        <f>IF('2. Erfassung der Leistungen'!H125="","",'2. Erfassung der Leistungen'!H125)</f>
        <v/>
      </c>
      <c r="H121" t="str">
        <f>IF(D121="","",IF('2. Erfassung der Leistungen'!I125="","",'2. Erfassung der Leistungen'!I125))</f>
        <v/>
      </c>
      <c r="J121" t="str">
        <f>IF($H121="","",'3a. Bewertung der Leistungen'!J131)</f>
        <v/>
      </c>
      <c r="K121" t="str">
        <f>IF(J121="Nein","",IF($H121="","",'3a. Bewertung der Leistungen'!L131))</f>
        <v/>
      </c>
      <c r="L121" t="str">
        <f>IF(J121="Nein","",IF($H121="","",'3a. Bewertung der Leistungen'!M131))</f>
        <v/>
      </c>
      <c r="M121" t="str">
        <f>IF(J121="Nein","",IF($H121="","",'3a. Bewertung der Leistungen'!N131))</f>
        <v/>
      </c>
      <c r="N121" t="str">
        <f>IF(J121="Nein","",IF($H121="","",'3a. Bewertung der Leistungen'!O131))</f>
        <v/>
      </c>
      <c r="O121" t="str">
        <f>IF(J121="Nein","",IF($H121="","",'3a. Bewertung der Leistungen'!P131))</f>
        <v/>
      </c>
      <c r="P121" t="str">
        <f>IF(J121="Nein","",IF($H121="","",'3a. Bewertung der Leistungen'!Q131))</f>
        <v/>
      </c>
      <c r="Q121" t="str">
        <f>IF(J121="Nein","",IF($H121="","",'3a. Bewertung der Leistungen'!R131))</f>
        <v/>
      </c>
      <c r="R121" t="str">
        <f>IF(J121="Nein","",IF($H121="","",'3a. Bewertung der Leistungen'!S131))</f>
        <v/>
      </c>
      <c r="S121" t="str">
        <f>IF(J121="Nein","",IF($H121="","",'3a. Bewertung der Leistungen'!T131))</f>
        <v/>
      </c>
      <c r="T121" t="str">
        <f>IF(J121="Nein","",IF($H121="","",'3a. Bewertung der Leistungen'!U131))</f>
        <v/>
      </c>
      <c r="U121" t="str">
        <f>IF(J121="Nein","",IF($H121="","",'3a. Bewertung der Leistungen'!V131))</f>
        <v/>
      </c>
      <c r="V121" t="str">
        <f>IF(J121="Nein","",IF($H121="","",'3a. Bewertung der Leistungen'!X131))</f>
        <v/>
      </c>
      <c r="W121" t="str">
        <f>IF($H121="","",'3a. Bewertung der Leistungen'!Z131)</f>
        <v/>
      </c>
      <c r="Y121" t="str">
        <f>IF('3b. Individualkosten'!L127="","",'3b. Individualkosten'!L127)</f>
        <v/>
      </c>
      <c r="Z121" s="32" t="str">
        <f>IF('3b. Individualkosten'!M127="","",'3b. Individualkosten'!M127)</f>
        <v/>
      </c>
      <c r="AA121" s="33" t="str">
        <f>IF('3b. Individualkosten'!N127="","",'3b. Individualkosten'!N127)</f>
        <v/>
      </c>
      <c r="AB121" s="33" t="str">
        <f>IF('3b. Individualkosten'!O127="","",'3b. Individualkosten'!O127)</f>
        <v/>
      </c>
      <c r="AC121" s="32">
        <f>IF('3b. Individualkosten'!P127="","",'3b. Individualkosten'!P127)</f>
        <v>0</v>
      </c>
      <c r="AD121" s="32">
        <f>IF('3b. Individualkosten'!Q127="","",'3b. Individualkosten'!Q127)</f>
        <v>0</v>
      </c>
      <c r="AE121" s="32" t="str">
        <f>IF('3b. Individualkosten'!R127="","",'3b. Individualkosten'!R127)</f>
        <v/>
      </c>
      <c r="AF121" s="32">
        <f>IF('3b. Individualkosten'!S127="","",'3b. Individualkosten'!S127)</f>
        <v>0</v>
      </c>
      <c r="AG121" s="32" t="str">
        <f>IF('3b. Individualkosten'!T127="","",'3b. Individualkosten'!T127)</f>
        <v/>
      </c>
      <c r="AH121" s="32">
        <f>IF('3b. Individualkosten'!U127="","",'3b. Individualkosten'!U127)</f>
        <v>0</v>
      </c>
      <c r="AI121" s="32" t="str">
        <f>IF('3b. Individualkosten'!V127="","",'3b. Individualkosten'!V127)</f>
        <v/>
      </c>
      <c r="AJ121" s="32">
        <f>IF('3b. Individualkosten'!W127="","",'3b. Individualkosten'!W127)</f>
        <v>0</v>
      </c>
      <c r="AK121" s="32">
        <f>IF('3b. Individualkosten'!X127="","",'3b. Individualkosten'!X127)</f>
        <v>0</v>
      </c>
      <c r="AL121" s="32" t="str">
        <f>IF('3b. Individualkosten'!Y127="","",'3b. Individualkosten'!Y127)</f>
        <v/>
      </c>
      <c r="AM121" s="32" t="str">
        <f>IF('3b. Individualkosten'!Z127="","",'3b. Individualkosten'!Z127)</f>
        <v/>
      </c>
      <c r="AN121" s="32" t="str">
        <f>IF('3b. Individualkosten'!AB127="","",'3b. Individualkosten'!AB127)</f>
        <v/>
      </c>
      <c r="AP121" s="34" t="str">
        <f>IF('4.2 Mitnutzungsquote'!K128="","",'4.2 Mitnutzungsquote'!M128)</f>
        <v/>
      </c>
      <c r="AQ121" s="34" t="str">
        <f>IF('4.2 Mitnutzungsquote'!$K128="","",'4.2 Mitnutzungsquote'!N128)</f>
        <v/>
      </c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X121" t="str">
        <f>IF('5. Bündelung zu Paketen'!$H147="","",IF('5. Bündelung zu Paketen'!$E$9="Nein","Ohne Paket",'5. Bündelung zu Paketen'!M147))</f>
        <v/>
      </c>
      <c r="BY121" t="str">
        <f>IF('5. Bündelung zu Paketen'!$H147="","",'5. Bündelung zu Paketen'!N147)</f>
        <v/>
      </c>
      <c r="BZ121" t="str">
        <f>IF('5. Bündelung zu Paketen'!P147="","",'5. Bündelung zu Paketen'!P147)</f>
        <v/>
      </c>
      <c r="CB121" s="34" t="str">
        <f t="shared" si="2"/>
        <v/>
      </c>
      <c r="CC121" s="38" t="str">
        <f t="shared" si="3"/>
        <v/>
      </c>
    </row>
    <row r="122" spans="1:81" x14ac:dyDescent="0.3">
      <c r="A122">
        <v>115</v>
      </c>
      <c r="B122" t="str">
        <f>IF('2. Erfassung der Leistungen'!B126="","",'2. Erfassung der Leistungen'!B126)</f>
        <v/>
      </c>
      <c r="C122" t="str">
        <f>IF('2. Erfassung der Leistungen'!C126="","",'2. Erfassung der Leistungen'!C126)</f>
        <v/>
      </c>
      <c r="D122" t="str">
        <f>IF('2. Erfassung der Leistungen'!E126="","",'2. Erfassung der Leistungen'!E126)</f>
        <v/>
      </c>
      <c r="E122" t="str">
        <f>IF('2. Erfassung der Leistungen'!F126="","",'2. Erfassung der Leistungen'!F126)</f>
        <v/>
      </c>
      <c r="F122" t="str">
        <f>IF('2. Erfassung der Leistungen'!G126="","",'2. Erfassung der Leistungen'!G126)</f>
        <v/>
      </c>
      <c r="G122" t="str">
        <f>IF('2. Erfassung der Leistungen'!H126="","",'2. Erfassung der Leistungen'!H126)</f>
        <v/>
      </c>
      <c r="H122" t="str">
        <f>IF(D122="","",IF('2. Erfassung der Leistungen'!I126="","",'2. Erfassung der Leistungen'!I126))</f>
        <v/>
      </c>
      <c r="J122" t="str">
        <f>IF($H122="","",'3a. Bewertung der Leistungen'!J132)</f>
        <v/>
      </c>
      <c r="K122" t="str">
        <f>IF(J122="Nein","",IF($H122="","",'3a. Bewertung der Leistungen'!L132))</f>
        <v/>
      </c>
      <c r="L122" t="str">
        <f>IF(J122="Nein","",IF($H122="","",'3a. Bewertung der Leistungen'!M132))</f>
        <v/>
      </c>
      <c r="M122" t="str">
        <f>IF(J122="Nein","",IF($H122="","",'3a. Bewertung der Leistungen'!N132))</f>
        <v/>
      </c>
      <c r="N122" t="str">
        <f>IF(J122="Nein","",IF($H122="","",'3a. Bewertung der Leistungen'!O132))</f>
        <v/>
      </c>
      <c r="O122" t="str">
        <f>IF(J122="Nein","",IF($H122="","",'3a. Bewertung der Leistungen'!P132))</f>
        <v/>
      </c>
      <c r="P122" t="str">
        <f>IF(J122="Nein","",IF($H122="","",'3a. Bewertung der Leistungen'!Q132))</f>
        <v/>
      </c>
      <c r="Q122" t="str">
        <f>IF(J122="Nein","",IF($H122="","",'3a. Bewertung der Leistungen'!R132))</f>
        <v/>
      </c>
      <c r="R122" t="str">
        <f>IF(J122="Nein","",IF($H122="","",'3a. Bewertung der Leistungen'!S132))</f>
        <v/>
      </c>
      <c r="S122" t="str">
        <f>IF(J122="Nein","",IF($H122="","",'3a. Bewertung der Leistungen'!T132))</f>
        <v/>
      </c>
      <c r="T122" t="str">
        <f>IF(J122="Nein","",IF($H122="","",'3a. Bewertung der Leistungen'!U132))</f>
        <v/>
      </c>
      <c r="U122" t="str">
        <f>IF(J122="Nein","",IF($H122="","",'3a. Bewertung der Leistungen'!V132))</f>
        <v/>
      </c>
      <c r="V122" t="str">
        <f>IF(J122="Nein","",IF($H122="","",'3a. Bewertung der Leistungen'!X132))</f>
        <v/>
      </c>
      <c r="W122" t="str">
        <f>IF($H122="","",'3a. Bewertung der Leistungen'!Z132)</f>
        <v/>
      </c>
      <c r="Y122" t="str">
        <f>IF('3b. Individualkosten'!L128="","",'3b. Individualkosten'!L128)</f>
        <v/>
      </c>
      <c r="Z122" s="32" t="str">
        <f>IF('3b. Individualkosten'!M128="","",'3b. Individualkosten'!M128)</f>
        <v/>
      </c>
      <c r="AA122" s="33" t="str">
        <f>IF('3b. Individualkosten'!N128="","",'3b. Individualkosten'!N128)</f>
        <v/>
      </c>
      <c r="AB122" s="33" t="str">
        <f>IF('3b. Individualkosten'!O128="","",'3b. Individualkosten'!O128)</f>
        <v/>
      </c>
      <c r="AC122" s="32">
        <f>IF('3b. Individualkosten'!P128="","",'3b. Individualkosten'!P128)</f>
        <v>0</v>
      </c>
      <c r="AD122" s="32">
        <f>IF('3b. Individualkosten'!Q128="","",'3b. Individualkosten'!Q128)</f>
        <v>0</v>
      </c>
      <c r="AE122" s="32" t="str">
        <f>IF('3b. Individualkosten'!R128="","",'3b. Individualkosten'!R128)</f>
        <v/>
      </c>
      <c r="AF122" s="32">
        <f>IF('3b. Individualkosten'!S128="","",'3b. Individualkosten'!S128)</f>
        <v>0</v>
      </c>
      <c r="AG122" s="32" t="str">
        <f>IF('3b. Individualkosten'!T128="","",'3b. Individualkosten'!T128)</f>
        <v/>
      </c>
      <c r="AH122" s="32">
        <f>IF('3b. Individualkosten'!U128="","",'3b. Individualkosten'!U128)</f>
        <v>0</v>
      </c>
      <c r="AI122" s="32" t="str">
        <f>IF('3b. Individualkosten'!V128="","",'3b. Individualkosten'!V128)</f>
        <v/>
      </c>
      <c r="AJ122" s="32">
        <f>IF('3b. Individualkosten'!W128="","",'3b. Individualkosten'!W128)</f>
        <v>0</v>
      </c>
      <c r="AK122" s="32">
        <f>IF('3b. Individualkosten'!X128="","",'3b. Individualkosten'!X128)</f>
        <v>0</v>
      </c>
      <c r="AL122" s="32" t="str">
        <f>IF('3b. Individualkosten'!Y128="","",'3b. Individualkosten'!Y128)</f>
        <v/>
      </c>
      <c r="AM122" s="32" t="str">
        <f>IF('3b. Individualkosten'!Z128="","",'3b. Individualkosten'!Z128)</f>
        <v/>
      </c>
      <c r="AN122" s="32" t="str">
        <f>IF('3b. Individualkosten'!AB128="","",'3b. Individualkosten'!AB128)</f>
        <v/>
      </c>
      <c r="AP122" s="34" t="str">
        <f>IF('4.2 Mitnutzungsquote'!K129="","",'4.2 Mitnutzungsquote'!M129)</f>
        <v/>
      </c>
      <c r="AQ122" s="34" t="str">
        <f>IF('4.2 Mitnutzungsquote'!$K129="","",'4.2 Mitnutzungsquote'!N129)</f>
        <v/>
      </c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X122" t="str">
        <f>IF('5. Bündelung zu Paketen'!$H148="","",IF('5. Bündelung zu Paketen'!$E$9="Nein","Ohne Paket",'5. Bündelung zu Paketen'!M148))</f>
        <v/>
      </c>
      <c r="BY122" t="str">
        <f>IF('5. Bündelung zu Paketen'!$H148="","",'5. Bündelung zu Paketen'!N148)</f>
        <v/>
      </c>
      <c r="BZ122" t="str">
        <f>IF('5. Bündelung zu Paketen'!P148="","",'5. Bündelung zu Paketen'!P148)</f>
        <v/>
      </c>
      <c r="CB122" s="34" t="str">
        <f t="shared" si="2"/>
        <v/>
      </c>
      <c r="CC122" s="38" t="str">
        <f t="shared" si="3"/>
        <v/>
      </c>
    </row>
    <row r="123" spans="1:81" x14ac:dyDescent="0.3">
      <c r="A123">
        <v>116</v>
      </c>
      <c r="B123" t="str">
        <f>IF('2. Erfassung der Leistungen'!B127="","",'2. Erfassung der Leistungen'!B127)</f>
        <v/>
      </c>
      <c r="C123" t="str">
        <f>IF('2. Erfassung der Leistungen'!C127="","",'2. Erfassung der Leistungen'!C127)</f>
        <v/>
      </c>
      <c r="D123" t="str">
        <f>IF('2. Erfassung der Leistungen'!E127="","",'2. Erfassung der Leistungen'!E127)</f>
        <v/>
      </c>
      <c r="E123" t="str">
        <f>IF('2. Erfassung der Leistungen'!F127="","",'2. Erfassung der Leistungen'!F127)</f>
        <v/>
      </c>
      <c r="F123" t="str">
        <f>IF('2. Erfassung der Leistungen'!G127="","",'2. Erfassung der Leistungen'!G127)</f>
        <v/>
      </c>
      <c r="G123" t="str">
        <f>IF('2. Erfassung der Leistungen'!H127="","",'2. Erfassung der Leistungen'!H127)</f>
        <v/>
      </c>
      <c r="H123" t="str">
        <f>IF(D123="","",IF('2. Erfassung der Leistungen'!I127="","",'2. Erfassung der Leistungen'!I127))</f>
        <v/>
      </c>
      <c r="J123" t="str">
        <f>IF($H123="","",'3a. Bewertung der Leistungen'!J133)</f>
        <v/>
      </c>
      <c r="K123" t="str">
        <f>IF(J123="Nein","",IF($H123="","",'3a. Bewertung der Leistungen'!L133))</f>
        <v/>
      </c>
      <c r="L123" t="str">
        <f>IF(J123="Nein","",IF($H123="","",'3a. Bewertung der Leistungen'!M133))</f>
        <v/>
      </c>
      <c r="M123" t="str">
        <f>IF(J123="Nein","",IF($H123="","",'3a. Bewertung der Leistungen'!N133))</f>
        <v/>
      </c>
      <c r="N123" t="str">
        <f>IF(J123="Nein","",IF($H123="","",'3a. Bewertung der Leistungen'!O133))</f>
        <v/>
      </c>
      <c r="O123" t="str">
        <f>IF(J123="Nein","",IF($H123="","",'3a. Bewertung der Leistungen'!P133))</f>
        <v/>
      </c>
      <c r="P123" t="str">
        <f>IF(J123="Nein","",IF($H123="","",'3a. Bewertung der Leistungen'!Q133))</f>
        <v/>
      </c>
      <c r="Q123" t="str">
        <f>IF(J123="Nein","",IF($H123="","",'3a. Bewertung der Leistungen'!R133))</f>
        <v/>
      </c>
      <c r="R123" t="str">
        <f>IF(J123="Nein","",IF($H123="","",'3a. Bewertung der Leistungen'!S133))</f>
        <v/>
      </c>
      <c r="S123" t="str">
        <f>IF(J123="Nein","",IF($H123="","",'3a. Bewertung der Leistungen'!T133))</f>
        <v/>
      </c>
      <c r="T123" t="str">
        <f>IF(J123="Nein","",IF($H123="","",'3a. Bewertung der Leistungen'!U133))</f>
        <v/>
      </c>
      <c r="U123" t="str">
        <f>IF(J123="Nein","",IF($H123="","",'3a. Bewertung der Leistungen'!V133))</f>
        <v/>
      </c>
      <c r="V123" t="str">
        <f>IF(J123="Nein","",IF($H123="","",'3a. Bewertung der Leistungen'!X133))</f>
        <v/>
      </c>
      <c r="W123" t="str">
        <f>IF($H123="","",'3a. Bewertung der Leistungen'!Z133)</f>
        <v/>
      </c>
      <c r="Y123" t="str">
        <f>IF('3b. Individualkosten'!L129="","",'3b. Individualkosten'!L129)</f>
        <v/>
      </c>
      <c r="Z123" s="32" t="str">
        <f>IF('3b. Individualkosten'!M129="","",'3b. Individualkosten'!M129)</f>
        <v/>
      </c>
      <c r="AA123" s="33" t="str">
        <f>IF('3b. Individualkosten'!N129="","",'3b. Individualkosten'!N129)</f>
        <v/>
      </c>
      <c r="AB123" s="33" t="str">
        <f>IF('3b. Individualkosten'!O129="","",'3b. Individualkosten'!O129)</f>
        <v/>
      </c>
      <c r="AC123" s="32">
        <f>IF('3b. Individualkosten'!P129="","",'3b. Individualkosten'!P129)</f>
        <v>0</v>
      </c>
      <c r="AD123" s="32">
        <f>IF('3b. Individualkosten'!Q129="","",'3b. Individualkosten'!Q129)</f>
        <v>0</v>
      </c>
      <c r="AE123" s="32" t="str">
        <f>IF('3b. Individualkosten'!R129="","",'3b. Individualkosten'!R129)</f>
        <v/>
      </c>
      <c r="AF123" s="32">
        <f>IF('3b. Individualkosten'!S129="","",'3b. Individualkosten'!S129)</f>
        <v>0</v>
      </c>
      <c r="AG123" s="32" t="str">
        <f>IF('3b. Individualkosten'!T129="","",'3b. Individualkosten'!T129)</f>
        <v/>
      </c>
      <c r="AH123" s="32">
        <f>IF('3b. Individualkosten'!U129="","",'3b. Individualkosten'!U129)</f>
        <v>0</v>
      </c>
      <c r="AI123" s="32" t="str">
        <f>IF('3b. Individualkosten'!V129="","",'3b. Individualkosten'!V129)</f>
        <v/>
      </c>
      <c r="AJ123" s="32">
        <f>IF('3b. Individualkosten'!W129="","",'3b. Individualkosten'!W129)</f>
        <v>0</v>
      </c>
      <c r="AK123" s="32">
        <f>IF('3b. Individualkosten'!X129="","",'3b. Individualkosten'!X129)</f>
        <v>0</v>
      </c>
      <c r="AL123" s="32" t="str">
        <f>IF('3b. Individualkosten'!Y129="","",'3b. Individualkosten'!Y129)</f>
        <v/>
      </c>
      <c r="AM123" s="32" t="str">
        <f>IF('3b. Individualkosten'!Z129="","",'3b. Individualkosten'!Z129)</f>
        <v/>
      </c>
      <c r="AN123" s="32" t="str">
        <f>IF('3b. Individualkosten'!AB129="","",'3b. Individualkosten'!AB129)</f>
        <v/>
      </c>
      <c r="AP123" s="34" t="str">
        <f>IF('4.2 Mitnutzungsquote'!K130="","",'4.2 Mitnutzungsquote'!M130)</f>
        <v/>
      </c>
      <c r="AQ123" s="34" t="str">
        <f>IF('4.2 Mitnutzungsquote'!$K130="","",'4.2 Mitnutzungsquote'!N130)</f>
        <v/>
      </c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X123" t="str">
        <f>IF('5. Bündelung zu Paketen'!$H149="","",IF('5. Bündelung zu Paketen'!$E$9="Nein","Ohne Paket",'5. Bündelung zu Paketen'!M149))</f>
        <v/>
      </c>
      <c r="BY123" t="str">
        <f>IF('5. Bündelung zu Paketen'!$H149="","",'5. Bündelung zu Paketen'!N149)</f>
        <v/>
      </c>
      <c r="BZ123" t="str">
        <f>IF('5. Bündelung zu Paketen'!P149="","",'5. Bündelung zu Paketen'!P149)</f>
        <v/>
      </c>
      <c r="CB123" s="34" t="str">
        <f t="shared" si="2"/>
        <v/>
      </c>
      <c r="CC123" s="38" t="str">
        <f t="shared" si="3"/>
        <v/>
      </c>
    </row>
    <row r="124" spans="1:81" x14ac:dyDescent="0.3">
      <c r="A124">
        <v>117</v>
      </c>
      <c r="B124" t="str">
        <f>IF('2. Erfassung der Leistungen'!B128="","",'2. Erfassung der Leistungen'!B128)</f>
        <v/>
      </c>
      <c r="C124" t="str">
        <f>IF('2. Erfassung der Leistungen'!C128="","",'2. Erfassung der Leistungen'!C128)</f>
        <v/>
      </c>
      <c r="D124" t="str">
        <f>IF('2. Erfassung der Leistungen'!E128="","",'2. Erfassung der Leistungen'!E128)</f>
        <v/>
      </c>
      <c r="E124" t="str">
        <f>IF('2. Erfassung der Leistungen'!F128="","",'2. Erfassung der Leistungen'!F128)</f>
        <v/>
      </c>
      <c r="F124" t="str">
        <f>IF('2. Erfassung der Leistungen'!G128="","",'2. Erfassung der Leistungen'!G128)</f>
        <v/>
      </c>
      <c r="G124" t="str">
        <f>IF('2. Erfassung der Leistungen'!H128="","",'2. Erfassung der Leistungen'!H128)</f>
        <v/>
      </c>
      <c r="H124" t="str">
        <f>IF(D124="","",IF('2. Erfassung der Leistungen'!I128="","",'2. Erfassung der Leistungen'!I128))</f>
        <v/>
      </c>
      <c r="J124" t="str">
        <f>IF($H124="","",'3a. Bewertung der Leistungen'!J134)</f>
        <v/>
      </c>
      <c r="K124" t="str">
        <f>IF(J124="Nein","",IF($H124="","",'3a. Bewertung der Leistungen'!L134))</f>
        <v/>
      </c>
      <c r="L124" t="str">
        <f>IF(J124="Nein","",IF($H124="","",'3a. Bewertung der Leistungen'!M134))</f>
        <v/>
      </c>
      <c r="M124" t="str">
        <f>IF(J124="Nein","",IF($H124="","",'3a. Bewertung der Leistungen'!N134))</f>
        <v/>
      </c>
      <c r="N124" t="str">
        <f>IF(J124="Nein","",IF($H124="","",'3a. Bewertung der Leistungen'!O134))</f>
        <v/>
      </c>
      <c r="O124" t="str">
        <f>IF(J124="Nein","",IF($H124="","",'3a. Bewertung der Leistungen'!P134))</f>
        <v/>
      </c>
      <c r="P124" t="str">
        <f>IF(J124="Nein","",IF($H124="","",'3a. Bewertung der Leistungen'!Q134))</f>
        <v/>
      </c>
      <c r="Q124" t="str">
        <f>IF(J124="Nein","",IF($H124="","",'3a. Bewertung der Leistungen'!R134))</f>
        <v/>
      </c>
      <c r="R124" t="str">
        <f>IF(J124="Nein","",IF($H124="","",'3a. Bewertung der Leistungen'!S134))</f>
        <v/>
      </c>
      <c r="S124" t="str">
        <f>IF(J124="Nein","",IF($H124="","",'3a. Bewertung der Leistungen'!T134))</f>
        <v/>
      </c>
      <c r="T124" t="str">
        <f>IF(J124="Nein","",IF($H124="","",'3a. Bewertung der Leistungen'!U134))</f>
        <v/>
      </c>
      <c r="U124" t="str">
        <f>IF(J124="Nein","",IF($H124="","",'3a. Bewertung der Leistungen'!V134))</f>
        <v/>
      </c>
      <c r="V124" t="str">
        <f>IF(J124="Nein","",IF($H124="","",'3a. Bewertung der Leistungen'!X134))</f>
        <v/>
      </c>
      <c r="W124" t="str">
        <f>IF($H124="","",'3a. Bewertung der Leistungen'!Z134)</f>
        <v/>
      </c>
      <c r="Y124" t="str">
        <f>IF('3b. Individualkosten'!L130="","",'3b. Individualkosten'!L130)</f>
        <v/>
      </c>
      <c r="Z124" s="32" t="str">
        <f>IF('3b. Individualkosten'!M130="","",'3b. Individualkosten'!M130)</f>
        <v/>
      </c>
      <c r="AA124" s="33" t="str">
        <f>IF('3b. Individualkosten'!N130="","",'3b. Individualkosten'!N130)</f>
        <v/>
      </c>
      <c r="AB124" s="33" t="str">
        <f>IF('3b. Individualkosten'!O130="","",'3b. Individualkosten'!O130)</f>
        <v/>
      </c>
      <c r="AC124" s="32">
        <f>IF('3b. Individualkosten'!P130="","",'3b. Individualkosten'!P130)</f>
        <v>0</v>
      </c>
      <c r="AD124" s="32">
        <f>IF('3b. Individualkosten'!Q130="","",'3b. Individualkosten'!Q130)</f>
        <v>0</v>
      </c>
      <c r="AE124" s="32" t="str">
        <f>IF('3b. Individualkosten'!R130="","",'3b. Individualkosten'!R130)</f>
        <v/>
      </c>
      <c r="AF124" s="32">
        <f>IF('3b. Individualkosten'!S130="","",'3b. Individualkosten'!S130)</f>
        <v>0</v>
      </c>
      <c r="AG124" s="32" t="str">
        <f>IF('3b. Individualkosten'!T130="","",'3b. Individualkosten'!T130)</f>
        <v/>
      </c>
      <c r="AH124" s="32">
        <f>IF('3b. Individualkosten'!U130="","",'3b. Individualkosten'!U130)</f>
        <v>0</v>
      </c>
      <c r="AI124" s="32" t="str">
        <f>IF('3b. Individualkosten'!V130="","",'3b. Individualkosten'!V130)</f>
        <v/>
      </c>
      <c r="AJ124" s="32">
        <f>IF('3b. Individualkosten'!W130="","",'3b. Individualkosten'!W130)</f>
        <v>0</v>
      </c>
      <c r="AK124" s="32">
        <f>IF('3b. Individualkosten'!X130="","",'3b. Individualkosten'!X130)</f>
        <v>0</v>
      </c>
      <c r="AL124" s="32" t="str">
        <f>IF('3b. Individualkosten'!Y130="","",'3b. Individualkosten'!Y130)</f>
        <v/>
      </c>
      <c r="AM124" s="32" t="str">
        <f>IF('3b. Individualkosten'!Z130="","",'3b. Individualkosten'!Z130)</f>
        <v/>
      </c>
      <c r="AN124" s="32" t="str">
        <f>IF('3b. Individualkosten'!AB130="","",'3b. Individualkosten'!AB130)</f>
        <v/>
      </c>
      <c r="AP124" s="34" t="str">
        <f>IF('4.2 Mitnutzungsquote'!K131="","",'4.2 Mitnutzungsquote'!M131)</f>
        <v/>
      </c>
      <c r="AQ124" s="34" t="str">
        <f>IF('4.2 Mitnutzungsquote'!$K131="","",'4.2 Mitnutzungsquote'!N131)</f>
        <v/>
      </c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X124" t="str">
        <f>IF('5. Bündelung zu Paketen'!$H150="","",IF('5. Bündelung zu Paketen'!$E$9="Nein","Ohne Paket",'5. Bündelung zu Paketen'!M150))</f>
        <v/>
      </c>
      <c r="BY124" t="str">
        <f>IF('5. Bündelung zu Paketen'!$H150="","",'5. Bündelung zu Paketen'!N150)</f>
        <v/>
      </c>
      <c r="BZ124" t="str">
        <f>IF('5. Bündelung zu Paketen'!P150="","",'5. Bündelung zu Paketen'!P150)</f>
        <v/>
      </c>
      <c r="CB124" s="34" t="str">
        <f t="shared" si="2"/>
        <v/>
      </c>
      <c r="CC124" s="38" t="str">
        <f t="shared" si="3"/>
        <v/>
      </c>
    </row>
    <row r="125" spans="1:81" x14ac:dyDescent="0.3">
      <c r="A125">
        <v>118</v>
      </c>
      <c r="B125" t="str">
        <f>IF('2. Erfassung der Leistungen'!B129="","",'2. Erfassung der Leistungen'!B129)</f>
        <v/>
      </c>
      <c r="C125" t="str">
        <f>IF('2. Erfassung der Leistungen'!C129="","",'2. Erfassung der Leistungen'!C129)</f>
        <v/>
      </c>
      <c r="D125" t="str">
        <f>IF('2. Erfassung der Leistungen'!E129="","",'2. Erfassung der Leistungen'!E129)</f>
        <v/>
      </c>
      <c r="E125" t="str">
        <f>IF('2. Erfassung der Leistungen'!F129="","",'2. Erfassung der Leistungen'!F129)</f>
        <v/>
      </c>
      <c r="F125" t="str">
        <f>IF('2. Erfassung der Leistungen'!G129="","",'2. Erfassung der Leistungen'!G129)</f>
        <v/>
      </c>
      <c r="G125" t="str">
        <f>IF('2. Erfassung der Leistungen'!H129="","",'2. Erfassung der Leistungen'!H129)</f>
        <v/>
      </c>
      <c r="H125" t="str">
        <f>IF(D125="","",IF('2. Erfassung der Leistungen'!I129="","",'2. Erfassung der Leistungen'!I129))</f>
        <v/>
      </c>
      <c r="J125" t="str">
        <f>IF($H125="","",'3a. Bewertung der Leistungen'!J135)</f>
        <v/>
      </c>
      <c r="K125" t="str">
        <f>IF(J125="Nein","",IF($H125="","",'3a. Bewertung der Leistungen'!L135))</f>
        <v/>
      </c>
      <c r="L125" t="str">
        <f>IF(J125="Nein","",IF($H125="","",'3a. Bewertung der Leistungen'!M135))</f>
        <v/>
      </c>
      <c r="M125" t="str">
        <f>IF(J125="Nein","",IF($H125="","",'3a. Bewertung der Leistungen'!N135))</f>
        <v/>
      </c>
      <c r="N125" t="str">
        <f>IF(J125="Nein","",IF($H125="","",'3a. Bewertung der Leistungen'!O135))</f>
        <v/>
      </c>
      <c r="O125" t="str">
        <f>IF(J125="Nein","",IF($H125="","",'3a. Bewertung der Leistungen'!P135))</f>
        <v/>
      </c>
      <c r="P125" t="str">
        <f>IF(J125="Nein","",IF($H125="","",'3a. Bewertung der Leistungen'!Q135))</f>
        <v/>
      </c>
      <c r="Q125" t="str">
        <f>IF(J125="Nein","",IF($H125="","",'3a. Bewertung der Leistungen'!R135))</f>
        <v/>
      </c>
      <c r="R125" t="str">
        <f>IF(J125="Nein","",IF($H125="","",'3a. Bewertung der Leistungen'!S135))</f>
        <v/>
      </c>
      <c r="S125" t="str">
        <f>IF(J125="Nein","",IF($H125="","",'3a. Bewertung der Leistungen'!T135))</f>
        <v/>
      </c>
      <c r="T125" t="str">
        <f>IF(J125="Nein","",IF($H125="","",'3a. Bewertung der Leistungen'!U135))</f>
        <v/>
      </c>
      <c r="U125" t="str">
        <f>IF(J125="Nein","",IF($H125="","",'3a. Bewertung der Leistungen'!V135))</f>
        <v/>
      </c>
      <c r="V125" t="str">
        <f>IF(J125="Nein","",IF($H125="","",'3a. Bewertung der Leistungen'!X135))</f>
        <v/>
      </c>
      <c r="W125" t="str">
        <f>IF($H125="","",'3a. Bewertung der Leistungen'!Z135)</f>
        <v/>
      </c>
      <c r="Y125" t="str">
        <f>IF('3b. Individualkosten'!L131="","",'3b. Individualkosten'!L131)</f>
        <v/>
      </c>
      <c r="Z125" s="32" t="str">
        <f>IF('3b. Individualkosten'!M131="","",'3b. Individualkosten'!M131)</f>
        <v/>
      </c>
      <c r="AA125" s="33" t="str">
        <f>IF('3b. Individualkosten'!N131="","",'3b. Individualkosten'!N131)</f>
        <v/>
      </c>
      <c r="AB125" s="33" t="str">
        <f>IF('3b. Individualkosten'!O131="","",'3b. Individualkosten'!O131)</f>
        <v/>
      </c>
      <c r="AC125" s="32">
        <f>IF('3b. Individualkosten'!P131="","",'3b. Individualkosten'!P131)</f>
        <v>0</v>
      </c>
      <c r="AD125" s="32">
        <f>IF('3b. Individualkosten'!Q131="","",'3b. Individualkosten'!Q131)</f>
        <v>0</v>
      </c>
      <c r="AE125" s="32" t="str">
        <f>IF('3b. Individualkosten'!R131="","",'3b. Individualkosten'!R131)</f>
        <v/>
      </c>
      <c r="AF125" s="32">
        <f>IF('3b. Individualkosten'!S131="","",'3b. Individualkosten'!S131)</f>
        <v>0</v>
      </c>
      <c r="AG125" s="32" t="str">
        <f>IF('3b. Individualkosten'!T131="","",'3b. Individualkosten'!T131)</f>
        <v/>
      </c>
      <c r="AH125" s="32">
        <f>IF('3b. Individualkosten'!U131="","",'3b. Individualkosten'!U131)</f>
        <v>0</v>
      </c>
      <c r="AI125" s="32" t="str">
        <f>IF('3b. Individualkosten'!V131="","",'3b. Individualkosten'!V131)</f>
        <v/>
      </c>
      <c r="AJ125" s="32">
        <f>IF('3b. Individualkosten'!W131="","",'3b. Individualkosten'!W131)</f>
        <v>0</v>
      </c>
      <c r="AK125" s="32">
        <f>IF('3b. Individualkosten'!X131="","",'3b. Individualkosten'!X131)</f>
        <v>0</v>
      </c>
      <c r="AL125" s="32" t="str">
        <f>IF('3b. Individualkosten'!Y131="","",'3b. Individualkosten'!Y131)</f>
        <v/>
      </c>
      <c r="AM125" s="32" t="str">
        <f>IF('3b. Individualkosten'!Z131="","",'3b. Individualkosten'!Z131)</f>
        <v/>
      </c>
      <c r="AN125" s="32" t="str">
        <f>IF('3b. Individualkosten'!AB131="","",'3b. Individualkosten'!AB131)</f>
        <v/>
      </c>
      <c r="AP125" s="34" t="str">
        <f>IF('4.2 Mitnutzungsquote'!K132="","",'4.2 Mitnutzungsquote'!M132)</f>
        <v/>
      </c>
      <c r="AQ125" s="34" t="str">
        <f>IF('4.2 Mitnutzungsquote'!$K132="","",'4.2 Mitnutzungsquote'!N132)</f>
        <v/>
      </c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X125" t="str">
        <f>IF('5. Bündelung zu Paketen'!$H151="","",IF('5. Bündelung zu Paketen'!$E$9="Nein","Ohne Paket",'5. Bündelung zu Paketen'!M151))</f>
        <v/>
      </c>
      <c r="BY125" t="str">
        <f>IF('5. Bündelung zu Paketen'!$H151="","",'5. Bündelung zu Paketen'!N151)</f>
        <v/>
      </c>
      <c r="BZ125" t="str">
        <f>IF('5. Bündelung zu Paketen'!P151="","",'5. Bündelung zu Paketen'!P151)</f>
        <v/>
      </c>
      <c r="CB125" s="34" t="str">
        <f t="shared" si="2"/>
        <v/>
      </c>
      <c r="CC125" s="38" t="str">
        <f t="shared" si="3"/>
        <v/>
      </c>
    </row>
    <row r="126" spans="1:81" x14ac:dyDescent="0.3">
      <c r="A126">
        <v>119</v>
      </c>
      <c r="B126" t="str">
        <f>IF('2. Erfassung der Leistungen'!B130="","",'2. Erfassung der Leistungen'!B130)</f>
        <v/>
      </c>
      <c r="C126" t="str">
        <f>IF('2. Erfassung der Leistungen'!C130="","",'2. Erfassung der Leistungen'!C130)</f>
        <v/>
      </c>
      <c r="D126" t="str">
        <f>IF('2. Erfassung der Leistungen'!E130="","",'2. Erfassung der Leistungen'!E130)</f>
        <v/>
      </c>
      <c r="E126" t="str">
        <f>IF('2. Erfassung der Leistungen'!F130="","",'2. Erfassung der Leistungen'!F130)</f>
        <v/>
      </c>
      <c r="F126" t="str">
        <f>IF('2. Erfassung der Leistungen'!G130="","",'2. Erfassung der Leistungen'!G130)</f>
        <v/>
      </c>
      <c r="G126" t="str">
        <f>IF('2. Erfassung der Leistungen'!H130="","",'2. Erfassung der Leistungen'!H130)</f>
        <v/>
      </c>
      <c r="H126" t="str">
        <f>IF(D126="","",IF('2. Erfassung der Leistungen'!I130="","",'2. Erfassung der Leistungen'!I130))</f>
        <v/>
      </c>
      <c r="J126" t="str">
        <f>IF($H126="","",'3a. Bewertung der Leistungen'!J136)</f>
        <v/>
      </c>
      <c r="K126" t="str">
        <f>IF(J126="Nein","",IF($H126="","",'3a. Bewertung der Leistungen'!L136))</f>
        <v/>
      </c>
      <c r="L126" t="str">
        <f>IF(J126="Nein","",IF($H126="","",'3a. Bewertung der Leistungen'!M136))</f>
        <v/>
      </c>
      <c r="M126" t="str">
        <f>IF(J126="Nein","",IF($H126="","",'3a. Bewertung der Leistungen'!N136))</f>
        <v/>
      </c>
      <c r="N126" t="str">
        <f>IF(J126="Nein","",IF($H126="","",'3a. Bewertung der Leistungen'!O136))</f>
        <v/>
      </c>
      <c r="O126" t="str">
        <f>IF(J126="Nein","",IF($H126="","",'3a. Bewertung der Leistungen'!P136))</f>
        <v/>
      </c>
      <c r="P126" t="str">
        <f>IF(J126="Nein","",IF($H126="","",'3a. Bewertung der Leistungen'!Q136))</f>
        <v/>
      </c>
      <c r="Q126" t="str">
        <f>IF(J126="Nein","",IF($H126="","",'3a. Bewertung der Leistungen'!R136))</f>
        <v/>
      </c>
      <c r="R126" t="str">
        <f>IF(J126="Nein","",IF($H126="","",'3a. Bewertung der Leistungen'!S136))</f>
        <v/>
      </c>
      <c r="S126" t="str">
        <f>IF(J126="Nein","",IF($H126="","",'3a. Bewertung der Leistungen'!T136))</f>
        <v/>
      </c>
      <c r="T126" t="str">
        <f>IF(J126="Nein","",IF($H126="","",'3a. Bewertung der Leistungen'!U136))</f>
        <v/>
      </c>
      <c r="U126" t="str">
        <f>IF(J126="Nein","",IF($H126="","",'3a. Bewertung der Leistungen'!V136))</f>
        <v/>
      </c>
      <c r="V126" t="str">
        <f>IF(J126="Nein","",IF($H126="","",'3a. Bewertung der Leistungen'!X136))</f>
        <v/>
      </c>
      <c r="W126" t="str">
        <f>IF($H126="","",'3a. Bewertung der Leistungen'!Z136)</f>
        <v/>
      </c>
      <c r="Y126" t="str">
        <f>IF('3b. Individualkosten'!L132="","",'3b. Individualkosten'!L132)</f>
        <v/>
      </c>
      <c r="Z126" s="32" t="str">
        <f>IF('3b. Individualkosten'!M132="","",'3b. Individualkosten'!M132)</f>
        <v/>
      </c>
      <c r="AA126" s="33" t="str">
        <f>IF('3b. Individualkosten'!N132="","",'3b. Individualkosten'!N132)</f>
        <v/>
      </c>
      <c r="AB126" s="33" t="str">
        <f>IF('3b. Individualkosten'!O132="","",'3b. Individualkosten'!O132)</f>
        <v/>
      </c>
      <c r="AC126" s="32">
        <f>IF('3b. Individualkosten'!P132="","",'3b. Individualkosten'!P132)</f>
        <v>0</v>
      </c>
      <c r="AD126" s="32">
        <f>IF('3b. Individualkosten'!Q132="","",'3b. Individualkosten'!Q132)</f>
        <v>0</v>
      </c>
      <c r="AE126" s="32" t="str">
        <f>IF('3b. Individualkosten'!R132="","",'3b. Individualkosten'!R132)</f>
        <v/>
      </c>
      <c r="AF126" s="32">
        <f>IF('3b. Individualkosten'!S132="","",'3b. Individualkosten'!S132)</f>
        <v>0</v>
      </c>
      <c r="AG126" s="32" t="str">
        <f>IF('3b. Individualkosten'!T132="","",'3b. Individualkosten'!T132)</f>
        <v/>
      </c>
      <c r="AH126" s="32">
        <f>IF('3b. Individualkosten'!U132="","",'3b. Individualkosten'!U132)</f>
        <v>0</v>
      </c>
      <c r="AI126" s="32" t="str">
        <f>IF('3b. Individualkosten'!V132="","",'3b. Individualkosten'!V132)</f>
        <v/>
      </c>
      <c r="AJ126" s="32">
        <f>IF('3b. Individualkosten'!W132="","",'3b. Individualkosten'!W132)</f>
        <v>0</v>
      </c>
      <c r="AK126" s="32">
        <f>IF('3b. Individualkosten'!X132="","",'3b. Individualkosten'!X132)</f>
        <v>0</v>
      </c>
      <c r="AL126" s="32" t="str">
        <f>IF('3b. Individualkosten'!Y132="","",'3b. Individualkosten'!Y132)</f>
        <v/>
      </c>
      <c r="AM126" s="32" t="str">
        <f>IF('3b. Individualkosten'!Z132="","",'3b. Individualkosten'!Z132)</f>
        <v/>
      </c>
      <c r="AN126" s="32" t="str">
        <f>IF('3b. Individualkosten'!AB132="","",'3b. Individualkosten'!AB132)</f>
        <v/>
      </c>
      <c r="AP126" s="34" t="str">
        <f>IF('4.2 Mitnutzungsquote'!K133="","",'4.2 Mitnutzungsquote'!M133)</f>
        <v/>
      </c>
      <c r="AQ126" s="34" t="str">
        <f>IF('4.2 Mitnutzungsquote'!$K133="","",'4.2 Mitnutzungsquote'!N133)</f>
        <v/>
      </c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X126" t="str">
        <f>IF('5. Bündelung zu Paketen'!$H152="","",IF('5. Bündelung zu Paketen'!$E$9="Nein","Ohne Paket",'5. Bündelung zu Paketen'!M152))</f>
        <v/>
      </c>
      <c r="BY126" t="str">
        <f>IF('5. Bündelung zu Paketen'!$H152="","",'5. Bündelung zu Paketen'!N152)</f>
        <v/>
      </c>
      <c r="BZ126" t="str">
        <f>IF('5. Bündelung zu Paketen'!P152="","",'5. Bündelung zu Paketen'!P152)</f>
        <v/>
      </c>
      <c r="CB126" s="34" t="str">
        <f t="shared" si="2"/>
        <v/>
      </c>
      <c r="CC126" s="38" t="str">
        <f t="shared" si="3"/>
        <v/>
      </c>
    </row>
    <row r="127" spans="1:81" x14ac:dyDescent="0.3">
      <c r="A127">
        <v>120</v>
      </c>
      <c r="B127" t="str">
        <f>IF('2. Erfassung der Leistungen'!B131="","",'2. Erfassung der Leistungen'!B131)</f>
        <v/>
      </c>
      <c r="C127" t="str">
        <f>IF('2. Erfassung der Leistungen'!C131="","",'2. Erfassung der Leistungen'!C131)</f>
        <v/>
      </c>
      <c r="D127" t="str">
        <f>IF('2. Erfassung der Leistungen'!E131="","",'2. Erfassung der Leistungen'!E131)</f>
        <v/>
      </c>
      <c r="E127" t="str">
        <f>IF('2. Erfassung der Leistungen'!F131="","",'2. Erfassung der Leistungen'!F131)</f>
        <v/>
      </c>
      <c r="F127" t="str">
        <f>IF('2. Erfassung der Leistungen'!G131="","",'2. Erfassung der Leistungen'!G131)</f>
        <v/>
      </c>
      <c r="G127" t="str">
        <f>IF('2. Erfassung der Leistungen'!H131="","",'2. Erfassung der Leistungen'!H131)</f>
        <v/>
      </c>
      <c r="H127" t="str">
        <f>IF(D127="","",IF('2. Erfassung der Leistungen'!I131="","",'2. Erfassung der Leistungen'!I131))</f>
        <v/>
      </c>
      <c r="J127" t="str">
        <f>IF($H127="","",'3a. Bewertung der Leistungen'!J137)</f>
        <v/>
      </c>
      <c r="K127" t="str">
        <f>IF(J127="Nein","",IF($H127="","",'3a. Bewertung der Leistungen'!L137))</f>
        <v/>
      </c>
      <c r="L127" t="str">
        <f>IF(J127="Nein","",IF($H127="","",'3a. Bewertung der Leistungen'!M137))</f>
        <v/>
      </c>
      <c r="M127" t="str">
        <f>IF(J127="Nein","",IF($H127="","",'3a. Bewertung der Leistungen'!N137))</f>
        <v/>
      </c>
      <c r="N127" t="str">
        <f>IF(J127="Nein","",IF($H127="","",'3a. Bewertung der Leistungen'!O137))</f>
        <v/>
      </c>
      <c r="O127" t="str">
        <f>IF(J127="Nein","",IF($H127="","",'3a. Bewertung der Leistungen'!P137))</f>
        <v/>
      </c>
      <c r="P127" t="str">
        <f>IF(J127="Nein","",IF($H127="","",'3a. Bewertung der Leistungen'!Q137))</f>
        <v/>
      </c>
      <c r="Q127" t="str">
        <f>IF(J127="Nein","",IF($H127="","",'3a. Bewertung der Leistungen'!R137))</f>
        <v/>
      </c>
      <c r="R127" t="str">
        <f>IF(J127="Nein","",IF($H127="","",'3a. Bewertung der Leistungen'!S137))</f>
        <v/>
      </c>
      <c r="S127" t="str">
        <f>IF(J127="Nein","",IF($H127="","",'3a. Bewertung der Leistungen'!T137))</f>
        <v/>
      </c>
      <c r="T127" t="str">
        <f>IF(J127="Nein","",IF($H127="","",'3a. Bewertung der Leistungen'!U137))</f>
        <v/>
      </c>
      <c r="U127" t="str">
        <f>IF(J127="Nein","",IF($H127="","",'3a. Bewertung der Leistungen'!V137))</f>
        <v/>
      </c>
      <c r="V127" t="str">
        <f>IF(J127="Nein","",IF($H127="","",'3a. Bewertung der Leistungen'!X137))</f>
        <v/>
      </c>
      <c r="W127" t="str">
        <f>IF($H127="","",'3a. Bewertung der Leistungen'!Z137)</f>
        <v/>
      </c>
      <c r="Y127" t="str">
        <f>IF('3b. Individualkosten'!L133="","",'3b. Individualkosten'!L133)</f>
        <v/>
      </c>
      <c r="Z127" s="32" t="str">
        <f>IF('3b. Individualkosten'!M133="","",'3b. Individualkosten'!M133)</f>
        <v/>
      </c>
      <c r="AA127" s="33" t="str">
        <f>IF('3b. Individualkosten'!N133="","",'3b. Individualkosten'!N133)</f>
        <v/>
      </c>
      <c r="AB127" s="33" t="str">
        <f>IF('3b. Individualkosten'!O133="","",'3b. Individualkosten'!O133)</f>
        <v/>
      </c>
      <c r="AC127" s="32">
        <f>IF('3b. Individualkosten'!P133="","",'3b. Individualkosten'!P133)</f>
        <v>0</v>
      </c>
      <c r="AD127" s="32">
        <f>IF('3b. Individualkosten'!Q133="","",'3b. Individualkosten'!Q133)</f>
        <v>0</v>
      </c>
      <c r="AE127" s="32" t="str">
        <f>IF('3b. Individualkosten'!R133="","",'3b. Individualkosten'!R133)</f>
        <v/>
      </c>
      <c r="AF127" s="32">
        <f>IF('3b. Individualkosten'!S133="","",'3b. Individualkosten'!S133)</f>
        <v>0</v>
      </c>
      <c r="AG127" s="32" t="str">
        <f>IF('3b. Individualkosten'!T133="","",'3b. Individualkosten'!T133)</f>
        <v/>
      </c>
      <c r="AH127" s="32">
        <f>IF('3b. Individualkosten'!U133="","",'3b. Individualkosten'!U133)</f>
        <v>0</v>
      </c>
      <c r="AI127" s="32" t="str">
        <f>IF('3b. Individualkosten'!V133="","",'3b. Individualkosten'!V133)</f>
        <v/>
      </c>
      <c r="AJ127" s="32">
        <f>IF('3b. Individualkosten'!W133="","",'3b. Individualkosten'!W133)</f>
        <v>0</v>
      </c>
      <c r="AK127" s="32">
        <f>IF('3b. Individualkosten'!X133="","",'3b. Individualkosten'!X133)</f>
        <v>0</v>
      </c>
      <c r="AL127" s="32" t="str">
        <f>IF('3b. Individualkosten'!Y133="","",'3b. Individualkosten'!Y133)</f>
        <v/>
      </c>
      <c r="AM127" s="32" t="str">
        <f>IF('3b. Individualkosten'!Z133="","",'3b. Individualkosten'!Z133)</f>
        <v/>
      </c>
      <c r="AN127" s="32" t="str">
        <f>IF('3b. Individualkosten'!AB133="","",'3b. Individualkosten'!AB133)</f>
        <v/>
      </c>
      <c r="AP127" s="34" t="str">
        <f>IF('4.2 Mitnutzungsquote'!K134="","",'4.2 Mitnutzungsquote'!M134)</f>
        <v/>
      </c>
      <c r="AQ127" s="34" t="str">
        <f>IF('4.2 Mitnutzungsquote'!$K134="","",'4.2 Mitnutzungsquote'!N134)</f>
        <v/>
      </c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X127" t="str">
        <f>IF('5. Bündelung zu Paketen'!$H153="","",IF('5. Bündelung zu Paketen'!$E$9="Nein","Ohne Paket",'5. Bündelung zu Paketen'!M153))</f>
        <v/>
      </c>
      <c r="BY127" t="str">
        <f>IF('5. Bündelung zu Paketen'!$H153="","",'5. Bündelung zu Paketen'!N153)</f>
        <v/>
      </c>
      <c r="BZ127" t="str">
        <f>IF('5. Bündelung zu Paketen'!P153="","",'5. Bündelung zu Paketen'!P153)</f>
        <v/>
      </c>
      <c r="CB127" s="34" t="str">
        <f t="shared" si="2"/>
        <v/>
      </c>
      <c r="CC127" s="38" t="str">
        <f t="shared" si="3"/>
        <v/>
      </c>
    </row>
    <row r="128" spans="1:81" x14ac:dyDescent="0.3">
      <c r="A128">
        <v>121</v>
      </c>
      <c r="B128" t="str">
        <f>IF('2. Erfassung der Leistungen'!B132="","",'2. Erfassung der Leistungen'!B132)</f>
        <v/>
      </c>
      <c r="C128" t="str">
        <f>IF('2. Erfassung der Leistungen'!C132="","",'2. Erfassung der Leistungen'!C132)</f>
        <v/>
      </c>
      <c r="D128" t="str">
        <f>IF('2. Erfassung der Leistungen'!E132="","",'2. Erfassung der Leistungen'!E132)</f>
        <v/>
      </c>
      <c r="E128" t="str">
        <f>IF('2. Erfassung der Leistungen'!F132="","",'2. Erfassung der Leistungen'!F132)</f>
        <v/>
      </c>
      <c r="F128" t="str">
        <f>IF('2. Erfassung der Leistungen'!G132="","",'2. Erfassung der Leistungen'!G132)</f>
        <v/>
      </c>
      <c r="G128" t="str">
        <f>IF('2. Erfassung der Leistungen'!H132="","",'2. Erfassung der Leistungen'!H132)</f>
        <v/>
      </c>
      <c r="H128" t="str">
        <f>IF(D128="","",IF('2. Erfassung der Leistungen'!I132="","",'2. Erfassung der Leistungen'!I132))</f>
        <v/>
      </c>
      <c r="J128" t="str">
        <f>IF($H128="","",'3a. Bewertung der Leistungen'!J138)</f>
        <v/>
      </c>
      <c r="K128" t="str">
        <f>IF(J128="Nein","",IF($H128="","",'3a. Bewertung der Leistungen'!L138))</f>
        <v/>
      </c>
      <c r="L128" t="str">
        <f>IF(J128="Nein","",IF($H128="","",'3a. Bewertung der Leistungen'!M138))</f>
        <v/>
      </c>
      <c r="M128" t="str">
        <f>IF(J128="Nein","",IF($H128="","",'3a. Bewertung der Leistungen'!N138))</f>
        <v/>
      </c>
      <c r="N128" t="str">
        <f>IF(J128="Nein","",IF($H128="","",'3a. Bewertung der Leistungen'!O138))</f>
        <v/>
      </c>
      <c r="O128" t="str">
        <f>IF(J128="Nein","",IF($H128="","",'3a. Bewertung der Leistungen'!P138))</f>
        <v/>
      </c>
      <c r="P128" t="str">
        <f>IF(J128="Nein","",IF($H128="","",'3a. Bewertung der Leistungen'!Q138))</f>
        <v/>
      </c>
      <c r="Q128" t="str">
        <f>IF(J128="Nein","",IF($H128="","",'3a. Bewertung der Leistungen'!R138))</f>
        <v/>
      </c>
      <c r="R128" t="str">
        <f>IF(J128="Nein","",IF($H128="","",'3a. Bewertung der Leistungen'!S138))</f>
        <v/>
      </c>
      <c r="S128" t="str">
        <f>IF(J128="Nein","",IF($H128="","",'3a. Bewertung der Leistungen'!T138))</f>
        <v/>
      </c>
      <c r="T128" t="str">
        <f>IF(J128="Nein","",IF($H128="","",'3a. Bewertung der Leistungen'!U138))</f>
        <v/>
      </c>
      <c r="U128" t="str">
        <f>IF(J128="Nein","",IF($H128="","",'3a. Bewertung der Leistungen'!V138))</f>
        <v/>
      </c>
      <c r="V128" t="str">
        <f>IF(J128="Nein","",IF($H128="","",'3a. Bewertung der Leistungen'!X138))</f>
        <v/>
      </c>
      <c r="W128" t="str">
        <f>IF($H128="","",'3a. Bewertung der Leistungen'!Z138)</f>
        <v/>
      </c>
      <c r="Y128" t="str">
        <f>IF('3b. Individualkosten'!L134="","",'3b. Individualkosten'!L134)</f>
        <v/>
      </c>
      <c r="Z128" s="32" t="str">
        <f>IF('3b. Individualkosten'!M134="","",'3b. Individualkosten'!M134)</f>
        <v/>
      </c>
      <c r="AA128" s="33" t="str">
        <f>IF('3b. Individualkosten'!N134="","",'3b. Individualkosten'!N134)</f>
        <v/>
      </c>
      <c r="AB128" s="33" t="str">
        <f>IF('3b. Individualkosten'!O134="","",'3b. Individualkosten'!O134)</f>
        <v/>
      </c>
      <c r="AC128" s="32">
        <f>IF('3b. Individualkosten'!P134="","",'3b. Individualkosten'!P134)</f>
        <v>0</v>
      </c>
      <c r="AD128" s="32">
        <f>IF('3b. Individualkosten'!Q134="","",'3b. Individualkosten'!Q134)</f>
        <v>0</v>
      </c>
      <c r="AE128" s="32" t="str">
        <f>IF('3b. Individualkosten'!R134="","",'3b. Individualkosten'!R134)</f>
        <v/>
      </c>
      <c r="AF128" s="32">
        <f>IF('3b. Individualkosten'!S134="","",'3b. Individualkosten'!S134)</f>
        <v>0</v>
      </c>
      <c r="AG128" s="32" t="str">
        <f>IF('3b. Individualkosten'!T134="","",'3b. Individualkosten'!T134)</f>
        <v/>
      </c>
      <c r="AH128" s="32">
        <f>IF('3b. Individualkosten'!U134="","",'3b. Individualkosten'!U134)</f>
        <v>0</v>
      </c>
      <c r="AI128" s="32" t="str">
        <f>IF('3b. Individualkosten'!V134="","",'3b. Individualkosten'!V134)</f>
        <v/>
      </c>
      <c r="AJ128" s="32">
        <f>IF('3b. Individualkosten'!W134="","",'3b. Individualkosten'!W134)</f>
        <v>0</v>
      </c>
      <c r="AK128" s="32">
        <f>IF('3b. Individualkosten'!X134="","",'3b. Individualkosten'!X134)</f>
        <v>0</v>
      </c>
      <c r="AL128" s="32" t="str">
        <f>IF('3b. Individualkosten'!Y134="","",'3b. Individualkosten'!Y134)</f>
        <v/>
      </c>
      <c r="AM128" s="32" t="str">
        <f>IF('3b. Individualkosten'!Z134="","",'3b. Individualkosten'!Z134)</f>
        <v/>
      </c>
      <c r="AN128" s="32" t="str">
        <f>IF('3b. Individualkosten'!AB134="","",'3b. Individualkosten'!AB134)</f>
        <v/>
      </c>
      <c r="AP128" s="34" t="str">
        <f>IF('4.2 Mitnutzungsquote'!K135="","",'4.2 Mitnutzungsquote'!M135)</f>
        <v/>
      </c>
      <c r="AQ128" s="34" t="str">
        <f>IF('4.2 Mitnutzungsquote'!$K135="","",'4.2 Mitnutzungsquote'!N135)</f>
        <v/>
      </c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X128" t="str">
        <f>IF('5. Bündelung zu Paketen'!$H154="","",IF('5. Bündelung zu Paketen'!$E$9="Nein","Ohne Paket",'5. Bündelung zu Paketen'!M154))</f>
        <v/>
      </c>
      <c r="BY128" t="str">
        <f>IF('5. Bündelung zu Paketen'!$H154="","",'5. Bündelung zu Paketen'!N154)</f>
        <v/>
      </c>
      <c r="BZ128" t="str">
        <f>IF('5. Bündelung zu Paketen'!P154="","",'5. Bündelung zu Paketen'!P154)</f>
        <v/>
      </c>
      <c r="CB128" s="34" t="str">
        <f t="shared" si="2"/>
        <v/>
      </c>
      <c r="CC128" s="38" t="str">
        <f t="shared" si="3"/>
        <v/>
      </c>
    </row>
    <row r="129" spans="1:81" x14ac:dyDescent="0.3">
      <c r="A129">
        <v>122</v>
      </c>
      <c r="B129" t="str">
        <f>IF('2. Erfassung der Leistungen'!B133="","",'2. Erfassung der Leistungen'!B133)</f>
        <v/>
      </c>
      <c r="C129" t="str">
        <f>IF('2. Erfassung der Leistungen'!C133="","",'2. Erfassung der Leistungen'!C133)</f>
        <v/>
      </c>
      <c r="D129" t="str">
        <f>IF('2. Erfassung der Leistungen'!E133="","",'2. Erfassung der Leistungen'!E133)</f>
        <v/>
      </c>
      <c r="E129" t="str">
        <f>IF('2. Erfassung der Leistungen'!F133="","",'2. Erfassung der Leistungen'!F133)</f>
        <v/>
      </c>
      <c r="F129" t="str">
        <f>IF('2. Erfassung der Leistungen'!G133="","",'2. Erfassung der Leistungen'!G133)</f>
        <v/>
      </c>
      <c r="G129" t="str">
        <f>IF('2. Erfassung der Leistungen'!H133="","",'2. Erfassung der Leistungen'!H133)</f>
        <v/>
      </c>
      <c r="H129" t="str">
        <f>IF(D129="","",IF('2. Erfassung der Leistungen'!I133="","",'2. Erfassung der Leistungen'!I133))</f>
        <v/>
      </c>
      <c r="J129" t="str">
        <f>IF($H129="","",'3a. Bewertung der Leistungen'!J139)</f>
        <v/>
      </c>
      <c r="K129" t="str">
        <f>IF(J129="Nein","",IF($H129="","",'3a. Bewertung der Leistungen'!L139))</f>
        <v/>
      </c>
      <c r="L129" t="str">
        <f>IF(J129="Nein","",IF($H129="","",'3a. Bewertung der Leistungen'!M139))</f>
        <v/>
      </c>
      <c r="M129" t="str">
        <f>IF(J129="Nein","",IF($H129="","",'3a. Bewertung der Leistungen'!N139))</f>
        <v/>
      </c>
      <c r="N129" t="str">
        <f>IF(J129="Nein","",IF($H129="","",'3a. Bewertung der Leistungen'!O139))</f>
        <v/>
      </c>
      <c r="O129" t="str">
        <f>IF(J129="Nein","",IF($H129="","",'3a. Bewertung der Leistungen'!P139))</f>
        <v/>
      </c>
      <c r="P129" t="str">
        <f>IF(J129="Nein","",IF($H129="","",'3a. Bewertung der Leistungen'!Q139))</f>
        <v/>
      </c>
      <c r="Q129" t="str">
        <f>IF(J129="Nein","",IF($H129="","",'3a. Bewertung der Leistungen'!R139))</f>
        <v/>
      </c>
      <c r="R129" t="str">
        <f>IF(J129="Nein","",IF($H129="","",'3a. Bewertung der Leistungen'!S139))</f>
        <v/>
      </c>
      <c r="S129" t="str">
        <f>IF(J129="Nein","",IF($H129="","",'3a. Bewertung der Leistungen'!T139))</f>
        <v/>
      </c>
      <c r="T129" t="str">
        <f>IF(J129="Nein","",IF($H129="","",'3a. Bewertung der Leistungen'!U139))</f>
        <v/>
      </c>
      <c r="U129" t="str">
        <f>IF(J129="Nein","",IF($H129="","",'3a. Bewertung der Leistungen'!V139))</f>
        <v/>
      </c>
      <c r="V129" t="str">
        <f>IF(J129="Nein","",IF($H129="","",'3a. Bewertung der Leistungen'!X139))</f>
        <v/>
      </c>
      <c r="W129" t="str">
        <f>IF($H129="","",'3a. Bewertung der Leistungen'!Z139)</f>
        <v/>
      </c>
      <c r="Y129" t="str">
        <f>IF('3b. Individualkosten'!L135="","",'3b. Individualkosten'!L135)</f>
        <v/>
      </c>
      <c r="Z129" s="32" t="str">
        <f>IF('3b. Individualkosten'!M135="","",'3b. Individualkosten'!M135)</f>
        <v/>
      </c>
      <c r="AA129" s="33" t="str">
        <f>IF('3b. Individualkosten'!N135="","",'3b. Individualkosten'!N135)</f>
        <v/>
      </c>
      <c r="AB129" s="33" t="str">
        <f>IF('3b. Individualkosten'!O135="","",'3b. Individualkosten'!O135)</f>
        <v/>
      </c>
      <c r="AC129" s="32">
        <f>IF('3b. Individualkosten'!P135="","",'3b. Individualkosten'!P135)</f>
        <v>0</v>
      </c>
      <c r="AD129" s="32">
        <f>IF('3b. Individualkosten'!Q135="","",'3b. Individualkosten'!Q135)</f>
        <v>0</v>
      </c>
      <c r="AE129" s="32" t="str">
        <f>IF('3b. Individualkosten'!R135="","",'3b. Individualkosten'!R135)</f>
        <v/>
      </c>
      <c r="AF129" s="32">
        <f>IF('3b. Individualkosten'!S135="","",'3b. Individualkosten'!S135)</f>
        <v>0</v>
      </c>
      <c r="AG129" s="32" t="str">
        <f>IF('3b. Individualkosten'!T135="","",'3b. Individualkosten'!T135)</f>
        <v/>
      </c>
      <c r="AH129" s="32">
        <f>IF('3b. Individualkosten'!U135="","",'3b. Individualkosten'!U135)</f>
        <v>0</v>
      </c>
      <c r="AI129" s="32" t="str">
        <f>IF('3b. Individualkosten'!V135="","",'3b. Individualkosten'!V135)</f>
        <v/>
      </c>
      <c r="AJ129" s="32">
        <f>IF('3b. Individualkosten'!W135="","",'3b. Individualkosten'!W135)</f>
        <v>0</v>
      </c>
      <c r="AK129" s="32">
        <f>IF('3b. Individualkosten'!X135="","",'3b. Individualkosten'!X135)</f>
        <v>0</v>
      </c>
      <c r="AL129" s="32" t="str">
        <f>IF('3b. Individualkosten'!Y135="","",'3b. Individualkosten'!Y135)</f>
        <v/>
      </c>
      <c r="AM129" s="32" t="str">
        <f>IF('3b. Individualkosten'!Z135="","",'3b. Individualkosten'!Z135)</f>
        <v/>
      </c>
      <c r="AN129" s="32" t="str">
        <f>IF('3b. Individualkosten'!AB135="","",'3b. Individualkosten'!AB135)</f>
        <v/>
      </c>
      <c r="AP129" s="34" t="str">
        <f>IF('4.2 Mitnutzungsquote'!K136="","",'4.2 Mitnutzungsquote'!M136)</f>
        <v/>
      </c>
      <c r="AQ129" s="34" t="str">
        <f>IF('4.2 Mitnutzungsquote'!$K136="","",'4.2 Mitnutzungsquote'!N136)</f>
        <v/>
      </c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X129" t="str">
        <f>IF('5. Bündelung zu Paketen'!$H155="","",IF('5. Bündelung zu Paketen'!$E$9="Nein","Ohne Paket",'5. Bündelung zu Paketen'!M155))</f>
        <v/>
      </c>
      <c r="BY129" t="str">
        <f>IF('5. Bündelung zu Paketen'!$H155="","",'5. Bündelung zu Paketen'!N155)</f>
        <v/>
      </c>
      <c r="BZ129" t="str">
        <f>IF('5. Bündelung zu Paketen'!P155="","",'5. Bündelung zu Paketen'!P155)</f>
        <v/>
      </c>
      <c r="CB129" s="34" t="str">
        <f t="shared" si="2"/>
        <v/>
      </c>
      <c r="CC129" s="38" t="str">
        <f t="shared" si="3"/>
        <v/>
      </c>
    </row>
    <row r="130" spans="1:81" x14ac:dyDescent="0.3">
      <c r="A130">
        <v>123</v>
      </c>
      <c r="B130" t="str">
        <f>IF('2. Erfassung der Leistungen'!B134="","",'2. Erfassung der Leistungen'!B134)</f>
        <v/>
      </c>
      <c r="C130" t="str">
        <f>IF('2. Erfassung der Leistungen'!C134="","",'2. Erfassung der Leistungen'!C134)</f>
        <v/>
      </c>
      <c r="D130" t="str">
        <f>IF('2. Erfassung der Leistungen'!E134="","",'2. Erfassung der Leistungen'!E134)</f>
        <v/>
      </c>
      <c r="E130" t="str">
        <f>IF('2. Erfassung der Leistungen'!F134="","",'2. Erfassung der Leistungen'!F134)</f>
        <v/>
      </c>
      <c r="F130" t="str">
        <f>IF('2. Erfassung der Leistungen'!G134="","",'2. Erfassung der Leistungen'!G134)</f>
        <v/>
      </c>
      <c r="G130" t="str">
        <f>IF('2. Erfassung der Leistungen'!H134="","",'2. Erfassung der Leistungen'!H134)</f>
        <v/>
      </c>
      <c r="H130" t="str">
        <f>IF(D130="","",IF('2. Erfassung der Leistungen'!I134="","",'2. Erfassung der Leistungen'!I134))</f>
        <v/>
      </c>
      <c r="J130" t="str">
        <f>IF($H130="","",'3a. Bewertung der Leistungen'!J140)</f>
        <v/>
      </c>
      <c r="K130" t="str">
        <f>IF(J130="Nein","",IF($H130="","",'3a. Bewertung der Leistungen'!L140))</f>
        <v/>
      </c>
      <c r="L130" t="str">
        <f>IF(J130="Nein","",IF($H130="","",'3a. Bewertung der Leistungen'!M140))</f>
        <v/>
      </c>
      <c r="M130" t="str">
        <f>IF(J130="Nein","",IF($H130="","",'3a. Bewertung der Leistungen'!N140))</f>
        <v/>
      </c>
      <c r="N130" t="str">
        <f>IF(J130="Nein","",IF($H130="","",'3a. Bewertung der Leistungen'!O140))</f>
        <v/>
      </c>
      <c r="O130" t="str">
        <f>IF(J130="Nein","",IF($H130="","",'3a. Bewertung der Leistungen'!P140))</f>
        <v/>
      </c>
      <c r="P130" t="str">
        <f>IF(J130="Nein","",IF($H130="","",'3a. Bewertung der Leistungen'!Q140))</f>
        <v/>
      </c>
      <c r="Q130" t="str">
        <f>IF(J130="Nein","",IF($H130="","",'3a. Bewertung der Leistungen'!R140))</f>
        <v/>
      </c>
      <c r="R130" t="str">
        <f>IF(J130="Nein","",IF($H130="","",'3a. Bewertung der Leistungen'!S140))</f>
        <v/>
      </c>
      <c r="S130" t="str">
        <f>IF(J130="Nein","",IF($H130="","",'3a. Bewertung der Leistungen'!T140))</f>
        <v/>
      </c>
      <c r="T130" t="str">
        <f>IF(J130="Nein","",IF($H130="","",'3a. Bewertung der Leistungen'!U140))</f>
        <v/>
      </c>
      <c r="U130" t="str">
        <f>IF(J130="Nein","",IF($H130="","",'3a. Bewertung der Leistungen'!V140))</f>
        <v/>
      </c>
      <c r="V130" t="str">
        <f>IF(J130="Nein","",IF($H130="","",'3a. Bewertung der Leistungen'!X140))</f>
        <v/>
      </c>
      <c r="W130" t="str">
        <f>IF($H130="","",'3a. Bewertung der Leistungen'!Z140)</f>
        <v/>
      </c>
      <c r="Y130" t="str">
        <f>IF('3b. Individualkosten'!L136="","",'3b. Individualkosten'!L136)</f>
        <v/>
      </c>
      <c r="Z130" s="32" t="str">
        <f>IF('3b. Individualkosten'!M136="","",'3b. Individualkosten'!M136)</f>
        <v/>
      </c>
      <c r="AA130" s="33" t="str">
        <f>IF('3b. Individualkosten'!N136="","",'3b. Individualkosten'!N136)</f>
        <v/>
      </c>
      <c r="AB130" s="33" t="str">
        <f>IF('3b. Individualkosten'!O136="","",'3b. Individualkosten'!O136)</f>
        <v/>
      </c>
      <c r="AC130" s="32">
        <f>IF('3b. Individualkosten'!P136="","",'3b. Individualkosten'!P136)</f>
        <v>0</v>
      </c>
      <c r="AD130" s="32">
        <f>IF('3b. Individualkosten'!Q136="","",'3b. Individualkosten'!Q136)</f>
        <v>0</v>
      </c>
      <c r="AE130" s="32" t="str">
        <f>IF('3b. Individualkosten'!R136="","",'3b. Individualkosten'!R136)</f>
        <v/>
      </c>
      <c r="AF130" s="32">
        <f>IF('3b. Individualkosten'!S136="","",'3b. Individualkosten'!S136)</f>
        <v>0</v>
      </c>
      <c r="AG130" s="32" t="str">
        <f>IF('3b. Individualkosten'!T136="","",'3b. Individualkosten'!T136)</f>
        <v/>
      </c>
      <c r="AH130" s="32">
        <f>IF('3b. Individualkosten'!U136="","",'3b. Individualkosten'!U136)</f>
        <v>0</v>
      </c>
      <c r="AI130" s="32" t="str">
        <f>IF('3b. Individualkosten'!V136="","",'3b. Individualkosten'!V136)</f>
        <v/>
      </c>
      <c r="AJ130" s="32">
        <f>IF('3b. Individualkosten'!W136="","",'3b. Individualkosten'!W136)</f>
        <v>0</v>
      </c>
      <c r="AK130" s="32">
        <f>IF('3b. Individualkosten'!X136="","",'3b. Individualkosten'!X136)</f>
        <v>0</v>
      </c>
      <c r="AL130" s="32" t="str">
        <f>IF('3b. Individualkosten'!Y136="","",'3b. Individualkosten'!Y136)</f>
        <v/>
      </c>
      <c r="AM130" s="32" t="str">
        <f>IF('3b. Individualkosten'!Z136="","",'3b. Individualkosten'!Z136)</f>
        <v/>
      </c>
      <c r="AN130" s="32" t="str">
        <f>IF('3b. Individualkosten'!AB136="","",'3b. Individualkosten'!AB136)</f>
        <v/>
      </c>
      <c r="AP130" s="34" t="str">
        <f>IF('4.2 Mitnutzungsquote'!K137="","",'4.2 Mitnutzungsquote'!M137)</f>
        <v/>
      </c>
      <c r="AQ130" s="34" t="str">
        <f>IF('4.2 Mitnutzungsquote'!$K137="","",'4.2 Mitnutzungsquote'!N137)</f>
        <v/>
      </c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X130" t="str">
        <f>IF('5. Bündelung zu Paketen'!$H156="","",IF('5. Bündelung zu Paketen'!$E$9="Nein","Ohne Paket",'5. Bündelung zu Paketen'!M156))</f>
        <v/>
      </c>
      <c r="BY130" t="str">
        <f>IF('5. Bündelung zu Paketen'!$H156="","",'5. Bündelung zu Paketen'!N156)</f>
        <v/>
      </c>
      <c r="BZ130" t="str">
        <f>IF('5. Bündelung zu Paketen'!P156="","",'5. Bündelung zu Paketen'!P156)</f>
        <v/>
      </c>
      <c r="CB130" s="34" t="str">
        <f t="shared" si="2"/>
        <v/>
      </c>
      <c r="CC130" s="38" t="str">
        <f t="shared" si="3"/>
        <v/>
      </c>
    </row>
    <row r="131" spans="1:81" x14ac:dyDescent="0.3">
      <c r="A131">
        <v>124</v>
      </c>
      <c r="B131" t="str">
        <f>IF('2. Erfassung der Leistungen'!B135="","",'2. Erfassung der Leistungen'!B135)</f>
        <v/>
      </c>
      <c r="C131" t="str">
        <f>IF('2. Erfassung der Leistungen'!C135="","",'2. Erfassung der Leistungen'!C135)</f>
        <v/>
      </c>
      <c r="D131" t="str">
        <f>IF('2. Erfassung der Leistungen'!E135="","",'2. Erfassung der Leistungen'!E135)</f>
        <v/>
      </c>
      <c r="E131" t="str">
        <f>IF('2. Erfassung der Leistungen'!F135="","",'2. Erfassung der Leistungen'!F135)</f>
        <v/>
      </c>
      <c r="F131" t="str">
        <f>IF('2. Erfassung der Leistungen'!G135="","",'2. Erfassung der Leistungen'!G135)</f>
        <v/>
      </c>
      <c r="G131" t="str">
        <f>IF('2. Erfassung der Leistungen'!H135="","",'2. Erfassung der Leistungen'!H135)</f>
        <v/>
      </c>
      <c r="H131" t="str">
        <f>IF(D131="","",IF('2. Erfassung der Leistungen'!I135="","",'2. Erfassung der Leistungen'!I135))</f>
        <v/>
      </c>
      <c r="J131" t="str">
        <f>IF($H131="","",'3a. Bewertung der Leistungen'!J141)</f>
        <v/>
      </c>
      <c r="K131" t="str">
        <f>IF(J131="Nein","",IF($H131="","",'3a. Bewertung der Leistungen'!L141))</f>
        <v/>
      </c>
      <c r="L131" t="str">
        <f>IF(J131="Nein","",IF($H131="","",'3a. Bewertung der Leistungen'!M141))</f>
        <v/>
      </c>
      <c r="M131" t="str">
        <f>IF(J131="Nein","",IF($H131="","",'3a. Bewertung der Leistungen'!N141))</f>
        <v/>
      </c>
      <c r="N131" t="str">
        <f>IF(J131="Nein","",IF($H131="","",'3a. Bewertung der Leistungen'!O141))</f>
        <v/>
      </c>
      <c r="O131" t="str">
        <f>IF(J131="Nein","",IF($H131="","",'3a. Bewertung der Leistungen'!P141))</f>
        <v/>
      </c>
      <c r="P131" t="str">
        <f>IF(J131="Nein","",IF($H131="","",'3a. Bewertung der Leistungen'!Q141))</f>
        <v/>
      </c>
      <c r="Q131" t="str">
        <f>IF(J131="Nein","",IF($H131="","",'3a. Bewertung der Leistungen'!R141))</f>
        <v/>
      </c>
      <c r="R131" t="str">
        <f>IF(J131="Nein","",IF($H131="","",'3a. Bewertung der Leistungen'!S141))</f>
        <v/>
      </c>
      <c r="S131" t="str">
        <f>IF(J131="Nein","",IF($H131="","",'3a. Bewertung der Leistungen'!T141))</f>
        <v/>
      </c>
      <c r="T131" t="str">
        <f>IF(J131="Nein","",IF($H131="","",'3a. Bewertung der Leistungen'!U141))</f>
        <v/>
      </c>
      <c r="U131" t="str">
        <f>IF(J131="Nein","",IF($H131="","",'3a. Bewertung der Leistungen'!V141))</f>
        <v/>
      </c>
      <c r="V131" t="str">
        <f>IF(J131="Nein","",IF($H131="","",'3a. Bewertung der Leistungen'!X141))</f>
        <v/>
      </c>
      <c r="W131" t="str">
        <f>IF($H131="","",'3a. Bewertung der Leistungen'!Z141)</f>
        <v/>
      </c>
      <c r="Y131" t="str">
        <f>IF('3b. Individualkosten'!L137="","",'3b. Individualkosten'!L137)</f>
        <v/>
      </c>
      <c r="Z131" s="32" t="str">
        <f>IF('3b. Individualkosten'!M137="","",'3b. Individualkosten'!M137)</f>
        <v/>
      </c>
      <c r="AA131" s="33" t="str">
        <f>IF('3b. Individualkosten'!N137="","",'3b. Individualkosten'!N137)</f>
        <v/>
      </c>
      <c r="AB131" s="33" t="str">
        <f>IF('3b. Individualkosten'!O137="","",'3b. Individualkosten'!O137)</f>
        <v/>
      </c>
      <c r="AC131" s="32">
        <f>IF('3b. Individualkosten'!P137="","",'3b. Individualkosten'!P137)</f>
        <v>0</v>
      </c>
      <c r="AD131" s="32">
        <f>IF('3b. Individualkosten'!Q137="","",'3b. Individualkosten'!Q137)</f>
        <v>0</v>
      </c>
      <c r="AE131" s="32" t="str">
        <f>IF('3b. Individualkosten'!R137="","",'3b. Individualkosten'!R137)</f>
        <v/>
      </c>
      <c r="AF131" s="32">
        <f>IF('3b. Individualkosten'!S137="","",'3b. Individualkosten'!S137)</f>
        <v>0</v>
      </c>
      <c r="AG131" s="32" t="str">
        <f>IF('3b. Individualkosten'!T137="","",'3b. Individualkosten'!T137)</f>
        <v/>
      </c>
      <c r="AH131" s="32">
        <f>IF('3b. Individualkosten'!U137="","",'3b. Individualkosten'!U137)</f>
        <v>0</v>
      </c>
      <c r="AI131" s="32" t="str">
        <f>IF('3b. Individualkosten'!V137="","",'3b. Individualkosten'!V137)</f>
        <v/>
      </c>
      <c r="AJ131" s="32">
        <f>IF('3b. Individualkosten'!W137="","",'3b. Individualkosten'!W137)</f>
        <v>0</v>
      </c>
      <c r="AK131" s="32">
        <f>IF('3b. Individualkosten'!X137="","",'3b. Individualkosten'!X137)</f>
        <v>0</v>
      </c>
      <c r="AL131" s="32" t="str">
        <f>IF('3b. Individualkosten'!Y137="","",'3b. Individualkosten'!Y137)</f>
        <v/>
      </c>
      <c r="AM131" s="32" t="str">
        <f>IF('3b. Individualkosten'!Z137="","",'3b. Individualkosten'!Z137)</f>
        <v/>
      </c>
      <c r="AN131" s="32" t="str">
        <f>IF('3b. Individualkosten'!AB137="","",'3b. Individualkosten'!AB137)</f>
        <v/>
      </c>
      <c r="AP131" s="34" t="str">
        <f>IF('4.2 Mitnutzungsquote'!K138="","",'4.2 Mitnutzungsquote'!M138)</f>
        <v/>
      </c>
      <c r="AQ131" s="34" t="str">
        <f>IF('4.2 Mitnutzungsquote'!$K138="","",'4.2 Mitnutzungsquote'!N138)</f>
        <v/>
      </c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X131" t="str">
        <f>IF('5. Bündelung zu Paketen'!$H157="","",IF('5. Bündelung zu Paketen'!$E$9="Nein","Ohne Paket",'5. Bündelung zu Paketen'!M157))</f>
        <v/>
      </c>
      <c r="BY131" t="str">
        <f>IF('5. Bündelung zu Paketen'!$H157="","",'5. Bündelung zu Paketen'!N157)</f>
        <v/>
      </c>
      <c r="BZ131" t="str">
        <f>IF('5. Bündelung zu Paketen'!P157="","",'5. Bündelung zu Paketen'!P157)</f>
        <v/>
      </c>
      <c r="CB131" s="34" t="str">
        <f t="shared" si="2"/>
        <v/>
      </c>
      <c r="CC131" s="38" t="str">
        <f t="shared" si="3"/>
        <v/>
      </c>
    </row>
    <row r="132" spans="1:81" x14ac:dyDescent="0.3">
      <c r="A132">
        <v>125</v>
      </c>
      <c r="B132" t="str">
        <f>IF('2. Erfassung der Leistungen'!B136="","",'2. Erfassung der Leistungen'!B136)</f>
        <v/>
      </c>
      <c r="C132" t="str">
        <f>IF('2. Erfassung der Leistungen'!C136="","",'2. Erfassung der Leistungen'!C136)</f>
        <v/>
      </c>
      <c r="D132" t="str">
        <f>IF('2. Erfassung der Leistungen'!E136="","",'2. Erfassung der Leistungen'!E136)</f>
        <v/>
      </c>
      <c r="E132" t="str">
        <f>IF('2. Erfassung der Leistungen'!F136="","",'2. Erfassung der Leistungen'!F136)</f>
        <v/>
      </c>
      <c r="F132" t="str">
        <f>IF('2. Erfassung der Leistungen'!G136="","",'2. Erfassung der Leistungen'!G136)</f>
        <v/>
      </c>
      <c r="G132" t="str">
        <f>IF('2. Erfassung der Leistungen'!H136="","",'2. Erfassung der Leistungen'!H136)</f>
        <v/>
      </c>
      <c r="H132" t="str">
        <f>IF(D132="","",IF('2. Erfassung der Leistungen'!I136="","",'2. Erfassung der Leistungen'!I136))</f>
        <v/>
      </c>
      <c r="J132" t="str">
        <f>IF($H132="","",'3a. Bewertung der Leistungen'!J142)</f>
        <v/>
      </c>
      <c r="K132" t="str">
        <f>IF(J132="Nein","",IF($H132="","",'3a. Bewertung der Leistungen'!L142))</f>
        <v/>
      </c>
      <c r="L132" t="str">
        <f>IF(J132="Nein","",IF($H132="","",'3a. Bewertung der Leistungen'!M142))</f>
        <v/>
      </c>
      <c r="M132" t="str">
        <f>IF(J132="Nein","",IF($H132="","",'3a. Bewertung der Leistungen'!N142))</f>
        <v/>
      </c>
      <c r="N132" t="str">
        <f>IF(J132="Nein","",IF($H132="","",'3a. Bewertung der Leistungen'!O142))</f>
        <v/>
      </c>
      <c r="O132" t="str">
        <f>IF(J132="Nein","",IF($H132="","",'3a. Bewertung der Leistungen'!P142))</f>
        <v/>
      </c>
      <c r="P132" t="str">
        <f>IF(J132="Nein","",IF($H132="","",'3a. Bewertung der Leistungen'!Q142))</f>
        <v/>
      </c>
      <c r="Q132" t="str">
        <f>IF(J132="Nein","",IF($H132="","",'3a. Bewertung der Leistungen'!R142))</f>
        <v/>
      </c>
      <c r="R132" t="str">
        <f>IF(J132="Nein","",IF($H132="","",'3a. Bewertung der Leistungen'!S142))</f>
        <v/>
      </c>
      <c r="S132" t="str">
        <f>IF(J132="Nein","",IF($H132="","",'3a. Bewertung der Leistungen'!T142))</f>
        <v/>
      </c>
      <c r="T132" t="str">
        <f>IF(J132="Nein","",IF($H132="","",'3a. Bewertung der Leistungen'!U142))</f>
        <v/>
      </c>
      <c r="U132" t="str">
        <f>IF(J132="Nein","",IF($H132="","",'3a. Bewertung der Leistungen'!V142))</f>
        <v/>
      </c>
      <c r="V132" t="str">
        <f>IF(J132="Nein","",IF($H132="","",'3a. Bewertung der Leistungen'!X142))</f>
        <v/>
      </c>
      <c r="W132" t="str">
        <f>IF($H132="","",'3a. Bewertung der Leistungen'!Z142)</f>
        <v/>
      </c>
      <c r="Y132" t="str">
        <f>IF('3b. Individualkosten'!L138="","",'3b. Individualkosten'!L138)</f>
        <v/>
      </c>
      <c r="Z132" s="32" t="str">
        <f>IF('3b. Individualkosten'!M138="","",'3b. Individualkosten'!M138)</f>
        <v/>
      </c>
      <c r="AA132" s="33" t="str">
        <f>IF('3b. Individualkosten'!N138="","",'3b. Individualkosten'!N138)</f>
        <v/>
      </c>
      <c r="AB132" s="33" t="str">
        <f>IF('3b. Individualkosten'!O138="","",'3b. Individualkosten'!O138)</f>
        <v/>
      </c>
      <c r="AC132" s="32">
        <f>IF('3b. Individualkosten'!P138="","",'3b. Individualkosten'!P138)</f>
        <v>0</v>
      </c>
      <c r="AD132" s="32">
        <f>IF('3b. Individualkosten'!Q138="","",'3b. Individualkosten'!Q138)</f>
        <v>0</v>
      </c>
      <c r="AE132" s="32" t="str">
        <f>IF('3b. Individualkosten'!R138="","",'3b. Individualkosten'!R138)</f>
        <v/>
      </c>
      <c r="AF132" s="32">
        <f>IF('3b. Individualkosten'!S138="","",'3b. Individualkosten'!S138)</f>
        <v>0</v>
      </c>
      <c r="AG132" s="32" t="str">
        <f>IF('3b. Individualkosten'!T138="","",'3b. Individualkosten'!T138)</f>
        <v/>
      </c>
      <c r="AH132" s="32">
        <f>IF('3b. Individualkosten'!U138="","",'3b. Individualkosten'!U138)</f>
        <v>0</v>
      </c>
      <c r="AI132" s="32" t="str">
        <f>IF('3b. Individualkosten'!V138="","",'3b. Individualkosten'!V138)</f>
        <v/>
      </c>
      <c r="AJ132" s="32">
        <f>IF('3b. Individualkosten'!W138="","",'3b. Individualkosten'!W138)</f>
        <v>0</v>
      </c>
      <c r="AK132" s="32">
        <f>IF('3b. Individualkosten'!X138="","",'3b. Individualkosten'!X138)</f>
        <v>0</v>
      </c>
      <c r="AL132" s="32" t="str">
        <f>IF('3b. Individualkosten'!Y138="","",'3b. Individualkosten'!Y138)</f>
        <v/>
      </c>
      <c r="AM132" s="32" t="str">
        <f>IF('3b. Individualkosten'!Z138="","",'3b. Individualkosten'!Z138)</f>
        <v/>
      </c>
      <c r="AN132" s="32" t="str">
        <f>IF('3b. Individualkosten'!AB138="","",'3b. Individualkosten'!AB138)</f>
        <v/>
      </c>
      <c r="AP132" s="34" t="str">
        <f>IF('4.2 Mitnutzungsquote'!K139="","",'4.2 Mitnutzungsquote'!M139)</f>
        <v/>
      </c>
      <c r="AQ132" s="34" t="str">
        <f>IF('4.2 Mitnutzungsquote'!$K139="","",'4.2 Mitnutzungsquote'!N139)</f>
        <v/>
      </c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X132" t="str">
        <f>IF('5. Bündelung zu Paketen'!$H158="","",IF('5. Bündelung zu Paketen'!$E$9="Nein","Ohne Paket",'5. Bündelung zu Paketen'!M158))</f>
        <v/>
      </c>
      <c r="BY132" t="str">
        <f>IF('5. Bündelung zu Paketen'!$H158="","",'5. Bündelung zu Paketen'!N158)</f>
        <v/>
      </c>
      <c r="BZ132" t="str">
        <f>IF('5. Bündelung zu Paketen'!P158="","",'5. Bündelung zu Paketen'!P158)</f>
        <v/>
      </c>
      <c r="CB132" s="34" t="str">
        <f t="shared" si="2"/>
        <v/>
      </c>
      <c r="CC132" s="38" t="str">
        <f t="shared" si="3"/>
        <v/>
      </c>
    </row>
    <row r="133" spans="1:81" x14ac:dyDescent="0.3">
      <c r="A133">
        <v>126</v>
      </c>
      <c r="B133" t="str">
        <f>IF('2. Erfassung der Leistungen'!B137="","",'2. Erfassung der Leistungen'!B137)</f>
        <v/>
      </c>
      <c r="C133" t="str">
        <f>IF('2. Erfassung der Leistungen'!C137="","",'2. Erfassung der Leistungen'!C137)</f>
        <v/>
      </c>
      <c r="D133" t="str">
        <f>IF('2. Erfassung der Leistungen'!E137="","",'2. Erfassung der Leistungen'!E137)</f>
        <v/>
      </c>
      <c r="E133" t="str">
        <f>IF('2. Erfassung der Leistungen'!F137="","",'2. Erfassung der Leistungen'!F137)</f>
        <v/>
      </c>
      <c r="F133" t="str">
        <f>IF('2. Erfassung der Leistungen'!G137="","",'2. Erfassung der Leistungen'!G137)</f>
        <v/>
      </c>
      <c r="G133" t="str">
        <f>IF('2. Erfassung der Leistungen'!H137="","",'2. Erfassung der Leistungen'!H137)</f>
        <v/>
      </c>
      <c r="H133" t="str">
        <f>IF(D133="","",IF('2. Erfassung der Leistungen'!I137="","",'2. Erfassung der Leistungen'!I137))</f>
        <v/>
      </c>
      <c r="J133" t="str">
        <f>IF($H133="","",'3a. Bewertung der Leistungen'!J143)</f>
        <v/>
      </c>
      <c r="K133" t="str">
        <f>IF(J133="Nein","",IF($H133="","",'3a. Bewertung der Leistungen'!L143))</f>
        <v/>
      </c>
      <c r="L133" t="str">
        <f>IF(J133="Nein","",IF($H133="","",'3a. Bewertung der Leistungen'!M143))</f>
        <v/>
      </c>
      <c r="M133" t="str">
        <f>IF(J133="Nein","",IF($H133="","",'3a. Bewertung der Leistungen'!N143))</f>
        <v/>
      </c>
      <c r="N133" t="str">
        <f>IF(J133="Nein","",IF($H133="","",'3a. Bewertung der Leistungen'!O143))</f>
        <v/>
      </c>
      <c r="O133" t="str">
        <f>IF(J133="Nein","",IF($H133="","",'3a. Bewertung der Leistungen'!P143))</f>
        <v/>
      </c>
      <c r="P133" t="str">
        <f>IF(J133="Nein","",IF($H133="","",'3a. Bewertung der Leistungen'!Q143))</f>
        <v/>
      </c>
      <c r="Q133" t="str">
        <f>IF(J133="Nein","",IF($H133="","",'3a. Bewertung der Leistungen'!R143))</f>
        <v/>
      </c>
      <c r="R133" t="str">
        <f>IF(J133="Nein","",IF($H133="","",'3a. Bewertung der Leistungen'!S143))</f>
        <v/>
      </c>
      <c r="S133" t="str">
        <f>IF(J133="Nein","",IF($H133="","",'3a. Bewertung der Leistungen'!T143))</f>
        <v/>
      </c>
      <c r="T133" t="str">
        <f>IF(J133="Nein","",IF($H133="","",'3a. Bewertung der Leistungen'!U143))</f>
        <v/>
      </c>
      <c r="U133" t="str">
        <f>IF(J133="Nein","",IF($H133="","",'3a. Bewertung der Leistungen'!V143))</f>
        <v/>
      </c>
      <c r="V133" t="str">
        <f>IF(J133="Nein","",IF($H133="","",'3a. Bewertung der Leistungen'!X143))</f>
        <v/>
      </c>
      <c r="W133" t="str">
        <f>IF($H133="","",'3a. Bewertung der Leistungen'!Z143)</f>
        <v/>
      </c>
      <c r="Y133" t="str">
        <f>IF('3b. Individualkosten'!L139="","",'3b. Individualkosten'!L139)</f>
        <v/>
      </c>
      <c r="Z133" s="32" t="str">
        <f>IF('3b. Individualkosten'!M139="","",'3b. Individualkosten'!M139)</f>
        <v/>
      </c>
      <c r="AA133" s="33" t="str">
        <f>IF('3b. Individualkosten'!N139="","",'3b. Individualkosten'!N139)</f>
        <v/>
      </c>
      <c r="AB133" s="33" t="str">
        <f>IF('3b. Individualkosten'!O139="","",'3b. Individualkosten'!O139)</f>
        <v/>
      </c>
      <c r="AC133" s="32">
        <f>IF('3b. Individualkosten'!P139="","",'3b. Individualkosten'!P139)</f>
        <v>0</v>
      </c>
      <c r="AD133" s="32">
        <f>IF('3b. Individualkosten'!Q139="","",'3b. Individualkosten'!Q139)</f>
        <v>0</v>
      </c>
      <c r="AE133" s="32" t="str">
        <f>IF('3b. Individualkosten'!R139="","",'3b. Individualkosten'!R139)</f>
        <v/>
      </c>
      <c r="AF133" s="32">
        <f>IF('3b. Individualkosten'!S139="","",'3b. Individualkosten'!S139)</f>
        <v>0</v>
      </c>
      <c r="AG133" s="32" t="str">
        <f>IF('3b. Individualkosten'!T139="","",'3b. Individualkosten'!T139)</f>
        <v/>
      </c>
      <c r="AH133" s="32">
        <f>IF('3b. Individualkosten'!U139="","",'3b. Individualkosten'!U139)</f>
        <v>0</v>
      </c>
      <c r="AI133" s="32" t="str">
        <f>IF('3b. Individualkosten'!V139="","",'3b. Individualkosten'!V139)</f>
        <v/>
      </c>
      <c r="AJ133" s="32">
        <f>IF('3b. Individualkosten'!W139="","",'3b. Individualkosten'!W139)</f>
        <v>0</v>
      </c>
      <c r="AK133" s="32">
        <f>IF('3b. Individualkosten'!X139="","",'3b. Individualkosten'!X139)</f>
        <v>0</v>
      </c>
      <c r="AL133" s="32" t="str">
        <f>IF('3b. Individualkosten'!Y139="","",'3b. Individualkosten'!Y139)</f>
        <v/>
      </c>
      <c r="AM133" s="32" t="str">
        <f>IF('3b. Individualkosten'!Z139="","",'3b. Individualkosten'!Z139)</f>
        <v/>
      </c>
      <c r="AN133" s="32" t="str">
        <f>IF('3b. Individualkosten'!AB139="","",'3b. Individualkosten'!AB139)</f>
        <v/>
      </c>
      <c r="AP133" s="34" t="str">
        <f>IF('4.2 Mitnutzungsquote'!K140="","",'4.2 Mitnutzungsquote'!M140)</f>
        <v/>
      </c>
      <c r="AQ133" s="34" t="str">
        <f>IF('4.2 Mitnutzungsquote'!$K140="","",'4.2 Mitnutzungsquote'!N140)</f>
        <v/>
      </c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X133" t="str">
        <f>IF('5. Bündelung zu Paketen'!$H159="","",IF('5. Bündelung zu Paketen'!$E$9="Nein","Ohne Paket",'5. Bündelung zu Paketen'!M159))</f>
        <v/>
      </c>
      <c r="BY133" t="str">
        <f>IF('5. Bündelung zu Paketen'!$H159="","",'5. Bündelung zu Paketen'!N159)</f>
        <v/>
      </c>
      <c r="BZ133" t="str">
        <f>IF('5. Bündelung zu Paketen'!P159="","",'5. Bündelung zu Paketen'!P159)</f>
        <v/>
      </c>
      <c r="CB133" s="34" t="str">
        <f t="shared" si="2"/>
        <v/>
      </c>
      <c r="CC133" s="38" t="str">
        <f t="shared" si="3"/>
        <v/>
      </c>
    </row>
    <row r="134" spans="1:81" x14ac:dyDescent="0.3">
      <c r="A134">
        <v>127</v>
      </c>
      <c r="B134" t="str">
        <f>IF('2. Erfassung der Leistungen'!B138="","",'2. Erfassung der Leistungen'!B138)</f>
        <v/>
      </c>
      <c r="C134" t="str">
        <f>IF('2. Erfassung der Leistungen'!C138="","",'2. Erfassung der Leistungen'!C138)</f>
        <v/>
      </c>
      <c r="D134" t="str">
        <f>IF('2. Erfassung der Leistungen'!E138="","",'2. Erfassung der Leistungen'!E138)</f>
        <v/>
      </c>
      <c r="E134" t="str">
        <f>IF('2. Erfassung der Leistungen'!F138="","",'2. Erfassung der Leistungen'!F138)</f>
        <v/>
      </c>
      <c r="F134" t="str">
        <f>IF('2. Erfassung der Leistungen'!G138="","",'2. Erfassung der Leistungen'!G138)</f>
        <v/>
      </c>
      <c r="G134" t="str">
        <f>IF('2. Erfassung der Leistungen'!H138="","",'2. Erfassung der Leistungen'!H138)</f>
        <v/>
      </c>
      <c r="H134" t="str">
        <f>IF(D134="","",IF('2. Erfassung der Leistungen'!I138="","",'2. Erfassung der Leistungen'!I138))</f>
        <v/>
      </c>
      <c r="J134" t="str">
        <f>IF($H134="","",'3a. Bewertung der Leistungen'!J144)</f>
        <v/>
      </c>
      <c r="K134" t="str">
        <f>IF(J134="Nein","",IF($H134="","",'3a. Bewertung der Leistungen'!L144))</f>
        <v/>
      </c>
      <c r="L134" t="str">
        <f>IF(J134="Nein","",IF($H134="","",'3a. Bewertung der Leistungen'!M144))</f>
        <v/>
      </c>
      <c r="M134" t="str">
        <f>IF(J134="Nein","",IF($H134="","",'3a. Bewertung der Leistungen'!N144))</f>
        <v/>
      </c>
      <c r="N134" t="str">
        <f>IF(J134="Nein","",IF($H134="","",'3a. Bewertung der Leistungen'!O144))</f>
        <v/>
      </c>
      <c r="O134" t="str">
        <f>IF(J134="Nein","",IF($H134="","",'3a. Bewertung der Leistungen'!P144))</f>
        <v/>
      </c>
      <c r="P134" t="str">
        <f>IF(J134="Nein","",IF($H134="","",'3a. Bewertung der Leistungen'!Q144))</f>
        <v/>
      </c>
      <c r="Q134" t="str">
        <f>IF(J134="Nein","",IF($H134="","",'3a. Bewertung der Leistungen'!R144))</f>
        <v/>
      </c>
      <c r="R134" t="str">
        <f>IF(J134="Nein","",IF($H134="","",'3a. Bewertung der Leistungen'!S144))</f>
        <v/>
      </c>
      <c r="S134" t="str">
        <f>IF(J134="Nein","",IF($H134="","",'3a. Bewertung der Leistungen'!T144))</f>
        <v/>
      </c>
      <c r="T134" t="str">
        <f>IF(J134="Nein","",IF($H134="","",'3a. Bewertung der Leistungen'!U144))</f>
        <v/>
      </c>
      <c r="U134" t="str">
        <f>IF(J134="Nein","",IF($H134="","",'3a. Bewertung der Leistungen'!V144))</f>
        <v/>
      </c>
      <c r="V134" t="str">
        <f>IF(J134="Nein","",IF($H134="","",'3a. Bewertung der Leistungen'!X144))</f>
        <v/>
      </c>
      <c r="W134" t="str">
        <f>IF($H134="","",'3a. Bewertung der Leistungen'!Z144)</f>
        <v/>
      </c>
      <c r="Y134" t="str">
        <f>IF('3b. Individualkosten'!L140="","",'3b. Individualkosten'!L140)</f>
        <v/>
      </c>
      <c r="Z134" s="32" t="str">
        <f>IF('3b. Individualkosten'!M140="","",'3b. Individualkosten'!M140)</f>
        <v/>
      </c>
      <c r="AA134" s="33" t="str">
        <f>IF('3b. Individualkosten'!N140="","",'3b. Individualkosten'!N140)</f>
        <v/>
      </c>
      <c r="AB134" s="33" t="str">
        <f>IF('3b. Individualkosten'!O140="","",'3b. Individualkosten'!O140)</f>
        <v/>
      </c>
      <c r="AC134" s="32">
        <f>IF('3b. Individualkosten'!P140="","",'3b. Individualkosten'!P140)</f>
        <v>0</v>
      </c>
      <c r="AD134" s="32">
        <f>IF('3b. Individualkosten'!Q140="","",'3b. Individualkosten'!Q140)</f>
        <v>0</v>
      </c>
      <c r="AE134" s="32" t="str">
        <f>IF('3b. Individualkosten'!R140="","",'3b. Individualkosten'!R140)</f>
        <v/>
      </c>
      <c r="AF134" s="32">
        <f>IF('3b. Individualkosten'!S140="","",'3b. Individualkosten'!S140)</f>
        <v>0</v>
      </c>
      <c r="AG134" s="32" t="str">
        <f>IF('3b. Individualkosten'!T140="","",'3b. Individualkosten'!T140)</f>
        <v/>
      </c>
      <c r="AH134" s="32">
        <f>IF('3b. Individualkosten'!U140="","",'3b. Individualkosten'!U140)</f>
        <v>0</v>
      </c>
      <c r="AI134" s="32" t="str">
        <f>IF('3b. Individualkosten'!V140="","",'3b. Individualkosten'!V140)</f>
        <v/>
      </c>
      <c r="AJ134" s="32">
        <f>IF('3b. Individualkosten'!W140="","",'3b. Individualkosten'!W140)</f>
        <v>0</v>
      </c>
      <c r="AK134" s="32">
        <f>IF('3b. Individualkosten'!X140="","",'3b. Individualkosten'!X140)</f>
        <v>0</v>
      </c>
      <c r="AL134" s="32" t="str">
        <f>IF('3b. Individualkosten'!Y140="","",'3b. Individualkosten'!Y140)</f>
        <v/>
      </c>
      <c r="AM134" s="32" t="str">
        <f>IF('3b. Individualkosten'!Z140="","",'3b. Individualkosten'!Z140)</f>
        <v/>
      </c>
      <c r="AN134" s="32" t="str">
        <f>IF('3b. Individualkosten'!AB140="","",'3b. Individualkosten'!AB140)</f>
        <v/>
      </c>
      <c r="AP134" s="34" t="str">
        <f>IF('4.2 Mitnutzungsquote'!K141="","",'4.2 Mitnutzungsquote'!M141)</f>
        <v/>
      </c>
      <c r="AQ134" s="34" t="str">
        <f>IF('4.2 Mitnutzungsquote'!$K141="","",'4.2 Mitnutzungsquote'!N141)</f>
        <v/>
      </c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X134" t="str">
        <f>IF('5. Bündelung zu Paketen'!$H160="","",IF('5. Bündelung zu Paketen'!$E$9="Nein","Ohne Paket",'5. Bündelung zu Paketen'!M160))</f>
        <v/>
      </c>
      <c r="BY134" t="str">
        <f>IF('5. Bündelung zu Paketen'!$H160="","",'5. Bündelung zu Paketen'!N160)</f>
        <v/>
      </c>
      <c r="BZ134" t="str">
        <f>IF('5. Bündelung zu Paketen'!P160="","",'5. Bündelung zu Paketen'!P160)</f>
        <v/>
      </c>
      <c r="CB134" s="34" t="str">
        <f t="shared" si="2"/>
        <v/>
      </c>
      <c r="CC134" s="38" t="str">
        <f t="shared" si="3"/>
        <v/>
      </c>
    </row>
    <row r="135" spans="1:81" x14ac:dyDescent="0.3">
      <c r="A135">
        <v>128</v>
      </c>
      <c r="B135" t="str">
        <f>IF('2. Erfassung der Leistungen'!B139="","",'2. Erfassung der Leistungen'!B139)</f>
        <v/>
      </c>
      <c r="C135" t="str">
        <f>IF('2. Erfassung der Leistungen'!C139="","",'2. Erfassung der Leistungen'!C139)</f>
        <v/>
      </c>
      <c r="D135" t="str">
        <f>IF('2. Erfassung der Leistungen'!E139="","",'2. Erfassung der Leistungen'!E139)</f>
        <v/>
      </c>
      <c r="E135" t="str">
        <f>IF('2. Erfassung der Leistungen'!F139="","",'2. Erfassung der Leistungen'!F139)</f>
        <v/>
      </c>
      <c r="F135" t="str">
        <f>IF('2. Erfassung der Leistungen'!G139="","",'2. Erfassung der Leistungen'!G139)</f>
        <v/>
      </c>
      <c r="G135" t="str">
        <f>IF('2. Erfassung der Leistungen'!H139="","",'2. Erfassung der Leistungen'!H139)</f>
        <v/>
      </c>
      <c r="H135" t="str">
        <f>IF(D135="","",IF('2. Erfassung der Leistungen'!I139="","",'2. Erfassung der Leistungen'!I139))</f>
        <v/>
      </c>
      <c r="J135" t="str">
        <f>IF($H135="","",'3a. Bewertung der Leistungen'!J145)</f>
        <v/>
      </c>
      <c r="K135" t="str">
        <f>IF(J135="Nein","",IF($H135="","",'3a. Bewertung der Leistungen'!L145))</f>
        <v/>
      </c>
      <c r="L135" t="str">
        <f>IF(J135="Nein","",IF($H135="","",'3a. Bewertung der Leistungen'!M145))</f>
        <v/>
      </c>
      <c r="M135" t="str">
        <f>IF(J135="Nein","",IF($H135="","",'3a. Bewertung der Leistungen'!N145))</f>
        <v/>
      </c>
      <c r="N135" t="str">
        <f>IF(J135="Nein","",IF($H135="","",'3a. Bewertung der Leistungen'!O145))</f>
        <v/>
      </c>
      <c r="O135" t="str">
        <f>IF(J135="Nein","",IF($H135="","",'3a. Bewertung der Leistungen'!P145))</f>
        <v/>
      </c>
      <c r="P135" t="str">
        <f>IF(J135="Nein","",IF($H135="","",'3a. Bewertung der Leistungen'!Q145))</f>
        <v/>
      </c>
      <c r="Q135" t="str">
        <f>IF(J135="Nein","",IF($H135="","",'3a. Bewertung der Leistungen'!R145))</f>
        <v/>
      </c>
      <c r="R135" t="str">
        <f>IF(J135="Nein","",IF($H135="","",'3a. Bewertung der Leistungen'!S145))</f>
        <v/>
      </c>
      <c r="S135" t="str">
        <f>IF(J135="Nein","",IF($H135="","",'3a. Bewertung der Leistungen'!T145))</f>
        <v/>
      </c>
      <c r="T135" t="str">
        <f>IF(J135="Nein","",IF($H135="","",'3a. Bewertung der Leistungen'!U145))</f>
        <v/>
      </c>
      <c r="U135" t="str">
        <f>IF(J135="Nein","",IF($H135="","",'3a. Bewertung der Leistungen'!V145))</f>
        <v/>
      </c>
      <c r="V135" t="str">
        <f>IF(J135="Nein","",IF($H135="","",'3a. Bewertung der Leistungen'!X145))</f>
        <v/>
      </c>
      <c r="W135" t="str">
        <f>IF($H135="","",'3a. Bewertung der Leistungen'!Z145)</f>
        <v/>
      </c>
      <c r="Y135" t="str">
        <f>IF('3b. Individualkosten'!L141="","",'3b. Individualkosten'!L141)</f>
        <v/>
      </c>
      <c r="Z135" s="32" t="str">
        <f>IF('3b. Individualkosten'!M141="","",'3b. Individualkosten'!M141)</f>
        <v/>
      </c>
      <c r="AA135" s="33" t="str">
        <f>IF('3b. Individualkosten'!N141="","",'3b. Individualkosten'!N141)</f>
        <v/>
      </c>
      <c r="AB135" s="33" t="str">
        <f>IF('3b. Individualkosten'!O141="","",'3b. Individualkosten'!O141)</f>
        <v/>
      </c>
      <c r="AC135" s="32">
        <f>IF('3b. Individualkosten'!P141="","",'3b. Individualkosten'!P141)</f>
        <v>0</v>
      </c>
      <c r="AD135" s="32">
        <f>IF('3b. Individualkosten'!Q141="","",'3b. Individualkosten'!Q141)</f>
        <v>0</v>
      </c>
      <c r="AE135" s="32" t="str">
        <f>IF('3b. Individualkosten'!R141="","",'3b. Individualkosten'!R141)</f>
        <v/>
      </c>
      <c r="AF135" s="32">
        <f>IF('3b. Individualkosten'!S141="","",'3b. Individualkosten'!S141)</f>
        <v>0</v>
      </c>
      <c r="AG135" s="32" t="str">
        <f>IF('3b. Individualkosten'!T141="","",'3b. Individualkosten'!T141)</f>
        <v/>
      </c>
      <c r="AH135" s="32">
        <f>IF('3b. Individualkosten'!U141="","",'3b. Individualkosten'!U141)</f>
        <v>0</v>
      </c>
      <c r="AI135" s="32" t="str">
        <f>IF('3b. Individualkosten'!V141="","",'3b. Individualkosten'!V141)</f>
        <v/>
      </c>
      <c r="AJ135" s="32">
        <f>IF('3b. Individualkosten'!W141="","",'3b. Individualkosten'!W141)</f>
        <v>0</v>
      </c>
      <c r="AK135" s="32">
        <f>IF('3b. Individualkosten'!X141="","",'3b. Individualkosten'!X141)</f>
        <v>0</v>
      </c>
      <c r="AL135" s="32" t="str">
        <f>IF('3b. Individualkosten'!Y141="","",'3b. Individualkosten'!Y141)</f>
        <v/>
      </c>
      <c r="AM135" s="32" t="str">
        <f>IF('3b. Individualkosten'!Z141="","",'3b. Individualkosten'!Z141)</f>
        <v/>
      </c>
      <c r="AN135" s="32" t="str">
        <f>IF('3b. Individualkosten'!AB141="","",'3b. Individualkosten'!AB141)</f>
        <v/>
      </c>
      <c r="AP135" s="34" t="str">
        <f>IF('4.2 Mitnutzungsquote'!K142="","",'4.2 Mitnutzungsquote'!M142)</f>
        <v/>
      </c>
      <c r="AQ135" s="34" t="str">
        <f>IF('4.2 Mitnutzungsquote'!$K142="","",'4.2 Mitnutzungsquote'!N142)</f>
        <v/>
      </c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X135" t="str">
        <f>IF('5. Bündelung zu Paketen'!$H161="","",IF('5. Bündelung zu Paketen'!$E$9="Nein","Ohne Paket",'5. Bündelung zu Paketen'!M161))</f>
        <v/>
      </c>
      <c r="BY135" t="str">
        <f>IF('5. Bündelung zu Paketen'!$H161="","",'5. Bündelung zu Paketen'!N161)</f>
        <v/>
      </c>
      <c r="BZ135" t="str">
        <f>IF('5. Bündelung zu Paketen'!P161="","",'5. Bündelung zu Paketen'!P161)</f>
        <v/>
      </c>
      <c r="CB135" s="34" t="str">
        <f t="shared" si="2"/>
        <v/>
      </c>
      <c r="CC135" s="38" t="str">
        <f t="shared" si="3"/>
        <v/>
      </c>
    </row>
    <row r="136" spans="1:81" x14ac:dyDescent="0.3">
      <c r="A136">
        <v>129</v>
      </c>
      <c r="B136" t="str">
        <f>IF('2. Erfassung der Leistungen'!B140="","",'2. Erfassung der Leistungen'!B140)</f>
        <v/>
      </c>
      <c r="C136" t="str">
        <f>IF('2. Erfassung der Leistungen'!C140="","",'2. Erfassung der Leistungen'!C140)</f>
        <v/>
      </c>
      <c r="D136" t="str">
        <f>IF('2. Erfassung der Leistungen'!E140="","",'2. Erfassung der Leistungen'!E140)</f>
        <v/>
      </c>
      <c r="E136" t="str">
        <f>IF('2. Erfassung der Leistungen'!F140="","",'2. Erfassung der Leistungen'!F140)</f>
        <v/>
      </c>
      <c r="F136" t="str">
        <f>IF('2. Erfassung der Leistungen'!G140="","",'2. Erfassung der Leistungen'!G140)</f>
        <v/>
      </c>
      <c r="G136" t="str">
        <f>IF('2. Erfassung der Leistungen'!H140="","",'2. Erfassung der Leistungen'!H140)</f>
        <v/>
      </c>
      <c r="H136" t="str">
        <f>IF(D136="","",IF('2. Erfassung der Leistungen'!I140="","",'2. Erfassung der Leistungen'!I140))</f>
        <v/>
      </c>
      <c r="J136" t="str">
        <f>IF($H136="","",'3a. Bewertung der Leistungen'!J146)</f>
        <v/>
      </c>
      <c r="K136" t="str">
        <f>IF(J136="Nein","",IF($H136="","",'3a. Bewertung der Leistungen'!L146))</f>
        <v/>
      </c>
      <c r="L136" t="str">
        <f>IF(J136="Nein","",IF($H136="","",'3a. Bewertung der Leistungen'!M146))</f>
        <v/>
      </c>
      <c r="M136" t="str">
        <f>IF(J136="Nein","",IF($H136="","",'3a. Bewertung der Leistungen'!N146))</f>
        <v/>
      </c>
      <c r="N136" t="str">
        <f>IF(J136="Nein","",IF($H136="","",'3a. Bewertung der Leistungen'!O146))</f>
        <v/>
      </c>
      <c r="O136" t="str">
        <f>IF(J136="Nein","",IF($H136="","",'3a. Bewertung der Leistungen'!P146))</f>
        <v/>
      </c>
      <c r="P136" t="str">
        <f>IF(J136="Nein","",IF($H136="","",'3a. Bewertung der Leistungen'!Q146))</f>
        <v/>
      </c>
      <c r="Q136" t="str">
        <f>IF(J136="Nein","",IF($H136="","",'3a. Bewertung der Leistungen'!R146))</f>
        <v/>
      </c>
      <c r="R136" t="str">
        <f>IF(J136="Nein","",IF($H136="","",'3a. Bewertung der Leistungen'!S146))</f>
        <v/>
      </c>
      <c r="S136" t="str">
        <f>IF(J136="Nein","",IF($H136="","",'3a. Bewertung der Leistungen'!T146))</f>
        <v/>
      </c>
      <c r="T136" t="str">
        <f>IF(J136="Nein","",IF($H136="","",'3a. Bewertung der Leistungen'!U146))</f>
        <v/>
      </c>
      <c r="U136" t="str">
        <f>IF(J136="Nein","",IF($H136="","",'3a. Bewertung der Leistungen'!V146))</f>
        <v/>
      </c>
      <c r="V136" t="str">
        <f>IF(J136="Nein","",IF($H136="","",'3a. Bewertung der Leistungen'!X146))</f>
        <v/>
      </c>
      <c r="W136" t="str">
        <f>IF($H136="","",'3a. Bewertung der Leistungen'!Z146)</f>
        <v/>
      </c>
      <c r="Y136" t="str">
        <f>IF('3b. Individualkosten'!L142="","",'3b. Individualkosten'!L142)</f>
        <v/>
      </c>
      <c r="Z136" s="32" t="str">
        <f>IF('3b. Individualkosten'!M142="","",'3b. Individualkosten'!M142)</f>
        <v/>
      </c>
      <c r="AA136" s="33" t="str">
        <f>IF('3b. Individualkosten'!N142="","",'3b. Individualkosten'!N142)</f>
        <v/>
      </c>
      <c r="AB136" s="33" t="str">
        <f>IF('3b. Individualkosten'!O142="","",'3b. Individualkosten'!O142)</f>
        <v/>
      </c>
      <c r="AC136" s="32">
        <f>IF('3b. Individualkosten'!P142="","",'3b. Individualkosten'!P142)</f>
        <v>0</v>
      </c>
      <c r="AD136" s="32">
        <f>IF('3b. Individualkosten'!Q142="","",'3b. Individualkosten'!Q142)</f>
        <v>0</v>
      </c>
      <c r="AE136" s="32" t="str">
        <f>IF('3b. Individualkosten'!R142="","",'3b. Individualkosten'!R142)</f>
        <v/>
      </c>
      <c r="AF136" s="32">
        <f>IF('3b. Individualkosten'!S142="","",'3b. Individualkosten'!S142)</f>
        <v>0</v>
      </c>
      <c r="AG136" s="32" t="str">
        <f>IF('3b. Individualkosten'!T142="","",'3b. Individualkosten'!T142)</f>
        <v/>
      </c>
      <c r="AH136" s="32">
        <f>IF('3b. Individualkosten'!U142="","",'3b. Individualkosten'!U142)</f>
        <v>0</v>
      </c>
      <c r="AI136" s="32" t="str">
        <f>IF('3b. Individualkosten'!V142="","",'3b. Individualkosten'!V142)</f>
        <v/>
      </c>
      <c r="AJ136" s="32">
        <f>IF('3b. Individualkosten'!W142="","",'3b. Individualkosten'!W142)</f>
        <v>0</v>
      </c>
      <c r="AK136" s="32">
        <f>IF('3b. Individualkosten'!X142="","",'3b. Individualkosten'!X142)</f>
        <v>0</v>
      </c>
      <c r="AL136" s="32" t="str">
        <f>IF('3b. Individualkosten'!Y142="","",'3b. Individualkosten'!Y142)</f>
        <v/>
      </c>
      <c r="AM136" s="32" t="str">
        <f>IF('3b. Individualkosten'!Z142="","",'3b. Individualkosten'!Z142)</f>
        <v/>
      </c>
      <c r="AN136" s="32" t="str">
        <f>IF('3b. Individualkosten'!AB142="","",'3b. Individualkosten'!AB142)</f>
        <v/>
      </c>
      <c r="AP136" s="34" t="str">
        <f>IF('4.2 Mitnutzungsquote'!K143="","",'4.2 Mitnutzungsquote'!M143)</f>
        <v/>
      </c>
      <c r="AQ136" s="34" t="str">
        <f>IF('4.2 Mitnutzungsquote'!$K143="","",'4.2 Mitnutzungsquote'!N143)</f>
        <v/>
      </c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X136" t="str">
        <f>IF('5. Bündelung zu Paketen'!$H162="","",IF('5. Bündelung zu Paketen'!$E$9="Nein","Ohne Paket",'5. Bündelung zu Paketen'!M162))</f>
        <v/>
      </c>
      <c r="BY136" t="str">
        <f>IF('5. Bündelung zu Paketen'!$H162="","",'5. Bündelung zu Paketen'!N162)</f>
        <v/>
      </c>
      <c r="BZ136" t="str">
        <f>IF('5. Bündelung zu Paketen'!P162="","",'5. Bündelung zu Paketen'!P162)</f>
        <v/>
      </c>
      <c r="CB136" s="34" t="str">
        <f t="shared" ref="CB136:CB199" si="4">IF(Z136="","",IF(Z136=0,0,Z136/SUMIFS($Z$8:$Z$307,$BX$8:$BX$307,BX136,$BY$8:$BY$307,"Korrekt zugeordnet")))</f>
        <v/>
      </c>
      <c r="CC136" s="38" t="str">
        <f t="shared" si="3"/>
        <v/>
      </c>
    </row>
    <row r="137" spans="1:81" x14ac:dyDescent="0.3">
      <c r="A137">
        <v>130</v>
      </c>
      <c r="B137" t="str">
        <f>IF('2. Erfassung der Leistungen'!B141="","",'2. Erfassung der Leistungen'!B141)</f>
        <v/>
      </c>
      <c r="C137" t="str">
        <f>IF('2. Erfassung der Leistungen'!C141="","",'2. Erfassung der Leistungen'!C141)</f>
        <v/>
      </c>
      <c r="D137" t="str">
        <f>IF('2. Erfassung der Leistungen'!E141="","",'2. Erfassung der Leistungen'!E141)</f>
        <v/>
      </c>
      <c r="E137" t="str">
        <f>IF('2. Erfassung der Leistungen'!F141="","",'2. Erfassung der Leistungen'!F141)</f>
        <v/>
      </c>
      <c r="F137" t="str">
        <f>IF('2. Erfassung der Leistungen'!G141="","",'2. Erfassung der Leistungen'!G141)</f>
        <v/>
      </c>
      <c r="G137" t="str">
        <f>IF('2. Erfassung der Leistungen'!H141="","",'2. Erfassung der Leistungen'!H141)</f>
        <v/>
      </c>
      <c r="H137" t="str">
        <f>IF(D137="","",IF('2. Erfassung der Leistungen'!I141="","",'2. Erfassung der Leistungen'!I141))</f>
        <v/>
      </c>
      <c r="J137" t="str">
        <f>IF($H137="","",'3a. Bewertung der Leistungen'!J147)</f>
        <v/>
      </c>
      <c r="K137" t="str">
        <f>IF(J137="Nein","",IF($H137="","",'3a. Bewertung der Leistungen'!L147))</f>
        <v/>
      </c>
      <c r="L137" t="str">
        <f>IF(J137="Nein","",IF($H137="","",'3a. Bewertung der Leistungen'!M147))</f>
        <v/>
      </c>
      <c r="M137" t="str">
        <f>IF(J137="Nein","",IF($H137="","",'3a. Bewertung der Leistungen'!N147))</f>
        <v/>
      </c>
      <c r="N137" t="str">
        <f>IF(J137="Nein","",IF($H137="","",'3a. Bewertung der Leistungen'!O147))</f>
        <v/>
      </c>
      <c r="O137" t="str">
        <f>IF(J137="Nein","",IF($H137="","",'3a. Bewertung der Leistungen'!P147))</f>
        <v/>
      </c>
      <c r="P137" t="str">
        <f>IF(J137="Nein","",IF($H137="","",'3a. Bewertung der Leistungen'!Q147))</f>
        <v/>
      </c>
      <c r="Q137" t="str">
        <f>IF(J137="Nein","",IF($H137="","",'3a. Bewertung der Leistungen'!R147))</f>
        <v/>
      </c>
      <c r="R137" t="str">
        <f>IF(J137="Nein","",IF($H137="","",'3a. Bewertung der Leistungen'!S147))</f>
        <v/>
      </c>
      <c r="S137" t="str">
        <f>IF(J137="Nein","",IF($H137="","",'3a. Bewertung der Leistungen'!T147))</f>
        <v/>
      </c>
      <c r="T137" t="str">
        <f>IF(J137="Nein","",IF($H137="","",'3a. Bewertung der Leistungen'!U147))</f>
        <v/>
      </c>
      <c r="U137" t="str">
        <f>IF(J137="Nein","",IF($H137="","",'3a. Bewertung der Leistungen'!V147))</f>
        <v/>
      </c>
      <c r="V137" t="str">
        <f>IF(J137="Nein","",IF($H137="","",'3a. Bewertung der Leistungen'!X147))</f>
        <v/>
      </c>
      <c r="W137" t="str">
        <f>IF($H137="","",'3a. Bewertung der Leistungen'!Z147)</f>
        <v/>
      </c>
      <c r="Y137" t="str">
        <f>IF('3b. Individualkosten'!L143="","",'3b. Individualkosten'!L143)</f>
        <v/>
      </c>
      <c r="Z137" s="32" t="str">
        <f>IF('3b. Individualkosten'!M143="","",'3b. Individualkosten'!M143)</f>
        <v/>
      </c>
      <c r="AA137" s="33" t="str">
        <f>IF('3b. Individualkosten'!N143="","",'3b. Individualkosten'!N143)</f>
        <v/>
      </c>
      <c r="AB137" s="33" t="str">
        <f>IF('3b. Individualkosten'!O143="","",'3b. Individualkosten'!O143)</f>
        <v/>
      </c>
      <c r="AC137" s="32">
        <f>IF('3b. Individualkosten'!P143="","",'3b. Individualkosten'!P143)</f>
        <v>0</v>
      </c>
      <c r="AD137" s="32">
        <f>IF('3b. Individualkosten'!Q143="","",'3b. Individualkosten'!Q143)</f>
        <v>0</v>
      </c>
      <c r="AE137" s="32" t="str">
        <f>IF('3b. Individualkosten'!R143="","",'3b. Individualkosten'!R143)</f>
        <v/>
      </c>
      <c r="AF137" s="32">
        <f>IF('3b. Individualkosten'!S143="","",'3b. Individualkosten'!S143)</f>
        <v>0</v>
      </c>
      <c r="AG137" s="32" t="str">
        <f>IF('3b. Individualkosten'!T143="","",'3b. Individualkosten'!T143)</f>
        <v/>
      </c>
      <c r="AH137" s="32">
        <f>IF('3b. Individualkosten'!U143="","",'3b. Individualkosten'!U143)</f>
        <v>0</v>
      </c>
      <c r="AI137" s="32" t="str">
        <f>IF('3b. Individualkosten'!V143="","",'3b. Individualkosten'!V143)</f>
        <v/>
      </c>
      <c r="AJ137" s="32">
        <f>IF('3b. Individualkosten'!W143="","",'3b. Individualkosten'!W143)</f>
        <v>0</v>
      </c>
      <c r="AK137" s="32">
        <f>IF('3b. Individualkosten'!X143="","",'3b. Individualkosten'!X143)</f>
        <v>0</v>
      </c>
      <c r="AL137" s="32" t="str">
        <f>IF('3b. Individualkosten'!Y143="","",'3b. Individualkosten'!Y143)</f>
        <v/>
      </c>
      <c r="AM137" s="32" t="str">
        <f>IF('3b. Individualkosten'!Z143="","",'3b. Individualkosten'!Z143)</f>
        <v/>
      </c>
      <c r="AN137" s="32" t="str">
        <f>IF('3b. Individualkosten'!AB143="","",'3b. Individualkosten'!AB143)</f>
        <v/>
      </c>
      <c r="AP137" s="34" t="str">
        <f>IF('4.2 Mitnutzungsquote'!K144="","",'4.2 Mitnutzungsquote'!M144)</f>
        <v/>
      </c>
      <c r="AQ137" s="34" t="str">
        <f>IF('4.2 Mitnutzungsquote'!$K144="","",'4.2 Mitnutzungsquote'!N144)</f>
        <v/>
      </c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X137" t="str">
        <f>IF('5. Bündelung zu Paketen'!$H163="","",IF('5. Bündelung zu Paketen'!$E$9="Nein","Ohne Paket",'5. Bündelung zu Paketen'!M163))</f>
        <v/>
      </c>
      <c r="BY137" t="str">
        <f>IF('5. Bündelung zu Paketen'!$H163="","",'5. Bündelung zu Paketen'!N163)</f>
        <v/>
      </c>
      <c r="BZ137" t="str">
        <f>IF('5. Bündelung zu Paketen'!P163="","",'5. Bündelung zu Paketen'!P163)</f>
        <v/>
      </c>
      <c r="CB137" s="34" t="str">
        <f t="shared" si="4"/>
        <v/>
      </c>
      <c r="CC137" s="38" t="str">
        <f t="shared" ref="CC137:CC200" si="5">IF(CB137="","",CB137*AQ137)</f>
        <v/>
      </c>
    </row>
    <row r="138" spans="1:81" x14ac:dyDescent="0.3">
      <c r="A138">
        <v>131</v>
      </c>
      <c r="B138" t="str">
        <f>IF('2. Erfassung der Leistungen'!B142="","",'2. Erfassung der Leistungen'!B142)</f>
        <v/>
      </c>
      <c r="C138" t="str">
        <f>IF('2. Erfassung der Leistungen'!C142="","",'2. Erfassung der Leistungen'!C142)</f>
        <v/>
      </c>
      <c r="D138" t="str">
        <f>IF('2. Erfassung der Leistungen'!E142="","",'2. Erfassung der Leistungen'!E142)</f>
        <v/>
      </c>
      <c r="E138" t="str">
        <f>IF('2. Erfassung der Leistungen'!F142="","",'2. Erfassung der Leistungen'!F142)</f>
        <v/>
      </c>
      <c r="F138" t="str">
        <f>IF('2. Erfassung der Leistungen'!G142="","",'2. Erfassung der Leistungen'!G142)</f>
        <v/>
      </c>
      <c r="G138" t="str">
        <f>IF('2. Erfassung der Leistungen'!H142="","",'2. Erfassung der Leistungen'!H142)</f>
        <v/>
      </c>
      <c r="H138" t="str">
        <f>IF(D138="","",IF('2. Erfassung der Leistungen'!I142="","",'2. Erfassung der Leistungen'!I142))</f>
        <v/>
      </c>
      <c r="J138" t="str">
        <f>IF($H138="","",'3a. Bewertung der Leistungen'!J148)</f>
        <v/>
      </c>
      <c r="K138" t="str">
        <f>IF(J138="Nein","",IF($H138="","",'3a. Bewertung der Leistungen'!L148))</f>
        <v/>
      </c>
      <c r="L138" t="str">
        <f>IF(J138="Nein","",IF($H138="","",'3a. Bewertung der Leistungen'!M148))</f>
        <v/>
      </c>
      <c r="M138" t="str">
        <f>IF(J138="Nein","",IF($H138="","",'3a. Bewertung der Leistungen'!N148))</f>
        <v/>
      </c>
      <c r="N138" t="str">
        <f>IF(J138="Nein","",IF($H138="","",'3a. Bewertung der Leistungen'!O148))</f>
        <v/>
      </c>
      <c r="O138" t="str">
        <f>IF(J138="Nein","",IF($H138="","",'3a. Bewertung der Leistungen'!P148))</f>
        <v/>
      </c>
      <c r="P138" t="str">
        <f>IF(J138="Nein","",IF($H138="","",'3a. Bewertung der Leistungen'!Q148))</f>
        <v/>
      </c>
      <c r="Q138" t="str">
        <f>IF(J138="Nein","",IF($H138="","",'3a. Bewertung der Leistungen'!R148))</f>
        <v/>
      </c>
      <c r="R138" t="str">
        <f>IF(J138="Nein","",IF($H138="","",'3a. Bewertung der Leistungen'!S148))</f>
        <v/>
      </c>
      <c r="S138" t="str">
        <f>IF(J138="Nein","",IF($H138="","",'3a. Bewertung der Leistungen'!T148))</f>
        <v/>
      </c>
      <c r="T138" t="str">
        <f>IF(J138="Nein","",IF($H138="","",'3a. Bewertung der Leistungen'!U148))</f>
        <v/>
      </c>
      <c r="U138" t="str">
        <f>IF(J138="Nein","",IF($H138="","",'3a. Bewertung der Leistungen'!V148))</f>
        <v/>
      </c>
      <c r="V138" t="str">
        <f>IF(J138="Nein","",IF($H138="","",'3a. Bewertung der Leistungen'!X148))</f>
        <v/>
      </c>
      <c r="W138" t="str">
        <f>IF($H138="","",'3a. Bewertung der Leistungen'!Z148)</f>
        <v/>
      </c>
      <c r="Y138" t="str">
        <f>IF('3b. Individualkosten'!L144="","",'3b. Individualkosten'!L144)</f>
        <v/>
      </c>
      <c r="Z138" s="32" t="str">
        <f>IF('3b. Individualkosten'!M144="","",'3b. Individualkosten'!M144)</f>
        <v/>
      </c>
      <c r="AA138" s="33" t="str">
        <f>IF('3b. Individualkosten'!N144="","",'3b. Individualkosten'!N144)</f>
        <v/>
      </c>
      <c r="AB138" s="33" t="str">
        <f>IF('3b. Individualkosten'!O144="","",'3b. Individualkosten'!O144)</f>
        <v/>
      </c>
      <c r="AC138" s="32">
        <f>IF('3b. Individualkosten'!P144="","",'3b. Individualkosten'!P144)</f>
        <v>0</v>
      </c>
      <c r="AD138" s="32">
        <f>IF('3b. Individualkosten'!Q144="","",'3b. Individualkosten'!Q144)</f>
        <v>0</v>
      </c>
      <c r="AE138" s="32" t="str">
        <f>IF('3b. Individualkosten'!R144="","",'3b. Individualkosten'!R144)</f>
        <v/>
      </c>
      <c r="AF138" s="32">
        <f>IF('3b. Individualkosten'!S144="","",'3b. Individualkosten'!S144)</f>
        <v>0</v>
      </c>
      <c r="AG138" s="32" t="str">
        <f>IF('3b. Individualkosten'!T144="","",'3b. Individualkosten'!T144)</f>
        <v/>
      </c>
      <c r="AH138" s="32">
        <f>IF('3b. Individualkosten'!U144="","",'3b. Individualkosten'!U144)</f>
        <v>0</v>
      </c>
      <c r="AI138" s="32" t="str">
        <f>IF('3b. Individualkosten'!V144="","",'3b. Individualkosten'!V144)</f>
        <v/>
      </c>
      <c r="AJ138" s="32">
        <f>IF('3b. Individualkosten'!W144="","",'3b. Individualkosten'!W144)</f>
        <v>0</v>
      </c>
      <c r="AK138" s="32">
        <f>IF('3b. Individualkosten'!X144="","",'3b. Individualkosten'!X144)</f>
        <v>0</v>
      </c>
      <c r="AL138" s="32" t="str">
        <f>IF('3b. Individualkosten'!Y144="","",'3b. Individualkosten'!Y144)</f>
        <v/>
      </c>
      <c r="AM138" s="32" t="str">
        <f>IF('3b. Individualkosten'!Z144="","",'3b. Individualkosten'!Z144)</f>
        <v/>
      </c>
      <c r="AN138" s="32" t="str">
        <f>IF('3b. Individualkosten'!AB144="","",'3b. Individualkosten'!AB144)</f>
        <v/>
      </c>
      <c r="AP138" s="34" t="str">
        <f>IF('4.2 Mitnutzungsquote'!K145="","",'4.2 Mitnutzungsquote'!M145)</f>
        <v/>
      </c>
      <c r="AQ138" s="34" t="str">
        <f>IF('4.2 Mitnutzungsquote'!$K145="","",'4.2 Mitnutzungsquote'!N145)</f>
        <v/>
      </c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X138" t="str">
        <f>IF('5. Bündelung zu Paketen'!$H164="","",IF('5. Bündelung zu Paketen'!$E$9="Nein","Ohne Paket",'5. Bündelung zu Paketen'!M164))</f>
        <v/>
      </c>
      <c r="BY138" t="str">
        <f>IF('5. Bündelung zu Paketen'!$H164="","",'5. Bündelung zu Paketen'!N164)</f>
        <v/>
      </c>
      <c r="BZ138" t="str">
        <f>IF('5. Bündelung zu Paketen'!P164="","",'5. Bündelung zu Paketen'!P164)</f>
        <v/>
      </c>
      <c r="CB138" s="34" t="str">
        <f t="shared" si="4"/>
        <v/>
      </c>
      <c r="CC138" s="38" t="str">
        <f t="shared" si="5"/>
        <v/>
      </c>
    </row>
    <row r="139" spans="1:81" x14ac:dyDescent="0.3">
      <c r="A139">
        <v>132</v>
      </c>
      <c r="B139" t="str">
        <f>IF('2. Erfassung der Leistungen'!B143="","",'2. Erfassung der Leistungen'!B143)</f>
        <v/>
      </c>
      <c r="C139" t="str">
        <f>IF('2. Erfassung der Leistungen'!C143="","",'2. Erfassung der Leistungen'!C143)</f>
        <v/>
      </c>
      <c r="D139" t="str">
        <f>IF('2. Erfassung der Leistungen'!E143="","",'2. Erfassung der Leistungen'!E143)</f>
        <v/>
      </c>
      <c r="E139" t="str">
        <f>IF('2. Erfassung der Leistungen'!F143="","",'2. Erfassung der Leistungen'!F143)</f>
        <v/>
      </c>
      <c r="F139" t="str">
        <f>IF('2. Erfassung der Leistungen'!G143="","",'2. Erfassung der Leistungen'!G143)</f>
        <v/>
      </c>
      <c r="G139" t="str">
        <f>IF('2. Erfassung der Leistungen'!H143="","",'2. Erfassung der Leistungen'!H143)</f>
        <v/>
      </c>
      <c r="H139" t="str">
        <f>IF(D139="","",IF('2. Erfassung der Leistungen'!I143="","",'2. Erfassung der Leistungen'!I143))</f>
        <v/>
      </c>
      <c r="J139" t="str">
        <f>IF($H139="","",'3a. Bewertung der Leistungen'!J149)</f>
        <v/>
      </c>
      <c r="K139" t="str">
        <f>IF(J139="Nein","",IF($H139="","",'3a. Bewertung der Leistungen'!L149))</f>
        <v/>
      </c>
      <c r="L139" t="str">
        <f>IF(J139="Nein","",IF($H139="","",'3a. Bewertung der Leistungen'!M149))</f>
        <v/>
      </c>
      <c r="M139" t="str">
        <f>IF(J139="Nein","",IF($H139="","",'3a. Bewertung der Leistungen'!N149))</f>
        <v/>
      </c>
      <c r="N139" t="str">
        <f>IF(J139="Nein","",IF($H139="","",'3a. Bewertung der Leistungen'!O149))</f>
        <v/>
      </c>
      <c r="O139" t="str">
        <f>IF(J139="Nein","",IF($H139="","",'3a. Bewertung der Leistungen'!P149))</f>
        <v/>
      </c>
      <c r="P139" t="str">
        <f>IF(J139="Nein","",IF($H139="","",'3a. Bewertung der Leistungen'!Q149))</f>
        <v/>
      </c>
      <c r="Q139" t="str">
        <f>IF(J139="Nein","",IF($H139="","",'3a. Bewertung der Leistungen'!R149))</f>
        <v/>
      </c>
      <c r="R139" t="str">
        <f>IF(J139="Nein","",IF($H139="","",'3a. Bewertung der Leistungen'!S149))</f>
        <v/>
      </c>
      <c r="S139" t="str">
        <f>IF(J139="Nein","",IF($H139="","",'3a. Bewertung der Leistungen'!T149))</f>
        <v/>
      </c>
      <c r="T139" t="str">
        <f>IF(J139="Nein","",IF($H139="","",'3a. Bewertung der Leistungen'!U149))</f>
        <v/>
      </c>
      <c r="U139" t="str">
        <f>IF(J139="Nein","",IF($H139="","",'3a. Bewertung der Leistungen'!V149))</f>
        <v/>
      </c>
      <c r="V139" t="str">
        <f>IF(J139="Nein","",IF($H139="","",'3a. Bewertung der Leistungen'!X149))</f>
        <v/>
      </c>
      <c r="W139" t="str">
        <f>IF($H139="","",'3a. Bewertung der Leistungen'!Z149)</f>
        <v/>
      </c>
      <c r="Y139" t="str">
        <f>IF('3b. Individualkosten'!L145="","",'3b. Individualkosten'!L145)</f>
        <v/>
      </c>
      <c r="Z139" s="32" t="str">
        <f>IF('3b. Individualkosten'!M145="","",'3b. Individualkosten'!M145)</f>
        <v/>
      </c>
      <c r="AA139" s="33" t="str">
        <f>IF('3b. Individualkosten'!N145="","",'3b. Individualkosten'!N145)</f>
        <v/>
      </c>
      <c r="AB139" s="33" t="str">
        <f>IF('3b. Individualkosten'!O145="","",'3b. Individualkosten'!O145)</f>
        <v/>
      </c>
      <c r="AC139" s="32">
        <f>IF('3b. Individualkosten'!P145="","",'3b. Individualkosten'!P145)</f>
        <v>0</v>
      </c>
      <c r="AD139" s="32">
        <f>IF('3b. Individualkosten'!Q145="","",'3b. Individualkosten'!Q145)</f>
        <v>0</v>
      </c>
      <c r="AE139" s="32" t="str">
        <f>IF('3b. Individualkosten'!R145="","",'3b. Individualkosten'!R145)</f>
        <v/>
      </c>
      <c r="AF139" s="32">
        <f>IF('3b. Individualkosten'!S145="","",'3b. Individualkosten'!S145)</f>
        <v>0</v>
      </c>
      <c r="AG139" s="32" t="str">
        <f>IF('3b. Individualkosten'!T145="","",'3b. Individualkosten'!T145)</f>
        <v/>
      </c>
      <c r="AH139" s="32">
        <f>IF('3b. Individualkosten'!U145="","",'3b. Individualkosten'!U145)</f>
        <v>0</v>
      </c>
      <c r="AI139" s="32" t="str">
        <f>IF('3b. Individualkosten'!V145="","",'3b. Individualkosten'!V145)</f>
        <v/>
      </c>
      <c r="AJ139" s="32">
        <f>IF('3b. Individualkosten'!W145="","",'3b. Individualkosten'!W145)</f>
        <v>0</v>
      </c>
      <c r="AK139" s="32">
        <f>IF('3b. Individualkosten'!X145="","",'3b. Individualkosten'!X145)</f>
        <v>0</v>
      </c>
      <c r="AL139" s="32" t="str">
        <f>IF('3b. Individualkosten'!Y145="","",'3b. Individualkosten'!Y145)</f>
        <v/>
      </c>
      <c r="AM139" s="32" t="str">
        <f>IF('3b. Individualkosten'!Z145="","",'3b. Individualkosten'!Z145)</f>
        <v/>
      </c>
      <c r="AN139" s="32" t="str">
        <f>IF('3b. Individualkosten'!AB145="","",'3b. Individualkosten'!AB145)</f>
        <v/>
      </c>
      <c r="AP139" s="34" t="str">
        <f>IF('4.2 Mitnutzungsquote'!K146="","",'4.2 Mitnutzungsquote'!M146)</f>
        <v/>
      </c>
      <c r="AQ139" s="34" t="str">
        <f>IF('4.2 Mitnutzungsquote'!$K146="","",'4.2 Mitnutzungsquote'!N146)</f>
        <v/>
      </c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X139" t="str">
        <f>IF('5. Bündelung zu Paketen'!$H165="","",IF('5. Bündelung zu Paketen'!$E$9="Nein","Ohne Paket",'5. Bündelung zu Paketen'!M165))</f>
        <v/>
      </c>
      <c r="BY139" t="str">
        <f>IF('5. Bündelung zu Paketen'!$H165="","",'5. Bündelung zu Paketen'!N165)</f>
        <v/>
      </c>
      <c r="BZ139" t="str">
        <f>IF('5. Bündelung zu Paketen'!P165="","",'5. Bündelung zu Paketen'!P165)</f>
        <v/>
      </c>
      <c r="CB139" s="34" t="str">
        <f t="shared" si="4"/>
        <v/>
      </c>
      <c r="CC139" s="38" t="str">
        <f t="shared" si="5"/>
        <v/>
      </c>
    </row>
    <row r="140" spans="1:81" x14ac:dyDescent="0.3">
      <c r="A140">
        <v>133</v>
      </c>
      <c r="B140" t="str">
        <f>IF('2. Erfassung der Leistungen'!B144="","",'2. Erfassung der Leistungen'!B144)</f>
        <v/>
      </c>
      <c r="C140" t="str">
        <f>IF('2. Erfassung der Leistungen'!C144="","",'2. Erfassung der Leistungen'!C144)</f>
        <v/>
      </c>
      <c r="D140" t="str">
        <f>IF('2. Erfassung der Leistungen'!E144="","",'2. Erfassung der Leistungen'!E144)</f>
        <v/>
      </c>
      <c r="E140" t="str">
        <f>IF('2. Erfassung der Leistungen'!F144="","",'2. Erfassung der Leistungen'!F144)</f>
        <v/>
      </c>
      <c r="F140" t="str">
        <f>IF('2. Erfassung der Leistungen'!G144="","",'2. Erfassung der Leistungen'!G144)</f>
        <v/>
      </c>
      <c r="G140" t="str">
        <f>IF('2. Erfassung der Leistungen'!H144="","",'2. Erfassung der Leistungen'!H144)</f>
        <v/>
      </c>
      <c r="H140" t="str">
        <f>IF(D140="","",IF('2. Erfassung der Leistungen'!I144="","",'2. Erfassung der Leistungen'!I144))</f>
        <v/>
      </c>
      <c r="J140" t="str">
        <f>IF($H140="","",'3a. Bewertung der Leistungen'!J150)</f>
        <v/>
      </c>
      <c r="K140" t="str">
        <f>IF(J140="Nein","",IF($H140="","",'3a. Bewertung der Leistungen'!L150))</f>
        <v/>
      </c>
      <c r="L140" t="str">
        <f>IF(J140="Nein","",IF($H140="","",'3a. Bewertung der Leistungen'!M150))</f>
        <v/>
      </c>
      <c r="M140" t="str">
        <f>IF(J140="Nein","",IF($H140="","",'3a. Bewertung der Leistungen'!N150))</f>
        <v/>
      </c>
      <c r="N140" t="str">
        <f>IF(J140="Nein","",IF($H140="","",'3a. Bewertung der Leistungen'!O150))</f>
        <v/>
      </c>
      <c r="O140" t="str">
        <f>IF(J140="Nein","",IF($H140="","",'3a. Bewertung der Leistungen'!P150))</f>
        <v/>
      </c>
      <c r="P140" t="str">
        <f>IF(J140="Nein","",IF($H140="","",'3a. Bewertung der Leistungen'!Q150))</f>
        <v/>
      </c>
      <c r="Q140" t="str">
        <f>IF(J140="Nein","",IF($H140="","",'3a. Bewertung der Leistungen'!R150))</f>
        <v/>
      </c>
      <c r="R140" t="str">
        <f>IF(J140="Nein","",IF($H140="","",'3a. Bewertung der Leistungen'!S150))</f>
        <v/>
      </c>
      <c r="S140" t="str">
        <f>IF(J140="Nein","",IF($H140="","",'3a. Bewertung der Leistungen'!T150))</f>
        <v/>
      </c>
      <c r="T140" t="str">
        <f>IF(J140="Nein","",IF($H140="","",'3a. Bewertung der Leistungen'!U150))</f>
        <v/>
      </c>
      <c r="U140" t="str">
        <f>IF(J140="Nein","",IF($H140="","",'3a. Bewertung der Leistungen'!V150))</f>
        <v/>
      </c>
      <c r="V140" t="str">
        <f>IF(J140="Nein","",IF($H140="","",'3a. Bewertung der Leistungen'!X150))</f>
        <v/>
      </c>
      <c r="W140" t="str">
        <f>IF($H140="","",'3a. Bewertung der Leistungen'!Z150)</f>
        <v/>
      </c>
      <c r="Y140" t="str">
        <f>IF('3b. Individualkosten'!L146="","",'3b. Individualkosten'!L146)</f>
        <v/>
      </c>
      <c r="Z140" s="32" t="str">
        <f>IF('3b. Individualkosten'!M146="","",'3b. Individualkosten'!M146)</f>
        <v/>
      </c>
      <c r="AA140" s="33" t="str">
        <f>IF('3b. Individualkosten'!N146="","",'3b. Individualkosten'!N146)</f>
        <v/>
      </c>
      <c r="AB140" s="33" t="str">
        <f>IF('3b. Individualkosten'!O146="","",'3b. Individualkosten'!O146)</f>
        <v/>
      </c>
      <c r="AC140" s="32">
        <f>IF('3b. Individualkosten'!P146="","",'3b. Individualkosten'!P146)</f>
        <v>0</v>
      </c>
      <c r="AD140" s="32">
        <f>IF('3b. Individualkosten'!Q146="","",'3b. Individualkosten'!Q146)</f>
        <v>0</v>
      </c>
      <c r="AE140" s="32" t="str">
        <f>IF('3b. Individualkosten'!R146="","",'3b. Individualkosten'!R146)</f>
        <v/>
      </c>
      <c r="AF140" s="32">
        <f>IF('3b. Individualkosten'!S146="","",'3b. Individualkosten'!S146)</f>
        <v>0</v>
      </c>
      <c r="AG140" s="32" t="str">
        <f>IF('3b. Individualkosten'!T146="","",'3b. Individualkosten'!T146)</f>
        <v/>
      </c>
      <c r="AH140" s="32">
        <f>IF('3b. Individualkosten'!U146="","",'3b. Individualkosten'!U146)</f>
        <v>0</v>
      </c>
      <c r="AI140" s="32" t="str">
        <f>IF('3b. Individualkosten'!V146="","",'3b. Individualkosten'!V146)</f>
        <v/>
      </c>
      <c r="AJ140" s="32">
        <f>IF('3b. Individualkosten'!W146="","",'3b. Individualkosten'!W146)</f>
        <v>0</v>
      </c>
      <c r="AK140" s="32">
        <f>IF('3b. Individualkosten'!X146="","",'3b. Individualkosten'!X146)</f>
        <v>0</v>
      </c>
      <c r="AL140" s="32" t="str">
        <f>IF('3b. Individualkosten'!Y146="","",'3b. Individualkosten'!Y146)</f>
        <v/>
      </c>
      <c r="AM140" s="32" t="str">
        <f>IF('3b. Individualkosten'!Z146="","",'3b. Individualkosten'!Z146)</f>
        <v/>
      </c>
      <c r="AN140" s="32" t="str">
        <f>IF('3b. Individualkosten'!AB146="","",'3b. Individualkosten'!AB146)</f>
        <v/>
      </c>
      <c r="AP140" s="34" t="str">
        <f>IF('4.2 Mitnutzungsquote'!K147="","",'4.2 Mitnutzungsquote'!M147)</f>
        <v/>
      </c>
      <c r="AQ140" s="34" t="str">
        <f>IF('4.2 Mitnutzungsquote'!$K147="","",'4.2 Mitnutzungsquote'!N147)</f>
        <v/>
      </c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X140" t="str">
        <f>IF('5. Bündelung zu Paketen'!$H166="","",IF('5. Bündelung zu Paketen'!$E$9="Nein","Ohne Paket",'5. Bündelung zu Paketen'!M166))</f>
        <v/>
      </c>
      <c r="BY140" t="str">
        <f>IF('5. Bündelung zu Paketen'!$H166="","",'5. Bündelung zu Paketen'!N166)</f>
        <v/>
      </c>
      <c r="BZ140" t="str">
        <f>IF('5. Bündelung zu Paketen'!P166="","",'5. Bündelung zu Paketen'!P166)</f>
        <v/>
      </c>
      <c r="CB140" s="34" t="str">
        <f t="shared" si="4"/>
        <v/>
      </c>
      <c r="CC140" s="38" t="str">
        <f t="shared" si="5"/>
        <v/>
      </c>
    </row>
    <row r="141" spans="1:81" x14ac:dyDescent="0.3">
      <c r="A141">
        <v>134</v>
      </c>
      <c r="B141" t="str">
        <f>IF('2. Erfassung der Leistungen'!B145="","",'2. Erfassung der Leistungen'!B145)</f>
        <v/>
      </c>
      <c r="C141" t="str">
        <f>IF('2. Erfassung der Leistungen'!C145="","",'2. Erfassung der Leistungen'!C145)</f>
        <v/>
      </c>
      <c r="D141" t="str">
        <f>IF('2. Erfassung der Leistungen'!E145="","",'2. Erfassung der Leistungen'!E145)</f>
        <v/>
      </c>
      <c r="E141" t="str">
        <f>IF('2. Erfassung der Leistungen'!F145="","",'2. Erfassung der Leistungen'!F145)</f>
        <v/>
      </c>
      <c r="F141" t="str">
        <f>IF('2. Erfassung der Leistungen'!G145="","",'2. Erfassung der Leistungen'!G145)</f>
        <v/>
      </c>
      <c r="G141" t="str">
        <f>IF('2. Erfassung der Leistungen'!H145="","",'2. Erfassung der Leistungen'!H145)</f>
        <v/>
      </c>
      <c r="H141" t="str">
        <f>IF(D141="","",IF('2. Erfassung der Leistungen'!I145="","",'2. Erfassung der Leistungen'!I145))</f>
        <v/>
      </c>
      <c r="J141" t="str">
        <f>IF($H141="","",'3a. Bewertung der Leistungen'!J151)</f>
        <v/>
      </c>
      <c r="K141" t="str">
        <f>IF(J141="Nein","",IF($H141="","",'3a. Bewertung der Leistungen'!L151))</f>
        <v/>
      </c>
      <c r="L141" t="str">
        <f>IF(J141="Nein","",IF($H141="","",'3a. Bewertung der Leistungen'!M151))</f>
        <v/>
      </c>
      <c r="M141" t="str">
        <f>IF(J141="Nein","",IF($H141="","",'3a. Bewertung der Leistungen'!N151))</f>
        <v/>
      </c>
      <c r="N141" t="str">
        <f>IF(J141="Nein","",IF($H141="","",'3a. Bewertung der Leistungen'!O151))</f>
        <v/>
      </c>
      <c r="O141" t="str">
        <f>IF(J141="Nein","",IF($H141="","",'3a. Bewertung der Leistungen'!P151))</f>
        <v/>
      </c>
      <c r="P141" t="str">
        <f>IF(J141="Nein","",IF($H141="","",'3a. Bewertung der Leistungen'!Q151))</f>
        <v/>
      </c>
      <c r="Q141" t="str">
        <f>IF(J141="Nein","",IF($H141="","",'3a. Bewertung der Leistungen'!R151))</f>
        <v/>
      </c>
      <c r="R141" t="str">
        <f>IF(J141="Nein","",IF($H141="","",'3a. Bewertung der Leistungen'!S151))</f>
        <v/>
      </c>
      <c r="S141" t="str">
        <f>IF(J141="Nein","",IF($H141="","",'3a. Bewertung der Leistungen'!T151))</f>
        <v/>
      </c>
      <c r="T141" t="str">
        <f>IF(J141="Nein","",IF($H141="","",'3a. Bewertung der Leistungen'!U151))</f>
        <v/>
      </c>
      <c r="U141" t="str">
        <f>IF(J141="Nein","",IF($H141="","",'3a. Bewertung der Leistungen'!V151))</f>
        <v/>
      </c>
      <c r="V141" t="str">
        <f>IF(J141="Nein","",IF($H141="","",'3a. Bewertung der Leistungen'!X151))</f>
        <v/>
      </c>
      <c r="W141" t="str">
        <f>IF($H141="","",'3a. Bewertung der Leistungen'!Z151)</f>
        <v/>
      </c>
      <c r="Y141" t="str">
        <f>IF('3b. Individualkosten'!L147="","",'3b. Individualkosten'!L147)</f>
        <v/>
      </c>
      <c r="Z141" s="32" t="str">
        <f>IF('3b. Individualkosten'!M147="","",'3b. Individualkosten'!M147)</f>
        <v/>
      </c>
      <c r="AA141" s="33" t="str">
        <f>IF('3b. Individualkosten'!N147="","",'3b. Individualkosten'!N147)</f>
        <v/>
      </c>
      <c r="AB141" s="33" t="str">
        <f>IF('3b. Individualkosten'!O147="","",'3b. Individualkosten'!O147)</f>
        <v/>
      </c>
      <c r="AC141" s="32">
        <f>IF('3b. Individualkosten'!P147="","",'3b. Individualkosten'!P147)</f>
        <v>0</v>
      </c>
      <c r="AD141" s="32">
        <f>IF('3b. Individualkosten'!Q147="","",'3b. Individualkosten'!Q147)</f>
        <v>0</v>
      </c>
      <c r="AE141" s="32" t="str">
        <f>IF('3b. Individualkosten'!R147="","",'3b. Individualkosten'!R147)</f>
        <v/>
      </c>
      <c r="AF141" s="32">
        <f>IF('3b. Individualkosten'!S147="","",'3b. Individualkosten'!S147)</f>
        <v>0</v>
      </c>
      <c r="AG141" s="32" t="str">
        <f>IF('3b. Individualkosten'!T147="","",'3b. Individualkosten'!T147)</f>
        <v/>
      </c>
      <c r="AH141" s="32">
        <f>IF('3b. Individualkosten'!U147="","",'3b. Individualkosten'!U147)</f>
        <v>0</v>
      </c>
      <c r="AI141" s="32" t="str">
        <f>IF('3b. Individualkosten'!V147="","",'3b. Individualkosten'!V147)</f>
        <v/>
      </c>
      <c r="AJ141" s="32">
        <f>IF('3b. Individualkosten'!W147="","",'3b. Individualkosten'!W147)</f>
        <v>0</v>
      </c>
      <c r="AK141" s="32">
        <f>IF('3b. Individualkosten'!X147="","",'3b. Individualkosten'!X147)</f>
        <v>0</v>
      </c>
      <c r="AL141" s="32" t="str">
        <f>IF('3b. Individualkosten'!Y147="","",'3b. Individualkosten'!Y147)</f>
        <v/>
      </c>
      <c r="AM141" s="32" t="str">
        <f>IF('3b. Individualkosten'!Z147="","",'3b. Individualkosten'!Z147)</f>
        <v/>
      </c>
      <c r="AN141" s="32" t="str">
        <f>IF('3b. Individualkosten'!AB147="","",'3b. Individualkosten'!AB147)</f>
        <v/>
      </c>
      <c r="AP141" s="34" t="str">
        <f>IF('4.2 Mitnutzungsquote'!K148="","",'4.2 Mitnutzungsquote'!M148)</f>
        <v/>
      </c>
      <c r="AQ141" s="34" t="str">
        <f>IF('4.2 Mitnutzungsquote'!$K148="","",'4.2 Mitnutzungsquote'!N148)</f>
        <v/>
      </c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X141" t="str">
        <f>IF('5. Bündelung zu Paketen'!$H167="","",IF('5. Bündelung zu Paketen'!$E$9="Nein","Ohne Paket",'5. Bündelung zu Paketen'!M167))</f>
        <v/>
      </c>
      <c r="BY141" t="str">
        <f>IF('5. Bündelung zu Paketen'!$H167="","",'5. Bündelung zu Paketen'!N167)</f>
        <v/>
      </c>
      <c r="BZ141" t="str">
        <f>IF('5. Bündelung zu Paketen'!P167="","",'5. Bündelung zu Paketen'!P167)</f>
        <v/>
      </c>
      <c r="CB141" s="34" t="str">
        <f t="shared" si="4"/>
        <v/>
      </c>
      <c r="CC141" s="38" t="str">
        <f t="shared" si="5"/>
        <v/>
      </c>
    </row>
    <row r="142" spans="1:81" x14ac:dyDescent="0.3">
      <c r="A142">
        <v>135</v>
      </c>
      <c r="B142" t="str">
        <f>IF('2. Erfassung der Leistungen'!B146="","",'2. Erfassung der Leistungen'!B146)</f>
        <v/>
      </c>
      <c r="C142" t="str">
        <f>IF('2. Erfassung der Leistungen'!C146="","",'2. Erfassung der Leistungen'!C146)</f>
        <v/>
      </c>
      <c r="D142" t="str">
        <f>IF('2. Erfassung der Leistungen'!E146="","",'2. Erfassung der Leistungen'!E146)</f>
        <v/>
      </c>
      <c r="E142" t="str">
        <f>IF('2. Erfassung der Leistungen'!F146="","",'2. Erfassung der Leistungen'!F146)</f>
        <v/>
      </c>
      <c r="F142" t="str">
        <f>IF('2. Erfassung der Leistungen'!G146="","",'2. Erfassung der Leistungen'!G146)</f>
        <v/>
      </c>
      <c r="G142" t="str">
        <f>IF('2. Erfassung der Leistungen'!H146="","",'2. Erfassung der Leistungen'!H146)</f>
        <v/>
      </c>
      <c r="H142" t="str">
        <f>IF(D142="","",IF('2. Erfassung der Leistungen'!I146="","",'2. Erfassung der Leistungen'!I146))</f>
        <v/>
      </c>
      <c r="J142" t="str">
        <f>IF($H142="","",'3a. Bewertung der Leistungen'!J152)</f>
        <v/>
      </c>
      <c r="K142" t="str">
        <f>IF(J142="Nein","",IF($H142="","",'3a. Bewertung der Leistungen'!L152))</f>
        <v/>
      </c>
      <c r="L142" t="str">
        <f>IF(J142="Nein","",IF($H142="","",'3a. Bewertung der Leistungen'!M152))</f>
        <v/>
      </c>
      <c r="M142" t="str">
        <f>IF(J142="Nein","",IF($H142="","",'3a. Bewertung der Leistungen'!N152))</f>
        <v/>
      </c>
      <c r="N142" t="str">
        <f>IF(J142="Nein","",IF($H142="","",'3a. Bewertung der Leistungen'!O152))</f>
        <v/>
      </c>
      <c r="O142" t="str">
        <f>IF(J142="Nein","",IF($H142="","",'3a. Bewertung der Leistungen'!P152))</f>
        <v/>
      </c>
      <c r="P142" t="str">
        <f>IF(J142="Nein","",IF($H142="","",'3a. Bewertung der Leistungen'!Q152))</f>
        <v/>
      </c>
      <c r="Q142" t="str">
        <f>IF(J142="Nein","",IF($H142="","",'3a. Bewertung der Leistungen'!R152))</f>
        <v/>
      </c>
      <c r="R142" t="str">
        <f>IF(J142="Nein","",IF($H142="","",'3a. Bewertung der Leistungen'!S152))</f>
        <v/>
      </c>
      <c r="S142" t="str">
        <f>IF(J142="Nein","",IF($H142="","",'3a. Bewertung der Leistungen'!T152))</f>
        <v/>
      </c>
      <c r="T142" t="str">
        <f>IF(J142="Nein","",IF($H142="","",'3a. Bewertung der Leistungen'!U152))</f>
        <v/>
      </c>
      <c r="U142" t="str">
        <f>IF(J142="Nein","",IF($H142="","",'3a. Bewertung der Leistungen'!V152))</f>
        <v/>
      </c>
      <c r="V142" t="str">
        <f>IF(J142="Nein","",IF($H142="","",'3a. Bewertung der Leistungen'!X152))</f>
        <v/>
      </c>
      <c r="W142" t="str">
        <f>IF($H142="","",'3a. Bewertung der Leistungen'!Z152)</f>
        <v/>
      </c>
      <c r="Y142" t="str">
        <f>IF('3b. Individualkosten'!L148="","",'3b. Individualkosten'!L148)</f>
        <v/>
      </c>
      <c r="Z142" s="32" t="str">
        <f>IF('3b. Individualkosten'!M148="","",'3b. Individualkosten'!M148)</f>
        <v/>
      </c>
      <c r="AA142" s="33" t="str">
        <f>IF('3b. Individualkosten'!N148="","",'3b. Individualkosten'!N148)</f>
        <v/>
      </c>
      <c r="AB142" s="33" t="str">
        <f>IF('3b. Individualkosten'!O148="","",'3b. Individualkosten'!O148)</f>
        <v/>
      </c>
      <c r="AC142" s="32">
        <f>IF('3b. Individualkosten'!P148="","",'3b. Individualkosten'!P148)</f>
        <v>0</v>
      </c>
      <c r="AD142" s="32">
        <f>IF('3b. Individualkosten'!Q148="","",'3b. Individualkosten'!Q148)</f>
        <v>0</v>
      </c>
      <c r="AE142" s="32" t="str">
        <f>IF('3b. Individualkosten'!R148="","",'3b. Individualkosten'!R148)</f>
        <v/>
      </c>
      <c r="AF142" s="32">
        <f>IF('3b. Individualkosten'!S148="","",'3b. Individualkosten'!S148)</f>
        <v>0</v>
      </c>
      <c r="AG142" s="32" t="str">
        <f>IF('3b. Individualkosten'!T148="","",'3b. Individualkosten'!T148)</f>
        <v/>
      </c>
      <c r="AH142" s="32">
        <f>IF('3b. Individualkosten'!U148="","",'3b. Individualkosten'!U148)</f>
        <v>0</v>
      </c>
      <c r="AI142" s="32" t="str">
        <f>IF('3b. Individualkosten'!V148="","",'3b. Individualkosten'!V148)</f>
        <v/>
      </c>
      <c r="AJ142" s="32">
        <f>IF('3b. Individualkosten'!W148="","",'3b. Individualkosten'!W148)</f>
        <v>0</v>
      </c>
      <c r="AK142" s="32">
        <f>IF('3b. Individualkosten'!X148="","",'3b. Individualkosten'!X148)</f>
        <v>0</v>
      </c>
      <c r="AL142" s="32" t="str">
        <f>IF('3b. Individualkosten'!Y148="","",'3b. Individualkosten'!Y148)</f>
        <v/>
      </c>
      <c r="AM142" s="32" t="str">
        <f>IF('3b. Individualkosten'!Z148="","",'3b. Individualkosten'!Z148)</f>
        <v/>
      </c>
      <c r="AN142" s="32" t="str">
        <f>IF('3b. Individualkosten'!AB148="","",'3b. Individualkosten'!AB148)</f>
        <v/>
      </c>
      <c r="AP142" s="34" t="str">
        <f>IF('4.2 Mitnutzungsquote'!K149="","",'4.2 Mitnutzungsquote'!M149)</f>
        <v/>
      </c>
      <c r="AQ142" s="34" t="str">
        <f>IF('4.2 Mitnutzungsquote'!$K149="","",'4.2 Mitnutzungsquote'!N149)</f>
        <v/>
      </c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X142" t="str">
        <f>IF('5. Bündelung zu Paketen'!$H168="","",IF('5. Bündelung zu Paketen'!$E$9="Nein","Ohne Paket",'5. Bündelung zu Paketen'!M168))</f>
        <v/>
      </c>
      <c r="BY142" t="str">
        <f>IF('5. Bündelung zu Paketen'!$H168="","",'5. Bündelung zu Paketen'!N168)</f>
        <v/>
      </c>
      <c r="BZ142" t="str">
        <f>IF('5. Bündelung zu Paketen'!P168="","",'5. Bündelung zu Paketen'!P168)</f>
        <v/>
      </c>
      <c r="CB142" s="34" t="str">
        <f t="shared" si="4"/>
        <v/>
      </c>
      <c r="CC142" s="38" t="str">
        <f t="shared" si="5"/>
        <v/>
      </c>
    </row>
    <row r="143" spans="1:81" x14ac:dyDescent="0.3">
      <c r="A143">
        <v>136</v>
      </c>
      <c r="B143" t="str">
        <f>IF('2. Erfassung der Leistungen'!B147="","",'2. Erfassung der Leistungen'!B147)</f>
        <v/>
      </c>
      <c r="C143" t="str">
        <f>IF('2. Erfassung der Leistungen'!C147="","",'2. Erfassung der Leistungen'!C147)</f>
        <v/>
      </c>
      <c r="D143" t="str">
        <f>IF('2. Erfassung der Leistungen'!E147="","",'2. Erfassung der Leistungen'!E147)</f>
        <v/>
      </c>
      <c r="E143" t="str">
        <f>IF('2. Erfassung der Leistungen'!F147="","",'2. Erfassung der Leistungen'!F147)</f>
        <v/>
      </c>
      <c r="F143" t="str">
        <f>IF('2. Erfassung der Leistungen'!G147="","",'2. Erfassung der Leistungen'!G147)</f>
        <v/>
      </c>
      <c r="G143" t="str">
        <f>IF('2. Erfassung der Leistungen'!H147="","",'2. Erfassung der Leistungen'!H147)</f>
        <v/>
      </c>
      <c r="H143" t="str">
        <f>IF(D143="","",IF('2. Erfassung der Leistungen'!I147="","",'2. Erfassung der Leistungen'!I147))</f>
        <v/>
      </c>
      <c r="J143" t="str">
        <f>IF($H143="","",'3a. Bewertung der Leistungen'!J153)</f>
        <v/>
      </c>
      <c r="K143" t="str">
        <f>IF(J143="Nein","",IF($H143="","",'3a. Bewertung der Leistungen'!L153))</f>
        <v/>
      </c>
      <c r="L143" t="str">
        <f>IF(J143="Nein","",IF($H143="","",'3a. Bewertung der Leistungen'!M153))</f>
        <v/>
      </c>
      <c r="M143" t="str">
        <f>IF(J143="Nein","",IF($H143="","",'3a. Bewertung der Leistungen'!N153))</f>
        <v/>
      </c>
      <c r="N143" t="str">
        <f>IF(J143="Nein","",IF($H143="","",'3a. Bewertung der Leistungen'!O153))</f>
        <v/>
      </c>
      <c r="O143" t="str">
        <f>IF(J143="Nein","",IF($H143="","",'3a. Bewertung der Leistungen'!P153))</f>
        <v/>
      </c>
      <c r="P143" t="str">
        <f>IF(J143="Nein","",IF($H143="","",'3a. Bewertung der Leistungen'!Q153))</f>
        <v/>
      </c>
      <c r="Q143" t="str">
        <f>IF(J143="Nein","",IF($H143="","",'3a. Bewertung der Leistungen'!R153))</f>
        <v/>
      </c>
      <c r="R143" t="str">
        <f>IF(J143="Nein","",IF($H143="","",'3a. Bewertung der Leistungen'!S153))</f>
        <v/>
      </c>
      <c r="S143" t="str">
        <f>IF(J143="Nein","",IF($H143="","",'3a. Bewertung der Leistungen'!T153))</f>
        <v/>
      </c>
      <c r="T143" t="str">
        <f>IF(J143="Nein","",IF($H143="","",'3a. Bewertung der Leistungen'!U153))</f>
        <v/>
      </c>
      <c r="U143" t="str">
        <f>IF(J143="Nein","",IF($H143="","",'3a. Bewertung der Leistungen'!V153))</f>
        <v/>
      </c>
      <c r="V143" t="str">
        <f>IF(J143="Nein","",IF($H143="","",'3a. Bewertung der Leistungen'!X153))</f>
        <v/>
      </c>
      <c r="W143" t="str">
        <f>IF($H143="","",'3a. Bewertung der Leistungen'!Z153)</f>
        <v/>
      </c>
      <c r="Y143" t="str">
        <f>IF('3b. Individualkosten'!L149="","",'3b. Individualkosten'!L149)</f>
        <v/>
      </c>
      <c r="Z143" s="32" t="str">
        <f>IF('3b. Individualkosten'!M149="","",'3b. Individualkosten'!M149)</f>
        <v/>
      </c>
      <c r="AA143" s="33" t="str">
        <f>IF('3b. Individualkosten'!N149="","",'3b. Individualkosten'!N149)</f>
        <v/>
      </c>
      <c r="AB143" s="33" t="str">
        <f>IF('3b. Individualkosten'!O149="","",'3b. Individualkosten'!O149)</f>
        <v/>
      </c>
      <c r="AC143" s="32">
        <f>IF('3b. Individualkosten'!P149="","",'3b. Individualkosten'!P149)</f>
        <v>0</v>
      </c>
      <c r="AD143" s="32">
        <f>IF('3b. Individualkosten'!Q149="","",'3b. Individualkosten'!Q149)</f>
        <v>0</v>
      </c>
      <c r="AE143" s="32" t="str">
        <f>IF('3b. Individualkosten'!R149="","",'3b. Individualkosten'!R149)</f>
        <v/>
      </c>
      <c r="AF143" s="32">
        <f>IF('3b. Individualkosten'!S149="","",'3b. Individualkosten'!S149)</f>
        <v>0</v>
      </c>
      <c r="AG143" s="32" t="str">
        <f>IF('3b. Individualkosten'!T149="","",'3b. Individualkosten'!T149)</f>
        <v/>
      </c>
      <c r="AH143" s="32">
        <f>IF('3b. Individualkosten'!U149="","",'3b. Individualkosten'!U149)</f>
        <v>0</v>
      </c>
      <c r="AI143" s="32" t="str">
        <f>IF('3b. Individualkosten'!V149="","",'3b. Individualkosten'!V149)</f>
        <v/>
      </c>
      <c r="AJ143" s="32">
        <f>IF('3b. Individualkosten'!W149="","",'3b. Individualkosten'!W149)</f>
        <v>0</v>
      </c>
      <c r="AK143" s="32">
        <f>IF('3b. Individualkosten'!X149="","",'3b. Individualkosten'!X149)</f>
        <v>0</v>
      </c>
      <c r="AL143" s="32" t="str">
        <f>IF('3b. Individualkosten'!Y149="","",'3b. Individualkosten'!Y149)</f>
        <v/>
      </c>
      <c r="AM143" s="32" t="str">
        <f>IF('3b. Individualkosten'!Z149="","",'3b. Individualkosten'!Z149)</f>
        <v/>
      </c>
      <c r="AN143" s="32" t="str">
        <f>IF('3b. Individualkosten'!AB149="","",'3b. Individualkosten'!AB149)</f>
        <v/>
      </c>
      <c r="AP143" s="34" t="str">
        <f>IF('4.2 Mitnutzungsquote'!K150="","",'4.2 Mitnutzungsquote'!M150)</f>
        <v/>
      </c>
      <c r="AQ143" s="34" t="str">
        <f>IF('4.2 Mitnutzungsquote'!$K150="","",'4.2 Mitnutzungsquote'!N150)</f>
        <v/>
      </c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X143" t="str">
        <f>IF('5. Bündelung zu Paketen'!$H169="","",IF('5. Bündelung zu Paketen'!$E$9="Nein","Ohne Paket",'5. Bündelung zu Paketen'!M169))</f>
        <v/>
      </c>
      <c r="BY143" t="str">
        <f>IF('5. Bündelung zu Paketen'!$H169="","",'5. Bündelung zu Paketen'!N169)</f>
        <v/>
      </c>
      <c r="BZ143" t="str">
        <f>IF('5. Bündelung zu Paketen'!P169="","",'5. Bündelung zu Paketen'!P169)</f>
        <v/>
      </c>
      <c r="CB143" s="34" t="str">
        <f t="shared" si="4"/>
        <v/>
      </c>
      <c r="CC143" s="38" t="str">
        <f t="shared" si="5"/>
        <v/>
      </c>
    </row>
    <row r="144" spans="1:81" x14ac:dyDescent="0.3">
      <c r="A144">
        <v>137</v>
      </c>
      <c r="B144" t="str">
        <f>IF('2. Erfassung der Leistungen'!B148="","",'2. Erfassung der Leistungen'!B148)</f>
        <v/>
      </c>
      <c r="C144" t="str">
        <f>IF('2. Erfassung der Leistungen'!C148="","",'2. Erfassung der Leistungen'!C148)</f>
        <v/>
      </c>
      <c r="D144" t="str">
        <f>IF('2. Erfassung der Leistungen'!E148="","",'2. Erfassung der Leistungen'!E148)</f>
        <v/>
      </c>
      <c r="E144" t="str">
        <f>IF('2. Erfassung der Leistungen'!F148="","",'2. Erfassung der Leistungen'!F148)</f>
        <v/>
      </c>
      <c r="F144" t="str">
        <f>IF('2. Erfassung der Leistungen'!G148="","",'2. Erfassung der Leistungen'!G148)</f>
        <v/>
      </c>
      <c r="G144" t="str">
        <f>IF('2. Erfassung der Leistungen'!H148="","",'2. Erfassung der Leistungen'!H148)</f>
        <v/>
      </c>
      <c r="H144" t="str">
        <f>IF(D144="","",IF('2. Erfassung der Leistungen'!I148="","",'2. Erfassung der Leistungen'!I148))</f>
        <v/>
      </c>
      <c r="J144" t="str">
        <f>IF($H144="","",'3a. Bewertung der Leistungen'!J154)</f>
        <v/>
      </c>
      <c r="K144" t="str">
        <f>IF(J144="Nein","",IF($H144="","",'3a. Bewertung der Leistungen'!L154))</f>
        <v/>
      </c>
      <c r="L144" t="str">
        <f>IF(J144="Nein","",IF($H144="","",'3a. Bewertung der Leistungen'!M154))</f>
        <v/>
      </c>
      <c r="M144" t="str">
        <f>IF(J144="Nein","",IF($H144="","",'3a. Bewertung der Leistungen'!N154))</f>
        <v/>
      </c>
      <c r="N144" t="str">
        <f>IF(J144="Nein","",IF($H144="","",'3a. Bewertung der Leistungen'!O154))</f>
        <v/>
      </c>
      <c r="O144" t="str">
        <f>IF(J144="Nein","",IF($H144="","",'3a. Bewertung der Leistungen'!P154))</f>
        <v/>
      </c>
      <c r="P144" t="str">
        <f>IF(J144="Nein","",IF($H144="","",'3a. Bewertung der Leistungen'!Q154))</f>
        <v/>
      </c>
      <c r="Q144" t="str">
        <f>IF(J144="Nein","",IF($H144="","",'3a. Bewertung der Leistungen'!R154))</f>
        <v/>
      </c>
      <c r="R144" t="str">
        <f>IF(J144="Nein","",IF($H144="","",'3a. Bewertung der Leistungen'!S154))</f>
        <v/>
      </c>
      <c r="S144" t="str">
        <f>IF(J144="Nein","",IF($H144="","",'3a. Bewertung der Leistungen'!T154))</f>
        <v/>
      </c>
      <c r="T144" t="str">
        <f>IF(J144="Nein","",IF($H144="","",'3a. Bewertung der Leistungen'!U154))</f>
        <v/>
      </c>
      <c r="U144" t="str">
        <f>IF(J144="Nein","",IF($H144="","",'3a. Bewertung der Leistungen'!V154))</f>
        <v/>
      </c>
      <c r="V144" t="str">
        <f>IF(J144="Nein","",IF($H144="","",'3a. Bewertung der Leistungen'!X154))</f>
        <v/>
      </c>
      <c r="W144" t="str">
        <f>IF($H144="","",'3a. Bewertung der Leistungen'!Z154)</f>
        <v/>
      </c>
      <c r="Y144" t="str">
        <f>IF('3b. Individualkosten'!L150="","",'3b. Individualkosten'!L150)</f>
        <v/>
      </c>
      <c r="Z144" s="32" t="str">
        <f>IF('3b. Individualkosten'!M150="","",'3b. Individualkosten'!M150)</f>
        <v/>
      </c>
      <c r="AA144" s="33" t="str">
        <f>IF('3b. Individualkosten'!N150="","",'3b. Individualkosten'!N150)</f>
        <v/>
      </c>
      <c r="AB144" s="33" t="str">
        <f>IF('3b. Individualkosten'!O150="","",'3b. Individualkosten'!O150)</f>
        <v/>
      </c>
      <c r="AC144" s="32">
        <f>IF('3b. Individualkosten'!P150="","",'3b. Individualkosten'!P150)</f>
        <v>0</v>
      </c>
      <c r="AD144" s="32">
        <f>IF('3b. Individualkosten'!Q150="","",'3b. Individualkosten'!Q150)</f>
        <v>0</v>
      </c>
      <c r="AE144" s="32" t="str">
        <f>IF('3b. Individualkosten'!R150="","",'3b. Individualkosten'!R150)</f>
        <v/>
      </c>
      <c r="AF144" s="32">
        <f>IF('3b. Individualkosten'!S150="","",'3b. Individualkosten'!S150)</f>
        <v>0</v>
      </c>
      <c r="AG144" s="32" t="str">
        <f>IF('3b. Individualkosten'!T150="","",'3b. Individualkosten'!T150)</f>
        <v/>
      </c>
      <c r="AH144" s="32">
        <f>IF('3b. Individualkosten'!U150="","",'3b. Individualkosten'!U150)</f>
        <v>0</v>
      </c>
      <c r="AI144" s="32" t="str">
        <f>IF('3b. Individualkosten'!V150="","",'3b. Individualkosten'!V150)</f>
        <v/>
      </c>
      <c r="AJ144" s="32">
        <f>IF('3b. Individualkosten'!W150="","",'3b. Individualkosten'!W150)</f>
        <v>0</v>
      </c>
      <c r="AK144" s="32">
        <f>IF('3b. Individualkosten'!X150="","",'3b. Individualkosten'!X150)</f>
        <v>0</v>
      </c>
      <c r="AL144" s="32" t="str">
        <f>IF('3b. Individualkosten'!Y150="","",'3b. Individualkosten'!Y150)</f>
        <v/>
      </c>
      <c r="AM144" s="32" t="str">
        <f>IF('3b. Individualkosten'!Z150="","",'3b. Individualkosten'!Z150)</f>
        <v/>
      </c>
      <c r="AN144" s="32" t="str">
        <f>IF('3b. Individualkosten'!AB150="","",'3b. Individualkosten'!AB150)</f>
        <v/>
      </c>
      <c r="AP144" s="34" t="str">
        <f>IF('4.2 Mitnutzungsquote'!K151="","",'4.2 Mitnutzungsquote'!M151)</f>
        <v/>
      </c>
      <c r="AQ144" s="34" t="str">
        <f>IF('4.2 Mitnutzungsquote'!$K151="","",'4.2 Mitnutzungsquote'!N151)</f>
        <v/>
      </c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X144" t="str">
        <f>IF('5. Bündelung zu Paketen'!$H170="","",IF('5. Bündelung zu Paketen'!$E$9="Nein","Ohne Paket",'5. Bündelung zu Paketen'!M170))</f>
        <v/>
      </c>
      <c r="BY144" t="str">
        <f>IF('5. Bündelung zu Paketen'!$H170="","",'5. Bündelung zu Paketen'!N170)</f>
        <v/>
      </c>
      <c r="BZ144" t="str">
        <f>IF('5. Bündelung zu Paketen'!P170="","",'5. Bündelung zu Paketen'!P170)</f>
        <v/>
      </c>
      <c r="CB144" s="34" t="str">
        <f t="shared" si="4"/>
        <v/>
      </c>
      <c r="CC144" s="38" t="str">
        <f t="shared" si="5"/>
        <v/>
      </c>
    </row>
    <row r="145" spans="1:81" x14ac:dyDescent="0.3">
      <c r="A145">
        <v>138</v>
      </c>
      <c r="B145" t="str">
        <f>IF('2. Erfassung der Leistungen'!B149="","",'2. Erfassung der Leistungen'!B149)</f>
        <v/>
      </c>
      <c r="C145" t="str">
        <f>IF('2. Erfassung der Leistungen'!C149="","",'2. Erfassung der Leistungen'!C149)</f>
        <v/>
      </c>
      <c r="D145" t="str">
        <f>IF('2. Erfassung der Leistungen'!E149="","",'2. Erfassung der Leistungen'!E149)</f>
        <v/>
      </c>
      <c r="E145" t="str">
        <f>IF('2. Erfassung der Leistungen'!F149="","",'2. Erfassung der Leistungen'!F149)</f>
        <v/>
      </c>
      <c r="F145" t="str">
        <f>IF('2. Erfassung der Leistungen'!G149="","",'2. Erfassung der Leistungen'!G149)</f>
        <v/>
      </c>
      <c r="G145" t="str">
        <f>IF('2. Erfassung der Leistungen'!H149="","",'2. Erfassung der Leistungen'!H149)</f>
        <v/>
      </c>
      <c r="H145" t="str">
        <f>IF(D145="","",IF('2. Erfassung der Leistungen'!I149="","",'2. Erfassung der Leistungen'!I149))</f>
        <v/>
      </c>
      <c r="J145" t="str">
        <f>IF($H145="","",'3a. Bewertung der Leistungen'!J155)</f>
        <v/>
      </c>
      <c r="K145" t="str">
        <f>IF(J145="Nein","",IF($H145="","",'3a. Bewertung der Leistungen'!L155))</f>
        <v/>
      </c>
      <c r="L145" t="str">
        <f>IF(J145="Nein","",IF($H145="","",'3a. Bewertung der Leistungen'!M155))</f>
        <v/>
      </c>
      <c r="M145" t="str">
        <f>IF(J145="Nein","",IF($H145="","",'3a. Bewertung der Leistungen'!N155))</f>
        <v/>
      </c>
      <c r="N145" t="str">
        <f>IF(J145="Nein","",IF($H145="","",'3a. Bewertung der Leistungen'!O155))</f>
        <v/>
      </c>
      <c r="O145" t="str">
        <f>IF(J145="Nein","",IF($H145="","",'3a. Bewertung der Leistungen'!P155))</f>
        <v/>
      </c>
      <c r="P145" t="str">
        <f>IF(J145="Nein","",IF($H145="","",'3a. Bewertung der Leistungen'!Q155))</f>
        <v/>
      </c>
      <c r="Q145" t="str">
        <f>IF(J145="Nein","",IF($H145="","",'3a. Bewertung der Leistungen'!R155))</f>
        <v/>
      </c>
      <c r="R145" t="str">
        <f>IF(J145="Nein","",IF($H145="","",'3a. Bewertung der Leistungen'!S155))</f>
        <v/>
      </c>
      <c r="S145" t="str">
        <f>IF(J145="Nein","",IF($H145="","",'3a. Bewertung der Leistungen'!T155))</f>
        <v/>
      </c>
      <c r="T145" t="str">
        <f>IF(J145="Nein","",IF($H145="","",'3a. Bewertung der Leistungen'!U155))</f>
        <v/>
      </c>
      <c r="U145" t="str">
        <f>IF(J145="Nein","",IF($H145="","",'3a. Bewertung der Leistungen'!V155))</f>
        <v/>
      </c>
      <c r="V145" t="str">
        <f>IF(J145="Nein","",IF($H145="","",'3a. Bewertung der Leistungen'!X155))</f>
        <v/>
      </c>
      <c r="W145" t="str">
        <f>IF($H145="","",'3a. Bewertung der Leistungen'!Z155)</f>
        <v/>
      </c>
      <c r="Y145" t="str">
        <f>IF('3b. Individualkosten'!L151="","",'3b. Individualkosten'!L151)</f>
        <v/>
      </c>
      <c r="Z145" s="32" t="str">
        <f>IF('3b. Individualkosten'!M151="","",'3b. Individualkosten'!M151)</f>
        <v/>
      </c>
      <c r="AA145" s="33" t="str">
        <f>IF('3b. Individualkosten'!N151="","",'3b. Individualkosten'!N151)</f>
        <v/>
      </c>
      <c r="AB145" s="33" t="str">
        <f>IF('3b. Individualkosten'!O151="","",'3b. Individualkosten'!O151)</f>
        <v/>
      </c>
      <c r="AC145" s="32">
        <f>IF('3b. Individualkosten'!P151="","",'3b. Individualkosten'!P151)</f>
        <v>0</v>
      </c>
      <c r="AD145" s="32">
        <f>IF('3b. Individualkosten'!Q151="","",'3b. Individualkosten'!Q151)</f>
        <v>0</v>
      </c>
      <c r="AE145" s="32" t="str">
        <f>IF('3b. Individualkosten'!R151="","",'3b. Individualkosten'!R151)</f>
        <v/>
      </c>
      <c r="AF145" s="32">
        <f>IF('3b. Individualkosten'!S151="","",'3b. Individualkosten'!S151)</f>
        <v>0</v>
      </c>
      <c r="AG145" s="32" t="str">
        <f>IF('3b. Individualkosten'!T151="","",'3b. Individualkosten'!T151)</f>
        <v/>
      </c>
      <c r="AH145" s="32">
        <f>IF('3b. Individualkosten'!U151="","",'3b. Individualkosten'!U151)</f>
        <v>0</v>
      </c>
      <c r="AI145" s="32" t="str">
        <f>IF('3b. Individualkosten'!V151="","",'3b. Individualkosten'!V151)</f>
        <v/>
      </c>
      <c r="AJ145" s="32">
        <f>IF('3b. Individualkosten'!W151="","",'3b. Individualkosten'!W151)</f>
        <v>0</v>
      </c>
      <c r="AK145" s="32">
        <f>IF('3b. Individualkosten'!X151="","",'3b. Individualkosten'!X151)</f>
        <v>0</v>
      </c>
      <c r="AL145" s="32" t="str">
        <f>IF('3b. Individualkosten'!Y151="","",'3b. Individualkosten'!Y151)</f>
        <v/>
      </c>
      <c r="AM145" s="32" t="str">
        <f>IF('3b. Individualkosten'!Z151="","",'3b. Individualkosten'!Z151)</f>
        <v/>
      </c>
      <c r="AN145" s="32" t="str">
        <f>IF('3b. Individualkosten'!AB151="","",'3b. Individualkosten'!AB151)</f>
        <v/>
      </c>
      <c r="AP145" s="34" t="str">
        <f>IF('4.2 Mitnutzungsquote'!K152="","",'4.2 Mitnutzungsquote'!M152)</f>
        <v/>
      </c>
      <c r="AQ145" s="34" t="str">
        <f>IF('4.2 Mitnutzungsquote'!$K152="","",'4.2 Mitnutzungsquote'!N152)</f>
        <v/>
      </c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X145" t="str">
        <f>IF('5. Bündelung zu Paketen'!$H171="","",IF('5. Bündelung zu Paketen'!$E$9="Nein","Ohne Paket",'5. Bündelung zu Paketen'!M171))</f>
        <v/>
      </c>
      <c r="BY145" t="str">
        <f>IF('5. Bündelung zu Paketen'!$H171="","",'5. Bündelung zu Paketen'!N171)</f>
        <v/>
      </c>
      <c r="BZ145" t="str">
        <f>IF('5. Bündelung zu Paketen'!P171="","",'5. Bündelung zu Paketen'!P171)</f>
        <v/>
      </c>
      <c r="CB145" s="34" t="str">
        <f t="shared" si="4"/>
        <v/>
      </c>
      <c r="CC145" s="38" t="str">
        <f t="shared" si="5"/>
        <v/>
      </c>
    </row>
    <row r="146" spans="1:81" x14ac:dyDescent="0.3">
      <c r="A146">
        <v>139</v>
      </c>
      <c r="B146" t="str">
        <f>IF('2. Erfassung der Leistungen'!B150="","",'2. Erfassung der Leistungen'!B150)</f>
        <v/>
      </c>
      <c r="C146" t="str">
        <f>IF('2. Erfassung der Leistungen'!C150="","",'2. Erfassung der Leistungen'!C150)</f>
        <v/>
      </c>
      <c r="D146" t="str">
        <f>IF('2. Erfassung der Leistungen'!E150="","",'2. Erfassung der Leistungen'!E150)</f>
        <v/>
      </c>
      <c r="E146" t="str">
        <f>IF('2. Erfassung der Leistungen'!F150="","",'2. Erfassung der Leistungen'!F150)</f>
        <v/>
      </c>
      <c r="F146" t="str">
        <f>IF('2. Erfassung der Leistungen'!G150="","",'2. Erfassung der Leistungen'!G150)</f>
        <v/>
      </c>
      <c r="G146" t="str">
        <f>IF('2. Erfassung der Leistungen'!H150="","",'2. Erfassung der Leistungen'!H150)</f>
        <v/>
      </c>
      <c r="H146" t="str">
        <f>IF(D146="","",IF('2. Erfassung der Leistungen'!I150="","",'2. Erfassung der Leistungen'!I150))</f>
        <v/>
      </c>
      <c r="J146" t="str">
        <f>IF($H146="","",'3a. Bewertung der Leistungen'!J156)</f>
        <v/>
      </c>
      <c r="K146" t="str">
        <f>IF(J146="Nein","",IF($H146="","",'3a. Bewertung der Leistungen'!L156))</f>
        <v/>
      </c>
      <c r="L146" t="str">
        <f>IF(J146="Nein","",IF($H146="","",'3a. Bewertung der Leistungen'!M156))</f>
        <v/>
      </c>
      <c r="M146" t="str">
        <f>IF(J146="Nein","",IF($H146="","",'3a. Bewertung der Leistungen'!N156))</f>
        <v/>
      </c>
      <c r="N146" t="str">
        <f>IF(J146="Nein","",IF($H146="","",'3a. Bewertung der Leistungen'!O156))</f>
        <v/>
      </c>
      <c r="O146" t="str">
        <f>IF(J146="Nein","",IF($H146="","",'3a. Bewertung der Leistungen'!P156))</f>
        <v/>
      </c>
      <c r="P146" t="str">
        <f>IF(J146="Nein","",IF($H146="","",'3a. Bewertung der Leistungen'!Q156))</f>
        <v/>
      </c>
      <c r="Q146" t="str">
        <f>IF(J146="Nein","",IF($H146="","",'3a. Bewertung der Leistungen'!R156))</f>
        <v/>
      </c>
      <c r="R146" t="str">
        <f>IF(J146="Nein","",IF($H146="","",'3a. Bewertung der Leistungen'!S156))</f>
        <v/>
      </c>
      <c r="S146" t="str">
        <f>IF(J146="Nein","",IF($H146="","",'3a. Bewertung der Leistungen'!T156))</f>
        <v/>
      </c>
      <c r="T146" t="str">
        <f>IF(J146="Nein","",IF($H146="","",'3a. Bewertung der Leistungen'!U156))</f>
        <v/>
      </c>
      <c r="U146" t="str">
        <f>IF(J146="Nein","",IF($H146="","",'3a. Bewertung der Leistungen'!V156))</f>
        <v/>
      </c>
      <c r="V146" t="str">
        <f>IF(J146="Nein","",IF($H146="","",'3a. Bewertung der Leistungen'!X156))</f>
        <v/>
      </c>
      <c r="W146" t="str">
        <f>IF($H146="","",'3a. Bewertung der Leistungen'!Z156)</f>
        <v/>
      </c>
      <c r="Y146" t="str">
        <f>IF('3b. Individualkosten'!L152="","",'3b. Individualkosten'!L152)</f>
        <v/>
      </c>
      <c r="Z146" s="32" t="str">
        <f>IF('3b. Individualkosten'!M152="","",'3b. Individualkosten'!M152)</f>
        <v/>
      </c>
      <c r="AA146" s="33" t="str">
        <f>IF('3b. Individualkosten'!N152="","",'3b. Individualkosten'!N152)</f>
        <v/>
      </c>
      <c r="AB146" s="33" t="str">
        <f>IF('3b. Individualkosten'!O152="","",'3b. Individualkosten'!O152)</f>
        <v/>
      </c>
      <c r="AC146" s="32">
        <f>IF('3b. Individualkosten'!P152="","",'3b. Individualkosten'!P152)</f>
        <v>0</v>
      </c>
      <c r="AD146" s="32">
        <f>IF('3b. Individualkosten'!Q152="","",'3b. Individualkosten'!Q152)</f>
        <v>0</v>
      </c>
      <c r="AE146" s="32" t="str">
        <f>IF('3b. Individualkosten'!R152="","",'3b. Individualkosten'!R152)</f>
        <v/>
      </c>
      <c r="AF146" s="32">
        <f>IF('3b. Individualkosten'!S152="","",'3b. Individualkosten'!S152)</f>
        <v>0</v>
      </c>
      <c r="AG146" s="32" t="str">
        <f>IF('3b. Individualkosten'!T152="","",'3b. Individualkosten'!T152)</f>
        <v/>
      </c>
      <c r="AH146" s="32">
        <f>IF('3b. Individualkosten'!U152="","",'3b. Individualkosten'!U152)</f>
        <v>0</v>
      </c>
      <c r="AI146" s="32" t="str">
        <f>IF('3b. Individualkosten'!V152="","",'3b. Individualkosten'!V152)</f>
        <v/>
      </c>
      <c r="AJ146" s="32">
        <f>IF('3b. Individualkosten'!W152="","",'3b. Individualkosten'!W152)</f>
        <v>0</v>
      </c>
      <c r="AK146" s="32">
        <f>IF('3b. Individualkosten'!X152="","",'3b. Individualkosten'!X152)</f>
        <v>0</v>
      </c>
      <c r="AL146" s="32" t="str">
        <f>IF('3b. Individualkosten'!Y152="","",'3b. Individualkosten'!Y152)</f>
        <v/>
      </c>
      <c r="AM146" s="32" t="str">
        <f>IF('3b. Individualkosten'!Z152="","",'3b. Individualkosten'!Z152)</f>
        <v/>
      </c>
      <c r="AN146" s="32" t="str">
        <f>IF('3b. Individualkosten'!AB152="","",'3b. Individualkosten'!AB152)</f>
        <v/>
      </c>
      <c r="AP146" s="34" t="str">
        <f>IF('4.2 Mitnutzungsquote'!K153="","",'4.2 Mitnutzungsquote'!M153)</f>
        <v/>
      </c>
      <c r="AQ146" s="34" t="str">
        <f>IF('4.2 Mitnutzungsquote'!$K153="","",'4.2 Mitnutzungsquote'!N153)</f>
        <v/>
      </c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X146" t="str">
        <f>IF('5. Bündelung zu Paketen'!$H172="","",IF('5. Bündelung zu Paketen'!$E$9="Nein","Ohne Paket",'5. Bündelung zu Paketen'!M172))</f>
        <v/>
      </c>
      <c r="BY146" t="str">
        <f>IF('5. Bündelung zu Paketen'!$H172="","",'5. Bündelung zu Paketen'!N172)</f>
        <v/>
      </c>
      <c r="BZ146" t="str">
        <f>IF('5. Bündelung zu Paketen'!P172="","",'5. Bündelung zu Paketen'!P172)</f>
        <v/>
      </c>
      <c r="CB146" s="34" t="str">
        <f t="shared" si="4"/>
        <v/>
      </c>
      <c r="CC146" s="38" t="str">
        <f t="shared" si="5"/>
        <v/>
      </c>
    </row>
    <row r="147" spans="1:81" x14ac:dyDescent="0.3">
      <c r="A147">
        <v>140</v>
      </c>
      <c r="B147" t="str">
        <f>IF('2. Erfassung der Leistungen'!B151="","",'2. Erfassung der Leistungen'!B151)</f>
        <v/>
      </c>
      <c r="C147" t="str">
        <f>IF('2. Erfassung der Leistungen'!C151="","",'2. Erfassung der Leistungen'!C151)</f>
        <v/>
      </c>
      <c r="D147" t="str">
        <f>IF('2. Erfassung der Leistungen'!E151="","",'2. Erfassung der Leistungen'!E151)</f>
        <v/>
      </c>
      <c r="E147" t="str">
        <f>IF('2. Erfassung der Leistungen'!F151="","",'2. Erfassung der Leistungen'!F151)</f>
        <v/>
      </c>
      <c r="F147" t="str">
        <f>IF('2. Erfassung der Leistungen'!G151="","",'2. Erfassung der Leistungen'!G151)</f>
        <v/>
      </c>
      <c r="G147" t="str">
        <f>IF('2. Erfassung der Leistungen'!H151="","",'2. Erfassung der Leistungen'!H151)</f>
        <v/>
      </c>
      <c r="H147" t="str">
        <f>IF(D147="","",IF('2. Erfassung der Leistungen'!I151="","",'2. Erfassung der Leistungen'!I151))</f>
        <v/>
      </c>
      <c r="J147" t="str">
        <f>IF($H147="","",'3a. Bewertung der Leistungen'!J157)</f>
        <v/>
      </c>
      <c r="K147" t="str">
        <f>IF(J147="Nein","",IF($H147="","",'3a. Bewertung der Leistungen'!L157))</f>
        <v/>
      </c>
      <c r="L147" t="str">
        <f>IF(J147="Nein","",IF($H147="","",'3a. Bewertung der Leistungen'!M157))</f>
        <v/>
      </c>
      <c r="M147" t="str">
        <f>IF(J147="Nein","",IF($H147="","",'3a. Bewertung der Leistungen'!N157))</f>
        <v/>
      </c>
      <c r="N147" t="str">
        <f>IF(J147="Nein","",IF($H147="","",'3a. Bewertung der Leistungen'!O157))</f>
        <v/>
      </c>
      <c r="O147" t="str">
        <f>IF(J147="Nein","",IF($H147="","",'3a. Bewertung der Leistungen'!P157))</f>
        <v/>
      </c>
      <c r="P147" t="str">
        <f>IF(J147="Nein","",IF($H147="","",'3a. Bewertung der Leistungen'!Q157))</f>
        <v/>
      </c>
      <c r="Q147" t="str">
        <f>IF(J147="Nein","",IF($H147="","",'3a. Bewertung der Leistungen'!R157))</f>
        <v/>
      </c>
      <c r="R147" t="str">
        <f>IF(J147="Nein","",IF($H147="","",'3a. Bewertung der Leistungen'!S157))</f>
        <v/>
      </c>
      <c r="S147" t="str">
        <f>IF(J147="Nein","",IF($H147="","",'3a. Bewertung der Leistungen'!T157))</f>
        <v/>
      </c>
      <c r="T147" t="str">
        <f>IF(J147="Nein","",IF($H147="","",'3a. Bewertung der Leistungen'!U157))</f>
        <v/>
      </c>
      <c r="U147" t="str">
        <f>IF(J147="Nein","",IF($H147="","",'3a. Bewertung der Leistungen'!V157))</f>
        <v/>
      </c>
      <c r="V147" t="str">
        <f>IF(J147="Nein","",IF($H147="","",'3a. Bewertung der Leistungen'!X157))</f>
        <v/>
      </c>
      <c r="W147" t="str">
        <f>IF($H147="","",'3a. Bewertung der Leistungen'!Z157)</f>
        <v/>
      </c>
      <c r="Y147" t="str">
        <f>IF('3b. Individualkosten'!L153="","",'3b. Individualkosten'!L153)</f>
        <v/>
      </c>
      <c r="Z147" s="32" t="str">
        <f>IF('3b. Individualkosten'!M153="","",'3b. Individualkosten'!M153)</f>
        <v/>
      </c>
      <c r="AA147" s="33" t="str">
        <f>IF('3b. Individualkosten'!N153="","",'3b. Individualkosten'!N153)</f>
        <v/>
      </c>
      <c r="AB147" s="33" t="str">
        <f>IF('3b. Individualkosten'!O153="","",'3b. Individualkosten'!O153)</f>
        <v/>
      </c>
      <c r="AC147" s="32">
        <f>IF('3b. Individualkosten'!P153="","",'3b. Individualkosten'!P153)</f>
        <v>0</v>
      </c>
      <c r="AD147" s="32">
        <f>IF('3b. Individualkosten'!Q153="","",'3b. Individualkosten'!Q153)</f>
        <v>0</v>
      </c>
      <c r="AE147" s="32" t="str">
        <f>IF('3b. Individualkosten'!R153="","",'3b. Individualkosten'!R153)</f>
        <v/>
      </c>
      <c r="AF147" s="32">
        <f>IF('3b. Individualkosten'!S153="","",'3b. Individualkosten'!S153)</f>
        <v>0</v>
      </c>
      <c r="AG147" s="32" t="str">
        <f>IF('3b. Individualkosten'!T153="","",'3b. Individualkosten'!T153)</f>
        <v/>
      </c>
      <c r="AH147" s="32">
        <f>IF('3b. Individualkosten'!U153="","",'3b. Individualkosten'!U153)</f>
        <v>0</v>
      </c>
      <c r="AI147" s="32" t="str">
        <f>IF('3b. Individualkosten'!V153="","",'3b. Individualkosten'!V153)</f>
        <v/>
      </c>
      <c r="AJ147" s="32">
        <f>IF('3b. Individualkosten'!W153="","",'3b. Individualkosten'!W153)</f>
        <v>0</v>
      </c>
      <c r="AK147" s="32">
        <f>IF('3b. Individualkosten'!X153="","",'3b. Individualkosten'!X153)</f>
        <v>0</v>
      </c>
      <c r="AL147" s="32" t="str">
        <f>IF('3b. Individualkosten'!Y153="","",'3b. Individualkosten'!Y153)</f>
        <v/>
      </c>
      <c r="AM147" s="32" t="str">
        <f>IF('3b. Individualkosten'!Z153="","",'3b. Individualkosten'!Z153)</f>
        <v/>
      </c>
      <c r="AN147" s="32" t="str">
        <f>IF('3b. Individualkosten'!AB153="","",'3b. Individualkosten'!AB153)</f>
        <v/>
      </c>
      <c r="AP147" s="34" t="str">
        <f>IF('4.2 Mitnutzungsquote'!K154="","",'4.2 Mitnutzungsquote'!M154)</f>
        <v/>
      </c>
      <c r="AQ147" s="34" t="str">
        <f>IF('4.2 Mitnutzungsquote'!$K154="","",'4.2 Mitnutzungsquote'!N154)</f>
        <v/>
      </c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X147" t="str">
        <f>IF('5. Bündelung zu Paketen'!$H173="","",IF('5. Bündelung zu Paketen'!$E$9="Nein","Ohne Paket",'5. Bündelung zu Paketen'!M173))</f>
        <v/>
      </c>
      <c r="BY147" t="str">
        <f>IF('5. Bündelung zu Paketen'!$H173="","",'5. Bündelung zu Paketen'!N173)</f>
        <v/>
      </c>
      <c r="BZ147" t="str">
        <f>IF('5. Bündelung zu Paketen'!P173="","",'5. Bündelung zu Paketen'!P173)</f>
        <v/>
      </c>
      <c r="CB147" s="34" t="str">
        <f t="shared" si="4"/>
        <v/>
      </c>
      <c r="CC147" s="38" t="str">
        <f t="shared" si="5"/>
        <v/>
      </c>
    </row>
    <row r="148" spans="1:81" x14ac:dyDescent="0.3">
      <c r="A148">
        <v>141</v>
      </c>
      <c r="B148" t="str">
        <f>IF('2. Erfassung der Leistungen'!B152="","",'2. Erfassung der Leistungen'!B152)</f>
        <v/>
      </c>
      <c r="C148" t="str">
        <f>IF('2. Erfassung der Leistungen'!C152="","",'2. Erfassung der Leistungen'!C152)</f>
        <v/>
      </c>
      <c r="D148" t="str">
        <f>IF('2. Erfassung der Leistungen'!E152="","",'2. Erfassung der Leistungen'!E152)</f>
        <v/>
      </c>
      <c r="E148" t="str">
        <f>IF('2. Erfassung der Leistungen'!F152="","",'2. Erfassung der Leistungen'!F152)</f>
        <v/>
      </c>
      <c r="F148" t="str">
        <f>IF('2. Erfassung der Leistungen'!G152="","",'2. Erfassung der Leistungen'!G152)</f>
        <v/>
      </c>
      <c r="G148" t="str">
        <f>IF('2. Erfassung der Leistungen'!H152="","",'2. Erfassung der Leistungen'!H152)</f>
        <v/>
      </c>
      <c r="H148" t="str">
        <f>IF(D148="","",IF('2. Erfassung der Leistungen'!I152="","",'2. Erfassung der Leistungen'!I152))</f>
        <v/>
      </c>
      <c r="J148" t="str">
        <f>IF($H148="","",'3a. Bewertung der Leistungen'!J158)</f>
        <v/>
      </c>
      <c r="K148" t="str">
        <f>IF(J148="Nein","",IF($H148="","",'3a. Bewertung der Leistungen'!L158))</f>
        <v/>
      </c>
      <c r="L148" t="str">
        <f>IF(J148="Nein","",IF($H148="","",'3a. Bewertung der Leistungen'!M158))</f>
        <v/>
      </c>
      <c r="M148" t="str">
        <f>IF(J148="Nein","",IF($H148="","",'3a. Bewertung der Leistungen'!N158))</f>
        <v/>
      </c>
      <c r="N148" t="str">
        <f>IF(J148="Nein","",IF($H148="","",'3a. Bewertung der Leistungen'!O158))</f>
        <v/>
      </c>
      <c r="O148" t="str">
        <f>IF(J148="Nein","",IF($H148="","",'3a. Bewertung der Leistungen'!P158))</f>
        <v/>
      </c>
      <c r="P148" t="str">
        <f>IF(J148="Nein","",IF($H148="","",'3a. Bewertung der Leistungen'!Q158))</f>
        <v/>
      </c>
      <c r="Q148" t="str">
        <f>IF(J148="Nein","",IF($H148="","",'3a. Bewertung der Leistungen'!R158))</f>
        <v/>
      </c>
      <c r="R148" t="str">
        <f>IF(J148="Nein","",IF($H148="","",'3a. Bewertung der Leistungen'!S158))</f>
        <v/>
      </c>
      <c r="S148" t="str">
        <f>IF(J148="Nein","",IF($H148="","",'3a. Bewertung der Leistungen'!T158))</f>
        <v/>
      </c>
      <c r="T148" t="str">
        <f>IF(J148="Nein","",IF($H148="","",'3a. Bewertung der Leistungen'!U158))</f>
        <v/>
      </c>
      <c r="U148" t="str">
        <f>IF(J148="Nein","",IF($H148="","",'3a. Bewertung der Leistungen'!V158))</f>
        <v/>
      </c>
      <c r="V148" t="str">
        <f>IF(J148="Nein","",IF($H148="","",'3a. Bewertung der Leistungen'!X158))</f>
        <v/>
      </c>
      <c r="W148" t="str">
        <f>IF($H148="","",'3a. Bewertung der Leistungen'!Z158)</f>
        <v/>
      </c>
      <c r="Y148" t="str">
        <f>IF('3b. Individualkosten'!L154="","",'3b. Individualkosten'!L154)</f>
        <v/>
      </c>
      <c r="Z148" s="32" t="str">
        <f>IF('3b. Individualkosten'!M154="","",'3b. Individualkosten'!M154)</f>
        <v/>
      </c>
      <c r="AA148" s="33" t="str">
        <f>IF('3b. Individualkosten'!N154="","",'3b. Individualkosten'!N154)</f>
        <v/>
      </c>
      <c r="AB148" s="33" t="str">
        <f>IF('3b. Individualkosten'!O154="","",'3b. Individualkosten'!O154)</f>
        <v/>
      </c>
      <c r="AC148" s="32">
        <f>IF('3b. Individualkosten'!P154="","",'3b. Individualkosten'!P154)</f>
        <v>0</v>
      </c>
      <c r="AD148" s="32">
        <f>IF('3b. Individualkosten'!Q154="","",'3b. Individualkosten'!Q154)</f>
        <v>0</v>
      </c>
      <c r="AE148" s="32" t="str">
        <f>IF('3b. Individualkosten'!R154="","",'3b. Individualkosten'!R154)</f>
        <v/>
      </c>
      <c r="AF148" s="32">
        <f>IF('3b. Individualkosten'!S154="","",'3b. Individualkosten'!S154)</f>
        <v>0</v>
      </c>
      <c r="AG148" s="32" t="str">
        <f>IF('3b. Individualkosten'!T154="","",'3b. Individualkosten'!T154)</f>
        <v/>
      </c>
      <c r="AH148" s="32">
        <f>IF('3b. Individualkosten'!U154="","",'3b. Individualkosten'!U154)</f>
        <v>0</v>
      </c>
      <c r="AI148" s="32" t="str">
        <f>IF('3b. Individualkosten'!V154="","",'3b. Individualkosten'!V154)</f>
        <v/>
      </c>
      <c r="AJ148" s="32">
        <f>IF('3b. Individualkosten'!W154="","",'3b. Individualkosten'!W154)</f>
        <v>0</v>
      </c>
      <c r="AK148" s="32">
        <f>IF('3b. Individualkosten'!X154="","",'3b. Individualkosten'!X154)</f>
        <v>0</v>
      </c>
      <c r="AL148" s="32" t="str">
        <f>IF('3b. Individualkosten'!Y154="","",'3b. Individualkosten'!Y154)</f>
        <v/>
      </c>
      <c r="AM148" s="32" t="str">
        <f>IF('3b. Individualkosten'!Z154="","",'3b. Individualkosten'!Z154)</f>
        <v/>
      </c>
      <c r="AN148" s="32" t="str">
        <f>IF('3b. Individualkosten'!AB154="","",'3b. Individualkosten'!AB154)</f>
        <v/>
      </c>
      <c r="AP148" s="34" t="str">
        <f>IF('4.2 Mitnutzungsquote'!K155="","",'4.2 Mitnutzungsquote'!M155)</f>
        <v/>
      </c>
      <c r="AQ148" s="34" t="str">
        <f>IF('4.2 Mitnutzungsquote'!$K155="","",'4.2 Mitnutzungsquote'!N155)</f>
        <v/>
      </c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X148" t="str">
        <f>IF('5. Bündelung zu Paketen'!$H174="","",IF('5. Bündelung zu Paketen'!$E$9="Nein","Ohne Paket",'5. Bündelung zu Paketen'!M174))</f>
        <v/>
      </c>
      <c r="BY148" t="str">
        <f>IF('5. Bündelung zu Paketen'!$H174="","",'5. Bündelung zu Paketen'!N174)</f>
        <v/>
      </c>
      <c r="BZ148" t="str">
        <f>IF('5. Bündelung zu Paketen'!P174="","",'5. Bündelung zu Paketen'!P174)</f>
        <v/>
      </c>
      <c r="CB148" s="34" t="str">
        <f t="shared" si="4"/>
        <v/>
      </c>
      <c r="CC148" s="38" t="str">
        <f t="shared" si="5"/>
        <v/>
      </c>
    </row>
    <row r="149" spans="1:81" x14ac:dyDescent="0.3">
      <c r="A149">
        <v>142</v>
      </c>
      <c r="B149" t="str">
        <f>IF('2. Erfassung der Leistungen'!B153="","",'2. Erfassung der Leistungen'!B153)</f>
        <v/>
      </c>
      <c r="C149" t="str">
        <f>IF('2. Erfassung der Leistungen'!C153="","",'2. Erfassung der Leistungen'!C153)</f>
        <v/>
      </c>
      <c r="D149" t="str">
        <f>IF('2. Erfassung der Leistungen'!E153="","",'2. Erfassung der Leistungen'!E153)</f>
        <v/>
      </c>
      <c r="E149" t="str">
        <f>IF('2. Erfassung der Leistungen'!F153="","",'2. Erfassung der Leistungen'!F153)</f>
        <v/>
      </c>
      <c r="F149" t="str">
        <f>IF('2. Erfassung der Leistungen'!G153="","",'2. Erfassung der Leistungen'!G153)</f>
        <v/>
      </c>
      <c r="G149" t="str">
        <f>IF('2. Erfassung der Leistungen'!H153="","",'2. Erfassung der Leistungen'!H153)</f>
        <v/>
      </c>
      <c r="H149" t="str">
        <f>IF(D149="","",IF('2. Erfassung der Leistungen'!I153="","",'2. Erfassung der Leistungen'!I153))</f>
        <v/>
      </c>
      <c r="J149" t="str">
        <f>IF($H149="","",'3a. Bewertung der Leistungen'!J159)</f>
        <v/>
      </c>
      <c r="K149" t="str">
        <f>IF(J149="Nein","",IF($H149="","",'3a. Bewertung der Leistungen'!L159))</f>
        <v/>
      </c>
      <c r="L149" t="str">
        <f>IF(J149="Nein","",IF($H149="","",'3a. Bewertung der Leistungen'!M159))</f>
        <v/>
      </c>
      <c r="M149" t="str">
        <f>IF(J149="Nein","",IF($H149="","",'3a. Bewertung der Leistungen'!N159))</f>
        <v/>
      </c>
      <c r="N149" t="str">
        <f>IF(J149="Nein","",IF($H149="","",'3a. Bewertung der Leistungen'!O159))</f>
        <v/>
      </c>
      <c r="O149" t="str">
        <f>IF(J149="Nein","",IF($H149="","",'3a. Bewertung der Leistungen'!P159))</f>
        <v/>
      </c>
      <c r="P149" t="str">
        <f>IF(J149="Nein","",IF($H149="","",'3a. Bewertung der Leistungen'!Q159))</f>
        <v/>
      </c>
      <c r="Q149" t="str">
        <f>IF(J149="Nein","",IF($H149="","",'3a. Bewertung der Leistungen'!R159))</f>
        <v/>
      </c>
      <c r="R149" t="str">
        <f>IF(J149="Nein","",IF($H149="","",'3a. Bewertung der Leistungen'!S159))</f>
        <v/>
      </c>
      <c r="S149" t="str">
        <f>IF(J149="Nein","",IF($H149="","",'3a. Bewertung der Leistungen'!T159))</f>
        <v/>
      </c>
      <c r="T149" t="str">
        <f>IF(J149="Nein","",IF($H149="","",'3a. Bewertung der Leistungen'!U159))</f>
        <v/>
      </c>
      <c r="U149" t="str">
        <f>IF(J149="Nein","",IF($H149="","",'3a. Bewertung der Leistungen'!V159))</f>
        <v/>
      </c>
      <c r="V149" t="str">
        <f>IF(J149="Nein","",IF($H149="","",'3a. Bewertung der Leistungen'!X159))</f>
        <v/>
      </c>
      <c r="W149" t="str">
        <f>IF($H149="","",'3a. Bewertung der Leistungen'!Z159)</f>
        <v/>
      </c>
      <c r="Y149" t="str">
        <f>IF('3b. Individualkosten'!L155="","",'3b. Individualkosten'!L155)</f>
        <v/>
      </c>
      <c r="Z149" s="32" t="str">
        <f>IF('3b. Individualkosten'!M155="","",'3b. Individualkosten'!M155)</f>
        <v/>
      </c>
      <c r="AA149" s="33" t="str">
        <f>IF('3b. Individualkosten'!N155="","",'3b. Individualkosten'!N155)</f>
        <v/>
      </c>
      <c r="AB149" s="33" t="str">
        <f>IF('3b. Individualkosten'!O155="","",'3b. Individualkosten'!O155)</f>
        <v/>
      </c>
      <c r="AC149" s="32">
        <f>IF('3b. Individualkosten'!P155="","",'3b. Individualkosten'!P155)</f>
        <v>0</v>
      </c>
      <c r="AD149" s="32">
        <f>IF('3b. Individualkosten'!Q155="","",'3b. Individualkosten'!Q155)</f>
        <v>0</v>
      </c>
      <c r="AE149" s="32" t="str">
        <f>IF('3b. Individualkosten'!R155="","",'3b. Individualkosten'!R155)</f>
        <v/>
      </c>
      <c r="AF149" s="32">
        <f>IF('3b. Individualkosten'!S155="","",'3b. Individualkosten'!S155)</f>
        <v>0</v>
      </c>
      <c r="AG149" s="32" t="str">
        <f>IF('3b. Individualkosten'!T155="","",'3b. Individualkosten'!T155)</f>
        <v/>
      </c>
      <c r="AH149" s="32">
        <f>IF('3b. Individualkosten'!U155="","",'3b. Individualkosten'!U155)</f>
        <v>0</v>
      </c>
      <c r="AI149" s="32" t="str">
        <f>IF('3b. Individualkosten'!V155="","",'3b. Individualkosten'!V155)</f>
        <v/>
      </c>
      <c r="AJ149" s="32">
        <f>IF('3b. Individualkosten'!W155="","",'3b. Individualkosten'!W155)</f>
        <v>0</v>
      </c>
      <c r="AK149" s="32">
        <f>IF('3b. Individualkosten'!X155="","",'3b. Individualkosten'!X155)</f>
        <v>0</v>
      </c>
      <c r="AL149" s="32" t="str">
        <f>IF('3b. Individualkosten'!Y155="","",'3b. Individualkosten'!Y155)</f>
        <v/>
      </c>
      <c r="AM149" s="32" t="str">
        <f>IF('3b. Individualkosten'!Z155="","",'3b. Individualkosten'!Z155)</f>
        <v/>
      </c>
      <c r="AN149" s="32" t="str">
        <f>IF('3b. Individualkosten'!AB155="","",'3b. Individualkosten'!AB155)</f>
        <v/>
      </c>
      <c r="AP149" s="34" t="str">
        <f>IF('4.2 Mitnutzungsquote'!K156="","",'4.2 Mitnutzungsquote'!M156)</f>
        <v/>
      </c>
      <c r="AQ149" s="34" t="str">
        <f>IF('4.2 Mitnutzungsquote'!$K156="","",'4.2 Mitnutzungsquote'!N156)</f>
        <v/>
      </c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X149" t="str">
        <f>IF('5. Bündelung zu Paketen'!$H175="","",IF('5. Bündelung zu Paketen'!$E$9="Nein","Ohne Paket",'5. Bündelung zu Paketen'!M175))</f>
        <v/>
      </c>
      <c r="BY149" t="str">
        <f>IF('5. Bündelung zu Paketen'!$H175="","",'5. Bündelung zu Paketen'!N175)</f>
        <v/>
      </c>
      <c r="BZ149" t="str">
        <f>IF('5. Bündelung zu Paketen'!P175="","",'5. Bündelung zu Paketen'!P175)</f>
        <v/>
      </c>
      <c r="CB149" s="34" t="str">
        <f t="shared" si="4"/>
        <v/>
      </c>
      <c r="CC149" s="38" t="str">
        <f t="shared" si="5"/>
        <v/>
      </c>
    </row>
    <row r="150" spans="1:81" x14ac:dyDescent="0.3">
      <c r="A150">
        <v>143</v>
      </c>
      <c r="B150" t="str">
        <f>IF('2. Erfassung der Leistungen'!B154="","",'2. Erfassung der Leistungen'!B154)</f>
        <v/>
      </c>
      <c r="C150" t="str">
        <f>IF('2. Erfassung der Leistungen'!C154="","",'2. Erfassung der Leistungen'!C154)</f>
        <v/>
      </c>
      <c r="D150" t="str">
        <f>IF('2. Erfassung der Leistungen'!E154="","",'2. Erfassung der Leistungen'!E154)</f>
        <v/>
      </c>
      <c r="E150" t="str">
        <f>IF('2. Erfassung der Leistungen'!F154="","",'2. Erfassung der Leistungen'!F154)</f>
        <v/>
      </c>
      <c r="F150" t="str">
        <f>IF('2. Erfassung der Leistungen'!G154="","",'2. Erfassung der Leistungen'!G154)</f>
        <v/>
      </c>
      <c r="G150" t="str">
        <f>IF('2. Erfassung der Leistungen'!H154="","",'2. Erfassung der Leistungen'!H154)</f>
        <v/>
      </c>
      <c r="H150" t="str">
        <f>IF(D150="","",IF('2. Erfassung der Leistungen'!I154="","",'2. Erfassung der Leistungen'!I154))</f>
        <v/>
      </c>
      <c r="J150" t="str">
        <f>IF($H150="","",'3a. Bewertung der Leistungen'!J160)</f>
        <v/>
      </c>
      <c r="K150" t="str">
        <f>IF(J150="Nein","",IF($H150="","",'3a. Bewertung der Leistungen'!L160))</f>
        <v/>
      </c>
      <c r="L150" t="str">
        <f>IF(J150="Nein","",IF($H150="","",'3a. Bewertung der Leistungen'!M160))</f>
        <v/>
      </c>
      <c r="M150" t="str">
        <f>IF(J150="Nein","",IF($H150="","",'3a. Bewertung der Leistungen'!N160))</f>
        <v/>
      </c>
      <c r="N150" t="str">
        <f>IF(J150="Nein","",IF($H150="","",'3a. Bewertung der Leistungen'!O160))</f>
        <v/>
      </c>
      <c r="O150" t="str">
        <f>IF(J150="Nein","",IF($H150="","",'3a. Bewertung der Leistungen'!P160))</f>
        <v/>
      </c>
      <c r="P150" t="str">
        <f>IF(J150="Nein","",IF($H150="","",'3a. Bewertung der Leistungen'!Q160))</f>
        <v/>
      </c>
      <c r="Q150" t="str">
        <f>IF(J150="Nein","",IF($H150="","",'3a. Bewertung der Leistungen'!R160))</f>
        <v/>
      </c>
      <c r="R150" t="str">
        <f>IF(J150="Nein","",IF($H150="","",'3a. Bewertung der Leistungen'!S160))</f>
        <v/>
      </c>
      <c r="S150" t="str">
        <f>IF(J150="Nein","",IF($H150="","",'3a. Bewertung der Leistungen'!T160))</f>
        <v/>
      </c>
      <c r="T150" t="str">
        <f>IF(J150="Nein","",IF($H150="","",'3a. Bewertung der Leistungen'!U160))</f>
        <v/>
      </c>
      <c r="U150" t="str">
        <f>IF(J150="Nein","",IF($H150="","",'3a. Bewertung der Leistungen'!V160))</f>
        <v/>
      </c>
      <c r="V150" t="str">
        <f>IF(J150="Nein","",IF($H150="","",'3a. Bewertung der Leistungen'!X160))</f>
        <v/>
      </c>
      <c r="W150" t="str">
        <f>IF($H150="","",'3a. Bewertung der Leistungen'!Z160)</f>
        <v/>
      </c>
      <c r="Y150" t="str">
        <f>IF('3b. Individualkosten'!L156="","",'3b. Individualkosten'!L156)</f>
        <v/>
      </c>
      <c r="Z150" s="32" t="str">
        <f>IF('3b. Individualkosten'!M156="","",'3b. Individualkosten'!M156)</f>
        <v/>
      </c>
      <c r="AA150" s="33" t="str">
        <f>IF('3b. Individualkosten'!N156="","",'3b. Individualkosten'!N156)</f>
        <v/>
      </c>
      <c r="AB150" s="33" t="str">
        <f>IF('3b. Individualkosten'!O156="","",'3b. Individualkosten'!O156)</f>
        <v/>
      </c>
      <c r="AC150" s="32">
        <f>IF('3b. Individualkosten'!P156="","",'3b. Individualkosten'!P156)</f>
        <v>0</v>
      </c>
      <c r="AD150" s="32">
        <f>IF('3b. Individualkosten'!Q156="","",'3b. Individualkosten'!Q156)</f>
        <v>0</v>
      </c>
      <c r="AE150" s="32" t="str">
        <f>IF('3b. Individualkosten'!R156="","",'3b. Individualkosten'!R156)</f>
        <v/>
      </c>
      <c r="AF150" s="32">
        <f>IF('3b. Individualkosten'!S156="","",'3b. Individualkosten'!S156)</f>
        <v>0</v>
      </c>
      <c r="AG150" s="32" t="str">
        <f>IF('3b. Individualkosten'!T156="","",'3b. Individualkosten'!T156)</f>
        <v/>
      </c>
      <c r="AH150" s="32">
        <f>IF('3b. Individualkosten'!U156="","",'3b. Individualkosten'!U156)</f>
        <v>0</v>
      </c>
      <c r="AI150" s="32" t="str">
        <f>IF('3b. Individualkosten'!V156="","",'3b. Individualkosten'!V156)</f>
        <v/>
      </c>
      <c r="AJ150" s="32">
        <f>IF('3b. Individualkosten'!W156="","",'3b. Individualkosten'!W156)</f>
        <v>0</v>
      </c>
      <c r="AK150" s="32">
        <f>IF('3b. Individualkosten'!X156="","",'3b. Individualkosten'!X156)</f>
        <v>0</v>
      </c>
      <c r="AL150" s="32" t="str">
        <f>IF('3b. Individualkosten'!Y156="","",'3b. Individualkosten'!Y156)</f>
        <v/>
      </c>
      <c r="AM150" s="32" t="str">
        <f>IF('3b. Individualkosten'!Z156="","",'3b. Individualkosten'!Z156)</f>
        <v/>
      </c>
      <c r="AN150" s="32" t="str">
        <f>IF('3b. Individualkosten'!AB156="","",'3b. Individualkosten'!AB156)</f>
        <v/>
      </c>
      <c r="AP150" s="34" t="str">
        <f>IF('4.2 Mitnutzungsquote'!K157="","",'4.2 Mitnutzungsquote'!M157)</f>
        <v/>
      </c>
      <c r="AQ150" s="34" t="str">
        <f>IF('4.2 Mitnutzungsquote'!$K157="","",'4.2 Mitnutzungsquote'!N157)</f>
        <v/>
      </c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X150" t="str">
        <f>IF('5. Bündelung zu Paketen'!$H176="","",IF('5. Bündelung zu Paketen'!$E$9="Nein","Ohne Paket",'5. Bündelung zu Paketen'!M176))</f>
        <v/>
      </c>
      <c r="BY150" t="str">
        <f>IF('5. Bündelung zu Paketen'!$H176="","",'5. Bündelung zu Paketen'!N176)</f>
        <v/>
      </c>
      <c r="BZ150" t="str">
        <f>IF('5. Bündelung zu Paketen'!P176="","",'5. Bündelung zu Paketen'!P176)</f>
        <v/>
      </c>
      <c r="CB150" s="34" t="str">
        <f t="shared" si="4"/>
        <v/>
      </c>
      <c r="CC150" s="38" t="str">
        <f t="shared" si="5"/>
        <v/>
      </c>
    </row>
    <row r="151" spans="1:81" x14ac:dyDescent="0.3">
      <c r="A151">
        <v>144</v>
      </c>
      <c r="B151" t="str">
        <f>IF('2. Erfassung der Leistungen'!B155="","",'2. Erfassung der Leistungen'!B155)</f>
        <v/>
      </c>
      <c r="C151" t="str">
        <f>IF('2. Erfassung der Leistungen'!C155="","",'2. Erfassung der Leistungen'!C155)</f>
        <v/>
      </c>
      <c r="D151" t="str">
        <f>IF('2. Erfassung der Leistungen'!E155="","",'2. Erfassung der Leistungen'!E155)</f>
        <v/>
      </c>
      <c r="E151" t="str">
        <f>IF('2. Erfassung der Leistungen'!F155="","",'2. Erfassung der Leistungen'!F155)</f>
        <v/>
      </c>
      <c r="F151" t="str">
        <f>IF('2. Erfassung der Leistungen'!G155="","",'2. Erfassung der Leistungen'!G155)</f>
        <v/>
      </c>
      <c r="G151" t="str">
        <f>IF('2. Erfassung der Leistungen'!H155="","",'2. Erfassung der Leistungen'!H155)</f>
        <v/>
      </c>
      <c r="H151" t="str">
        <f>IF(D151="","",IF('2. Erfassung der Leistungen'!I155="","",'2. Erfassung der Leistungen'!I155))</f>
        <v/>
      </c>
      <c r="J151" t="str">
        <f>IF($H151="","",'3a. Bewertung der Leistungen'!J161)</f>
        <v/>
      </c>
      <c r="K151" t="str">
        <f>IF(J151="Nein","",IF($H151="","",'3a. Bewertung der Leistungen'!L161))</f>
        <v/>
      </c>
      <c r="L151" t="str">
        <f>IF(J151="Nein","",IF($H151="","",'3a. Bewertung der Leistungen'!M161))</f>
        <v/>
      </c>
      <c r="M151" t="str">
        <f>IF(J151="Nein","",IF($H151="","",'3a. Bewertung der Leistungen'!N161))</f>
        <v/>
      </c>
      <c r="N151" t="str">
        <f>IF(J151="Nein","",IF($H151="","",'3a. Bewertung der Leistungen'!O161))</f>
        <v/>
      </c>
      <c r="O151" t="str">
        <f>IF(J151="Nein","",IF($H151="","",'3a. Bewertung der Leistungen'!P161))</f>
        <v/>
      </c>
      <c r="P151" t="str">
        <f>IF(J151="Nein","",IF($H151="","",'3a. Bewertung der Leistungen'!Q161))</f>
        <v/>
      </c>
      <c r="Q151" t="str">
        <f>IF(J151="Nein","",IF($H151="","",'3a. Bewertung der Leistungen'!R161))</f>
        <v/>
      </c>
      <c r="R151" t="str">
        <f>IF(J151="Nein","",IF($H151="","",'3a. Bewertung der Leistungen'!S161))</f>
        <v/>
      </c>
      <c r="S151" t="str">
        <f>IF(J151="Nein","",IF($H151="","",'3a. Bewertung der Leistungen'!T161))</f>
        <v/>
      </c>
      <c r="T151" t="str">
        <f>IF(J151="Nein","",IF($H151="","",'3a. Bewertung der Leistungen'!U161))</f>
        <v/>
      </c>
      <c r="U151" t="str">
        <f>IF(J151="Nein","",IF($H151="","",'3a. Bewertung der Leistungen'!V161))</f>
        <v/>
      </c>
      <c r="V151" t="str">
        <f>IF(J151="Nein","",IF($H151="","",'3a. Bewertung der Leistungen'!X161))</f>
        <v/>
      </c>
      <c r="W151" t="str">
        <f>IF($H151="","",'3a. Bewertung der Leistungen'!Z161)</f>
        <v/>
      </c>
      <c r="Y151" t="str">
        <f>IF('3b. Individualkosten'!L157="","",'3b. Individualkosten'!L157)</f>
        <v/>
      </c>
      <c r="Z151" s="32" t="str">
        <f>IF('3b. Individualkosten'!M157="","",'3b. Individualkosten'!M157)</f>
        <v/>
      </c>
      <c r="AA151" s="33" t="str">
        <f>IF('3b. Individualkosten'!N157="","",'3b. Individualkosten'!N157)</f>
        <v/>
      </c>
      <c r="AB151" s="33" t="str">
        <f>IF('3b. Individualkosten'!O157="","",'3b. Individualkosten'!O157)</f>
        <v/>
      </c>
      <c r="AC151" s="32">
        <f>IF('3b. Individualkosten'!P157="","",'3b. Individualkosten'!P157)</f>
        <v>0</v>
      </c>
      <c r="AD151" s="32">
        <f>IF('3b. Individualkosten'!Q157="","",'3b. Individualkosten'!Q157)</f>
        <v>0</v>
      </c>
      <c r="AE151" s="32" t="str">
        <f>IF('3b. Individualkosten'!R157="","",'3b. Individualkosten'!R157)</f>
        <v/>
      </c>
      <c r="AF151" s="32">
        <f>IF('3b. Individualkosten'!S157="","",'3b. Individualkosten'!S157)</f>
        <v>0</v>
      </c>
      <c r="AG151" s="32" t="str">
        <f>IF('3b. Individualkosten'!T157="","",'3b. Individualkosten'!T157)</f>
        <v/>
      </c>
      <c r="AH151" s="32">
        <f>IF('3b. Individualkosten'!U157="","",'3b. Individualkosten'!U157)</f>
        <v>0</v>
      </c>
      <c r="AI151" s="32" t="str">
        <f>IF('3b. Individualkosten'!V157="","",'3b. Individualkosten'!V157)</f>
        <v/>
      </c>
      <c r="AJ151" s="32">
        <f>IF('3b. Individualkosten'!W157="","",'3b. Individualkosten'!W157)</f>
        <v>0</v>
      </c>
      <c r="AK151" s="32">
        <f>IF('3b. Individualkosten'!X157="","",'3b. Individualkosten'!X157)</f>
        <v>0</v>
      </c>
      <c r="AL151" s="32" t="str">
        <f>IF('3b. Individualkosten'!Y157="","",'3b. Individualkosten'!Y157)</f>
        <v/>
      </c>
      <c r="AM151" s="32" t="str">
        <f>IF('3b. Individualkosten'!Z157="","",'3b. Individualkosten'!Z157)</f>
        <v/>
      </c>
      <c r="AN151" s="32" t="str">
        <f>IF('3b. Individualkosten'!AB157="","",'3b. Individualkosten'!AB157)</f>
        <v/>
      </c>
      <c r="AP151" s="34" t="str">
        <f>IF('4.2 Mitnutzungsquote'!K158="","",'4.2 Mitnutzungsquote'!M158)</f>
        <v/>
      </c>
      <c r="AQ151" s="34" t="str">
        <f>IF('4.2 Mitnutzungsquote'!$K158="","",'4.2 Mitnutzungsquote'!N158)</f>
        <v/>
      </c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X151" t="str">
        <f>IF('5. Bündelung zu Paketen'!$H177="","",IF('5. Bündelung zu Paketen'!$E$9="Nein","Ohne Paket",'5. Bündelung zu Paketen'!M177))</f>
        <v/>
      </c>
      <c r="BY151" t="str">
        <f>IF('5. Bündelung zu Paketen'!$H177="","",'5. Bündelung zu Paketen'!N177)</f>
        <v/>
      </c>
      <c r="BZ151" t="str">
        <f>IF('5. Bündelung zu Paketen'!P177="","",'5. Bündelung zu Paketen'!P177)</f>
        <v/>
      </c>
      <c r="CB151" s="34" t="str">
        <f t="shared" si="4"/>
        <v/>
      </c>
      <c r="CC151" s="38" t="str">
        <f t="shared" si="5"/>
        <v/>
      </c>
    </row>
    <row r="152" spans="1:81" x14ac:dyDescent="0.3">
      <c r="A152">
        <v>145</v>
      </c>
      <c r="B152" t="str">
        <f>IF('2. Erfassung der Leistungen'!B156="","",'2. Erfassung der Leistungen'!B156)</f>
        <v/>
      </c>
      <c r="C152" t="str">
        <f>IF('2. Erfassung der Leistungen'!C156="","",'2. Erfassung der Leistungen'!C156)</f>
        <v/>
      </c>
      <c r="D152" t="str">
        <f>IF('2. Erfassung der Leistungen'!E156="","",'2. Erfassung der Leistungen'!E156)</f>
        <v/>
      </c>
      <c r="E152" t="str">
        <f>IF('2. Erfassung der Leistungen'!F156="","",'2. Erfassung der Leistungen'!F156)</f>
        <v/>
      </c>
      <c r="F152" t="str">
        <f>IF('2. Erfassung der Leistungen'!G156="","",'2. Erfassung der Leistungen'!G156)</f>
        <v/>
      </c>
      <c r="G152" t="str">
        <f>IF('2. Erfassung der Leistungen'!H156="","",'2. Erfassung der Leistungen'!H156)</f>
        <v/>
      </c>
      <c r="H152" t="str">
        <f>IF(D152="","",IF('2. Erfassung der Leistungen'!I156="","",'2. Erfassung der Leistungen'!I156))</f>
        <v/>
      </c>
      <c r="J152" t="str">
        <f>IF($H152="","",'3a. Bewertung der Leistungen'!J162)</f>
        <v/>
      </c>
      <c r="K152" t="str">
        <f>IF(J152="Nein","",IF($H152="","",'3a. Bewertung der Leistungen'!L162))</f>
        <v/>
      </c>
      <c r="L152" t="str">
        <f>IF(J152="Nein","",IF($H152="","",'3a. Bewertung der Leistungen'!M162))</f>
        <v/>
      </c>
      <c r="M152" t="str">
        <f>IF(J152="Nein","",IF($H152="","",'3a. Bewertung der Leistungen'!N162))</f>
        <v/>
      </c>
      <c r="N152" t="str">
        <f>IF(J152="Nein","",IF($H152="","",'3a. Bewertung der Leistungen'!O162))</f>
        <v/>
      </c>
      <c r="O152" t="str">
        <f>IF(J152="Nein","",IF($H152="","",'3a. Bewertung der Leistungen'!P162))</f>
        <v/>
      </c>
      <c r="P152" t="str">
        <f>IF(J152="Nein","",IF($H152="","",'3a. Bewertung der Leistungen'!Q162))</f>
        <v/>
      </c>
      <c r="Q152" t="str">
        <f>IF(J152="Nein","",IF($H152="","",'3a. Bewertung der Leistungen'!R162))</f>
        <v/>
      </c>
      <c r="R152" t="str">
        <f>IF(J152="Nein","",IF($H152="","",'3a. Bewertung der Leistungen'!S162))</f>
        <v/>
      </c>
      <c r="S152" t="str">
        <f>IF(J152="Nein","",IF($H152="","",'3a. Bewertung der Leistungen'!T162))</f>
        <v/>
      </c>
      <c r="T152" t="str">
        <f>IF(J152="Nein","",IF($H152="","",'3a. Bewertung der Leistungen'!U162))</f>
        <v/>
      </c>
      <c r="U152" t="str">
        <f>IF(J152="Nein","",IF($H152="","",'3a. Bewertung der Leistungen'!V162))</f>
        <v/>
      </c>
      <c r="V152" t="str">
        <f>IF(J152="Nein","",IF($H152="","",'3a. Bewertung der Leistungen'!X162))</f>
        <v/>
      </c>
      <c r="W152" t="str">
        <f>IF($H152="","",'3a. Bewertung der Leistungen'!Z162)</f>
        <v/>
      </c>
      <c r="Y152" t="str">
        <f>IF('3b. Individualkosten'!L158="","",'3b. Individualkosten'!L158)</f>
        <v/>
      </c>
      <c r="Z152" s="32" t="str">
        <f>IF('3b. Individualkosten'!M158="","",'3b. Individualkosten'!M158)</f>
        <v/>
      </c>
      <c r="AA152" s="33" t="str">
        <f>IF('3b. Individualkosten'!N158="","",'3b. Individualkosten'!N158)</f>
        <v/>
      </c>
      <c r="AB152" s="33" t="str">
        <f>IF('3b. Individualkosten'!O158="","",'3b. Individualkosten'!O158)</f>
        <v/>
      </c>
      <c r="AC152" s="32">
        <f>IF('3b. Individualkosten'!P158="","",'3b. Individualkosten'!P158)</f>
        <v>0</v>
      </c>
      <c r="AD152" s="32">
        <f>IF('3b. Individualkosten'!Q158="","",'3b. Individualkosten'!Q158)</f>
        <v>0</v>
      </c>
      <c r="AE152" s="32" t="str">
        <f>IF('3b. Individualkosten'!R158="","",'3b. Individualkosten'!R158)</f>
        <v/>
      </c>
      <c r="AF152" s="32">
        <f>IF('3b. Individualkosten'!S158="","",'3b. Individualkosten'!S158)</f>
        <v>0</v>
      </c>
      <c r="AG152" s="32" t="str">
        <f>IF('3b. Individualkosten'!T158="","",'3b. Individualkosten'!T158)</f>
        <v/>
      </c>
      <c r="AH152" s="32">
        <f>IF('3b. Individualkosten'!U158="","",'3b. Individualkosten'!U158)</f>
        <v>0</v>
      </c>
      <c r="AI152" s="32" t="str">
        <f>IF('3b. Individualkosten'!V158="","",'3b. Individualkosten'!V158)</f>
        <v/>
      </c>
      <c r="AJ152" s="32">
        <f>IF('3b. Individualkosten'!W158="","",'3b. Individualkosten'!W158)</f>
        <v>0</v>
      </c>
      <c r="AK152" s="32">
        <f>IF('3b. Individualkosten'!X158="","",'3b. Individualkosten'!X158)</f>
        <v>0</v>
      </c>
      <c r="AL152" s="32" t="str">
        <f>IF('3b. Individualkosten'!Y158="","",'3b. Individualkosten'!Y158)</f>
        <v/>
      </c>
      <c r="AM152" s="32" t="str">
        <f>IF('3b. Individualkosten'!Z158="","",'3b. Individualkosten'!Z158)</f>
        <v/>
      </c>
      <c r="AN152" s="32" t="str">
        <f>IF('3b. Individualkosten'!AB158="","",'3b. Individualkosten'!AB158)</f>
        <v/>
      </c>
      <c r="AP152" s="34" t="str">
        <f>IF('4.2 Mitnutzungsquote'!K159="","",'4.2 Mitnutzungsquote'!M159)</f>
        <v/>
      </c>
      <c r="AQ152" s="34" t="str">
        <f>IF('4.2 Mitnutzungsquote'!$K159="","",'4.2 Mitnutzungsquote'!N159)</f>
        <v/>
      </c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X152" t="str">
        <f>IF('5. Bündelung zu Paketen'!$H178="","",IF('5. Bündelung zu Paketen'!$E$9="Nein","Ohne Paket",'5. Bündelung zu Paketen'!M178))</f>
        <v/>
      </c>
      <c r="BY152" t="str">
        <f>IF('5. Bündelung zu Paketen'!$H178="","",'5. Bündelung zu Paketen'!N178)</f>
        <v/>
      </c>
      <c r="BZ152" t="str">
        <f>IF('5. Bündelung zu Paketen'!P178="","",'5. Bündelung zu Paketen'!P178)</f>
        <v/>
      </c>
      <c r="CB152" s="34" t="str">
        <f t="shared" si="4"/>
        <v/>
      </c>
      <c r="CC152" s="38" t="str">
        <f t="shared" si="5"/>
        <v/>
      </c>
    </row>
    <row r="153" spans="1:81" x14ac:dyDescent="0.3">
      <c r="A153">
        <v>146</v>
      </c>
      <c r="B153" t="str">
        <f>IF('2. Erfassung der Leistungen'!B157="","",'2. Erfassung der Leistungen'!B157)</f>
        <v/>
      </c>
      <c r="C153" t="str">
        <f>IF('2. Erfassung der Leistungen'!C157="","",'2. Erfassung der Leistungen'!C157)</f>
        <v/>
      </c>
      <c r="D153" t="str">
        <f>IF('2. Erfassung der Leistungen'!E157="","",'2. Erfassung der Leistungen'!E157)</f>
        <v/>
      </c>
      <c r="E153" t="str">
        <f>IF('2. Erfassung der Leistungen'!F157="","",'2. Erfassung der Leistungen'!F157)</f>
        <v/>
      </c>
      <c r="F153" t="str">
        <f>IF('2. Erfassung der Leistungen'!G157="","",'2. Erfassung der Leistungen'!G157)</f>
        <v/>
      </c>
      <c r="G153" t="str">
        <f>IF('2. Erfassung der Leistungen'!H157="","",'2. Erfassung der Leistungen'!H157)</f>
        <v/>
      </c>
      <c r="H153" t="str">
        <f>IF(D153="","",IF('2. Erfassung der Leistungen'!I157="","",'2. Erfassung der Leistungen'!I157))</f>
        <v/>
      </c>
      <c r="J153" t="str">
        <f>IF($H153="","",'3a. Bewertung der Leistungen'!J163)</f>
        <v/>
      </c>
      <c r="K153" t="str">
        <f>IF(J153="Nein","",IF($H153="","",'3a. Bewertung der Leistungen'!L163))</f>
        <v/>
      </c>
      <c r="L153" t="str">
        <f>IF(J153="Nein","",IF($H153="","",'3a. Bewertung der Leistungen'!M163))</f>
        <v/>
      </c>
      <c r="M153" t="str">
        <f>IF(J153="Nein","",IF($H153="","",'3a. Bewertung der Leistungen'!N163))</f>
        <v/>
      </c>
      <c r="N153" t="str">
        <f>IF(J153="Nein","",IF($H153="","",'3a. Bewertung der Leistungen'!O163))</f>
        <v/>
      </c>
      <c r="O153" t="str">
        <f>IF(J153="Nein","",IF($H153="","",'3a. Bewertung der Leistungen'!P163))</f>
        <v/>
      </c>
      <c r="P153" t="str">
        <f>IF(J153="Nein","",IF($H153="","",'3a. Bewertung der Leistungen'!Q163))</f>
        <v/>
      </c>
      <c r="Q153" t="str">
        <f>IF(J153="Nein","",IF($H153="","",'3a. Bewertung der Leistungen'!R163))</f>
        <v/>
      </c>
      <c r="R153" t="str">
        <f>IF(J153="Nein","",IF($H153="","",'3a. Bewertung der Leistungen'!S163))</f>
        <v/>
      </c>
      <c r="S153" t="str">
        <f>IF(J153="Nein","",IF($H153="","",'3a. Bewertung der Leistungen'!T163))</f>
        <v/>
      </c>
      <c r="T153" t="str">
        <f>IF(J153="Nein","",IF($H153="","",'3a. Bewertung der Leistungen'!U163))</f>
        <v/>
      </c>
      <c r="U153" t="str">
        <f>IF(J153="Nein","",IF($H153="","",'3a. Bewertung der Leistungen'!V163))</f>
        <v/>
      </c>
      <c r="V153" t="str">
        <f>IF(J153="Nein","",IF($H153="","",'3a. Bewertung der Leistungen'!X163))</f>
        <v/>
      </c>
      <c r="W153" t="str">
        <f>IF($H153="","",'3a. Bewertung der Leistungen'!Z163)</f>
        <v/>
      </c>
      <c r="Y153" t="str">
        <f>IF('3b. Individualkosten'!L159="","",'3b. Individualkosten'!L159)</f>
        <v/>
      </c>
      <c r="Z153" s="32" t="str">
        <f>IF('3b. Individualkosten'!M159="","",'3b. Individualkosten'!M159)</f>
        <v/>
      </c>
      <c r="AA153" s="33" t="str">
        <f>IF('3b. Individualkosten'!N159="","",'3b. Individualkosten'!N159)</f>
        <v/>
      </c>
      <c r="AB153" s="33" t="str">
        <f>IF('3b. Individualkosten'!O159="","",'3b. Individualkosten'!O159)</f>
        <v/>
      </c>
      <c r="AC153" s="32">
        <f>IF('3b. Individualkosten'!P159="","",'3b. Individualkosten'!P159)</f>
        <v>0</v>
      </c>
      <c r="AD153" s="32">
        <f>IF('3b. Individualkosten'!Q159="","",'3b. Individualkosten'!Q159)</f>
        <v>0</v>
      </c>
      <c r="AE153" s="32" t="str">
        <f>IF('3b. Individualkosten'!R159="","",'3b. Individualkosten'!R159)</f>
        <v/>
      </c>
      <c r="AF153" s="32">
        <f>IF('3b. Individualkosten'!S159="","",'3b. Individualkosten'!S159)</f>
        <v>0</v>
      </c>
      <c r="AG153" s="32" t="str">
        <f>IF('3b. Individualkosten'!T159="","",'3b. Individualkosten'!T159)</f>
        <v/>
      </c>
      <c r="AH153" s="32">
        <f>IF('3b. Individualkosten'!U159="","",'3b. Individualkosten'!U159)</f>
        <v>0</v>
      </c>
      <c r="AI153" s="32" t="str">
        <f>IF('3b. Individualkosten'!V159="","",'3b. Individualkosten'!V159)</f>
        <v/>
      </c>
      <c r="AJ153" s="32">
        <f>IF('3b. Individualkosten'!W159="","",'3b. Individualkosten'!W159)</f>
        <v>0</v>
      </c>
      <c r="AK153" s="32">
        <f>IF('3b. Individualkosten'!X159="","",'3b. Individualkosten'!X159)</f>
        <v>0</v>
      </c>
      <c r="AL153" s="32" t="str">
        <f>IF('3b. Individualkosten'!Y159="","",'3b. Individualkosten'!Y159)</f>
        <v/>
      </c>
      <c r="AM153" s="32" t="str">
        <f>IF('3b. Individualkosten'!Z159="","",'3b. Individualkosten'!Z159)</f>
        <v/>
      </c>
      <c r="AN153" s="32" t="str">
        <f>IF('3b. Individualkosten'!AB159="","",'3b. Individualkosten'!AB159)</f>
        <v/>
      </c>
      <c r="AP153" s="34" t="str">
        <f>IF('4.2 Mitnutzungsquote'!K160="","",'4.2 Mitnutzungsquote'!M160)</f>
        <v/>
      </c>
      <c r="AQ153" s="34" t="str">
        <f>IF('4.2 Mitnutzungsquote'!$K160="","",'4.2 Mitnutzungsquote'!N160)</f>
        <v/>
      </c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X153" t="str">
        <f>IF('5. Bündelung zu Paketen'!$H179="","",IF('5. Bündelung zu Paketen'!$E$9="Nein","Ohne Paket",'5. Bündelung zu Paketen'!M179))</f>
        <v/>
      </c>
      <c r="BY153" t="str">
        <f>IF('5. Bündelung zu Paketen'!$H179="","",'5. Bündelung zu Paketen'!N179)</f>
        <v/>
      </c>
      <c r="BZ153" t="str">
        <f>IF('5. Bündelung zu Paketen'!P179="","",'5. Bündelung zu Paketen'!P179)</f>
        <v/>
      </c>
      <c r="CB153" s="34" t="str">
        <f t="shared" si="4"/>
        <v/>
      </c>
      <c r="CC153" s="38" t="str">
        <f t="shared" si="5"/>
        <v/>
      </c>
    </row>
    <row r="154" spans="1:81" x14ac:dyDescent="0.3">
      <c r="A154">
        <v>147</v>
      </c>
      <c r="B154" t="str">
        <f>IF('2. Erfassung der Leistungen'!B158="","",'2. Erfassung der Leistungen'!B158)</f>
        <v/>
      </c>
      <c r="C154" t="str">
        <f>IF('2. Erfassung der Leistungen'!C158="","",'2. Erfassung der Leistungen'!C158)</f>
        <v/>
      </c>
      <c r="D154" t="str">
        <f>IF('2. Erfassung der Leistungen'!E158="","",'2. Erfassung der Leistungen'!E158)</f>
        <v/>
      </c>
      <c r="E154" t="str">
        <f>IF('2. Erfassung der Leistungen'!F158="","",'2. Erfassung der Leistungen'!F158)</f>
        <v/>
      </c>
      <c r="F154" t="str">
        <f>IF('2. Erfassung der Leistungen'!G158="","",'2. Erfassung der Leistungen'!G158)</f>
        <v/>
      </c>
      <c r="G154" t="str">
        <f>IF('2. Erfassung der Leistungen'!H158="","",'2. Erfassung der Leistungen'!H158)</f>
        <v/>
      </c>
      <c r="H154" t="str">
        <f>IF(D154="","",IF('2. Erfassung der Leistungen'!I158="","",'2. Erfassung der Leistungen'!I158))</f>
        <v/>
      </c>
      <c r="J154" t="str">
        <f>IF($H154="","",'3a. Bewertung der Leistungen'!J164)</f>
        <v/>
      </c>
      <c r="K154" t="str">
        <f>IF(J154="Nein","",IF($H154="","",'3a. Bewertung der Leistungen'!L164))</f>
        <v/>
      </c>
      <c r="L154" t="str">
        <f>IF(J154="Nein","",IF($H154="","",'3a. Bewertung der Leistungen'!M164))</f>
        <v/>
      </c>
      <c r="M154" t="str">
        <f>IF(J154="Nein","",IF($H154="","",'3a. Bewertung der Leistungen'!N164))</f>
        <v/>
      </c>
      <c r="N154" t="str">
        <f>IF(J154="Nein","",IF($H154="","",'3a. Bewertung der Leistungen'!O164))</f>
        <v/>
      </c>
      <c r="O154" t="str">
        <f>IF(J154="Nein","",IF($H154="","",'3a. Bewertung der Leistungen'!P164))</f>
        <v/>
      </c>
      <c r="P154" t="str">
        <f>IF(J154="Nein","",IF($H154="","",'3a. Bewertung der Leistungen'!Q164))</f>
        <v/>
      </c>
      <c r="Q154" t="str">
        <f>IF(J154="Nein","",IF($H154="","",'3a. Bewertung der Leistungen'!R164))</f>
        <v/>
      </c>
      <c r="R154" t="str">
        <f>IF(J154="Nein","",IF($H154="","",'3a. Bewertung der Leistungen'!S164))</f>
        <v/>
      </c>
      <c r="S154" t="str">
        <f>IF(J154="Nein","",IF($H154="","",'3a. Bewertung der Leistungen'!T164))</f>
        <v/>
      </c>
      <c r="T154" t="str">
        <f>IF(J154="Nein","",IF($H154="","",'3a. Bewertung der Leistungen'!U164))</f>
        <v/>
      </c>
      <c r="U154" t="str">
        <f>IF(J154="Nein","",IF($H154="","",'3a. Bewertung der Leistungen'!V164))</f>
        <v/>
      </c>
      <c r="V154" t="str">
        <f>IF(J154="Nein","",IF($H154="","",'3a. Bewertung der Leistungen'!X164))</f>
        <v/>
      </c>
      <c r="W154" t="str">
        <f>IF($H154="","",'3a. Bewertung der Leistungen'!Z164)</f>
        <v/>
      </c>
      <c r="Y154" t="str">
        <f>IF('3b. Individualkosten'!L160="","",'3b. Individualkosten'!L160)</f>
        <v/>
      </c>
      <c r="Z154" s="32" t="str">
        <f>IF('3b. Individualkosten'!M160="","",'3b. Individualkosten'!M160)</f>
        <v/>
      </c>
      <c r="AA154" s="33" t="str">
        <f>IF('3b. Individualkosten'!N160="","",'3b. Individualkosten'!N160)</f>
        <v/>
      </c>
      <c r="AB154" s="33" t="str">
        <f>IF('3b. Individualkosten'!O160="","",'3b. Individualkosten'!O160)</f>
        <v/>
      </c>
      <c r="AC154" s="32">
        <f>IF('3b. Individualkosten'!P160="","",'3b. Individualkosten'!P160)</f>
        <v>0</v>
      </c>
      <c r="AD154" s="32">
        <f>IF('3b. Individualkosten'!Q160="","",'3b. Individualkosten'!Q160)</f>
        <v>0</v>
      </c>
      <c r="AE154" s="32" t="str">
        <f>IF('3b. Individualkosten'!R160="","",'3b. Individualkosten'!R160)</f>
        <v/>
      </c>
      <c r="AF154" s="32">
        <f>IF('3b. Individualkosten'!S160="","",'3b. Individualkosten'!S160)</f>
        <v>0</v>
      </c>
      <c r="AG154" s="32" t="str">
        <f>IF('3b. Individualkosten'!T160="","",'3b. Individualkosten'!T160)</f>
        <v/>
      </c>
      <c r="AH154" s="32">
        <f>IF('3b. Individualkosten'!U160="","",'3b. Individualkosten'!U160)</f>
        <v>0</v>
      </c>
      <c r="AI154" s="32" t="str">
        <f>IF('3b. Individualkosten'!V160="","",'3b. Individualkosten'!V160)</f>
        <v/>
      </c>
      <c r="AJ154" s="32">
        <f>IF('3b. Individualkosten'!W160="","",'3b. Individualkosten'!W160)</f>
        <v>0</v>
      </c>
      <c r="AK154" s="32">
        <f>IF('3b. Individualkosten'!X160="","",'3b. Individualkosten'!X160)</f>
        <v>0</v>
      </c>
      <c r="AL154" s="32" t="str">
        <f>IF('3b. Individualkosten'!Y160="","",'3b. Individualkosten'!Y160)</f>
        <v/>
      </c>
      <c r="AM154" s="32" t="str">
        <f>IF('3b. Individualkosten'!Z160="","",'3b. Individualkosten'!Z160)</f>
        <v/>
      </c>
      <c r="AN154" s="32" t="str">
        <f>IF('3b. Individualkosten'!AB160="","",'3b. Individualkosten'!AB160)</f>
        <v/>
      </c>
      <c r="AP154" s="34" t="str">
        <f>IF('4.2 Mitnutzungsquote'!K161="","",'4.2 Mitnutzungsquote'!M161)</f>
        <v/>
      </c>
      <c r="AQ154" s="34" t="str">
        <f>IF('4.2 Mitnutzungsquote'!$K161="","",'4.2 Mitnutzungsquote'!N161)</f>
        <v/>
      </c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X154" t="str">
        <f>IF('5. Bündelung zu Paketen'!$H180="","",IF('5. Bündelung zu Paketen'!$E$9="Nein","Ohne Paket",'5. Bündelung zu Paketen'!M180))</f>
        <v/>
      </c>
      <c r="BY154" t="str">
        <f>IF('5. Bündelung zu Paketen'!$H180="","",'5. Bündelung zu Paketen'!N180)</f>
        <v/>
      </c>
      <c r="BZ154" t="str">
        <f>IF('5. Bündelung zu Paketen'!P180="","",'5. Bündelung zu Paketen'!P180)</f>
        <v/>
      </c>
      <c r="CB154" s="34" t="str">
        <f t="shared" si="4"/>
        <v/>
      </c>
      <c r="CC154" s="38" t="str">
        <f t="shared" si="5"/>
        <v/>
      </c>
    </row>
    <row r="155" spans="1:81" x14ac:dyDescent="0.3">
      <c r="A155">
        <v>148</v>
      </c>
      <c r="B155" t="str">
        <f>IF('2. Erfassung der Leistungen'!B159="","",'2. Erfassung der Leistungen'!B159)</f>
        <v/>
      </c>
      <c r="C155" t="str">
        <f>IF('2. Erfassung der Leistungen'!C159="","",'2. Erfassung der Leistungen'!C159)</f>
        <v/>
      </c>
      <c r="D155" t="str">
        <f>IF('2. Erfassung der Leistungen'!E159="","",'2. Erfassung der Leistungen'!E159)</f>
        <v/>
      </c>
      <c r="E155" t="str">
        <f>IF('2. Erfassung der Leistungen'!F159="","",'2. Erfassung der Leistungen'!F159)</f>
        <v/>
      </c>
      <c r="F155" t="str">
        <f>IF('2. Erfassung der Leistungen'!G159="","",'2. Erfassung der Leistungen'!G159)</f>
        <v/>
      </c>
      <c r="G155" t="str">
        <f>IF('2. Erfassung der Leistungen'!H159="","",'2. Erfassung der Leistungen'!H159)</f>
        <v/>
      </c>
      <c r="H155" t="str">
        <f>IF(D155="","",IF('2. Erfassung der Leistungen'!I159="","",'2. Erfassung der Leistungen'!I159))</f>
        <v/>
      </c>
      <c r="J155" t="str">
        <f>IF($H155="","",'3a. Bewertung der Leistungen'!J165)</f>
        <v/>
      </c>
      <c r="K155" t="str">
        <f>IF(J155="Nein","",IF($H155="","",'3a. Bewertung der Leistungen'!L165))</f>
        <v/>
      </c>
      <c r="L155" t="str">
        <f>IF(J155="Nein","",IF($H155="","",'3a. Bewertung der Leistungen'!M165))</f>
        <v/>
      </c>
      <c r="M155" t="str">
        <f>IF(J155="Nein","",IF($H155="","",'3a. Bewertung der Leistungen'!N165))</f>
        <v/>
      </c>
      <c r="N155" t="str">
        <f>IF(J155="Nein","",IF($H155="","",'3a. Bewertung der Leistungen'!O165))</f>
        <v/>
      </c>
      <c r="O155" t="str">
        <f>IF(J155="Nein","",IF($H155="","",'3a. Bewertung der Leistungen'!P165))</f>
        <v/>
      </c>
      <c r="P155" t="str">
        <f>IF(J155="Nein","",IF($H155="","",'3a. Bewertung der Leistungen'!Q165))</f>
        <v/>
      </c>
      <c r="Q155" t="str">
        <f>IF(J155="Nein","",IF($H155="","",'3a. Bewertung der Leistungen'!R165))</f>
        <v/>
      </c>
      <c r="R155" t="str">
        <f>IF(J155="Nein","",IF($H155="","",'3a. Bewertung der Leistungen'!S165))</f>
        <v/>
      </c>
      <c r="S155" t="str">
        <f>IF(J155="Nein","",IF($H155="","",'3a. Bewertung der Leistungen'!T165))</f>
        <v/>
      </c>
      <c r="T155" t="str">
        <f>IF(J155="Nein","",IF($H155="","",'3a. Bewertung der Leistungen'!U165))</f>
        <v/>
      </c>
      <c r="U155" t="str">
        <f>IF(J155="Nein","",IF($H155="","",'3a. Bewertung der Leistungen'!V165))</f>
        <v/>
      </c>
      <c r="V155" t="str">
        <f>IF(J155="Nein","",IF($H155="","",'3a. Bewertung der Leistungen'!X165))</f>
        <v/>
      </c>
      <c r="W155" t="str">
        <f>IF($H155="","",'3a. Bewertung der Leistungen'!Z165)</f>
        <v/>
      </c>
      <c r="Y155" t="str">
        <f>IF('3b. Individualkosten'!L161="","",'3b. Individualkosten'!L161)</f>
        <v/>
      </c>
      <c r="Z155" s="32" t="str">
        <f>IF('3b. Individualkosten'!M161="","",'3b. Individualkosten'!M161)</f>
        <v/>
      </c>
      <c r="AA155" s="33" t="str">
        <f>IF('3b. Individualkosten'!N161="","",'3b. Individualkosten'!N161)</f>
        <v/>
      </c>
      <c r="AB155" s="33" t="str">
        <f>IF('3b. Individualkosten'!O161="","",'3b. Individualkosten'!O161)</f>
        <v/>
      </c>
      <c r="AC155" s="32">
        <f>IF('3b. Individualkosten'!P161="","",'3b. Individualkosten'!P161)</f>
        <v>0</v>
      </c>
      <c r="AD155" s="32">
        <f>IF('3b. Individualkosten'!Q161="","",'3b. Individualkosten'!Q161)</f>
        <v>0</v>
      </c>
      <c r="AE155" s="32" t="str">
        <f>IF('3b. Individualkosten'!R161="","",'3b. Individualkosten'!R161)</f>
        <v/>
      </c>
      <c r="AF155" s="32">
        <f>IF('3b. Individualkosten'!S161="","",'3b. Individualkosten'!S161)</f>
        <v>0</v>
      </c>
      <c r="AG155" s="32" t="str">
        <f>IF('3b. Individualkosten'!T161="","",'3b. Individualkosten'!T161)</f>
        <v/>
      </c>
      <c r="AH155" s="32">
        <f>IF('3b. Individualkosten'!U161="","",'3b. Individualkosten'!U161)</f>
        <v>0</v>
      </c>
      <c r="AI155" s="32" t="str">
        <f>IF('3b. Individualkosten'!V161="","",'3b. Individualkosten'!V161)</f>
        <v/>
      </c>
      <c r="AJ155" s="32">
        <f>IF('3b. Individualkosten'!W161="","",'3b. Individualkosten'!W161)</f>
        <v>0</v>
      </c>
      <c r="AK155" s="32">
        <f>IF('3b. Individualkosten'!X161="","",'3b. Individualkosten'!X161)</f>
        <v>0</v>
      </c>
      <c r="AL155" s="32" t="str">
        <f>IF('3b. Individualkosten'!Y161="","",'3b. Individualkosten'!Y161)</f>
        <v/>
      </c>
      <c r="AM155" s="32" t="str">
        <f>IF('3b. Individualkosten'!Z161="","",'3b. Individualkosten'!Z161)</f>
        <v/>
      </c>
      <c r="AN155" s="32" t="str">
        <f>IF('3b. Individualkosten'!AB161="","",'3b. Individualkosten'!AB161)</f>
        <v/>
      </c>
      <c r="AP155" s="34" t="str">
        <f>IF('4.2 Mitnutzungsquote'!K162="","",'4.2 Mitnutzungsquote'!M162)</f>
        <v/>
      </c>
      <c r="AQ155" s="34" t="str">
        <f>IF('4.2 Mitnutzungsquote'!$K162="","",'4.2 Mitnutzungsquote'!N162)</f>
        <v/>
      </c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X155" t="str">
        <f>IF('5. Bündelung zu Paketen'!$H181="","",IF('5. Bündelung zu Paketen'!$E$9="Nein","Ohne Paket",'5. Bündelung zu Paketen'!M181))</f>
        <v/>
      </c>
      <c r="BY155" t="str">
        <f>IF('5. Bündelung zu Paketen'!$H181="","",'5. Bündelung zu Paketen'!N181)</f>
        <v/>
      </c>
      <c r="BZ155" t="str">
        <f>IF('5. Bündelung zu Paketen'!P181="","",'5. Bündelung zu Paketen'!P181)</f>
        <v/>
      </c>
      <c r="CB155" s="34" t="str">
        <f t="shared" si="4"/>
        <v/>
      </c>
      <c r="CC155" s="38" t="str">
        <f t="shared" si="5"/>
        <v/>
      </c>
    </row>
    <row r="156" spans="1:81" x14ac:dyDescent="0.3">
      <c r="A156">
        <v>149</v>
      </c>
      <c r="B156" t="str">
        <f>IF('2. Erfassung der Leistungen'!B160="","",'2. Erfassung der Leistungen'!B160)</f>
        <v/>
      </c>
      <c r="C156" t="str">
        <f>IF('2. Erfassung der Leistungen'!C160="","",'2. Erfassung der Leistungen'!C160)</f>
        <v/>
      </c>
      <c r="D156" t="str">
        <f>IF('2. Erfassung der Leistungen'!E160="","",'2. Erfassung der Leistungen'!E160)</f>
        <v/>
      </c>
      <c r="E156" t="str">
        <f>IF('2. Erfassung der Leistungen'!F160="","",'2. Erfassung der Leistungen'!F160)</f>
        <v/>
      </c>
      <c r="F156" t="str">
        <f>IF('2. Erfassung der Leistungen'!G160="","",'2. Erfassung der Leistungen'!G160)</f>
        <v/>
      </c>
      <c r="G156" t="str">
        <f>IF('2. Erfassung der Leistungen'!H160="","",'2. Erfassung der Leistungen'!H160)</f>
        <v/>
      </c>
      <c r="H156" t="str">
        <f>IF(D156="","",IF('2. Erfassung der Leistungen'!I160="","",'2. Erfassung der Leistungen'!I160))</f>
        <v/>
      </c>
      <c r="J156" t="str">
        <f>IF($H156="","",'3a. Bewertung der Leistungen'!J166)</f>
        <v/>
      </c>
      <c r="K156" t="str">
        <f>IF(J156="Nein","",IF($H156="","",'3a. Bewertung der Leistungen'!L166))</f>
        <v/>
      </c>
      <c r="L156" t="str">
        <f>IF(J156="Nein","",IF($H156="","",'3a. Bewertung der Leistungen'!M166))</f>
        <v/>
      </c>
      <c r="M156" t="str">
        <f>IF(J156="Nein","",IF($H156="","",'3a. Bewertung der Leistungen'!N166))</f>
        <v/>
      </c>
      <c r="N156" t="str">
        <f>IF(J156="Nein","",IF($H156="","",'3a. Bewertung der Leistungen'!O166))</f>
        <v/>
      </c>
      <c r="O156" t="str">
        <f>IF(J156="Nein","",IF($H156="","",'3a. Bewertung der Leistungen'!P166))</f>
        <v/>
      </c>
      <c r="P156" t="str">
        <f>IF(J156="Nein","",IF($H156="","",'3a. Bewertung der Leistungen'!Q166))</f>
        <v/>
      </c>
      <c r="Q156" t="str">
        <f>IF(J156="Nein","",IF($H156="","",'3a. Bewertung der Leistungen'!R166))</f>
        <v/>
      </c>
      <c r="R156" t="str">
        <f>IF(J156="Nein","",IF($H156="","",'3a. Bewertung der Leistungen'!S166))</f>
        <v/>
      </c>
      <c r="S156" t="str">
        <f>IF(J156="Nein","",IF($H156="","",'3a. Bewertung der Leistungen'!T166))</f>
        <v/>
      </c>
      <c r="T156" t="str">
        <f>IF(J156="Nein","",IF($H156="","",'3a. Bewertung der Leistungen'!U166))</f>
        <v/>
      </c>
      <c r="U156" t="str">
        <f>IF(J156="Nein","",IF($H156="","",'3a. Bewertung der Leistungen'!V166))</f>
        <v/>
      </c>
      <c r="V156" t="str">
        <f>IF(J156="Nein","",IF($H156="","",'3a. Bewertung der Leistungen'!X166))</f>
        <v/>
      </c>
      <c r="W156" t="str">
        <f>IF($H156="","",'3a. Bewertung der Leistungen'!Z166)</f>
        <v/>
      </c>
      <c r="Y156" t="str">
        <f>IF('3b. Individualkosten'!L162="","",'3b. Individualkosten'!L162)</f>
        <v/>
      </c>
      <c r="Z156" s="32" t="str">
        <f>IF('3b. Individualkosten'!M162="","",'3b. Individualkosten'!M162)</f>
        <v/>
      </c>
      <c r="AA156" s="33" t="str">
        <f>IF('3b. Individualkosten'!N162="","",'3b. Individualkosten'!N162)</f>
        <v/>
      </c>
      <c r="AB156" s="33" t="str">
        <f>IF('3b. Individualkosten'!O162="","",'3b. Individualkosten'!O162)</f>
        <v/>
      </c>
      <c r="AC156" s="32">
        <f>IF('3b. Individualkosten'!P162="","",'3b. Individualkosten'!P162)</f>
        <v>0</v>
      </c>
      <c r="AD156" s="32">
        <f>IF('3b. Individualkosten'!Q162="","",'3b. Individualkosten'!Q162)</f>
        <v>0</v>
      </c>
      <c r="AE156" s="32" t="str">
        <f>IF('3b. Individualkosten'!R162="","",'3b. Individualkosten'!R162)</f>
        <v/>
      </c>
      <c r="AF156" s="32">
        <f>IF('3b. Individualkosten'!S162="","",'3b. Individualkosten'!S162)</f>
        <v>0</v>
      </c>
      <c r="AG156" s="32" t="str">
        <f>IF('3b. Individualkosten'!T162="","",'3b. Individualkosten'!T162)</f>
        <v/>
      </c>
      <c r="AH156" s="32">
        <f>IF('3b. Individualkosten'!U162="","",'3b. Individualkosten'!U162)</f>
        <v>0</v>
      </c>
      <c r="AI156" s="32" t="str">
        <f>IF('3b. Individualkosten'!V162="","",'3b. Individualkosten'!V162)</f>
        <v/>
      </c>
      <c r="AJ156" s="32">
        <f>IF('3b. Individualkosten'!W162="","",'3b. Individualkosten'!W162)</f>
        <v>0</v>
      </c>
      <c r="AK156" s="32">
        <f>IF('3b. Individualkosten'!X162="","",'3b. Individualkosten'!X162)</f>
        <v>0</v>
      </c>
      <c r="AL156" s="32" t="str">
        <f>IF('3b. Individualkosten'!Y162="","",'3b. Individualkosten'!Y162)</f>
        <v/>
      </c>
      <c r="AM156" s="32" t="str">
        <f>IF('3b. Individualkosten'!Z162="","",'3b. Individualkosten'!Z162)</f>
        <v/>
      </c>
      <c r="AN156" s="32" t="str">
        <f>IF('3b. Individualkosten'!AB162="","",'3b. Individualkosten'!AB162)</f>
        <v/>
      </c>
      <c r="AP156" s="34" t="str">
        <f>IF('4.2 Mitnutzungsquote'!K163="","",'4.2 Mitnutzungsquote'!M163)</f>
        <v/>
      </c>
      <c r="AQ156" s="34" t="str">
        <f>IF('4.2 Mitnutzungsquote'!$K163="","",'4.2 Mitnutzungsquote'!N163)</f>
        <v/>
      </c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X156" t="str">
        <f>IF('5. Bündelung zu Paketen'!$H182="","",IF('5. Bündelung zu Paketen'!$E$9="Nein","Ohne Paket",'5. Bündelung zu Paketen'!M182))</f>
        <v/>
      </c>
      <c r="BY156" t="str">
        <f>IF('5. Bündelung zu Paketen'!$H182="","",'5. Bündelung zu Paketen'!N182)</f>
        <v/>
      </c>
      <c r="BZ156" t="str">
        <f>IF('5. Bündelung zu Paketen'!P182="","",'5. Bündelung zu Paketen'!P182)</f>
        <v/>
      </c>
      <c r="CB156" s="34" t="str">
        <f t="shared" si="4"/>
        <v/>
      </c>
      <c r="CC156" s="38" t="str">
        <f t="shared" si="5"/>
        <v/>
      </c>
    </row>
    <row r="157" spans="1:81" x14ac:dyDescent="0.3">
      <c r="A157">
        <v>150</v>
      </c>
      <c r="B157" t="str">
        <f>IF('2. Erfassung der Leistungen'!B161="","",'2. Erfassung der Leistungen'!B161)</f>
        <v/>
      </c>
      <c r="C157" t="str">
        <f>IF('2. Erfassung der Leistungen'!C161="","",'2. Erfassung der Leistungen'!C161)</f>
        <v/>
      </c>
      <c r="D157" t="str">
        <f>IF('2. Erfassung der Leistungen'!E161="","",'2. Erfassung der Leistungen'!E161)</f>
        <v/>
      </c>
      <c r="E157" t="str">
        <f>IF('2. Erfassung der Leistungen'!F161="","",'2. Erfassung der Leistungen'!F161)</f>
        <v/>
      </c>
      <c r="F157" t="str">
        <f>IF('2. Erfassung der Leistungen'!G161="","",'2. Erfassung der Leistungen'!G161)</f>
        <v/>
      </c>
      <c r="G157" t="str">
        <f>IF('2. Erfassung der Leistungen'!H161="","",'2. Erfassung der Leistungen'!H161)</f>
        <v/>
      </c>
      <c r="H157" t="str">
        <f>IF(D157="","",IF('2. Erfassung der Leistungen'!I161="","",'2. Erfassung der Leistungen'!I161))</f>
        <v/>
      </c>
      <c r="J157" t="str">
        <f>IF($H157="","",'3a. Bewertung der Leistungen'!J167)</f>
        <v/>
      </c>
      <c r="K157" t="str">
        <f>IF(J157="Nein","",IF($H157="","",'3a. Bewertung der Leistungen'!L167))</f>
        <v/>
      </c>
      <c r="L157" t="str">
        <f>IF(J157="Nein","",IF($H157="","",'3a. Bewertung der Leistungen'!M167))</f>
        <v/>
      </c>
      <c r="M157" t="str">
        <f>IF(J157="Nein","",IF($H157="","",'3a. Bewertung der Leistungen'!N167))</f>
        <v/>
      </c>
      <c r="N157" t="str">
        <f>IF(J157="Nein","",IF($H157="","",'3a. Bewertung der Leistungen'!O167))</f>
        <v/>
      </c>
      <c r="O157" t="str">
        <f>IF(J157="Nein","",IF($H157="","",'3a. Bewertung der Leistungen'!P167))</f>
        <v/>
      </c>
      <c r="P157" t="str">
        <f>IF(J157="Nein","",IF($H157="","",'3a. Bewertung der Leistungen'!Q167))</f>
        <v/>
      </c>
      <c r="Q157" t="str">
        <f>IF(J157="Nein","",IF($H157="","",'3a. Bewertung der Leistungen'!R167))</f>
        <v/>
      </c>
      <c r="R157" t="str">
        <f>IF(J157="Nein","",IF($H157="","",'3a. Bewertung der Leistungen'!S167))</f>
        <v/>
      </c>
      <c r="S157" t="str">
        <f>IF(J157="Nein","",IF($H157="","",'3a. Bewertung der Leistungen'!T167))</f>
        <v/>
      </c>
      <c r="T157" t="str">
        <f>IF(J157="Nein","",IF($H157="","",'3a. Bewertung der Leistungen'!U167))</f>
        <v/>
      </c>
      <c r="U157" t="str">
        <f>IF(J157="Nein","",IF($H157="","",'3a. Bewertung der Leistungen'!V167))</f>
        <v/>
      </c>
      <c r="V157" t="str">
        <f>IF(J157="Nein","",IF($H157="","",'3a. Bewertung der Leistungen'!X167))</f>
        <v/>
      </c>
      <c r="W157" t="str">
        <f>IF($H157="","",'3a. Bewertung der Leistungen'!Z167)</f>
        <v/>
      </c>
      <c r="Y157" t="str">
        <f>IF('3b. Individualkosten'!L163="","",'3b. Individualkosten'!L163)</f>
        <v/>
      </c>
      <c r="Z157" s="32" t="str">
        <f>IF('3b. Individualkosten'!M163="","",'3b. Individualkosten'!M163)</f>
        <v/>
      </c>
      <c r="AA157" s="33" t="str">
        <f>IF('3b. Individualkosten'!N163="","",'3b. Individualkosten'!N163)</f>
        <v/>
      </c>
      <c r="AB157" s="33" t="str">
        <f>IF('3b. Individualkosten'!O163="","",'3b. Individualkosten'!O163)</f>
        <v/>
      </c>
      <c r="AC157" s="32">
        <f>IF('3b. Individualkosten'!P163="","",'3b. Individualkosten'!P163)</f>
        <v>0</v>
      </c>
      <c r="AD157" s="32">
        <f>IF('3b. Individualkosten'!Q163="","",'3b. Individualkosten'!Q163)</f>
        <v>0</v>
      </c>
      <c r="AE157" s="32" t="str">
        <f>IF('3b. Individualkosten'!R163="","",'3b. Individualkosten'!R163)</f>
        <v/>
      </c>
      <c r="AF157" s="32">
        <f>IF('3b. Individualkosten'!S163="","",'3b. Individualkosten'!S163)</f>
        <v>0</v>
      </c>
      <c r="AG157" s="32" t="str">
        <f>IF('3b. Individualkosten'!T163="","",'3b. Individualkosten'!T163)</f>
        <v/>
      </c>
      <c r="AH157" s="32">
        <f>IF('3b. Individualkosten'!U163="","",'3b. Individualkosten'!U163)</f>
        <v>0</v>
      </c>
      <c r="AI157" s="32" t="str">
        <f>IF('3b. Individualkosten'!V163="","",'3b. Individualkosten'!V163)</f>
        <v/>
      </c>
      <c r="AJ157" s="32">
        <f>IF('3b. Individualkosten'!W163="","",'3b. Individualkosten'!W163)</f>
        <v>0</v>
      </c>
      <c r="AK157" s="32">
        <f>IF('3b. Individualkosten'!X163="","",'3b. Individualkosten'!X163)</f>
        <v>0</v>
      </c>
      <c r="AL157" s="32" t="str">
        <f>IF('3b. Individualkosten'!Y163="","",'3b. Individualkosten'!Y163)</f>
        <v/>
      </c>
      <c r="AM157" s="32" t="str">
        <f>IF('3b. Individualkosten'!Z163="","",'3b. Individualkosten'!Z163)</f>
        <v/>
      </c>
      <c r="AN157" s="32" t="str">
        <f>IF('3b. Individualkosten'!AB163="","",'3b. Individualkosten'!AB163)</f>
        <v/>
      </c>
      <c r="AP157" s="34" t="str">
        <f>IF('4.2 Mitnutzungsquote'!K164="","",'4.2 Mitnutzungsquote'!M164)</f>
        <v/>
      </c>
      <c r="AQ157" s="34" t="str">
        <f>IF('4.2 Mitnutzungsquote'!$K164="","",'4.2 Mitnutzungsquote'!N164)</f>
        <v/>
      </c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X157" t="str">
        <f>IF('5. Bündelung zu Paketen'!$H183="","",IF('5. Bündelung zu Paketen'!$E$9="Nein","Ohne Paket",'5. Bündelung zu Paketen'!M183))</f>
        <v/>
      </c>
      <c r="BY157" t="str">
        <f>IF('5. Bündelung zu Paketen'!$H183="","",'5. Bündelung zu Paketen'!N183)</f>
        <v/>
      </c>
      <c r="BZ157" t="str">
        <f>IF('5. Bündelung zu Paketen'!P183="","",'5. Bündelung zu Paketen'!P183)</f>
        <v/>
      </c>
      <c r="CB157" s="34" t="str">
        <f t="shared" si="4"/>
        <v/>
      </c>
      <c r="CC157" s="38" t="str">
        <f t="shared" si="5"/>
        <v/>
      </c>
    </row>
    <row r="158" spans="1:81" x14ac:dyDescent="0.3">
      <c r="A158">
        <v>151</v>
      </c>
      <c r="B158" t="str">
        <f>IF('2. Erfassung der Leistungen'!B162="","",'2. Erfassung der Leistungen'!B162)</f>
        <v/>
      </c>
      <c r="C158" t="str">
        <f>IF('2. Erfassung der Leistungen'!C162="","",'2. Erfassung der Leistungen'!C162)</f>
        <v/>
      </c>
      <c r="D158" t="str">
        <f>IF('2. Erfassung der Leistungen'!E162="","",'2. Erfassung der Leistungen'!E162)</f>
        <v/>
      </c>
      <c r="E158" t="str">
        <f>IF('2. Erfassung der Leistungen'!F162="","",'2. Erfassung der Leistungen'!F162)</f>
        <v/>
      </c>
      <c r="F158" t="str">
        <f>IF('2. Erfassung der Leistungen'!G162="","",'2. Erfassung der Leistungen'!G162)</f>
        <v/>
      </c>
      <c r="G158" t="str">
        <f>IF('2. Erfassung der Leistungen'!H162="","",'2. Erfassung der Leistungen'!H162)</f>
        <v/>
      </c>
      <c r="H158" t="str">
        <f>IF(D158="","",IF('2. Erfassung der Leistungen'!I162="","",'2. Erfassung der Leistungen'!I162))</f>
        <v/>
      </c>
      <c r="J158" t="str">
        <f>IF($H158="","",'3a. Bewertung der Leistungen'!J168)</f>
        <v/>
      </c>
      <c r="K158" t="str">
        <f>IF(J158="Nein","",IF($H158="","",'3a. Bewertung der Leistungen'!L168))</f>
        <v/>
      </c>
      <c r="L158" t="str">
        <f>IF(J158="Nein","",IF($H158="","",'3a. Bewertung der Leistungen'!M168))</f>
        <v/>
      </c>
      <c r="M158" t="str">
        <f>IF(J158="Nein","",IF($H158="","",'3a. Bewertung der Leistungen'!N168))</f>
        <v/>
      </c>
      <c r="N158" t="str">
        <f>IF(J158="Nein","",IF($H158="","",'3a. Bewertung der Leistungen'!O168))</f>
        <v/>
      </c>
      <c r="O158" t="str">
        <f>IF(J158="Nein","",IF($H158="","",'3a. Bewertung der Leistungen'!P168))</f>
        <v/>
      </c>
      <c r="P158" t="str">
        <f>IF(J158="Nein","",IF($H158="","",'3a. Bewertung der Leistungen'!Q168))</f>
        <v/>
      </c>
      <c r="Q158" t="str">
        <f>IF(J158="Nein","",IF($H158="","",'3a. Bewertung der Leistungen'!R168))</f>
        <v/>
      </c>
      <c r="R158" t="str">
        <f>IF(J158="Nein","",IF($H158="","",'3a. Bewertung der Leistungen'!S168))</f>
        <v/>
      </c>
      <c r="S158" t="str">
        <f>IF(J158="Nein","",IF($H158="","",'3a. Bewertung der Leistungen'!T168))</f>
        <v/>
      </c>
      <c r="T158" t="str">
        <f>IF(J158="Nein","",IF($H158="","",'3a. Bewertung der Leistungen'!U168))</f>
        <v/>
      </c>
      <c r="U158" t="str">
        <f>IF(J158="Nein","",IF($H158="","",'3a. Bewertung der Leistungen'!V168))</f>
        <v/>
      </c>
      <c r="V158" t="str">
        <f>IF(J158="Nein","",IF($H158="","",'3a. Bewertung der Leistungen'!X168))</f>
        <v/>
      </c>
      <c r="W158" t="str">
        <f>IF($H158="","",'3a. Bewertung der Leistungen'!Z168)</f>
        <v/>
      </c>
      <c r="Y158" t="str">
        <f>IF('3b. Individualkosten'!L164="","",'3b. Individualkosten'!L164)</f>
        <v/>
      </c>
      <c r="Z158" s="32" t="str">
        <f>IF('3b. Individualkosten'!M164="","",'3b. Individualkosten'!M164)</f>
        <v/>
      </c>
      <c r="AA158" s="33" t="str">
        <f>IF('3b. Individualkosten'!N164="","",'3b. Individualkosten'!N164)</f>
        <v/>
      </c>
      <c r="AB158" s="33" t="str">
        <f>IF('3b. Individualkosten'!O164="","",'3b. Individualkosten'!O164)</f>
        <v/>
      </c>
      <c r="AC158" s="32">
        <f>IF('3b. Individualkosten'!P164="","",'3b. Individualkosten'!P164)</f>
        <v>0</v>
      </c>
      <c r="AD158" s="32">
        <f>IF('3b. Individualkosten'!Q164="","",'3b. Individualkosten'!Q164)</f>
        <v>0</v>
      </c>
      <c r="AE158" s="32" t="str">
        <f>IF('3b. Individualkosten'!R164="","",'3b. Individualkosten'!R164)</f>
        <v/>
      </c>
      <c r="AF158" s="32">
        <f>IF('3b. Individualkosten'!S164="","",'3b. Individualkosten'!S164)</f>
        <v>0</v>
      </c>
      <c r="AG158" s="32" t="str">
        <f>IF('3b. Individualkosten'!T164="","",'3b. Individualkosten'!T164)</f>
        <v/>
      </c>
      <c r="AH158" s="32">
        <f>IF('3b. Individualkosten'!U164="","",'3b. Individualkosten'!U164)</f>
        <v>0</v>
      </c>
      <c r="AI158" s="32" t="str">
        <f>IF('3b. Individualkosten'!V164="","",'3b. Individualkosten'!V164)</f>
        <v/>
      </c>
      <c r="AJ158" s="32">
        <f>IF('3b. Individualkosten'!W164="","",'3b. Individualkosten'!W164)</f>
        <v>0</v>
      </c>
      <c r="AK158" s="32">
        <f>IF('3b. Individualkosten'!X164="","",'3b. Individualkosten'!X164)</f>
        <v>0</v>
      </c>
      <c r="AL158" s="32" t="str">
        <f>IF('3b. Individualkosten'!Y164="","",'3b. Individualkosten'!Y164)</f>
        <v/>
      </c>
      <c r="AM158" s="32" t="str">
        <f>IF('3b. Individualkosten'!Z164="","",'3b. Individualkosten'!Z164)</f>
        <v/>
      </c>
      <c r="AN158" s="32" t="str">
        <f>IF('3b. Individualkosten'!AB164="","",'3b. Individualkosten'!AB164)</f>
        <v/>
      </c>
      <c r="AP158" s="34" t="str">
        <f>IF('4.2 Mitnutzungsquote'!K165="","",'4.2 Mitnutzungsquote'!M165)</f>
        <v/>
      </c>
      <c r="AQ158" s="34" t="str">
        <f>IF('4.2 Mitnutzungsquote'!$K165="","",'4.2 Mitnutzungsquote'!N165)</f>
        <v/>
      </c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X158" t="str">
        <f>IF('5. Bündelung zu Paketen'!$H184="","",IF('5. Bündelung zu Paketen'!$E$9="Nein","Ohne Paket",'5. Bündelung zu Paketen'!M184))</f>
        <v/>
      </c>
      <c r="BY158" t="str">
        <f>IF('5. Bündelung zu Paketen'!$H184="","",'5. Bündelung zu Paketen'!N184)</f>
        <v/>
      </c>
      <c r="BZ158" t="str">
        <f>IF('5. Bündelung zu Paketen'!P184="","",'5. Bündelung zu Paketen'!P184)</f>
        <v/>
      </c>
      <c r="CB158" s="34" t="str">
        <f t="shared" si="4"/>
        <v/>
      </c>
      <c r="CC158" s="38" t="str">
        <f t="shared" si="5"/>
        <v/>
      </c>
    </row>
    <row r="159" spans="1:81" x14ac:dyDescent="0.3">
      <c r="A159">
        <v>152</v>
      </c>
      <c r="B159" t="str">
        <f>IF('2. Erfassung der Leistungen'!B163="","",'2. Erfassung der Leistungen'!B163)</f>
        <v/>
      </c>
      <c r="C159" t="str">
        <f>IF('2. Erfassung der Leistungen'!C163="","",'2. Erfassung der Leistungen'!C163)</f>
        <v/>
      </c>
      <c r="D159" t="str">
        <f>IF('2. Erfassung der Leistungen'!E163="","",'2. Erfassung der Leistungen'!E163)</f>
        <v/>
      </c>
      <c r="E159" t="str">
        <f>IF('2. Erfassung der Leistungen'!F163="","",'2. Erfassung der Leistungen'!F163)</f>
        <v/>
      </c>
      <c r="F159" t="str">
        <f>IF('2. Erfassung der Leistungen'!G163="","",'2. Erfassung der Leistungen'!G163)</f>
        <v/>
      </c>
      <c r="G159" t="str">
        <f>IF('2. Erfassung der Leistungen'!H163="","",'2. Erfassung der Leistungen'!H163)</f>
        <v/>
      </c>
      <c r="H159" t="str">
        <f>IF(D159="","",IF('2. Erfassung der Leistungen'!I163="","",'2. Erfassung der Leistungen'!I163))</f>
        <v/>
      </c>
      <c r="J159" t="str">
        <f>IF($H159="","",'3a. Bewertung der Leistungen'!J169)</f>
        <v/>
      </c>
      <c r="K159" t="str">
        <f>IF(J159="Nein","",IF($H159="","",'3a. Bewertung der Leistungen'!L169))</f>
        <v/>
      </c>
      <c r="L159" t="str">
        <f>IF(J159="Nein","",IF($H159="","",'3a. Bewertung der Leistungen'!M169))</f>
        <v/>
      </c>
      <c r="M159" t="str">
        <f>IF(J159="Nein","",IF($H159="","",'3a. Bewertung der Leistungen'!N169))</f>
        <v/>
      </c>
      <c r="N159" t="str">
        <f>IF(J159="Nein","",IF($H159="","",'3a. Bewertung der Leistungen'!O169))</f>
        <v/>
      </c>
      <c r="O159" t="str">
        <f>IF(J159="Nein","",IF($H159="","",'3a. Bewertung der Leistungen'!P169))</f>
        <v/>
      </c>
      <c r="P159" t="str">
        <f>IF(J159="Nein","",IF($H159="","",'3a. Bewertung der Leistungen'!Q169))</f>
        <v/>
      </c>
      <c r="Q159" t="str">
        <f>IF(J159="Nein","",IF($H159="","",'3a. Bewertung der Leistungen'!R169))</f>
        <v/>
      </c>
      <c r="R159" t="str">
        <f>IF(J159="Nein","",IF($H159="","",'3a. Bewertung der Leistungen'!S169))</f>
        <v/>
      </c>
      <c r="S159" t="str">
        <f>IF(J159="Nein","",IF($H159="","",'3a. Bewertung der Leistungen'!T169))</f>
        <v/>
      </c>
      <c r="T159" t="str">
        <f>IF(J159="Nein","",IF($H159="","",'3a. Bewertung der Leistungen'!U169))</f>
        <v/>
      </c>
      <c r="U159" t="str">
        <f>IF(J159="Nein","",IF($H159="","",'3a. Bewertung der Leistungen'!V169))</f>
        <v/>
      </c>
      <c r="V159" t="str">
        <f>IF(J159="Nein","",IF($H159="","",'3a. Bewertung der Leistungen'!X169))</f>
        <v/>
      </c>
      <c r="W159" t="str">
        <f>IF($H159="","",'3a. Bewertung der Leistungen'!Z169)</f>
        <v/>
      </c>
      <c r="Y159" t="str">
        <f>IF('3b. Individualkosten'!L165="","",'3b. Individualkosten'!L165)</f>
        <v/>
      </c>
      <c r="Z159" s="32" t="str">
        <f>IF('3b. Individualkosten'!M165="","",'3b. Individualkosten'!M165)</f>
        <v/>
      </c>
      <c r="AA159" s="33" t="str">
        <f>IF('3b. Individualkosten'!N165="","",'3b. Individualkosten'!N165)</f>
        <v/>
      </c>
      <c r="AB159" s="33" t="str">
        <f>IF('3b. Individualkosten'!O165="","",'3b. Individualkosten'!O165)</f>
        <v/>
      </c>
      <c r="AC159" s="32">
        <f>IF('3b. Individualkosten'!P165="","",'3b. Individualkosten'!P165)</f>
        <v>0</v>
      </c>
      <c r="AD159" s="32">
        <f>IF('3b. Individualkosten'!Q165="","",'3b. Individualkosten'!Q165)</f>
        <v>0</v>
      </c>
      <c r="AE159" s="32" t="str">
        <f>IF('3b. Individualkosten'!R165="","",'3b. Individualkosten'!R165)</f>
        <v/>
      </c>
      <c r="AF159" s="32">
        <f>IF('3b. Individualkosten'!S165="","",'3b. Individualkosten'!S165)</f>
        <v>0</v>
      </c>
      <c r="AG159" s="32" t="str">
        <f>IF('3b. Individualkosten'!T165="","",'3b. Individualkosten'!T165)</f>
        <v/>
      </c>
      <c r="AH159" s="32">
        <f>IF('3b. Individualkosten'!U165="","",'3b. Individualkosten'!U165)</f>
        <v>0</v>
      </c>
      <c r="AI159" s="32" t="str">
        <f>IF('3b. Individualkosten'!V165="","",'3b. Individualkosten'!V165)</f>
        <v/>
      </c>
      <c r="AJ159" s="32">
        <f>IF('3b. Individualkosten'!W165="","",'3b. Individualkosten'!W165)</f>
        <v>0</v>
      </c>
      <c r="AK159" s="32">
        <f>IF('3b. Individualkosten'!X165="","",'3b. Individualkosten'!X165)</f>
        <v>0</v>
      </c>
      <c r="AL159" s="32" t="str">
        <f>IF('3b. Individualkosten'!Y165="","",'3b. Individualkosten'!Y165)</f>
        <v/>
      </c>
      <c r="AM159" s="32" t="str">
        <f>IF('3b. Individualkosten'!Z165="","",'3b. Individualkosten'!Z165)</f>
        <v/>
      </c>
      <c r="AN159" s="32" t="str">
        <f>IF('3b. Individualkosten'!AB165="","",'3b. Individualkosten'!AB165)</f>
        <v/>
      </c>
      <c r="AP159" s="34" t="str">
        <f>IF('4.2 Mitnutzungsquote'!K166="","",'4.2 Mitnutzungsquote'!M166)</f>
        <v/>
      </c>
      <c r="AQ159" s="34" t="str">
        <f>IF('4.2 Mitnutzungsquote'!$K166="","",'4.2 Mitnutzungsquote'!N166)</f>
        <v/>
      </c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X159" t="str">
        <f>IF('5. Bündelung zu Paketen'!$H185="","",IF('5. Bündelung zu Paketen'!$E$9="Nein","Ohne Paket",'5. Bündelung zu Paketen'!M185))</f>
        <v/>
      </c>
      <c r="BY159" t="str">
        <f>IF('5. Bündelung zu Paketen'!$H185="","",'5. Bündelung zu Paketen'!N185)</f>
        <v/>
      </c>
      <c r="BZ159" t="str">
        <f>IF('5. Bündelung zu Paketen'!P185="","",'5. Bündelung zu Paketen'!P185)</f>
        <v/>
      </c>
      <c r="CB159" s="34" t="str">
        <f t="shared" si="4"/>
        <v/>
      </c>
      <c r="CC159" s="38" t="str">
        <f t="shared" si="5"/>
        <v/>
      </c>
    </row>
    <row r="160" spans="1:81" x14ac:dyDescent="0.3">
      <c r="A160">
        <v>153</v>
      </c>
      <c r="B160" t="str">
        <f>IF('2. Erfassung der Leistungen'!B164="","",'2. Erfassung der Leistungen'!B164)</f>
        <v/>
      </c>
      <c r="C160" t="str">
        <f>IF('2. Erfassung der Leistungen'!C164="","",'2. Erfassung der Leistungen'!C164)</f>
        <v/>
      </c>
      <c r="D160" t="str">
        <f>IF('2. Erfassung der Leistungen'!E164="","",'2. Erfassung der Leistungen'!E164)</f>
        <v/>
      </c>
      <c r="E160" t="str">
        <f>IF('2. Erfassung der Leistungen'!F164="","",'2. Erfassung der Leistungen'!F164)</f>
        <v/>
      </c>
      <c r="F160" t="str">
        <f>IF('2. Erfassung der Leistungen'!G164="","",'2. Erfassung der Leistungen'!G164)</f>
        <v/>
      </c>
      <c r="G160" t="str">
        <f>IF('2. Erfassung der Leistungen'!H164="","",'2. Erfassung der Leistungen'!H164)</f>
        <v/>
      </c>
      <c r="H160" t="str">
        <f>IF(D160="","",IF('2. Erfassung der Leistungen'!I164="","",'2. Erfassung der Leistungen'!I164))</f>
        <v/>
      </c>
      <c r="J160" t="str">
        <f>IF($H160="","",'3a. Bewertung der Leistungen'!J170)</f>
        <v/>
      </c>
      <c r="K160" t="str">
        <f>IF(J160="Nein","",IF($H160="","",'3a. Bewertung der Leistungen'!L170))</f>
        <v/>
      </c>
      <c r="L160" t="str">
        <f>IF(J160="Nein","",IF($H160="","",'3a. Bewertung der Leistungen'!M170))</f>
        <v/>
      </c>
      <c r="M160" t="str">
        <f>IF(J160="Nein","",IF($H160="","",'3a. Bewertung der Leistungen'!N170))</f>
        <v/>
      </c>
      <c r="N160" t="str">
        <f>IF(J160="Nein","",IF($H160="","",'3a. Bewertung der Leistungen'!O170))</f>
        <v/>
      </c>
      <c r="O160" t="str">
        <f>IF(J160="Nein","",IF($H160="","",'3a. Bewertung der Leistungen'!P170))</f>
        <v/>
      </c>
      <c r="P160" t="str">
        <f>IF(J160="Nein","",IF($H160="","",'3a. Bewertung der Leistungen'!Q170))</f>
        <v/>
      </c>
      <c r="Q160" t="str">
        <f>IF(J160="Nein","",IF($H160="","",'3a. Bewertung der Leistungen'!R170))</f>
        <v/>
      </c>
      <c r="R160" t="str">
        <f>IF(J160="Nein","",IF($H160="","",'3a. Bewertung der Leistungen'!S170))</f>
        <v/>
      </c>
      <c r="S160" t="str">
        <f>IF(J160="Nein","",IF($H160="","",'3a. Bewertung der Leistungen'!T170))</f>
        <v/>
      </c>
      <c r="T160" t="str">
        <f>IF(J160="Nein","",IF($H160="","",'3a. Bewertung der Leistungen'!U170))</f>
        <v/>
      </c>
      <c r="U160" t="str">
        <f>IF(J160="Nein","",IF($H160="","",'3a. Bewertung der Leistungen'!V170))</f>
        <v/>
      </c>
      <c r="V160" t="str">
        <f>IF(J160="Nein","",IF($H160="","",'3a. Bewertung der Leistungen'!X170))</f>
        <v/>
      </c>
      <c r="W160" t="str">
        <f>IF($H160="","",'3a. Bewertung der Leistungen'!Z170)</f>
        <v/>
      </c>
      <c r="Y160" t="str">
        <f>IF('3b. Individualkosten'!L166="","",'3b. Individualkosten'!L166)</f>
        <v/>
      </c>
      <c r="Z160" s="32" t="str">
        <f>IF('3b. Individualkosten'!M166="","",'3b. Individualkosten'!M166)</f>
        <v/>
      </c>
      <c r="AA160" s="33" t="str">
        <f>IF('3b. Individualkosten'!N166="","",'3b. Individualkosten'!N166)</f>
        <v/>
      </c>
      <c r="AB160" s="33" t="str">
        <f>IF('3b. Individualkosten'!O166="","",'3b. Individualkosten'!O166)</f>
        <v/>
      </c>
      <c r="AC160" s="32">
        <f>IF('3b. Individualkosten'!P166="","",'3b. Individualkosten'!P166)</f>
        <v>0</v>
      </c>
      <c r="AD160" s="32">
        <f>IF('3b. Individualkosten'!Q166="","",'3b. Individualkosten'!Q166)</f>
        <v>0</v>
      </c>
      <c r="AE160" s="32" t="str">
        <f>IF('3b. Individualkosten'!R166="","",'3b. Individualkosten'!R166)</f>
        <v/>
      </c>
      <c r="AF160" s="32">
        <f>IF('3b. Individualkosten'!S166="","",'3b. Individualkosten'!S166)</f>
        <v>0</v>
      </c>
      <c r="AG160" s="32" t="str">
        <f>IF('3b. Individualkosten'!T166="","",'3b. Individualkosten'!T166)</f>
        <v/>
      </c>
      <c r="AH160" s="32">
        <f>IF('3b. Individualkosten'!U166="","",'3b. Individualkosten'!U166)</f>
        <v>0</v>
      </c>
      <c r="AI160" s="32" t="str">
        <f>IF('3b. Individualkosten'!V166="","",'3b. Individualkosten'!V166)</f>
        <v/>
      </c>
      <c r="AJ160" s="32">
        <f>IF('3b. Individualkosten'!W166="","",'3b. Individualkosten'!W166)</f>
        <v>0</v>
      </c>
      <c r="AK160" s="32">
        <f>IF('3b. Individualkosten'!X166="","",'3b. Individualkosten'!X166)</f>
        <v>0</v>
      </c>
      <c r="AL160" s="32" t="str">
        <f>IF('3b. Individualkosten'!Y166="","",'3b. Individualkosten'!Y166)</f>
        <v/>
      </c>
      <c r="AM160" s="32" t="str">
        <f>IF('3b. Individualkosten'!Z166="","",'3b. Individualkosten'!Z166)</f>
        <v/>
      </c>
      <c r="AN160" s="32" t="str">
        <f>IF('3b. Individualkosten'!AB166="","",'3b. Individualkosten'!AB166)</f>
        <v/>
      </c>
      <c r="AP160" s="34" t="str">
        <f>IF('4.2 Mitnutzungsquote'!K167="","",'4.2 Mitnutzungsquote'!M167)</f>
        <v/>
      </c>
      <c r="AQ160" s="34" t="str">
        <f>IF('4.2 Mitnutzungsquote'!$K167="","",'4.2 Mitnutzungsquote'!N167)</f>
        <v/>
      </c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X160" t="str">
        <f>IF('5. Bündelung zu Paketen'!$H186="","",IF('5. Bündelung zu Paketen'!$E$9="Nein","Ohne Paket",'5. Bündelung zu Paketen'!M186))</f>
        <v/>
      </c>
      <c r="BY160" t="str">
        <f>IF('5. Bündelung zu Paketen'!$H186="","",'5. Bündelung zu Paketen'!N186)</f>
        <v/>
      </c>
      <c r="BZ160" t="str">
        <f>IF('5. Bündelung zu Paketen'!P186="","",'5. Bündelung zu Paketen'!P186)</f>
        <v/>
      </c>
      <c r="CB160" s="34" t="str">
        <f t="shared" si="4"/>
        <v/>
      </c>
      <c r="CC160" s="38" t="str">
        <f t="shared" si="5"/>
        <v/>
      </c>
    </row>
    <row r="161" spans="1:81" x14ac:dyDescent="0.3">
      <c r="A161">
        <v>154</v>
      </c>
      <c r="B161" t="str">
        <f>IF('2. Erfassung der Leistungen'!B165="","",'2. Erfassung der Leistungen'!B165)</f>
        <v/>
      </c>
      <c r="C161" t="str">
        <f>IF('2. Erfassung der Leistungen'!C165="","",'2. Erfassung der Leistungen'!C165)</f>
        <v/>
      </c>
      <c r="D161" t="str">
        <f>IF('2. Erfassung der Leistungen'!E165="","",'2. Erfassung der Leistungen'!E165)</f>
        <v/>
      </c>
      <c r="E161" t="str">
        <f>IF('2. Erfassung der Leistungen'!F165="","",'2. Erfassung der Leistungen'!F165)</f>
        <v/>
      </c>
      <c r="F161" t="str">
        <f>IF('2. Erfassung der Leistungen'!G165="","",'2. Erfassung der Leistungen'!G165)</f>
        <v/>
      </c>
      <c r="G161" t="str">
        <f>IF('2. Erfassung der Leistungen'!H165="","",'2. Erfassung der Leistungen'!H165)</f>
        <v/>
      </c>
      <c r="H161" t="str">
        <f>IF(D161="","",IF('2. Erfassung der Leistungen'!I165="","",'2. Erfassung der Leistungen'!I165))</f>
        <v/>
      </c>
      <c r="J161" t="str">
        <f>IF($H161="","",'3a. Bewertung der Leistungen'!J171)</f>
        <v/>
      </c>
      <c r="K161" t="str">
        <f>IF(J161="Nein","",IF($H161="","",'3a. Bewertung der Leistungen'!L171))</f>
        <v/>
      </c>
      <c r="L161" t="str">
        <f>IF(J161="Nein","",IF($H161="","",'3a. Bewertung der Leistungen'!M171))</f>
        <v/>
      </c>
      <c r="M161" t="str">
        <f>IF(J161="Nein","",IF($H161="","",'3a. Bewertung der Leistungen'!N171))</f>
        <v/>
      </c>
      <c r="N161" t="str">
        <f>IF(J161="Nein","",IF($H161="","",'3a. Bewertung der Leistungen'!O171))</f>
        <v/>
      </c>
      <c r="O161" t="str">
        <f>IF(J161="Nein","",IF($H161="","",'3a. Bewertung der Leistungen'!P171))</f>
        <v/>
      </c>
      <c r="P161" t="str">
        <f>IF(J161="Nein","",IF($H161="","",'3a. Bewertung der Leistungen'!Q171))</f>
        <v/>
      </c>
      <c r="Q161" t="str">
        <f>IF(J161="Nein","",IF($H161="","",'3a. Bewertung der Leistungen'!R171))</f>
        <v/>
      </c>
      <c r="R161" t="str">
        <f>IF(J161="Nein","",IF($H161="","",'3a. Bewertung der Leistungen'!S171))</f>
        <v/>
      </c>
      <c r="S161" t="str">
        <f>IF(J161="Nein","",IF($H161="","",'3a. Bewertung der Leistungen'!T171))</f>
        <v/>
      </c>
      <c r="T161" t="str">
        <f>IF(J161="Nein","",IF($H161="","",'3a. Bewertung der Leistungen'!U171))</f>
        <v/>
      </c>
      <c r="U161" t="str">
        <f>IF(J161="Nein","",IF($H161="","",'3a. Bewertung der Leistungen'!V171))</f>
        <v/>
      </c>
      <c r="V161" t="str">
        <f>IF(J161="Nein","",IF($H161="","",'3a. Bewertung der Leistungen'!X171))</f>
        <v/>
      </c>
      <c r="W161" t="str">
        <f>IF($H161="","",'3a. Bewertung der Leistungen'!Z171)</f>
        <v/>
      </c>
      <c r="Y161" t="str">
        <f>IF('3b. Individualkosten'!L167="","",'3b. Individualkosten'!L167)</f>
        <v/>
      </c>
      <c r="Z161" s="32" t="str">
        <f>IF('3b. Individualkosten'!M167="","",'3b. Individualkosten'!M167)</f>
        <v/>
      </c>
      <c r="AA161" s="33" t="str">
        <f>IF('3b. Individualkosten'!N167="","",'3b. Individualkosten'!N167)</f>
        <v/>
      </c>
      <c r="AB161" s="33" t="str">
        <f>IF('3b. Individualkosten'!O167="","",'3b. Individualkosten'!O167)</f>
        <v/>
      </c>
      <c r="AC161" s="32">
        <f>IF('3b. Individualkosten'!P167="","",'3b. Individualkosten'!P167)</f>
        <v>0</v>
      </c>
      <c r="AD161" s="32">
        <f>IF('3b. Individualkosten'!Q167="","",'3b. Individualkosten'!Q167)</f>
        <v>0</v>
      </c>
      <c r="AE161" s="32" t="str">
        <f>IF('3b. Individualkosten'!R167="","",'3b. Individualkosten'!R167)</f>
        <v/>
      </c>
      <c r="AF161" s="32">
        <f>IF('3b. Individualkosten'!S167="","",'3b. Individualkosten'!S167)</f>
        <v>0</v>
      </c>
      <c r="AG161" s="32" t="str">
        <f>IF('3b. Individualkosten'!T167="","",'3b. Individualkosten'!T167)</f>
        <v/>
      </c>
      <c r="AH161" s="32">
        <f>IF('3b. Individualkosten'!U167="","",'3b. Individualkosten'!U167)</f>
        <v>0</v>
      </c>
      <c r="AI161" s="32" t="str">
        <f>IF('3b. Individualkosten'!V167="","",'3b. Individualkosten'!V167)</f>
        <v/>
      </c>
      <c r="AJ161" s="32">
        <f>IF('3b. Individualkosten'!W167="","",'3b. Individualkosten'!W167)</f>
        <v>0</v>
      </c>
      <c r="AK161" s="32">
        <f>IF('3b. Individualkosten'!X167="","",'3b. Individualkosten'!X167)</f>
        <v>0</v>
      </c>
      <c r="AL161" s="32" t="str">
        <f>IF('3b. Individualkosten'!Y167="","",'3b. Individualkosten'!Y167)</f>
        <v/>
      </c>
      <c r="AM161" s="32" t="str">
        <f>IF('3b. Individualkosten'!Z167="","",'3b. Individualkosten'!Z167)</f>
        <v/>
      </c>
      <c r="AN161" s="32" t="str">
        <f>IF('3b. Individualkosten'!AB167="","",'3b. Individualkosten'!AB167)</f>
        <v/>
      </c>
      <c r="AP161" s="34" t="str">
        <f>IF('4.2 Mitnutzungsquote'!K168="","",'4.2 Mitnutzungsquote'!M168)</f>
        <v/>
      </c>
      <c r="AQ161" s="34" t="str">
        <f>IF('4.2 Mitnutzungsquote'!$K168="","",'4.2 Mitnutzungsquote'!N168)</f>
        <v/>
      </c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X161" t="str">
        <f>IF('5. Bündelung zu Paketen'!$H187="","",IF('5. Bündelung zu Paketen'!$E$9="Nein","Ohne Paket",'5. Bündelung zu Paketen'!M187))</f>
        <v/>
      </c>
      <c r="BY161" t="str">
        <f>IF('5. Bündelung zu Paketen'!$H187="","",'5. Bündelung zu Paketen'!N187)</f>
        <v/>
      </c>
      <c r="BZ161" t="str">
        <f>IF('5. Bündelung zu Paketen'!P187="","",'5. Bündelung zu Paketen'!P187)</f>
        <v/>
      </c>
      <c r="CB161" s="34" t="str">
        <f t="shared" si="4"/>
        <v/>
      </c>
      <c r="CC161" s="38" t="str">
        <f t="shared" si="5"/>
        <v/>
      </c>
    </row>
    <row r="162" spans="1:81" x14ac:dyDescent="0.3">
      <c r="A162">
        <v>155</v>
      </c>
      <c r="B162" t="str">
        <f>IF('2. Erfassung der Leistungen'!B166="","",'2. Erfassung der Leistungen'!B166)</f>
        <v/>
      </c>
      <c r="C162" t="str">
        <f>IF('2. Erfassung der Leistungen'!C166="","",'2. Erfassung der Leistungen'!C166)</f>
        <v/>
      </c>
      <c r="D162" t="str">
        <f>IF('2. Erfassung der Leistungen'!E166="","",'2. Erfassung der Leistungen'!E166)</f>
        <v/>
      </c>
      <c r="E162" t="str">
        <f>IF('2. Erfassung der Leistungen'!F166="","",'2. Erfassung der Leistungen'!F166)</f>
        <v/>
      </c>
      <c r="F162" t="str">
        <f>IF('2. Erfassung der Leistungen'!G166="","",'2. Erfassung der Leistungen'!G166)</f>
        <v/>
      </c>
      <c r="G162" t="str">
        <f>IF('2. Erfassung der Leistungen'!H166="","",'2. Erfassung der Leistungen'!H166)</f>
        <v/>
      </c>
      <c r="H162" t="str">
        <f>IF(D162="","",IF('2. Erfassung der Leistungen'!I166="","",'2. Erfassung der Leistungen'!I166))</f>
        <v/>
      </c>
      <c r="J162" t="str">
        <f>IF($H162="","",'3a. Bewertung der Leistungen'!J172)</f>
        <v/>
      </c>
      <c r="K162" t="str">
        <f>IF(J162="Nein","",IF($H162="","",'3a. Bewertung der Leistungen'!L172))</f>
        <v/>
      </c>
      <c r="L162" t="str">
        <f>IF(J162="Nein","",IF($H162="","",'3a. Bewertung der Leistungen'!M172))</f>
        <v/>
      </c>
      <c r="M162" t="str">
        <f>IF(J162="Nein","",IF($H162="","",'3a. Bewertung der Leistungen'!N172))</f>
        <v/>
      </c>
      <c r="N162" t="str">
        <f>IF(J162="Nein","",IF($H162="","",'3a. Bewertung der Leistungen'!O172))</f>
        <v/>
      </c>
      <c r="O162" t="str">
        <f>IF(J162="Nein","",IF($H162="","",'3a. Bewertung der Leistungen'!P172))</f>
        <v/>
      </c>
      <c r="P162" t="str">
        <f>IF(J162="Nein","",IF($H162="","",'3a. Bewertung der Leistungen'!Q172))</f>
        <v/>
      </c>
      <c r="Q162" t="str">
        <f>IF(J162="Nein","",IF($H162="","",'3a. Bewertung der Leistungen'!R172))</f>
        <v/>
      </c>
      <c r="R162" t="str">
        <f>IF(J162="Nein","",IF($H162="","",'3a. Bewertung der Leistungen'!S172))</f>
        <v/>
      </c>
      <c r="S162" t="str">
        <f>IF(J162="Nein","",IF($H162="","",'3a. Bewertung der Leistungen'!T172))</f>
        <v/>
      </c>
      <c r="T162" t="str">
        <f>IF(J162="Nein","",IF($H162="","",'3a. Bewertung der Leistungen'!U172))</f>
        <v/>
      </c>
      <c r="U162" t="str">
        <f>IF(J162="Nein","",IF($H162="","",'3a. Bewertung der Leistungen'!V172))</f>
        <v/>
      </c>
      <c r="V162" t="str">
        <f>IF(J162="Nein","",IF($H162="","",'3a. Bewertung der Leistungen'!X172))</f>
        <v/>
      </c>
      <c r="W162" t="str">
        <f>IF($H162="","",'3a. Bewertung der Leistungen'!Z172)</f>
        <v/>
      </c>
      <c r="Y162" t="str">
        <f>IF('3b. Individualkosten'!L168="","",'3b. Individualkosten'!L168)</f>
        <v/>
      </c>
      <c r="Z162" s="32" t="str">
        <f>IF('3b. Individualkosten'!M168="","",'3b. Individualkosten'!M168)</f>
        <v/>
      </c>
      <c r="AA162" s="33" t="str">
        <f>IF('3b. Individualkosten'!N168="","",'3b. Individualkosten'!N168)</f>
        <v/>
      </c>
      <c r="AB162" s="33" t="str">
        <f>IF('3b. Individualkosten'!O168="","",'3b. Individualkosten'!O168)</f>
        <v/>
      </c>
      <c r="AC162" s="32">
        <f>IF('3b. Individualkosten'!P168="","",'3b. Individualkosten'!P168)</f>
        <v>0</v>
      </c>
      <c r="AD162" s="32">
        <f>IF('3b. Individualkosten'!Q168="","",'3b. Individualkosten'!Q168)</f>
        <v>0</v>
      </c>
      <c r="AE162" s="32" t="str">
        <f>IF('3b. Individualkosten'!R168="","",'3b. Individualkosten'!R168)</f>
        <v/>
      </c>
      <c r="AF162" s="32">
        <f>IF('3b. Individualkosten'!S168="","",'3b. Individualkosten'!S168)</f>
        <v>0</v>
      </c>
      <c r="AG162" s="32" t="str">
        <f>IF('3b. Individualkosten'!T168="","",'3b. Individualkosten'!T168)</f>
        <v/>
      </c>
      <c r="AH162" s="32">
        <f>IF('3b. Individualkosten'!U168="","",'3b. Individualkosten'!U168)</f>
        <v>0</v>
      </c>
      <c r="AI162" s="32" t="str">
        <f>IF('3b. Individualkosten'!V168="","",'3b. Individualkosten'!V168)</f>
        <v/>
      </c>
      <c r="AJ162" s="32">
        <f>IF('3b. Individualkosten'!W168="","",'3b. Individualkosten'!W168)</f>
        <v>0</v>
      </c>
      <c r="AK162" s="32">
        <f>IF('3b. Individualkosten'!X168="","",'3b. Individualkosten'!X168)</f>
        <v>0</v>
      </c>
      <c r="AL162" s="32" t="str">
        <f>IF('3b. Individualkosten'!Y168="","",'3b. Individualkosten'!Y168)</f>
        <v/>
      </c>
      <c r="AM162" s="32" t="str">
        <f>IF('3b. Individualkosten'!Z168="","",'3b. Individualkosten'!Z168)</f>
        <v/>
      </c>
      <c r="AN162" s="32" t="str">
        <f>IF('3b. Individualkosten'!AB168="","",'3b. Individualkosten'!AB168)</f>
        <v/>
      </c>
      <c r="AP162" s="34" t="str">
        <f>IF('4.2 Mitnutzungsquote'!K169="","",'4.2 Mitnutzungsquote'!M169)</f>
        <v/>
      </c>
      <c r="AQ162" s="34" t="str">
        <f>IF('4.2 Mitnutzungsquote'!$K169="","",'4.2 Mitnutzungsquote'!N169)</f>
        <v/>
      </c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X162" t="str">
        <f>IF('5. Bündelung zu Paketen'!$H188="","",IF('5. Bündelung zu Paketen'!$E$9="Nein","Ohne Paket",'5. Bündelung zu Paketen'!M188))</f>
        <v/>
      </c>
      <c r="BY162" t="str">
        <f>IF('5. Bündelung zu Paketen'!$H188="","",'5. Bündelung zu Paketen'!N188)</f>
        <v/>
      </c>
      <c r="BZ162" t="str">
        <f>IF('5. Bündelung zu Paketen'!P188="","",'5. Bündelung zu Paketen'!P188)</f>
        <v/>
      </c>
      <c r="CB162" s="34" t="str">
        <f t="shared" si="4"/>
        <v/>
      </c>
      <c r="CC162" s="38" t="str">
        <f t="shared" si="5"/>
        <v/>
      </c>
    </row>
    <row r="163" spans="1:81" x14ac:dyDescent="0.3">
      <c r="A163">
        <v>156</v>
      </c>
      <c r="B163" t="str">
        <f>IF('2. Erfassung der Leistungen'!B167="","",'2. Erfassung der Leistungen'!B167)</f>
        <v/>
      </c>
      <c r="C163" t="str">
        <f>IF('2. Erfassung der Leistungen'!C167="","",'2. Erfassung der Leistungen'!C167)</f>
        <v/>
      </c>
      <c r="D163" t="str">
        <f>IF('2. Erfassung der Leistungen'!E167="","",'2. Erfassung der Leistungen'!E167)</f>
        <v/>
      </c>
      <c r="E163" t="str">
        <f>IF('2. Erfassung der Leistungen'!F167="","",'2. Erfassung der Leistungen'!F167)</f>
        <v/>
      </c>
      <c r="F163" t="str">
        <f>IF('2. Erfassung der Leistungen'!G167="","",'2. Erfassung der Leistungen'!G167)</f>
        <v/>
      </c>
      <c r="G163" t="str">
        <f>IF('2. Erfassung der Leistungen'!H167="","",'2. Erfassung der Leistungen'!H167)</f>
        <v/>
      </c>
      <c r="H163" t="str">
        <f>IF(D163="","",IF('2. Erfassung der Leistungen'!I167="","",'2. Erfassung der Leistungen'!I167))</f>
        <v/>
      </c>
      <c r="J163" t="str">
        <f>IF($H163="","",'3a. Bewertung der Leistungen'!J173)</f>
        <v/>
      </c>
      <c r="K163" t="str">
        <f>IF(J163="Nein","",IF($H163="","",'3a. Bewertung der Leistungen'!L173))</f>
        <v/>
      </c>
      <c r="L163" t="str">
        <f>IF(J163="Nein","",IF($H163="","",'3a. Bewertung der Leistungen'!M173))</f>
        <v/>
      </c>
      <c r="M163" t="str">
        <f>IF(J163="Nein","",IF($H163="","",'3a. Bewertung der Leistungen'!N173))</f>
        <v/>
      </c>
      <c r="N163" t="str">
        <f>IF(J163="Nein","",IF($H163="","",'3a. Bewertung der Leistungen'!O173))</f>
        <v/>
      </c>
      <c r="O163" t="str">
        <f>IF(J163="Nein","",IF($H163="","",'3a. Bewertung der Leistungen'!P173))</f>
        <v/>
      </c>
      <c r="P163" t="str">
        <f>IF(J163="Nein","",IF($H163="","",'3a. Bewertung der Leistungen'!Q173))</f>
        <v/>
      </c>
      <c r="Q163" t="str">
        <f>IF(J163="Nein","",IF($H163="","",'3a. Bewertung der Leistungen'!R173))</f>
        <v/>
      </c>
      <c r="R163" t="str">
        <f>IF(J163="Nein","",IF($H163="","",'3a. Bewertung der Leistungen'!S173))</f>
        <v/>
      </c>
      <c r="S163" t="str">
        <f>IF(J163="Nein","",IF($H163="","",'3a. Bewertung der Leistungen'!T173))</f>
        <v/>
      </c>
      <c r="T163" t="str">
        <f>IF(J163="Nein","",IF($H163="","",'3a. Bewertung der Leistungen'!U173))</f>
        <v/>
      </c>
      <c r="U163" t="str">
        <f>IF(J163="Nein","",IF($H163="","",'3a. Bewertung der Leistungen'!V173))</f>
        <v/>
      </c>
      <c r="V163" t="str">
        <f>IF(J163="Nein","",IF($H163="","",'3a. Bewertung der Leistungen'!X173))</f>
        <v/>
      </c>
      <c r="W163" t="str">
        <f>IF($H163="","",'3a. Bewertung der Leistungen'!Z173)</f>
        <v/>
      </c>
      <c r="Y163" t="str">
        <f>IF('3b. Individualkosten'!L169="","",'3b. Individualkosten'!L169)</f>
        <v/>
      </c>
      <c r="Z163" s="32" t="str">
        <f>IF('3b. Individualkosten'!M169="","",'3b. Individualkosten'!M169)</f>
        <v/>
      </c>
      <c r="AA163" s="33" t="str">
        <f>IF('3b. Individualkosten'!N169="","",'3b. Individualkosten'!N169)</f>
        <v/>
      </c>
      <c r="AB163" s="33" t="str">
        <f>IF('3b. Individualkosten'!O169="","",'3b. Individualkosten'!O169)</f>
        <v/>
      </c>
      <c r="AC163" s="32">
        <f>IF('3b. Individualkosten'!P169="","",'3b. Individualkosten'!P169)</f>
        <v>0</v>
      </c>
      <c r="AD163" s="32">
        <f>IF('3b. Individualkosten'!Q169="","",'3b. Individualkosten'!Q169)</f>
        <v>0</v>
      </c>
      <c r="AE163" s="32" t="str">
        <f>IF('3b. Individualkosten'!R169="","",'3b. Individualkosten'!R169)</f>
        <v/>
      </c>
      <c r="AF163" s="32">
        <f>IF('3b. Individualkosten'!S169="","",'3b. Individualkosten'!S169)</f>
        <v>0</v>
      </c>
      <c r="AG163" s="32" t="str">
        <f>IF('3b. Individualkosten'!T169="","",'3b. Individualkosten'!T169)</f>
        <v/>
      </c>
      <c r="AH163" s="32">
        <f>IF('3b. Individualkosten'!U169="","",'3b. Individualkosten'!U169)</f>
        <v>0</v>
      </c>
      <c r="AI163" s="32" t="str">
        <f>IF('3b. Individualkosten'!V169="","",'3b. Individualkosten'!V169)</f>
        <v/>
      </c>
      <c r="AJ163" s="32">
        <f>IF('3b. Individualkosten'!W169="","",'3b. Individualkosten'!W169)</f>
        <v>0</v>
      </c>
      <c r="AK163" s="32">
        <f>IF('3b. Individualkosten'!X169="","",'3b. Individualkosten'!X169)</f>
        <v>0</v>
      </c>
      <c r="AL163" s="32" t="str">
        <f>IF('3b. Individualkosten'!Y169="","",'3b. Individualkosten'!Y169)</f>
        <v/>
      </c>
      <c r="AM163" s="32" t="str">
        <f>IF('3b. Individualkosten'!Z169="","",'3b. Individualkosten'!Z169)</f>
        <v/>
      </c>
      <c r="AN163" s="32" t="str">
        <f>IF('3b. Individualkosten'!AB169="","",'3b. Individualkosten'!AB169)</f>
        <v/>
      </c>
      <c r="AP163" s="34" t="str">
        <f>IF('4.2 Mitnutzungsquote'!K170="","",'4.2 Mitnutzungsquote'!M170)</f>
        <v/>
      </c>
      <c r="AQ163" s="34" t="str">
        <f>IF('4.2 Mitnutzungsquote'!$K170="","",'4.2 Mitnutzungsquote'!N170)</f>
        <v/>
      </c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X163" t="str">
        <f>IF('5. Bündelung zu Paketen'!$H189="","",IF('5. Bündelung zu Paketen'!$E$9="Nein","Ohne Paket",'5. Bündelung zu Paketen'!M189))</f>
        <v/>
      </c>
      <c r="BY163" t="str">
        <f>IF('5. Bündelung zu Paketen'!$H189="","",'5. Bündelung zu Paketen'!N189)</f>
        <v/>
      </c>
      <c r="BZ163" t="str">
        <f>IF('5. Bündelung zu Paketen'!P189="","",'5. Bündelung zu Paketen'!P189)</f>
        <v/>
      </c>
      <c r="CB163" s="34" t="str">
        <f t="shared" si="4"/>
        <v/>
      </c>
      <c r="CC163" s="38" t="str">
        <f t="shared" si="5"/>
        <v/>
      </c>
    </row>
    <row r="164" spans="1:81" x14ac:dyDescent="0.3">
      <c r="A164">
        <v>157</v>
      </c>
      <c r="B164" t="str">
        <f>IF('2. Erfassung der Leistungen'!B168="","",'2. Erfassung der Leistungen'!B168)</f>
        <v/>
      </c>
      <c r="C164" t="str">
        <f>IF('2. Erfassung der Leistungen'!C168="","",'2. Erfassung der Leistungen'!C168)</f>
        <v/>
      </c>
      <c r="D164" t="str">
        <f>IF('2. Erfassung der Leistungen'!E168="","",'2. Erfassung der Leistungen'!E168)</f>
        <v/>
      </c>
      <c r="E164" t="str">
        <f>IF('2. Erfassung der Leistungen'!F168="","",'2. Erfassung der Leistungen'!F168)</f>
        <v/>
      </c>
      <c r="F164" t="str">
        <f>IF('2. Erfassung der Leistungen'!G168="","",'2. Erfassung der Leistungen'!G168)</f>
        <v/>
      </c>
      <c r="G164" t="str">
        <f>IF('2. Erfassung der Leistungen'!H168="","",'2. Erfassung der Leistungen'!H168)</f>
        <v/>
      </c>
      <c r="H164" t="str">
        <f>IF(D164="","",IF('2. Erfassung der Leistungen'!I168="","",'2. Erfassung der Leistungen'!I168))</f>
        <v/>
      </c>
      <c r="J164" t="str">
        <f>IF($H164="","",'3a. Bewertung der Leistungen'!J174)</f>
        <v/>
      </c>
      <c r="K164" t="str">
        <f>IF(J164="Nein","",IF($H164="","",'3a. Bewertung der Leistungen'!L174))</f>
        <v/>
      </c>
      <c r="L164" t="str">
        <f>IF(J164="Nein","",IF($H164="","",'3a. Bewertung der Leistungen'!M174))</f>
        <v/>
      </c>
      <c r="M164" t="str">
        <f>IF(J164="Nein","",IF($H164="","",'3a. Bewertung der Leistungen'!N174))</f>
        <v/>
      </c>
      <c r="N164" t="str">
        <f>IF(J164="Nein","",IF($H164="","",'3a. Bewertung der Leistungen'!O174))</f>
        <v/>
      </c>
      <c r="O164" t="str">
        <f>IF(J164="Nein","",IF($H164="","",'3a. Bewertung der Leistungen'!P174))</f>
        <v/>
      </c>
      <c r="P164" t="str">
        <f>IF(J164="Nein","",IF($H164="","",'3a. Bewertung der Leistungen'!Q174))</f>
        <v/>
      </c>
      <c r="Q164" t="str">
        <f>IF(J164="Nein","",IF($H164="","",'3a. Bewertung der Leistungen'!R174))</f>
        <v/>
      </c>
      <c r="R164" t="str">
        <f>IF(J164="Nein","",IF($H164="","",'3a. Bewertung der Leistungen'!S174))</f>
        <v/>
      </c>
      <c r="S164" t="str">
        <f>IF(J164="Nein","",IF($H164="","",'3a. Bewertung der Leistungen'!T174))</f>
        <v/>
      </c>
      <c r="T164" t="str">
        <f>IF(J164="Nein","",IF($H164="","",'3a. Bewertung der Leistungen'!U174))</f>
        <v/>
      </c>
      <c r="U164" t="str">
        <f>IF(J164="Nein","",IF($H164="","",'3a. Bewertung der Leistungen'!V174))</f>
        <v/>
      </c>
      <c r="V164" t="str">
        <f>IF(J164="Nein","",IF($H164="","",'3a. Bewertung der Leistungen'!X174))</f>
        <v/>
      </c>
      <c r="W164" t="str">
        <f>IF($H164="","",'3a. Bewertung der Leistungen'!Z174)</f>
        <v/>
      </c>
      <c r="Y164" t="str">
        <f>IF('3b. Individualkosten'!L170="","",'3b. Individualkosten'!L170)</f>
        <v/>
      </c>
      <c r="Z164" s="32" t="str">
        <f>IF('3b. Individualkosten'!M170="","",'3b. Individualkosten'!M170)</f>
        <v/>
      </c>
      <c r="AA164" s="33" t="str">
        <f>IF('3b. Individualkosten'!N170="","",'3b. Individualkosten'!N170)</f>
        <v/>
      </c>
      <c r="AB164" s="33" t="str">
        <f>IF('3b. Individualkosten'!O170="","",'3b. Individualkosten'!O170)</f>
        <v/>
      </c>
      <c r="AC164" s="32">
        <f>IF('3b. Individualkosten'!P170="","",'3b. Individualkosten'!P170)</f>
        <v>0</v>
      </c>
      <c r="AD164" s="32">
        <f>IF('3b. Individualkosten'!Q170="","",'3b. Individualkosten'!Q170)</f>
        <v>0</v>
      </c>
      <c r="AE164" s="32" t="str">
        <f>IF('3b. Individualkosten'!R170="","",'3b. Individualkosten'!R170)</f>
        <v/>
      </c>
      <c r="AF164" s="32">
        <f>IF('3b. Individualkosten'!S170="","",'3b. Individualkosten'!S170)</f>
        <v>0</v>
      </c>
      <c r="AG164" s="32" t="str">
        <f>IF('3b. Individualkosten'!T170="","",'3b. Individualkosten'!T170)</f>
        <v/>
      </c>
      <c r="AH164" s="32">
        <f>IF('3b. Individualkosten'!U170="","",'3b. Individualkosten'!U170)</f>
        <v>0</v>
      </c>
      <c r="AI164" s="32" t="str">
        <f>IF('3b. Individualkosten'!V170="","",'3b. Individualkosten'!V170)</f>
        <v/>
      </c>
      <c r="AJ164" s="32">
        <f>IF('3b. Individualkosten'!W170="","",'3b. Individualkosten'!W170)</f>
        <v>0</v>
      </c>
      <c r="AK164" s="32">
        <f>IF('3b. Individualkosten'!X170="","",'3b. Individualkosten'!X170)</f>
        <v>0</v>
      </c>
      <c r="AL164" s="32" t="str">
        <f>IF('3b. Individualkosten'!Y170="","",'3b. Individualkosten'!Y170)</f>
        <v/>
      </c>
      <c r="AM164" s="32" t="str">
        <f>IF('3b. Individualkosten'!Z170="","",'3b. Individualkosten'!Z170)</f>
        <v/>
      </c>
      <c r="AN164" s="32" t="str">
        <f>IF('3b. Individualkosten'!AB170="","",'3b. Individualkosten'!AB170)</f>
        <v/>
      </c>
      <c r="AP164" s="34" t="str">
        <f>IF('4.2 Mitnutzungsquote'!K171="","",'4.2 Mitnutzungsquote'!M171)</f>
        <v/>
      </c>
      <c r="AQ164" s="34" t="str">
        <f>IF('4.2 Mitnutzungsquote'!$K171="","",'4.2 Mitnutzungsquote'!N171)</f>
        <v/>
      </c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X164" t="str">
        <f>IF('5. Bündelung zu Paketen'!$H190="","",IF('5. Bündelung zu Paketen'!$E$9="Nein","Ohne Paket",'5. Bündelung zu Paketen'!M190))</f>
        <v/>
      </c>
      <c r="BY164" t="str">
        <f>IF('5. Bündelung zu Paketen'!$H190="","",'5. Bündelung zu Paketen'!N190)</f>
        <v/>
      </c>
      <c r="BZ164" t="str">
        <f>IF('5. Bündelung zu Paketen'!P190="","",'5. Bündelung zu Paketen'!P190)</f>
        <v/>
      </c>
      <c r="CB164" s="34" t="str">
        <f t="shared" si="4"/>
        <v/>
      </c>
      <c r="CC164" s="38" t="str">
        <f t="shared" si="5"/>
        <v/>
      </c>
    </row>
    <row r="165" spans="1:81" x14ac:dyDescent="0.3">
      <c r="A165">
        <v>158</v>
      </c>
      <c r="B165" t="str">
        <f>IF('2. Erfassung der Leistungen'!B169="","",'2. Erfassung der Leistungen'!B169)</f>
        <v/>
      </c>
      <c r="C165" t="str">
        <f>IF('2. Erfassung der Leistungen'!C169="","",'2. Erfassung der Leistungen'!C169)</f>
        <v/>
      </c>
      <c r="D165" t="str">
        <f>IF('2. Erfassung der Leistungen'!E169="","",'2. Erfassung der Leistungen'!E169)</f>
        <v/>
      </c>
      <c r="E165" t="str">
        <f>IF('2. Erfassung der Leistungen'!F169="","",'2. Erfassung der Leistungen'!F169)</f>
        <v/>
      </c>
      <c r="F165" t="str">
        <f>IF('2. Erfassung der Leistungen'!G169="","",'2. Erfassung der Leistungen'!G169)</f>
        <v/>
      </c>
      <c r="G165" t="str">
        <f>IF('2. Erfassung der Leistungen'!H169="","",'2. Erfassung der Leistungen'!H169)</f>
        <v/>
      </c>
      <c r="H165" t="str">
        <f>IF(D165="","",IF('2. Erfassung der Leistungen'!I169="","",'2. Erfassung der Leistungen'!I169))</f>
        <v/>
      </c>
      <c r="J165" t="str">
        <f>IF($H165="","",'3a. Bewertung der Leistungen'!J175)</f>
        <v/>
      </c>
      <c r="K165" t="str">
        <f>IF(J165="Nein","",IF($H165="","",'3a. Bewertung der Leistungen'!L175))</f>
        <v/>
      </c>
      <c r="L165" t="str">
        <f>IF(J165="Nein","",IF($H165="","",'3a. Bewertung der Leistungen'!M175))</f>
        <v/>
      </c>
      <c r="M165" t="str">
        <f>IF(J165="Nein","",IF($H165="","",'3a. Bewertung der Leistungen'!N175))</f>
        <v/>
      </c>
      <c r="N165" t="str">
        <f>IF(J165="Nein","",IF($H165="","",'3a. Bewertung der Leistungen'!O175))</f>
        <v/>
      </c>
      <c r="O165" t="str">
        <f>IF(J165="Nein","",IF($H165="","",'3a. Bewertung der Leistungen'!P175))</f>
        <v/>
      </c>
      <c r="P165" t="str">
        <f>IF(J165="Nein","",IF($H165="","",'3a. Bewertung der Leistungen'!Q175))</f>
        <v/>
      </c>
      <c r="Q165" t="str">
        <f>IF(J165="Nein","",IF($H165="","",'3a. Bewertung der Leistungen'!R175))</f>
        <v/>
      </c>
      <c r="R165" t="str">
        <f>IF(J165="Nein","",IF($H165="","",'3a. Bewertung der Leistungen'!S175))</f>
        <v/>
      </c>
      <c r="S165" t="str">
        <f>IF(J165="Nein","",IF($H165="","",'3a. Bewertung der Leistungen'!T175))</f>
        <v/>
      </c>
      <c r="T165" t="str">
        <f>IF(J165="Nein","",IF($H165="","",'3a. Bewertung der Leistungen'!U175))</f>
        <v/>
      </c>
      <c r="U165" t="str">
        <f>IF(J165="Nein","",IF($H165="","",'3a. Bewertung der Leistungen'!V175))</f>
        <v/>
      </c>
      <c r="V165" t="str">
        <f>IF(J165="Nein","",IF($H165="","",'3a. Bewertung der Leistungen'!X175))</f>
        <v/>
      </c>
      <c r="W165" t="str">
        <f>IF($H165="","",'3a. Bewertung der Leistungen'!Z175)</f>
        <v/>
      </c>
      <c r="Y165" t="str">
        <f>IF('3b. Individualkosten'!L171="","",'3b. Individualkosten'!L171)</f>
        <v/>
      </c>
      <c r="Z165" s="32" t="str">
        <f>IF('3b. Individualkosten'!M171="","",'3b. Individualkosten'!M171)</f>
        <v/>
      </c>
      <c r="AA165" s="33" t="str">
        <f>IF('3b. Individualkosten'!N171="","",'3b. Individualkosten'!N171)</f>
        <v/>
      </c>
      <c r="AB165" s="33" t="str">
        <f>IF('3b. Individualkosten'!O171="","",'3b. Individualkosten'!O171)</f>
        <v/>
      </c>
      <c r="AC165" s="32">
        <f>IF('3b. Individualkosten'!P171="","",'3b. Individualkosten'!P171)</f>
        <v>0</v>
      </c>
      <c r="AD165" s="32">
        <f>IF('3b. Individualkosten'!Q171="","",'3b. Individualkosten'!Q171)</f>
        <v>0</v>
      </c>
      <c r="AE165" s="32" t="str">
        <f>IF('3b. Individualkosten'!R171="","",'3b. Individualkosten'!R171)</f>
        <v/>
      </c>
      <c r="AF165" s="32">
        <f>IF('3b. Individualkosten'!S171="","",'3b. Individualkosten'!S171)</f>
        <v>0</v>
      </c>
      <c r="AG165" s="32" t="str">
        <f>IF('3b. Individualkosten'!T171="","",'3b. Individualkosten'!T171)</f>
        <v/>
      </c>
      <c r="AH165" s="32">
        <f>IF('3b. Individualkosten'!U171="","",'3b. Individualkosten'!U171)</f>
        <v>0</v>
      </c>
      <c r="AI165" s="32" t="str">
        <f>IF('3b. Individualkosten'!V171="","",'3b. Individualkosten'!V171)</f>
        <v/>
      </c>
      <c r="AJ165" s="32">
        <f>IF('3b. Individualkosten'!W171="","",'3b. Individualkosten'!W171)</f>
        <v>0</v>
      </c>
      <c r="AK165" s="32">
        <f>IF('3b. Individualkosten'!X171="","",'3b. Individualkosten'!X171)</f>
        <v>0</v>
      </c>
      <c r="AL165" s="32" t="str">
        <f>IF('3b. Individualkosten'!Y171="","",'3b. Individualkosten'!Y171)</f>
        <v/>
      </c>
      <c r="AM165" s="32" t="str">
        <f>IF('3b. Individualkosten'!Z171="","",'3b. Individualkosten'!Z171)</f>
        <v/>
      </c>
      <c r="AN165" s="32" t="str">
        <f>IF('3b. Individualkosten'!AB171="","",'3b. Individualkosten'!AB171)</f>
        <v/>
      </c>
      <c r="AP165" s="34" t="str">
        <f>IF('4.2 Mitnutzungsquote'!K172="","",'4.2 Mitnutzungsquote'!M172)</f>
        <v/>
      </c>
      <c r="AQ165" s="34" t="str">
        <f>IF('4.2 Mitnutzungsquote'!$K172="","",'4.2 Mitnutzungsquote'!N172)</f>
        <v/>
      </c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X165" t="str">
        <f>IF('5. Bündelung zu Paketen'!$H191="","",IF('5. Bündelung zu Paketen'!$E$9="Nein","Ohne Paket",'5. Bündelung zu Paketen'!M191))</f>
        <v/>
      </c>
      <c r="BY165" t="str">
        <f>IF('5. Bündelung zu Paketen'!$H191="","",'5. Bündelung zu Paketen'!N191)</f>
        <v/>
      </c>
      <c r="BZ165" t="str">
        <f>IF('5. Bündelung zu Paketen'!P191="","",'5. Bündelung zu Paketen'!P191)</f>
        <v/>
      </c>
      <c r="CB165" s="34" t="str">
        <f t="shared" si="4"/>
        <v/>
      </c>
      <c r="CC165" s="38" t="str">
        <f t="shared" si="5"/>
        <v/>
      </c>
    </row>
    <row r="166" spans="1:81" x14ac:dyDescent="0.3">
      <c r="A166">
        <v>159</v>
      </c>
      <c r="B166" t="str">
        <f>IF('2. Erfassung der Leistungen'!B170="","",'2. Erfassung der Leistungen'!B170)</f>
        <v/>
      </c>
      <c r="C166" t="str">
        <f>IF('2. Erfassung der Leistungen'!C170="","",'2. Erfassung der Leistungen'!C170)</f>
        <v/>
      </c>
      <c r="D166" t="str">
        <f>IF('2. Erfassung der Leistungen'!E170="","",'2. Erfassung der Leistungen'!E170)</f>
        <v/>
      </c>
      <c r="E166" t="str">
        <f>IF('2. Erfassung der Leistungen'!F170="","",'2. Erfassung der Leistungen'!F170)</f>
        <v/>
      </c>
      <c r="F166" t="str">
        <f>IF('2. Erfassung der Leistungen'!G170="","",'2. Erfassung der Leistungen'!G170)</f>
        <v/>
      </c>
      <c r="G166" t="str">
        <f>IF('2. Erfassung der Leistungen'!H170="","",'2. Erfassung der Leistungen'!H170)</f>
        <v/>
      </c>
      <c r="H166" t="str">
        <f>IF(D166="","",IF('2. Erfassung der Leistungen'!I170="","",'2. Erfassung der Leistungen'!I170))</f>
        <v/>
      </c>
      <c r="J166" t="str">
        <f>IF($H166="","",'3a. Bewertung der Leistungen'!J176)</f>
        <v/>
      </c>
      <c r="K166" t="str">
        <f>IF(J166="Nein","",IF($H166="","",'3a. Bewertung der Leistungen'!L176))</f>
        <v/>
      </c>
      <c r="L166" t="str">
        <f>IF(J166="Nein","",IF($H166="","",'3a. Bewertung der Leistungen'!M176))</f>
        <v/>
      </c>
      <c r="M166" t="str">
        <f>IF(J166="Nein","",IF($H166="","",'3a. Bewertung der Leistungen'!N176))</f>
        <v/>
      </c>
      <c r="N166" t="str">
        <f>IF(J166="Nein","",IF($H166="","",'3a. Bewertung der Leistungen'!O176))</f>
        <v/>
      </c>
      <c r="O166" t="str">
        <f>IF(J166="Nein","",IF($H166="","",'3a. Bewertung der Leistungen'!P176))</f>
        <v/>
      </c>
      <c r="P166" t="str">
        <f>IF(J166="Nein","",IF($H166="","",'3a. Bewertung der Leistungen'!Q176))</f>
        <v/>
      </c>
      <c r="Q166" t="str">
        <f>IF(J166="Nein","",IF($H166="","",'3a. Bewertung der Leistungen'!R176))</f>
        <v/>
      </c>
      <c r="R166" t="str">
        <f>IF(J166="Nein","",IF($H166="","",'3a. Bewertung der Leistungen'!S176))</f>
        <v/>
      </c>
      <c r="S166" t="str">
        <f>IF(J166="Nein","",IF($H166="","",'3a. Bewertung der Leistungen'!T176))</f>
        <v/>
      </c>
      <c r="T166" t="str">
        <f>IF(J166="Nein","",IF($H166="","",'3a. Bewertung der Leistungen'!U176))</f>
        <v/>
      </c>
      <c r="U166" t="str">
        <f>IF(J166="Nein","",IF($H166="","",'3a. Bewertung der Leistungen'!V176))</f>
        <v/>
      </c>
      <c r="V166" t="str">
        <f>IF(J166="Nein","",IF($H166="","",'3a. Bewertung der Leistungen'!X176))</f>
        <v/>
      </c>
      <c r="W166" t="str">
        <f>IF($H166="","",'3a. Bewertung der Leistungen'!Z176)</f>
        <v/>
      </c>
      <c r="Y166" t="str">
        <f>IF('3b. Individualkosten'!L172="","",'3b. Individualkosten'!L172)</f>
        <v/>
      </c>
      <c r="Z166" s="32" t="str">
        <f>IF('3b. Individualkosten'!M172="","",'3b. Individualkosten'!M172)</f>
        <v/>
      </c>
      <c r="AA166" s="33" t="str">
        <f>IF('3b. Individualkosten'!N172="","",'3b. Individualkosten'!N172)</f>
        <v/>
      </c>
      <c r="AB166" s="33" t="str">
        <f>IF('3b. Individualkosten'!O172="","",'3b. Individualkosten'!O172)</f>
        <v/>
      </c>
      <c r="AC166" s="32">
        <f>IF('3b. Individualkosten'!P172="","",'3b. Individualkosten'!P172)</f>
        <v>0</v>
      </c>
      <c r="AD166" s="32">
        <f>IF('3b. Individualkosten'!Q172="","",'3b. Individualkosten'!Q172)</f>
        <v>0</v>
      </c>
      <c r="AE166" s="32" t="str">
        <f>IF('3b. Individualkosten'!R172="","",'3b. Individualkosten'!R172)</f>
        <v/>
      </c>
      <c r="AF166" s="32">
        <f>IF('3b. Individualkosten'!S172="","",'3b. Individualkosten'!S172)</f>
        <v>0</v>
      </c>
      <c r="AG166" s="32" t="str">
        <f>IF('3b. Individualkosten'!T172="","",'3b. Individualkosten'!T172)</f>
        <v/>
      </c>
      <c r="AH166" s="32">
        <f>IF('3b. Individualkosten'!U172="","",'3b. Individualkosten'!U172)</f>
        <v>0</v>
      </c>
      <c r="AI166" s="32" t="str">
        <f>IF('3b. Individualkosten'!V172="","",'3b. Individualkosten'!V172)</f>
        <v/>
      </c>
      <c r="AJ166" s="32">
        <f>IF('3b. Individualkosten'!W172="","",'3b. Individualkosten'!W172)</f>
        <v>0</v>
      </c>
      <c r="AK166" s="32">
        <f>IF('3b. Individualkosten'!X172="","",'3b. Individualkosten'!X172)</f>
        <v>0</v>
      </c>
      <c r="AL166" s="32" t="str">
        <f>IF('3b. Individualkosten'!Y172="","",'3b. Individualkosten'!Y172)</f>
        <v/>
      </c>
      <c r="AM166" s="32" t="str">
        <f>IF('3b. Individualkosten'!Z172="","",'3b. Individualkosten'!Z172)</f>
        <v/>
      </c>
      <c r="AN166" s="32" t="str">
        <f>IF('3b. Individualkosten'!AB172="","",'3b. Individualkosten'!AB172)</f>
        <v/>
      </c>
      <c r="AP166" s="34" t="str">
        <f>IF('4.2 Mitnutzungsquote'!K173="","",'4.2 Mitnutzungsquote'!M173)</f>
        <v/>
      </c>
      <c r="AQ166" s="34" t="str">
        <f>IF('4.2 Mitnutzungsquote'!$K173="","",'4.2 Mitnutzungsquote'!N173)</f>
        <v/>
      </c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X166" t="str">
        <f>IF('5. Bündelung zu Paketen'!$H192="","",IF('5. Bündelung zu Paketen'!$E$9="Nein","Ohne Paket",'5. Bündelung zu Paketen'!M192))</f>
        <v/>
      </c>
      <c r="BY166" t="str">
        <f>IF('5. Bündelung zu Paketen'!$H192="","",'5. Bündelung zu Paketen'!N192)</f>
        <v/>
      </c>
      <c r="BZ166" t="str">
        <f>IF('5. Bündelung zu Paketen'!P192="","",'5. Bündelung zu Paketen'!P192)</f>
        <v/>
      </c>
      <c r="CB166" s="34" t="str">
        <f t="shared" si="4"/>
        <v/>
      </c>
      <c r="CC166" s="38" t="str">
        <f t="shared" si="5"/>
        <v/>
      </c>
    </row>
    <row r="167" spans="1:81" x14ac:dyDescent="0.3">
      <c r="A167">
        <v>160</v>
      </c>
      <c r="B167" t="str">
        <f>IF('2. Erfassung der Leistungen'!B171="","",'2. Erfassung der Leistungen'!B171)</f>
        <v/>
      </c>
      <c r="C167" t="str">
        <f>IF('2. Erfassung der Leistungen'!C171="","",'2. Erfassung der Leistungen'!C171)</f>
        <v/>
      </c>
      <c r="D167" t="str">
        <f>IF('2. Erfassung der Leistungen'!E171="","",'2. Erfassung der Leistungen'!E171)</f>
        <v/>
      </c>
      <c r="E167" t="str">
        <f>IF('2. Erfassung der Leistungen'!F171="","",'2. Erfassung der Leistungen'!F171)</f>
        <v/>
      </c>
      <c r="F167" t="str">
        <f>IF('2. Erfassung der Leistungen'!G171="","",'2. Erfassung der Leistungen'!G171)</f>
        <v/>
      </c>
      <c r="G167" t="str">
        <f>IF('2. Erfassung der Leistungen'!H171="","",'2. Erfassung der Leistungen'!H171)</f>
        <v/>
      </c>
      <c r="H167" t="str">
        <f>IF(D167="","",IF('2. Erfassung der Leistungen'!I171="","",'2. Erfassung der Leistungen'!I171))</f>
        <v/>
      </c>
      <c r="J167" t="str">
        <f>IF($H167="","",'3a. Bewertung der Leistungen'!J177)</f>
        <v/>
      </c>
      <c r="K167" t="str">
        <f>IF(J167="Nein","",IF($H167="","",'3a. Bewertung der Leistungen'!L177))</f>
        <v/>
      </c>
      <c r="L167" t="str">
        <f>IF(J167="Nein","",IF($H167="","",'3a. Bewertung der Leistungen'!M177))</f>
        <v/>
      </c>
      <c r="M167" t="str">
        <f>IF(J167="Nein","",IF($H167="","",'3a. Bewertung der Leistungen'!N177))</f>
        <v/>
      </c>
      <c r="N167" t="str">
        <f>IF(J167="Nein","",IF($H167="","",'3a. Bewertung der Leistungen'!O177))</f>
        <v/>
      </c>
      <c r="O167" t="str">
        <f>IF(J167="Nein","",IF($H167="","",'3a. Bewertung der Leistungen'!P177))</f>
        <v/>
      </c>
      <c r="P167" t="str">
        <f>IF(J167="Nein","",IF($H167="","",'3a. Bewertung der Leistungen'!Q177))</f>
        <v/>
      </c>
      <c r="Q167" t="str">
        <f>IF(J167="Nein","",IF($H167="","",'3a. Bewertung der Leistungen'!R177))</f>
        <v/>
      </c>
      <c r="R167" t="str">
        <f>IF(J167="Nein","",IF($H167="","",'3a. Bewertung der Leistungen'!S177))</f>
        <v/>
      </c>
      <c r="S167" t="str">
        <f>IF(J167="Nein","",IF($H167="","",'3a. Bewertung der Leistungen'!T177))</f>
        <v/>
      </c>
      <c r="T167" t="str">
        <f>IF(J167="Nein","",IF($H167="","",'3a. Bewertung der Leistungen'!U177))</f>
        <v/>
      </c>
      <c r="U167" t="str">
        <f>IF(J167="Nein","",IF($H167="","",'3a. Bewertung der Leistungen'!V177))</f>
        <v/>
      </c>
      <c r="V167" t="str">
        <f>IF(J167="Nein","",IF($H167="","",'3a. Bewertung der Leistungen'!X177))</f>
        <v/>
      </c>
      <c r="W167" t="str">
        <f>IF($H167="","",'3a. Bewertung der Leistungen'!Z177)</f>
        <v/>
      </c>
      <c r="Y167" t="str">
        <f>IF('3b. Individualkosten'!L173="","",'3b. Individualkosten'!L173)</f>
        <v/>
      </c>
      <c r="Z167" s="32" t="str">
        <f>IF('3b. Individualkosten'!M173="","",'3b. Individualkosten'!M173)</f>
        <v/>
      </c>
      <c r="AA167" s="33" t="str">
        <f>IF('3b. Individualkosten'!N173="","",'3b. Individualkosten'!N173)</f>
        <v/>
      </c>
      <c r="AB167" s="33" t="str">
        <f>IF('3b. Individualkosten'!O173="","",'3b. Individualkosten'!O173)</f>
        <v/>
      </c>
      <c r="AC167" s="32">
        <f>IF('3b. Individualkosten'!P173="","",'3b. Individualkosten'!P173)</f>
        <v>0</v>
      </c>
      <c r="AD167" s="32">
        <f>IF('3b. Individualkosten'!Q173="","",'3b. Individualkosten'!Q173)</f>
        <v>0</v>
      </c>
      <c r="AE167" s="32" t="str">
        <f>IF('3b. Individualkosten'!R173="","",'3b. Individualkosten'!R173)</f>
        <v/>
      </c>
      <c r="AF167" s="32">
        <f>IF('3b. Individualkosten'!S173="","",'3b. Individualkosten'!S173)</f>
        <v>0</v>
      </c>
      <c r="AG167" s="32" t="str">
        <f>IF('3b. Individualkosten'!T173="","",'3b. Individualkosten'!T173)</f>
        <v/>
      </c>
      <c r="AH167" s="32">
        <f>IF('3b. Individualkosten'!U173="","",'3b. Individualkosten'!U173)</f>
        <v>0</v>
      </c>
      <c r="AI167" s="32" t="str">
        <f>IF('3b. Individualkosten'!V173="","",'3b. Individualkosten'!V173)</f>
        <v/>
      </c>
      <c r="AJ167" s="32">
        <f>IF('3b. Individualkosten'!W173="","",'3b. Individualkosten'!W173)</f>
        <v>0</v>
      </c>
      <c r="AK167" s="32">
        <f>IF('3b. Individualkosten'!X173="","",'3b. Individualkosten'!X173)</f>
        <v>0</v>
      </c>
      <c r="AL167" s="32" t="str">
        <f>IF('3b. Individualkosten'!Y173="","",'3b. Individualkosten'!Y173)</f>
        <v/>
      </c>
      <c r="AM167" s="32" t="str">
        <f>IF('3b. Individualkosten'!Z173="","",'3b. Individualkosten'!Z173)</f>
        <v/>
      </c>
      <c r="AN167" s="32" t="str">
        <f>IF('3b. Individualkosten'!AB173="","",'3b. Individualkosten'!AB173)</f>
        <v/>
      </c>
      <c r="AP167" s="34" t="str">
        <f>IF('4.2 Mitnutzungsquote'!K174="","",'4.2 Mitnutzungsquote'!M174)</f>
        <v/>
      </c>
      <c r="AQ167" s="34" t="str">
        <f>IF('4.2 Mitnutzungsquote'!$K174="","",'4.2 Mitnutzungsquote'!N174)</f>
        <v/>
      </c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X167" t="str">
        <f>IF('5. Bündelung zu Paketen'!$H193="","",IF('5. Bündelung zu Paketen'!$E$9="Nein","Ohne Paket",'5. Bündelung zu Paketen'!M193))</f>
        <v/>
      </c>
      <c r="BY167" t="str">
        <f>IF('5. Bündelung zu Paketen'!$H193="","",'5. Bündelung zu Paketen'!N193)</f>
        <v/>
      </c>
      <c r="BZ167" t="str">
        <f>IF('5. Bündelung zu Paketen'!P193="","",'5. Bündelung zu Paketen'!P193)</f>
        <v/>
      </c>
      <c r="CB167" s="34" t="str">
        <f t="shared" si="4"/>
        <v/>
      </c>
      <c r="CC167" s="38" t="str">
        <f t="shared" si="5"/>
        <v/>
      </c>
    </row>
    <row r="168" spans="1:81" x14ac:dyDescent="0.3">
      <c r="A168">
        <v>161</v>
      </c>
      <c r="B168" t="str">
        <f>IF('2. Erfassung der Leistungen'!B172="","",'2. Erfassung der Leistungen'!B172)</f>
        <v/>
      </c>
      <c r="C168" t="str">
        <f>IF('2. Erfassung der Leistungen'!C172="","",'2. Erfassung der Leistungen'!C172)</f>
        <v/>
      </c>
      <c r="D168" t="str">
        <f>IF('2. Erfassung der Leistungen'!E172="","",'2. Erfassung der Leistungen'!E172)</f>
        <v/>
      </c>
      <c r="E168" t="str">
        <f>IF('2. Erfassung der Leistungen'!F172="","",'2. Erfassung der Leistungen'!F172)</f>
        <v/>
      </c>
      <c r="F168" t="str">
        <f>IF('2. Erfassung der Leistungen'!G172="","",'2. Erfassung der Leistungen'!G172)</f>
        <v/>
      </c>
      <c r="G168" t="str">
        <f>IF('2. Erfassung der Leistungen'!H172="","",'2. Erfassung der Leistungen'!H172)</f>
        <v/>
      </c>
      <c r="H168" t="str">
        <f>IF(D168="","",IF('2. Erfassung der Leistungen'!I172="","",'2. Erfassung der Leistungen'!I172))</f>
        <v/>
      </c>
      <c r="J168" t="str">
        <f>IF($H168="","",'3a. Bewertung der Leistungen'!J178)</f>
        <v/>
      </c>
      <c r="K168" t="str">
        <f>IF(J168="Nein","",IF($H168="","",'3a. Bewertung der Leistungen'!L178))</f>
        <v/>
      </c>
      <c r="L168" t="str">
        <f>IF(J168="Nein","",IF($H168="","",'3a. Bewertung der Leistungen'!M178))</f>
        <v/>
      </c>
      <c r="M168" t="str">
        <f>IF(J168="Nein","",IF($H168="","",'3a. Bewertung der Leistungen'!N178))</f>
        <v/>
      </c>
      <c r="N168" t="str">
        <f>IF(J168="Nein","",IF($H168="","",'3a. Bewertung der Leistungen'!O178))</f>
        <v/>
      </c>
      <c r="O168" t="str">
        <f>IF(J168="Nein","",IF($H168="","",'3a. Bewertung der Leistungen'!P178))</f>
        <v/>
      </c>
      <c r="P168" t="str">
        <f>IF(J168="Nein","",IF($H168="","",'3a. Bewertung der Leistungen'!Q178))</f>
        <v/>
      </c>
      <c r="Q168" t="str">
        <f>IF(J168="Nein","",IF($H168="","",'3a. Bewertung der Leistungen'!R178))</f>
        <v/>
      </c>
      <c r="R168" t="str">
        <f>IF(J168="Nein","",IF($H168="","",'3a. Bewertung der Leistungen'!S178))</f>
        <v/>
      </c>
      <c r="S168" t="str">
        <f>IF(J168="Nein","",IF($H168="","",'3a. Bewertung der Leistungen'!T178))</f>
        <v/>
      </c>
      <c r="T168" t="str">
        <f>IF(J168="Nein","",IF($H168="","",'3a. Bewertung der Leistungen'!U178))</f>
        <v/>
      </c>
      <c r="U168" t="str">
        <f>IF(J168="Nein","",IF($H168="","",'3a. Bewertung der Leistungen'!V178))</f>
        <v/>
      </c>
      <c r="V168" t="str">
        <f>IF(J168="Nein","",IF($H168="","",'3a. Bewertung der Leistungen'!X178))</f>
        <v/>
      </c>
      <c r="W168" t="str">
        <f>IF($H168="","",'3a. Bewertung der Leistungen'!Z178)</f>
        <v/>
      </c>
      <c r="Y168" t="str">
        <f>IF('3b. Individualkosten'!L174="","",'3b. Individualkosten'!L174)</f>
        <v/>
      </c>
      <c r="Z168" s="32" t="str">
        <f>IF('3b. Individualkosten'!M174="","",'3b. Individualkosten'!M174)</f>
        <v/>
      </c>
      <c r="AA168" s="33" t="str">
        <f>IF('3b. Individualkosten'!N174="","",'3b. Individualkosten'!N174)</f>
        <v/>
      </c>
      <c r="AB168" s="33" t="str">
        <f>IF('3b. Individualkosten'!O174="","",'3b. Individualkosten'!O174)</f>
        <v/>
      </c>
      <c r="AC168" s="32">
        <f>IF('3b. Individualkosten'!P174="","",'3b. Individualkosten'!P174)</f>
        <v>0</v>
      </c>
      <c r="AD168" s="32">
        <f>IF('3b. Individualkosten'!Q174="","",'3b. Individualkosten'!Q174)</f>
        <v>0</v>
      </c>
      <c r="AE168" s="32" t="str">
        <f>IF('3b. Individualkosten'!R174="","",'3b. Individualkosten'!R174)</f>
        <v/>
      </c>
      <c r="AF168" s="32">
        <f>IF('3b. Individualkosten'!S174="","",'3b. Individualkosten'!S174)</f>
        <v>0</v>
      </c>
      <c r="AG168" s="32" t="str">
        <f>IF('3b. Individualkosten'!T174="","",'3b. Individualkosten'!T174)</f>
        <v/>
      </c>
      <c r="AH168" s="32">
        <f>IF('3b. Individualkosten'!U174="","",'3b. Individualkosten'!U174)</f>
        <v>0</v>
      </c>
      <c r="AI168" s="32" t="str">
        <f>IF('3b. Individualkosten'!V174="","",'3b. Individualkosten'!V174)</f>
        <v/>
      </c>
      <c r="AJ168" s="32">
        <f>IF('3b. Individualkosten'!W174="","",'3b. Individualkosten'!W174)</f>
        <v>0</v>
      </c>
      <c r="AK168" s="32">
        <f>IF('3b. Individualkosten'!X174="","",'3b. Individualkosten'!X174)</f>
        <v>0</v>
      </c>
      <c r="AL168" s="32" t="str">
        <f>IF('3b. Individualkosten'!Y174="","",'3b. Individualkosten'!Y174)</f>
        <v/>
      </c>
      <c r="AM168" s="32" t="str">
        <f>IF('3b. Individualkosten'!Z174="","",'3b. Individualkosten'!Z174)</f>
        <v/>
      </c>
      <c r="AN168" s="32" t="str">
        <f>IF('3b. Individualkosten'!AB174="","",'3b. Individualkosten'!AB174)</f>
        <v/>
      </c>
      <c r="AP168" s="34" t="str">
        <f>IF('4.2 Mitnutzungsquote'!K175="","",'4.2 Mitnutzungsquote'!M175)</f>
        <v/>
      </c>
      <c r="AQ168" s="34" t="str">
        <f>IF('4.2 Mitnutzungsquote'!$K175="","",'4.2 Mitnutzungsquote'!N175)</f>
        <v/>
      </c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X168" t="str">
        <f>IF('5. Bündelung zu Paketen'!$H194="","",IF('5. Bündelung zu Paketen'!$E$9="Nein","Ohne Paket",'5. Bündelung zu Paketen'!M194))</f>
        <v/>
      </c>
      <c r="BY168" t="str">
        <f>IF('5. Bündelung zu Paketen'!$H194="","",'5. Bündelung zu Paketen'!N194)</f>
        <v/>
      </c>
      <c r="BZ168" t="str">
        <f>IF('5. Bündelung zu Paketen'!P194="","",'5. Bündelung zu Paketen'!P194)</f>
        <v/>
      </c>
      <c r="CB168" s="34" t="str">
        <f t="shared" si="4"/>
        <v/>
      </c>
      <c r="CC168" s="38" t="str">
        <f t="shared" si="5"/>
        <v/>
      </c>
    </row>
    <row r="169" spans="1:81" x14ac:dyDescent="0.3">
      <c r="A169">
        <v>162</v>
      </c>
      <c r="B169" t="str">
        <f>IF('2. Erfassung der Leistungen'!B173="","",'2. Erfassung der Leistungen'!B173)</f>
        <v/>
      </c>
      <c r="C169" t="str">
        <f>IF('2. Erfassung der Leistungen'!C173="","",'2. Erfassung der Leistungen'!C173)</f>
        <v/>
      </c>
      <c r="D169" t="str">
        <f>IF('2. Erfassung der Leistungen'!E173="","",'2. Erfassung der Leistungen'!E173)</f>
        <v/>
      </c>
      <c r="E169" t="str">
        <f>IF('2. Erfassung der Leistungen'!F173="","",'2. Erfassung der Leistungen'!F173)</f>
        <v/>
      </c>
      <c r="F169" t="str">
        <f>IF('2. Erfassung der Leistungen'!G173="","",'2. Erfassung der Leistungen'!G173)</f>
        <v/>
      </c>
      <c r="G169" t="str">
        <f>IF('2. Erfassung der Leistungen'!H173="","",'2. Erfassung der Leistungen'!H173)</f>
        <v/>
      </c>
      <c r="H169" t="str">
        <f>IF(D169="","",IF('2. Erfassung der Leistungen'!I173="","",'2. Erfassung der Leistungen'!I173))</f>
        <v/>
      </c>
      <c r="J169" t="str">
        <f>IF($H169="","",'3a. Bewertung der Leistungen'!J179)</f>
        <v/>
      </c>
      <c r="K169" t="str">
        <f>IF(J169="Nein","",IF($H169="","",'3a. Bewertung der Leistungen'!L179))</f>
        <v/>
      </c>
      <c r="L169" t="str">
        <f>IF(J169="Nein","",IF($H169="","",'3a. Bewertung der Leistungen'!M179))</f>
        <v/>
      </c>
      <c r="M169" t="str">
        <f>IF(J169="Nein","",IF($H169="","",'3a. Bewertung der Leistungen'!N179))</f>
        <v/>
      </c>
      <c r="N169" t="str">
        <f>IF(J169="Nein","",IF($H169="","",'3a. Bewertung der Leistungen'!O179))</f>
        <v/>
      </c>
      <c r="O169" t="str">
        <f>IF(J169="Nein","",IF($H169="","",'3a. Bewertung der Leistungen'!P179))</f>
        <v/>
      </c>
      <c r="P169" t="str">
        <f>IF(J169="Nein","",IF($H169="","",'3a. Bewertung der Leistungen'!Q179))</f>
        <v/>
      </c>
      <c r="Q169" t="str">
        <f>IF(J169="Nein","",IF($H169="","",'3a. Bewertung der Leistungen'!R179))</f>
        <v/>
      </c>
      <c r="R169" t="str">
        <f>IF(J169="Nein","",IF($H169="","",'3a. Bewertung der Leistungen'!S179))</f>
        <v/>
      </c>
      <c r="S169" t="str">
        <f>IF(J169="Nein","",IF($H169="","",'3a. Bewertung der Leistungen'!T179))</f>
        <v/>
      </c>
      <c r="T169" t="str">
        <f>IF(J169="Nein","",IF($H169="","",'3a. Bewertung der Leistungen'!U179))</f>
        <v/>
      </c>
      <c r="U169" t="str">
        <f>IF(J169="Nein","",IF($H169="","",'3a. Bewertung der Leistungen'!V179))</f>
        <v/>
      </c>
      <c r="V169" t="str">
        <f>IF(J169="Nein","",IF($H169="","",'3a. Bewertung der Leistungen'!X179))</f>
        <v/>
      </c>
      <c r="W169" t="str">
        <f>IF($H169="","",'3a. Bewertung der Leistungen'!Z179)</f>
        <v/>
      </c>
      <c r="Y169" t="str">
        <f>IF('3b. Individualkosten'!L175="","",'3b. Individualkosten'!L175)</f>
        <v/>
      </c>
      <c r="Z169" s="32" t="str">
        <f>IF('3b. Individualkosten'!M175="","",'3b. Individualkosten'!M175)</f>
        <v/>
      </c>
      <c r="AA169" s="33" t="str">
        <f>IF('3b. Individualkosten'!N175="","",'3b. Individualkosten'!N175)</f>
        <v/>
      </c>
      <c r="AB169" s="33" t="str">
        <f>IF('3b. Individualkosten'!O175="","",'3b. Individualkosten'!O175)</f>
        <v/>
      </c>
      <c r="AC169" s="32">
        <f>IF('3b. Individualkosten'!P175="","",'3b. Individualkosten'!P175)</f>
        <v>0</v>
      </c>
      <c r="AD169" s="32">
        <f>IF('3b. Individualkosten'!Q175="","",'3b. Individualkosten'!Q175)</f>
        <v>0</v>
      </c>
      <c r="AE169" s="32" t="str">
        <f>IF('3b. Individualkosten'!R175="","",'3b. Individualkosten'!R175)</f>
        <v/>
      </c>
      <c r="AF169" s="32">
        <f>IF('3b. Individualkosten'!S175="","",'3b. Individualkosten'!S175)</f>
        <v>0</v>
      </c>
      <c r="AG169" s="32" t="str">
        <f>IF('3b. Individualkosten'!T175="","",'3b. Individualkosten'!T175)</f>
        <v/>
      </c>
      <c r="AH169" s="32">
        <f>IF('3b. Individualkosten'!U175="","",'3b. Individualkosten'!U175)</f>
        <v>0</v>
      </c>
      <c r="AI169" s="32" t="str">
        <f>IF('3b. Individualkosten'!V175="","",'3b. Individualkosten'!V175)</f>
        <v/>
      </c>
      <c r="AJ169" s="32">
        <f>IF('3b. Individualkosten'!W175="","",'3b. Individualkosten'!W175)</f>
        <v>0</v>
      </c>
      <c r="AK169" s="32">
        <f>IF('3b. Individualkosten'!X175="","",'3b. Individualkosten'!X175)</f>
        <v>0</v>
      </c>
      <c r="AL169" s="32" t="str">
        <f>IF('3b. Individualkosten'!Y175="","",'3b. Individualkosten'!Y175)</f>
        <v/>
      </c>
      <c r="AM169" s="32" t="str">
        <f>IF('3b. Individualkosten'!Z175="","",'3b. Individualkosten'!Z175)</f>
        <v/>
      </c>
      <c r="AN169" s="32" t="str">
        <f>IF('3b. Individualkosten'!AB175="","",'3b. Individualkosten'!AB175)</f>
        <v/>
      </c>
      <c r="AP169" s="34" t="str">
        <f>IF('4.2 Mitnutzungsquote'!K176="","",'4.2 Mitnutzungsquote'!M176)</f>
        <v/>
      </c>
      <c r="AQ169" s="34" t="str">
        <f>IF('4.2 Mitnutzungsquote'!$K176="","",'4.2 Mitnutzungsquote'!N176)</f>
        <v/>
      </c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X169" t="str">
        <f>IF('5. Bündelung zu Paketen'!$H195="","",IF('5. Bündelung zu Paketen'!$E$9="Nein","Ohne Paket",'5. Bündelung zu Paketen'!M195))</f>
        <v/>
      </c>
      <c r="BY169" t="str">
        <f>IF('5. Bündelung zu Paketen'!$H195="","",'5. Bündelung zu Paketen'!N195)</f>
        <v/>
      </c>
      <c r="BZ169" t="str">
        <f>IF('5. Bündelung zu Paketen'!P195="","",'5. Bündelung zu Paketen'!P195)</f>
        <v/>
      </c>
      <c r="CB169" s="34" t="str">
        <f t="shared" si="4"/>
        <v/>
      </c>
      <c r="CC169" s="38" t="str">
        <f t="shared" si="5"/>
        <v/>
      </c>
    </row>
    <row r="170" spans="1:81" x14ac:dyDescent="0.3">
      <c r="A170">
        <v>163</v>
      </c>
      <c r="B170" t="str">
        <f>IF('2. Erfassung der Leistungen'!B174="","",'2. Erfassung der Leistungen'!B174)</f>
        <v/>
      </c>
      <c r="C170" t="str">
        <f>IF('2. Erfassung der Leistungen'!C174="","",'2. Erfassung der Leistungen'!C174)</f>
        <v/>
      </c>
      <c r="D170" t="str">
        <f>IF('2. Erfassung der Leistungen'!E174="","",'2. Erfassung der Leistungen'!E174)</f>
        <v/>
      </c>
      <c r="E170" t="str">
        <f>IF('2. Erfassung der Leistungen'!F174="","",'2. Erfassung der Leistungen'!F174)</f>
        <v/>
      </c>
      <c r="F170" t="str">
        <f>IF('2. Erfassung der Leistungen'!G174="","",'2. Erfassung der Leistungen'!G174)</f>
        <v/>
      </c>
      <c r="G170" t="str">
        <f>IF('2. Erfassung der Leistungen'!H174="","",'2. Erfassung der Leistungen'!H174)</f>
        <v/>
      </c>
      <c r="H170" t="str">
        <f>IF(D170="","",IF('2. Erfassung der Leistungen'!I174="","",'2. Erfassung der Leistungen'!I174))</f>
        <v/>
      </c>
      <c r="J170" t="str">
        <f>IF($H170="","",'3a. Bewertung der Leistungen'!J180)</f>
        <v/>
      </c>
      <c r="K170" t="str">
        <f>IF(J170="Nein","",IF($H170="","",'3a. Bewertung der Leistungen'!L180))</f>
        <v/>
      </c>
      <c r="L170" t="str">
        <f>IF(J170="Nein","",IF($H170="","",'3a. Bewertung der Leistungen'!M180))</f>
        <v/>
      </c>
      <c r="M170" t="str">
        <f>IF(J170="Nein","",IF($H170="","",'3a. Bewertung der Leistungen'!N180))</f>
        <v/>
      </c>
      <c r="N170" t="str">
        <f>IF(J170="Nein","",IF($H170="","",'3a. Bewertung der Leistungen'!O180))</f>
        <v/>
      </c>
      <c r="O170" t="str">
        <f>IF(J170="Nein","",IF($H170="","",'3a. Bewertung der Leistungen'!P180))</f>
        <v/>
      </c>
      <c r="P170" t="str">
        <f>IF(J170="Nein","",IF($H170="","",'3a. Bewertung der Leistungen'!Q180))</f>
        <v/>
      </c>
      <c r="Q170" t="str">
        <f>IF(J170="Nein","",IF($H170="","",'3a. Bewertung der Leistungen'!R180))</f>
        <v/>
      </c>
      <c r="R170" t="str">
        <f>IF(J170="Nein","",IF($H170="","",'3a. Bewertung der Leistungen'!S180))</f>
        <v/>
      </c>
      <c r="S170" t="str">
        <f>IF(J170="Nein","",IF($H170="","",'3a. Bewertung der Leistungen'!T180))</f>
        <v/>
      </c>
      <c r="T170" t="str">
        <f>IF(J170="Nein","",IF($H170="","",'3a. Bewertung der Leistungen'!U180))</f>
        <v/>
      </c>
      <c r="U170" t="str">
        <f>IF(J170="Nein","",IF($H170="","",'3a. Bewertung der Leistungen'!V180))</f>
        <v/>
      </c>
      <c r="V170" t="str">
        <f>IF(J170="Nein","",IF($H170="","",'3a. Bewertung der Leistungen'!X180))</f>
        <v/>
      </c>
      <c r="W170" t="str">
        <f>IF($H170="","",'3a. Bewertung der Leistungen'!Z180)</f>
        <v/>
      </c>
      <c r="Y170" t="str">
        <f>IF('3b. Individualkosten'!L176="","",'3b. Individualkosten'!L176)</f>
        <v/>
      </c>
      <c r="Z170" s="32" t="str">
        <f>IF('3b. Individualkosten'!M176="","",'3b. Individualkosten'!M176)</f>
        <v/>
      </c>
      <c r="AA170" s="33" t="str">
        <f>IF('3b. Individualkosten'!N176="","",'3b. Individualkosten'!N176)</f>
        <v/>
      </c>
      <c r="AB170" s="33" t="str">
        <f>IF('3b. Individualkosten'!O176="","",'3b. Individualkosten'!O176)</f>
        <v/>
      </c>
      <c r="AC170" s="32">
        <f>IF('3b. Individualkosten'!P176="","",'3b. Individualkosten'!P176)</f>
        <v>0</v>
      </c>
      <c r="AD170" s="32">
        <f>IF('3b. Individualkosten'!Q176="","",'3b. Individualkosten'!Q176)</f>
        <v>0</v>
      </c>
      <c r="AE170" s="32" t="str">
        <f>IF('3b. Individualkosten'!R176="","",'3b. Individualkosten'!R176)</f>
        <v/>
      </c>
      <c r="AF170" s="32">
        <f>IF('3b. Individualkosten'!S176="","",'3b. Individualkosten'!S176)</f>
        <v>0</v>
      </c>
      <c r="AG170" s="32" t="str">
        <f>IF('3b. Individualkosten'!T176="","",'3b. Individualkosten'!T176)</f>
        <v/>
      </c>
      <c r="AH170" s="32">
        <f>IF('3b. Individualkosten'!U176="","",'3b. Individualkosten'!U176)</f>
        <v>0</v>
      </c>
      <c r="AI170" s="32" t="str">
        <f>IF('3b. Individualkosten'!V176="","",'3b. Individualkosten'!V176)</f>
        <v/>
      </c>
      <c r="AJ170" s="32">
        <f>IF('3b. Individualkosten'!W176="","",'3b. Individualkosten'!W176)</f>
        <v>0</v>
      </c>
      <c r="AK170" s="32">
        <f>IF('3b. Individualkosten'!X176="","",'3b. Individualkosten'!X176)</f>
        <v>0</v>
      </c>
      <c r="AL170" s="32" t="str">
        <f>IF('3b. Individualkosten'!Y176="","",'3b. Individualkosten'!Y176)</f>
        <v/>
      </c>
      <c r="AM170" s="32" t="str">
        <f>IF('3b. Individualkosten'!Z176="","",'3b. Individualkosten'!Z176)</f>
        <v/>
      </c>
      <c r="AN170" s="32" t="str">
        <f>IF('3b. Individualkosten'!AB176="","",'3b. Individualkosten'!AB176)</f>
        <v/>
      </c>
      <c r="AP170" s="34" t="str">
        <f>IF('4.2 Mitnutzungsquote'!K177="","",'4.2 Mitnutzungsquote'!M177)</f>
        <v/>
      </c>
      <c r="AQ170" s="34" t="str">
        <f>IF('4.2 Mitnutzungsquote'!$K177="","",'4.2 Mitnutzungsquote'!N177)</f>
        <v/>
      </c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X170" t="str">
        <f>IF('5. Bündelung zu Paketen'!$H196="","",IF('5. Bündelung zu Paketen'!$E$9="Nein","Ohne Paket",'5. Bündelung zu Paketen'!M196))</f>
        <v/>
      </c>
      <c r="BY170" t="str">
        <f>IF('5. Bündelung zu Paketen'!$H196="","",'5. Bündelung zu Paketen'!N196)</f>
        <v/>
      </c>
      <c r="BZ170" t="str">
        <f>IF('5. Bündelung zu Paketen'!P196="","",'5. Bündelung zu Paketen'!P196)</f>
        <v/>
      </c>
      <c r="CB170" s="34" t="str">
        <f t="shared" si="4"/>
        <v/>
      </c>
      <c r="CC170" s="38" t="str">
        <f t="shared" si="5"/>
        <v/>
      </c>
    </row>
    <row r="171" spans="1:81" x14ac:dyDescent="0.3">
      <c r="A171">
        <v>164</v>
      </c>
      <c r="B171" t="str">
        <f>IF('2. Erfassung der Leistungen'!B175="","",'2. Erfassung der Leistungen'!B175)</f>
        <v/>
      </c>
      <c r="C171" t="str">
        <f>IF('2. Erfassung der Leistungen'!C175="","",'2. Erfassung der Leistungen'!C175)</f>
        <v/>
      </c>
      <c r="D171" t="str">
        <f>IF('2. Erfassung der Leistungen'!E175="","",'2. Erfassung der Leistungen'!E175)</f>
        <v/>
      </c>
      <c r="E171" t="str">
        <f>IF('2. Erfassung der Leistungen'!F175="","",'2. Erfassung der Leistungen'!F175)</f>
        <v/>
      </c>
      <c r="F171" t="str">
        <f>IF('2. Erfassung der Leistungen'!G175="","",'2. Erfassung der Leistungen'!G175)</f>
        <v/>
      </c>
      <c r="G171" t="str">
        <f>IF('2. Erfassung der Leistungen'!H175="","",'2. Erfassung der Leistungen'!H175)</f>
        <v/>
      </c>
      <c r="H171" t="str">
        <f>IF(D171="","",IF('2. Erfassung der Leistungen'!I175="","",'2. Erfassung der Leistungen'!I175))</f>
        <v/>
      </c>
      <c r="J171" t="str">
        <f>IF($H171="","",'3a. Bewertung der Leistungen'!J181)</f>
        <v/>
      </c>
      <c r="K171" t="str">
        <f>IF(J171="Nein","",IF($H171="","",'3a. Bewertung der Leistungen'!L181))</f>
        <v/>
      </c>
      <c r="L171" t="str">
        <f>IF(J171="Nein","",IF($H171="","",'3a. Bewertung der Leistungen'!M181))</f>
        <v/>
      </c>
      <c r="M171" t="str">
        <f>IF(J171="Nein","",IF($H171="","",'3a. Bewertung der Leistungen'!N181))</f>
        <v/>
      </c>
      <c r="N171" t="str">
        <f>IF(J171="Nein","",IF($H171="","",'3a. Bewertung der Leistungen'!O181))</f>
        <v/>
      </c>
      <c r="O171" t="str">
        <f>IF(J171="Nein","",IF($H171="","",'3a. Bewertung der Leistungen'!P181))</f>
        <v/>
      </c>
      <c r="P171" t="str">
        <f>IF(J171="Nein","",IF($H171="","",'3a. Bewertung der Leistungen'!Q181))</f>
        <v/>
      </c>
      <c r="Q171" t="str">
        <f>IF(J171="Nein","",IF($H171="","",'3a. Bewertung der Leistungen'!R181))</f>
        <v/>
      </c>
      <c r="R171" t="str">
        <f>IF(J171="Nein","",IF($H171="","",'3a. Bewertung der Leistungen'!S181))</f>
        <v/>
      </c>
      <c r="S171" t="str">
        <f>IF(J171="Nein","",IF($H171="","",'3a. Bewertung der Leistungen'!T181))</f>
        <v/>
      </c>
      <c r="T171" t="str">
        <f>IF(J171="Nein","",IF($H171="","",'3a. Bewertung der Leistungen'!U181))</f>
        <v/>
      </c>
      <c r="U171" t="str">
        <f>IF(J171="Nein","",IF($H171="","",'3a. Bewertung der Leistungen'!V181))</f>
        <v/>
      </c>
      <c r="V171" t="str">
        <f>IF(J171="Nein","",IF($H171="","",'3a. Bewertung der Leistungen'!X181))</f>
        <v/>
      </c>
      <c r="W171" t="str">
        <f>IF($H171="","",'3a. Bewertung der Leistungen'!Z181)</f>
        <v/>
      </c>
      <c r="Y171" t="str">
        <f>IF('3b. Individualkosten'!L177="","",'3b. Individualkosten'!L177)</f>
        <v/>
      </c>
      <c r="Z171" s="32" t="str">
        <f>IF('3b. Individualkosten'!M177="","",'3b. Individualkosten'!M177)</f>
        <v/>
      </c>
      <c r="AA171" s="33" t="str">
        <f>IF('3b. Individualkosten'!N177="","",'3b. Individualkosten'!N177)</f>
        <v/>
      </c>
      <c r="AB171" s="33" t="str">
        <f>IF('3b. Individualkosten'!O177="","",'3b. Individualkosten'!O177)</f>
        <v/>
      </c>
      <c r="AC171" s="32">
        <f>IF('3b. Individualkosten'!P177="","",'3b. Individualkosten'!P177)</f>
        <v>0</v>
      </c>
      <c r="AD171" s="32">
        <f>IF('3b. Individualkosten'!Q177="","",'3b. Individualkosten'!Q177)</f>
        <v>0</v>
      </c>
      <c r="AE171" s="32" t="str">
        <f>IF('3b. Individualkosten'!R177="","",'3b. Individualkosten'!R177)</f>
        <v/>
      </c>
      <c r="AF171" s="32">
        <f>IF('3b. Individualkosten'!S177="","",'3b. Individualkosten'!S177)</f>
        <v>0</v>
      </c>
      <c r="AG171" s="32" t="str">
        <f>IF('3b. Individualkosten'!T177="","",'3b. Individualkosten'!T177)</f>
        <v/>
      </c>
      <c r="AH171" s="32">
        <f>IF('3b. Individualkosten'!U177="","",'3b. Individualkosten'!U177)</f>
        <v>0</v>
      </c>
      <c r="AI171" s="32" t="str">
        <f>IF('3b. Individualkosten'!V177="","",'3b. Individualkosten'!V177)</f>
        <v/>
      </c>
      <c r="AJ171" s="32">
        <f>IF('3b. Individualkosten'!W177="","",'3b. Individualkosten'!W177)</f>
        <v>0</v>
      </c>
      <c r="AK171" s="32">
        <f>IF('3b. Individualkosten'!X177="","",'3b. Individualkosten'!X177)</f>
        <v>0</v>
      </c>
      <c r="AL171" s="32" t="str">
        <f>IF('3b. Individualkosten'!Y177="","",'3b. Individualkosten'!Y177)</f>
        <v/>
      </c>
      <c r="AM171" s="32" t="str">
        <f>IF('3b. Individualkosten'!Z177="","",'3b. Individualkosten'!Z177)</f>
        <v/>
      </c>
      <c r="AN171" s="32" t="str">
        <f>IF('3b. Individualkosten'!AB177="","",'3b. Individualkosten'!AB177)</f>
        <v/>
      </c>
      <c r="AP171" s="34" t="str">
        <f>IF('4.2 Mitnutzungsquote'!K178="","",'4.2 Mitnutzungsquote'!M178)</f>
        <v/>
      </c>
      <c r="AQ171" s="34" t="str">
        <f>IF('4.2 Mitnutzungsquote'!$K178="","",'4.2 Mitnutzungsquote'!N178)</f>
        <v/>
      </c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X171" t="str">
        <f>IF('5. Bündelung zu Paketen'!$H197="","",IF('5. Bündelung zu Paketen'!$E$9="Nein","Ohne Paket",'5. Bündelung zu Paketen'!M197))</f>
        <v/>
      </c>
      <c r="BY171" t="str">
        <f>IF('5. Bündelung zu Paketen'!$H197="","",'5. Bündelung zu Paketen'!N197)</f>
        <v/>
      </c>
      <c r="BZ171" t="str">
        <f>IF('5. Bündelung zu Paketen'!P197="","",'5. Bündelung zu Paketen'!P197)</f>
        <v/>
      </c>
      <c r="CB171" s="34" t="str">
        <f t="shared" si="4"/>
        <v/>
      </c>
      <c r="CC171" s="38" t="str">
        <f t="shared" si="5"/>
        <v/>
      </c>
    </row>
    <row r="172" spans="1:81" x14ac:dyDescent="0.3">
      <c r="A172">
        <v>165</v>
      </c>
      <c r="B172" t="str">
        <f>IF('2. Erfassung der Leistungen'!B176="","",'2. Erfassung der Leistungen'!B176)</f>
        <v/>
      </c>
      <c r="C172" t="str">
        <f>IF('2. Erfassung der Leistungen'!C176="","",'2. Erfassung der Leistungen'!C176)</f>
        <v/>
      </c>
      <c r="D172" t="str">
        <f>IF('2. Erfassung der Leistungen'!E176="","",'2. Erfassung der Leistungen'!E176)</f>
        <v/>
      </c>
      <c r="E172" t="str">
        <f>IF('2. Erfassung der Leistungen'!F176="","",'2. Erfassung der Leistungen'!F176)</f>
        <v/>
      </c>
      <c r="F172" t="str">
        <f>IF('2. Erfassung der Leistungen'!G176="","",'2. Erfassung der Leistungen'!G176)</f>
        <v/>
      </c>
      <c r="G172" t="str">
        <f>IF('2. Erfassung der Leistungen'!H176="","",'2. Erfassung der Leistungen'!H176)</f>
        <v/>
      </c>
      <c r="H172" t="str">
        <f>IF(D172="","",IF('2. Erfassung der Leistungen'!I176="","",'2. Erfassung der Leistungen'!I176))</f>
        <v/>
      </c>
      <c r="J172" t="str">
        <f>IF($H172="","",'3a. Bewertung der Leistungen'!J182)</f>
        <v/>
      </c>
      <c r="K172" t="str">
        <f>IF(J172="Nein","",IF($H172="","",'3a. Bewertung der Leistungen'!L182))</f>
        <v/>
      </c>
      <c r="L172" t="str">
        <f>IF(J172="Nein","",IF($H172="","",'3a. Bewertung der Leistungen'!M182))</f>
        <v/>
      </c>
      <c r="M172" t="str">
        <f>IF(J172="Nein","",IF($H172="","",'3a. Bewertung der Leistungen'!N182))</f>
        <v/>
      </c>
      <c r="N172" t="str">
        <f>IF(J172="Nein","",IF($H172="","",'3a. Bewertung der Leistungen'!O182))</f>
        <v/>
      </c>
      <c r="O172" t="str">
        <f>IF(J172="Nein","",IF($H172="","",'3a. Bewertung der Leistungen'!P182))</f>
        <v/>
      </c>
      <c r="P172" t="str">
        <f>IF(J172="Nein","",IF($H172="","",'3a. Bewertung der Leistungen'!Q182))</f>
        <v/>
      </c>
      <c r="Q172" t="str">
        <f>IF(J172="Nein","",IF($H172="","",'3a. Bewertung der Leistungen'!R182))</f>
        <v/>
      </c>
      <c r="R172" t="str">
        <f>IF(J172="Nein","",IF($H172="","",'3a. Bewertung der Leistungen'!S182))</f>
        <v/>
      </c>
      <c r="S172" t="str">
        <f>IF(J172="Nein","",IF($H172="","",'3a. Bewertung der Leistungen'!T182))</f>
        <v/>
      </c>
      <c r="T172" t="str">
        <f>IF(J172="Nein","",IF($H172="","",'3a. Bewertung der Leistungen'!U182))</f>
        <v/>
      </c>
      <c r="U172" t="str">
        <f>IF(J172="Nein","",IF($H172="","",'3a. Bewertung der Leistungen'!V182))</f>
        <v/>
      </c>
      <c r="V172" t="str">
        <f>IF(J172="Nein","",IF($H172="","",'3a. Bewertung der Leistungen'!X182))</f>
        <v/>
      </c>
      <c r="W172" t="str">
        <f>IF($H172="","",'3a. Bewertung der Leistungen'!Z182)</f>
        <v/>
      </c>
      <c r="Y172" t="str">
        <f>IF('3b. Individualkosten'!L178="","",'3b. Individualkosten'!L178)</f>
        <v/>
      </c>
      <c r="Z172" s="32" t="str">
        <f>IF('3b. Individualkosten'!M178="","",'3b. Individualkosten'!M178)</f>
        <v/>
      </c>
      <c r="AA172" s="33" t="str">
        <f>IF('3b. Individualkosten'!N178="","",'3b. Individualkosten'!N178)</f>
        <v/>
      </c>
      <c r="AB172" s="33" t="str">
        <f>IF('3b. Individualkosten'!O178="","",'3b. Individualkosten'!O178)</f>
        <v/>
      </c>
      <c r="AC172" s="32">
        <f>IF('3b. Individualkosten'!P178="","",'3b. Individualkosten'!P178)</f>
        <v>0</v>
      </c>
      <c r="AD172" s="32">
        <f>IF('3b. Individualkosten'!Q178="","",'3b. Individualkosten'!Q178)</f>
        <v>0</v>
      </c>
      <c r="AE172" s="32" t="str">
        <f>IF('3b. Individualkosten'!R178="","",'3b. Individualkosten'!R178)</f>
        <v/>
      </c>
      <c r="AF172" s="32">
        <f>IF('3b. Individualkosten'!S178="","",'3b. Individualkosten'!S178)</f>
        <v>0</v>
      </c>
      <c r="AG172" s="32" t="str">
        <f>IF('3b. Individualkosten'!T178="","",'3b. Individualkosten'!T178)</f>
        <v/>
      </c>
      <c r="AH172" s="32">
        <f>IF('3b. Individualkosten'!U178="","",'3b. Individualkosten'!U178)</f>
        <v>0</v>
      </c>
      <c r="AI172" s="32" t="str">
        <f>IF('3b. Individualkosten'!V178="","",'3b. Individualkosten'!V178)</f>
        <v/>
      </c>
      <c r="AJ172" s="32">
        <f>IF('3b. Individualkosten'!W178="","",'3b. Individualkosten'!W178)</f>
        <v>0</v>
      </c>
      <c r="AK172" s="32">
        <f>IF('3b. Individualkosten'!X178="","",'3b. Individualkosten'!X178)</f>
        <v>0</v>
      </c>
      <c r="AL172" s="32" t="str">
        <f>IF('3b. Individualkosten'!Y178="","",'3b. Individualkosten'!Y178)</f>
        <v/>
      </c>
      <c r="AM172" s="32" t="str">
        <f>IF('3b. Individualkosten'!Z178="","",'3b. Individualkosten'!Z178)</f>
        <v/>
      </c>
      <c r="AN172" s="32" t="str">
        <f>IF('3b. Individualkosten'!AB178="","",'3b. Individualkosten'!AB178)</f>
        <v/>
      </c>
      <c r="AP172" s="34" t="str">
        <f>IF('4.2 Mitnutzungsquote'!K179="","",'4.2 Mitnutzungsquote'!M179)</f>
        <v/>
      </c>
      <c r="AQ172" s="34" t="str">
        <f>IF('4.2 Mitnutzungsquote'!$K179="","",'4.2 Mitnutzungsquote'!N179)</f>
        <v/>
      </c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X172" t="str">
        <f>IF('5. Bündelung zu Paketen'!$H198="","",IF('5. Bündelung zu Paketen'!$E$9="Nein","Ohne Paket",'5. Bündelung zu Paketen'!M198))</f>
        <v/>
      </c>
      <c r="BY172" t="str">
        <f>IF('5. Bündelung zu Paketen'!$H198="","",'5. Bündelung zu Paketen'!N198)</f>
        <v/>
      </c>
      <c r="BZ172" t="str">
        <f>IF('5. Bündelung zu Paketen'!P198="","",'5. Bündelung zu Paketen'!P198)</f>
        <v/>
      </c>
      <c r="CB172" s="34" t="str">
        <f t="shared" si="4"/>
        <v/>
      </c>
      <c r="CC172" s="38" t="str">
        <f t="shared" si="5"/>
        <v/>
      </c>
    </row>
    <row r="173" spans="1:81" x14ac:dyDescent="0.3">
      <c r="A173">
        <v>166</v>
      </c>
      <c r="B173" t="str">
        <f>IF('2. Erfassung der Leistungen'!B177="","",'2. Erfassung der Leistungen'!B177)</f>
        <v/>
      </c>
      <c r="C173" t="str">
        <f>IF('2. Erfassung der Leistungen'!C177="","",'2. Erfassung der Leistungen'!C177)</f>
        <v/>
      </c>
      <c r="D173" t="str">
        <f>IF('2. Erfassung der Leistungen'!E177="","",'2. Erfassung der Leistungen'!E177)</f>
        <v/>
      </c>
      <c r="E173" t="str">
        <f>IF('2. Erfassung der Leistungen'!F177="","",'2. Erfassung der Leistungen'!F177)</f>
        <v/>
      </c>
      <c r="F173" t="str">
        <f>IF('2. Erfassung der Leistungen'!G177="","",'2. Erfassung der Leistungen'!G177)</f>
        <v/>
      </c>
      <c r="G173" t="str">
        <f>IF('2. Erfassung der Leistungen'!H177="","",'2. Erfassung der Leistungen'!H177)</f>
        <v/>
      </c>
      <c r="H173" t="str">
        <f>IF(D173="","",IF('2. Erfassung der Leistungen'!I177="","",'2. Erfassung der Leistungen'!I177))</f>
        <v/>
      </c>
      <c r="J173" t="str">
        <f>IF($H173="","",'3a. Bewertung der Leistungen'!J183)</f>
        <v/>
      </c>
      <c r="K173" t="str">
        <f>IF(J173="Nein","",IF($H173="","",'3a. Bewertung der Leistungen'!L183))</f>
        <v/>
      </c>
      <c r="L173" t="str">
        <f>IF(J173="Nein","",IF($H173="","",'3a. Bewertung der Leistungen'!M183))</f>
        <v/>
      </c>
      <c r="M173" t="str">
        <f>IF(J173="Nein","",IF($H173="","",'3a. Bewertung der Leistungen'!N183))</f>
        <v/>
      </c>
      <c r="N173" t="str">
        <f>IF(J173="Nein","",IF($H173="","",'3a. Bewertung der Leistungen'!O183))</f>
        <v/>
      </c>
      <c r="O173" t="str">
        <f>IF(J173="Nein","",IF($H173="","",'3a. Bewertung der Leistungen'!P183))</f>
        <v/>
      </c>
      <c r="P173" t="str">
        <f>IF(J173="Nein","",IF($H173="","",'3a. Bewertung der Leistungen'!Q183))</f>
        <v/>
      </c>
      <c r="Q173" t="str">
        <f>IF(J173="Nein","",IF($H173="","",'3a. Bewertung der Leistungen'!R183))</f>
        <v/>
      </c>
      <c r="R173" t="str">
        <f>IF(J173="Nein","",IF($H173="","",'3a. Bewertung der Leistungen'!S183))</f>
        <v/>
      </c>
      <c r="S173" t="str">
        <f>IF(J173="Nein","",IF($H173="","",'3a. Bewertung der Leistungen'!T183))</f>
        <v/>
      </c>
      <c r="T173" t="str">
        <f>IF(J173="Nein","",IF($H173="","",'3a. Bewertung der Leistungen'!U183))</f>
        <v/>
      </c>
      <c r="U173" t="str">
        <f>IF(J173="Nein","",IF($H173="","",'3a. Bewertung der Leistungen'!V183))</f>
        <v/>
      </c>
      <c r="V173" t="str">
        <f>IF(J173="Nein","",IF($H173="","",'3a. Bewertung der Leistungen'!X183))</f>
        <v/>
      </c>
      <c r="W173" t="str">
        <f>IF($H173="","",'3a. Bewertung der Leistungen'!Z183)</f>
        <v/>
      </c>
      <c r="Y173" t="str">
        <f>IF('3b. Individualkosten'!L179="","",'3b. Individualkosten'!L179)</f>
        <v/>
      </c>
      <c r="Z173" s="32" t="str">
        <f>IF('3b. Individualkosten'!M179="","",'3b. Individualkosten'!M179)</f>
        <v/>
      </c>
      <c r="AA173" s="33" t="str">
        <f>IF('3b. Individualkosten'!N179="","",'3b. Individualkosten'!N179)</f>
        <v/>
      </c>
      <c r="AB173" s="33" t="str">
        <f>IF('3b. Individualkosten'!O179="","",'3b. Individualkosten'!O179)</f>
        <v/>
      </c>
      <c r="AC173" s="32">
        <f>IF('3b. Individualkosten'!P179="","",'3b. Individualkosten'!P179)</f>
        <v>0</v>
      </c>
      <c r="AD173" s="32">
        <f>IF('3b. Individualkosten'!Q179="","",'3b. Individualkosten'!Q179)</f>
        <v>0</v>
      </c>
      <c r="AE173" s="32" t="str">
        <f>IF('3b. Individualkosten'!R179="","",'3b. Individualkosten'!R179)</f>
        <v/>
      </c>
      <c r="AF173" s="32">
        <f>IF('3b. Individualkosten'!S179="","",'3b. Individualkosten'!S179)</f>
        <v>0</v>
      </c>
      <c r="AG173" s="32" t="str">
        <f>IF('3b. Individualkosten'!T179="","",'3b. Individualkosten'!T179)</f>
        <v/>
      </c>
      <c r="AH173" s="32">
        <f>IF('3b. Individualkosten'!U179="","",'3b. Individualkosten'!U179)</f>
        <v>0</v>
      </c>
      <c r="AI173" s="32" t="str">
        <f>IF('3b. Individualkosten'!V179="","",'3b. Individualkosten'!V179)</f>
        <v/>
      </c>
      <c r="AJ173" s="32">
        <f>IF('3b. Individualkosten'!W179="","",'3b. Individualkosten'!W179)</f>
        <v>0</v>
      </c>
      <c r="AK173" s="32">
        <f>IF('3b. Individualkosten'!X179="","",'3b. Individualkosten'!X179)</f>
        <v>0</v>
      </c>
      <c r="AL173" s="32" t="str">
        <f>IF('3b. Individualkosten'!Y179="","",'3b. Individualkosten'!Y179)</f>
        <v/>
      </c>
      <c r="AM173" s="32" t="str">
        <f>IF('3b. Individualkosten'!Z179="","",'3b. Individualkosten'!Z179)</f>
        <v/>
      </c>
      <c r="AN173" s="32" t="str">
        <f>IF('3b. Individualkosten'!AB179="","",'3b. Individualkosten'!AB179)</f>
        <v/>
      </c>
      <c r="AP173" s="34" t="str">
        <f>IF('4.2 Mitnutzungsquote'!K180="","",'4.2 Mitnutzungsquote'!M180)</f>
        <v/>
      </c>
      <c r="AQ173" s="34" t="str">
        <f>IF('4.2 Mitnutzungsquote'!$K180="","",'4.2 Mitnutzungsquote'!N180)</f>
        <v/>
      </c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X173" t="str">
        <f>IF('5. Bündelung zu Paketen'!$H199="","",IF('5. Bündelung zu Paketen'!$E$9="Nein","Ohne Paket",'5. Bündelung zu Paketen'!M199))</f>
        <v/>
      </c>
      <c r="BY173" t="str">
        <f>IF('5. Bündelung zu Paketen'!$H199="","",'5. Bündelung zu Paketen'!N199)</f>
        <v/>
      </c>
      <c r="BZ173" t="str">
        <f>IF('5. Bündelung zu Paketen'!P199="","",'5. Bündelung zu Paketen'!P199)</f>
        <v/>
      </c>
      <c r="CB173" s="34" t="str">
        <f t="shared" si="4"/>
        <v/>
      </c>
      <c r="CC173" s="38" t="str">
        <f t="shared" si="5"/>
        <v/>
      </c>
    </row>
    <row r="174" spans="1:81" x14ac:dyDescent="0.3">
      <c r="A174">
        <v>167</v>
      </c>
      <c r="B174" t="str">
        <f>IF('2. Erfassung der Leistungen'!B178="","",'2. Erfassung der Leistungen'!B178)</f>
        <v/>
      </c>
      <c r="C174" t="str">
        <f>IF('2. Erfassung der Leistungen'!C178="","",'2. Erfassung der Leistungen'!C178)</f>
        <v/>
      </c>
      <c r="D174" t="str">
        <f>IF('2. Erfassung der Leistungen'!E178="","",'2. Erfassung der Leistungen'!E178)</f>
        <v/>
      </c>
      <c r="E174" t="str">
        <f>IF('2. Erfassung der Leistungen'!F178="","",'2. Erfassung der Leistungen'!F178)</f>
        <v/>
      </c>
      <c r="F174" t="str">
        <f>IF('2. Erfassung der Leistungen'!G178="","",'2. Erfassung der Leistungen'!G178)</f>
        <v/>
      </c>
      <c r="G174" t="str">
        <f>IF('2. Erfassung der Leistungen'!H178="","",'2. Erfassung der Leistungen'!H178)</f>
        <v/>
      </c>
      <c r="H174" t="str">
        <f>IF(D174="","",IF('2. Erfassung der Leistungen'!I178="","",'2. Erfassung der Leistungen'!I178))</f>
        <v/>
      </c>
      <c r="J174" t="str">
        <f>IF($H174="","",'3a. Bewertung der Leistungen'!J184)</f>
        <v/>
      </c>
      <c r="K174" t="str">
        <f>IF(J174="Nein","",IF($H174="","",'3a. Bewertung der Leistungen'!L184))</f>
        <v/>
      </c>
      <c r="L174" t="str">
        <f>IF(J174="Nein","",IF($H174="","",'3a. Bewertung der Leistungen'!M184))</f>
        <v/>
      </c>
      <c r="M174" t="str">
        <f>IF(J174="Nein","",IF($H174="","",'3a. Bewertung der Leistungen'!N184))</f>
        <v/>
      </c>
      <c r="N174" t="str">
        <f>IF(J174="Nein","",IF($H174="","",'3a. Bewertung der Leistungen'!O184))</f>
        <v/>
      </c>
      <c r="O174" t="str">
        <f>IF(J174="Nein","",IF($H174="","",'3a. Bewertung der Leistungen'!P184))</f>
        <v/>
      </c>
      <c r="P174" t="str">
        <f>IF(J174="Nein","",IF($H174="","",'3a. Bewertung der Leistungen'!Q184))</f>
        <v/>
      </c>
      <c r="Q174" t="str">
        <f>IF(J174="Nein","",IF($H174="","",'3a. Bewertung der Leistungen'!R184))</f>
        <v/>
      </c>
      <c r="R174" t="str">
        <f>IF(J174="Nein","",IF($H174="","",'3a. Bewertung der Leistungen'!S184))</f>
        <v/>
      </c>
      <c r="S174" t="str">
        <f>IF(J174="Nein","",IF($H174="","",'3a. Bewertung der Leistungen'!T184))</f>
        <v/>
      </c>
      <c r="T174" t="str">
        <f>IF(J174="Nein","",IF($H174="","",'3a. Bewertung der Leistungen'!U184))</f>
        <v/>
      </c>
      <c r="U174" t="str">
        <f>IF(J174="Nein","",IF($H174="","",'3a. Bewertung der Leistungen'!V184))</f>
        <v/>
      </c>
      <c r="V174" t="str">
        <f>IF(J174="Nein","",IF($H174="","",'3a. Bewertung der Leistungen'!X184))</f>
        <v/>
      </c>
      <c r="W174" t="str">
        <f>IF($H174="","",'3a. Bewertung der Leistungen'!Z184)</f>
        <v/>
      </c>
      <c r="Y174" t="str">
        <f>IF('3b. Individualkosten'!L180="","",'3b. Individualkosten'!L180)</f>
        <v/>
      </c>
      <c r="Z174" s="32" t="str">
        <f>IF('3b. Individualkosten'!M180="","",'3b. Individualkosten'!M180)</f>
        <v/>
      </c>
      <c r="AA174" s="33" t="str">
        <f>IF('3b. Individualkosten'!N180="","",'3b. Individualkosten'!N180)</f>
        <v/>
      </c>
      <c r="AB174" s="33" t="str">
        <f>IF('3b. Individualkosten'!O180="","",'3b. Individualkosten'!O180)</f>
        <v/>
      </c>
      <c r="AC174" s="32">
        <f>IF('3b. Individualkosten'!P180="","",'3b. Individualkosten'!P180)</f>
        <v>0</v>
      </c>
      <c r="AD174" s="32">
        <f>IF('3b. Individualkosten'!Q180="","",'3b. Individualkosten'!Q180)</f>
        <v>0</v>
      </c>
      <c r="AE174" s="32" t="str">
        <f>IF('3b. Individualkosten'!R180="","",'3b. Individualkosten'!R180)</f>
        <v/>
      </c>
      <c r="AF174" s="32">
        <f>IF('3b. Individualkosten'!S180="","",'3b. Individualkosten'!S180)</f>
        <v>0</v>
      </c>
      <c r="AG174" s="32" t="str">
        <f>IF('3b. Individualkosten'!T180="","",'3b. Individualkosten'!T180)</f>
        <v/>
      </c>
      <c r="AH174" s="32">
        <f>IF('3b. Individualkosten'!U180="","",'3b. Individualkosten'!U180)</f>
        <v>0</v>
      </c>
      <c r="AI174" s="32" t="str">
        <f>IF('3b. Individualkosten'!V180="","",'3b. Individualkosten'!V180)</f>
        <v/>
      </c>
      <c r="AJ174" s="32">
        <f>IF('3b. Individualkosten'!W180="","",'3b. Individualkosten'!W180)</f>
        <v>0</v>
      </c>
      <c r="AK174" s="32">
        <f>IF('3b. Individualkosten'!X180="","",'3b. Individualkosten'!X180)</f>
        <v>0</v>
      </c>
      <c r="AL174" s="32" t="str">
        <f>IF('3b. Individualkosten'!Y180="","",'3b. Individualkosten'!Y180)</f>
        <v/>
      </c>
      <c r="AM174" s="32" t="str">
        <f>IF('3b. Individualkosten'!Z180="","",'3b. Individualkosten'!Z180)</f>
        <v/>
      </c>
      <c r="AN174" s="32" t="str">
        <f>IF('3b. Individualkosten'!AB180="","",'3b. Individualkosten'!AB180)</f>
        <v/>
      </c>
      <c r="AP174" s="34" t="str">
        <f>IF('4.2 Mitnutzungsquote'!K181="","",'4.2 Mitnutzungsquote'!M181)</f>
        <v/>
      </c>
      <c r="AQ174" s="34" t="str">
        <f>IF('4.2 Mitnutzungsquote'!$K181="","",'4.2 Mitnutzungsquote'!N181)</f>
        <v/>
      </c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X174" t="str">
        <f>IF('5. Bündelung zu Paketen'!$H200="","",IF('5. Bündelung zu Paketen'!$E$9="Nein","Ohne Paket",'5. Bündelung zu Paketen'!M200))</f>
        <v/>
      </c>
      <c r="BY174" t="str">
        <f>IF('5. Bündelung zu Paketen'!$H200="","",'5. Bündelung zu Paketen'!N200)</f>
        <v/>
      </c>
      <c r="BZ174" t="str">
        <f>IF('5. Bündelung zu Paketen'!P200="","",'5. Bündelung zu Paketen'!P200)</f>
        <v/>
      </c>
      <c r="CB174" s="34" t="str">
        <f t="shared" si="4"/>
        <v/>
      </c>
      <c r="CC174" s="38" t="str">
        <f t="shared" si="5"/>
        <v/>
      </c>
    </row>
    <row r="175" spans="1:81" x14ac:dyDescent="0.3">
      <c r="A175">
        <v>168</v>
      </c>
      <c r="B175" t="str">
        <f>IF('2. Erfassung der Leistungen'!B179="","",'2. Erfassung der Leistungen'!B179)</f>
        <v/>
      </c>
      <c r="C175" t="str">
        <f>IF('2. Erfassung der Leistungen'!C179="","",'2. Erfassung der Leistungen'!C179)</f>
        <v/>
      </c>
      <c r="D175" t="str">
        <f>IF('2. Erfassung der Leistungen'!E179="","",'2. Erfassung der Leistungen'!E179)</f>
        <v/>
      </c>
      <c r="E175" t="str">
        <f>IF('2. Erfassung der Leistungen'!F179="","",'2. Erfassung der Leistungen'!F179)</f>
        <v/>
      </c>
      <c r="F175" t="str">
        <f>IF('2. Erfassung der Leistungen'!G179="","",'2. Erfassung der Leistungen'!G179)</f>
        <v/>
      </c>
      <c r="G175" t="str">
        <f>IF('2. Erfassung der Leistungen'!H179="","",'2. Erfassung der Leistungen'!H179)</f>
        <v/>
      </c>
      <c r="H175" t="str">
        <f>IF(D175="","",IF('2. Erfassung der Leistungen'!I179="","",'2. Erfassung der Leistungen'!I179))</f>
        <v/>
      </c>
      <c r="J175" t="str">
        <f>IF($H175="","",'3a. Bewertung der Leistungen'!J185)</f>
        <v/>
      </c>
      <c r="K175" t="str">
        <f>IF(J175="Nein","",IF($H175="","",'3a. Bewertung der Leistungen'!L185))</f>
        <v/>
      </c>
      <c r="L175" t="str">
        <f>IF(J175="Nein","",IF($H175="","",'3a. Bewertung der Leistungen'!M185))</f>
        <v/>
      </c>
      <c r="M175" t="str">
        <f>IF(J175="Nein","",IF($H175="","",'3a. Bewertung der Leistungen'!N185))</f>
        <v/>
      </c>
      <c r="N175" t="str">
        <f>IF(J175="Nein","",IF($H175="","",'3a. Bewertung der Leistungen'!O185))</f>
        <v/>
      </c>
      <c r="O175" t="str">
        <f>IF(J175="Nein","",IF($H175="","",'3a. Bewertung der Leistungen'!P185))</f>
        <v/>
      </c>
      <c r="P175" t="str">
        <f>IF(J175="Nein","",IF($H175="","",'3a. Bewertung der Leistungen'!Q185))</f>
        <v/>
      </c>
      <c r="Q175" t="str">
        <f>IF(J175="Nein","",IF($H175="","",'3a. Bewertung der Leistungen'!R185))</f>
        <v/>
      </c>
      <c r="R175" t="str">
        <f>IF(J175="Nein","",IF($H175="","",'3a. Bewertung der Leistungen'!S185))</f>
        <v/>
      </c>
      <c r="S175" t="str">
        <f>IF(J175="Nein","",IF($H175="","",'3a. Bewertung der Leistungen'!T185))</f>
        <v/>
      </c>
      <c r="T175" t="str">
        <f>IF(J175="Nein","",IF($H175="","",'3a. Bewertung der Leistungen'!U185))</f>
        <v/>
      </c>
      <c r="U175" t="str">
        <f>IF(J175="Nein","",IF($H175="","",'3a. Bewertung der Leistungen'!V185))</f>
        <v/>
      </c>
      <c r="V175" t="str">
        <f>IF(J175="Nein","",IF($H175="","",'3a. Bewertung der Leistungen'!X185))</f>
        <v/>
      </c>
      <c r="W175" t="str">
        <f>IF($H175="","",'3a. Bewertung der Leistungen'!Z185)</f>
        <v/>
      </c>
      <c r="Y175" t="str">
        <f>IF('3b. Individualkosten'!L181="","",'3b. Individualkosten'!L181)</f>
        <v/>
      </c>
      <c r="Z175" s="32" t="str">
        <f>IF('3b. Individualkosten'!M181="","",'3b. Individualkosten'!M181)</f>
        <v/>
      </c>
      <c r="AA175" s="33" t="str">
        <f>IF('3b. Individualkosten'!N181="","",'3b. Individualkosten'!N181)</f>
        <v/>
      </c>
      <c r="AB175" s="33" t="str">
        <f>IF('3b. Individualkosten'!O181="","",'3b. Individualkosten'!O181)</f>
        <v/>
      </c>
      <c r="AC175" s="32">
        <f>IF('3b. Individualkosten'!P181="","",'3b. Individualkosten'!P181)</f>
        <v>0</v>
      </c>
      <c r="AD175" s="32">
        <f>IF('3b. Individualkosten'!Q181="","",'3b. Individualkosten'!Q181)</f>
        <v>0</v>
      </c>
      <c r="AE175" s="32" t="str">
        <f>IF('3b. Individualkosten'!R181="","",'3b. Individualkosten'!R181)</f>
        <v/>
      </c>
      <c r="AF175" s="32">
        <f>IF('3b. Individualkosten'!S181="","",'3b. Individualkosten'!S181)</f>
        <v>0</v>
      </c>
      <c r="AG175" s="32" t="str">
        <f>IF('3b. Individualkosten'!T181="","",'3b. Individualkosten'!T181)</f>
        <v/>
      </c>
      <c r="AH175" s="32">
        <f>IF('3b. Individualkosten'!U181="","",'3b. Individualkosten'!U181)</f>
        <v>0</v>
      </c>
      <c r="AI175" s="32" t="str">
        <f>IF('3b. Individualkosten'!V181="","",'3b. Individualkosten'!V181)</f>
        <v/>
      </c>
      <c r="AJ175" s="32">
        <f>IF('3b. Individualkosten'!W181="","",'3b. Individualkosten'!W181)</f>
        <v>0</v>
      </c>
      <c r="AK175" s="32">
        <f>IF('3b. Individualkosten'!X181="","",'3b. Individualkosten'!X181)</f>
        <v>0</v>
      </c>
      <c r="AL175" s="32" t="str">
        <f>IF('3b. Individualkosten'!Y181="","",'3b. Individualkosten'!Y181)</f>
        <v/>
      </c>
      <c r="AM175" s="32" t="str">
        <f>IF('3b. Individualkosten'!Z181="","",'3b. Individualkosten'!Z181)</f>
        <v/>
      </c>
      <c r="AN175" s="32" t="str">
        <f>IF('3b. Individualkosten'!AB181="","",'3b. Individualkosten'!AB181)</f>
        <v/>
      </c>
      <c r="AP175" s="34" t="str">
        <f>IF('4.2 Mitnutzungsquote'!K182="","",'4.2 Mitnutzungsquote'!M182)</f>
        <v/>
      </c>
      <c r="AQ175" s="34" t="str">
        <f>IF('4.2 Mitnutzungsquote'!$K182="","",'4.2 Mitnutzungsquote'!N182)</f>
        <v/>
      </c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X175" t="str">
        <f>IF('5. Bündelung zu Paketen'!$H201="","",IF('5. Bündelung zu Paketen'!$E$9="Nein","Ohne Paket",'5. Bündelung zu Paketen'!M201))</f>
        <v/>
      </c>
      <c r="BY175" t="str">
        <f>IF('5. Bündelung zu Paketen'!$H201="","",'5. Bündelung zu Paketen'!N201)</f>
        <v/>
      </c>
      <c r="BZ175" t="str">
        <f>IF('5. Bündelung zu Paketen'!P201="","",'5. Bündelung zu Paketen'!P201)</f>
        <v/>
      </c>
      <c r="CB175" s="34" t="str">
        <f t="shared" si="4"/>
        <v/>
      </c>
      <c r="CC175" s="38" t="str">
        <f t="shared" si="5"/>
        <v/>
      </c>
    </row>
    <row r="176" spans="1:81" x14ac:dyDescent="0.3">
      <c r="A176">
        <v>169</v>
      </c>
      <c r="B176" t="str">
        <f>IF('2. Erfassung der Leistungen'!B180="","",'2. Erfassung der Leistungen'!B180)</f>
        <v/>
      </c>
      <c r="C176" t="str">
        <f>IF('2. Erfassung der Leistungen'!C180="","",'2. Erfassung der Leistungen'!C180)</f>
        <v/>
      </c>
      <c r="D176" t="str">
        <f>IF('2. Erfassung der Leistungen'!E180="","",'2. Erfassung der Leistungen'!E180)</f>
        <v/>
      </c>
      <c r="E176" t="str">
        <f>IF('2. Erfassung der Leistungen'!F180="","",'2. Erfassung der Leistungen'!F180)</f>
        <v/>
      </c>
      <c r="F176" t="str">
        <f>IF('2. Erfassung der Leistungen'!G180="","",'2. Erfassung der Leistungen'!G180)</f>
        <v/>
      </c>
      <c r="G176" t="str">
        <f>IF('2. Erfassung der Leistungen'!H180="","",'2. Erfassung der Leistungen'!H180)</f>
        <v/>
      </c>
      <c r="H176" t="str">
        <f>IF(D176="","",IF('2. Erfassung der Leistungen'!I180="","",'2. Erfassung der Leistungen'!I180))</f>
        <v/>
      </c>
      <c r="J176" t="str">
        <f>IF($H176="","",'3a. Bewertung der Leistungen'!J186)</f>
        <v/>
      </c>
      <c r="K176" t="str">
        <f>IF(J176="Nein","",IF($H176="","",'3a. Bewertung der Leistungen'!L186))</f>
        <v/>
      </c>
      <c r="L176" t="str">
        <f>IF(J176="Nein","",IF($H176="","",'3a. Bewertung der Leistungen'!M186))</f>
        <v/>
      </c>
      <c r="M176" t="str">
        <f>IF(J176="Nein","",IF($H176="","",'3a. Bewertung der Leistungen'!N186))</f>
        <v/>
      </c>
      <c r="N176" t="str">
        <f>IF(J176="Nein","",IF($H176="","",'3a. Bewertung der Leistungen'!O186))</f>
        <v/>
      </c>
      <c r="O176" t="str">
        <f>IF(J176="Nein","",IF($H176="","",'3a. Bewertung der Leistungen'!P186))</f>
        <v/>
      </c>
      <c r="P176" t="str">
        <f>IF(J176="Nein","",IF($H176="","",'3a. Bewertung der Leistungen'!Q186))</f>
        <v/>
      </c>
      <c r="Q176" t="str">
        <f>IF(J176="Nein","",IF($H176="","",'3a. Bewertung der Leistungen'!R186))</f>
        <v/>
      </c>
      <c r="R176" t="str">
        <f>IF(J176="Nein","",IF($H176="","",'3a. Bewertung der Leistungen'!S186))</f>
        <v/>
      </c>
      <c r="S176" t="str">
        <f>IF(J176="Nein","",IF($H176="","",'3a. Bewertung der Leistungen'!T186))</f>
        <v/>
      </c>
      <c r="T176" t="str">
        <f>IF(J176="Nein","",IF($H176="","",'3a. Bewertung der Leistungen'!U186))</f>
        <v/>
      </c>
      <c r="U176" t="str">
        <f>IF(J176="Nein","",IF($H176="","",'3a. Bewertung der Leistungen'!V186))</f>
        <v/>
      </c>
      <c r="V176" t="str">
        <f>IF(J176="Nein","",IF($H176="","",'3a. Bewertung der Leistungen'!X186))</f>
        <v/>
      </c>
      <c r="W176" t="str">
        <f>IF($H176="","",'3a. Bewertung der Leistungen'!Z186)</f>
        <v/>
      </c>
      <c r="Y176" t="str">
        <f>IF('3b. Individualkosten'!L182="","",'3b. Individualkosten'!L182)</f>
        <v/>
      </c>
      <c r="Z176" s="32" t="str">
        <f>IF('3b. Individualkosten'!M182="","",'3b. Individualkosten'!M182)</f>
        <v/>
      </c>
      <c r="AA176" s="33" t="str">
        <f>IF('3b. Individualkosten'!N182="","",'3b. Individualkosten'!N182)</f>
        <v/>
      </c>
      <c r="AB176" s="33" t="str">
        <f>IF('3b. Individualkosten'!O182="","",'3b. Individualkosten'!O182)</f>
        <v/>
      </c>
      <c r="AC176" s="32">
        <f>IF('3b. Individualkosten'!P182="","",'3b. Individualkosten'!P182)</f>
        <v>0</v>
      </c>
      <c r="AD176" s="32">
        <f>IF('3b. Individualkosten'!Q182="","",'3b. Individualkosten'!Q182)</f>
        <v>0</v>
      </c>
      <c r="AE176" s="32" t="str">
        <f>IF('3b. Individualkosten'!R182="","",'3b. Individualkosten'!R182)</f>
        <v/>
      </c>
      <c r="AF176" s="32">
        <f>IF('3b. Individualkosten'!S182="","",'3b. Individualkosten'!S182)</f>
        <v>0</v>
      </c>
      <c r="AG176" s="32" t="str">
        <f>IF('3b. Individualkosten'!T182="","",'3b. Individualkosten'!T182)</f>
        <v/>
      </c>
      <c r="AH176" s="32">
        <f>IF('3b. Individualkosten'!U182="","",'3b. Individualkosten'!U182)</f>
        <v>0</v>
      </c>
      <c r="AI176" s="32" t="str">
        <f>IF('3b. Individualkosten'!V182="","",'3b. Individualkosten'!V182)</f>
        <v/>
      </c>
      <c r="AJ176" s="32">
        <f>IF('3b. Individualkosten'!W182="","",'3b. Individualkosten'!W182)</f>
        <v>0</v>
      </c>
      <c r="AK176" s="32">
        <f>IF('3b. Individualkosten'!X182="","",'3b. Individualkosten'!X182)</f>
        <v>0</v>
      </c>
      <c r="AL176" s="32" t="str">
        <f>IF('3b. Individualkosten'!Y182="","",'3b. Individualkosten'!Y182)</f>
        <v/>
      </c>
      <c r="AM176" s="32" t="str">
        <f>IF('3b. Individualkosten'!Z182="","",'3b. Individualkosten'!Z182)</f>
        <v/>
      </c>
      <c r="AN176" s="32" t="str">
        <f>IF('3b. Individualkosten'!AB182="","",'3b. Individualkosten'!AB182)</f>
        <v/>
      </c>
      <c r="AP176" s="34" t="str">
        <f>IF('4.2 Mitnutzungsquote'!K183="","",'4.2 Mitnutzungsquote'!M183)</f>
        <v/>
      </c>
      <c r="AQ176" s="34" t="str">
        <f>IF('4.2 Mitnutzungsquote'!$K183="","",'4.2 Mitnutzungsquote'!N183)</f>
        <v/>
      </c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X176" t="str">
        <f>IF('5. Bündelung zu Paketen'!$H202="","",IF('5. Bündelung zu Paketen'!$E$9="Nein","Ohne Paket",'5. Bündelung zu Paketen'!M202))</f>
        <v/>
      </c>
      <c r="BY176" t="str">
        <f>IF('5. Bündelung zu Paketen'!$H202="","",'5. Bündelung zu Paketen'!N202)</f>
        <v/>
      </c>
      <c r="BZ176" t="str">
        <f>IF('5. Bündelung zu Paketen'!P202="","",'5. Bündelung zu Paketen'!P202)</f>
        <v/>
      </c>
      <c r="CB176" s="34" t="str">
        <f t="shared" si="4"/>
        <v/>
      </c>
      <c r="CC176" s="38" t="str">
        <f t="shared" si="5"/>
        <v/>
      </c>
    </row>
    <row r="177" spans="1:81" x14ac:dyDescent="0.3">
      <c r="A177">
        <v>170</v>
      </c>
      <c r="B177" t="str">
        <f>IF('2. Erfassung der Leistungen'!B181="","",'2. Erfassung der Leistungen'!B181)</f>
        <v/>
      </c>
      <c r="C177" t="str">
        <f>IF('2. Erfassung der Leistungen'!C181="","",'2. Erfassung der Leistungen'!C181)</f>
        <v/>
      </c>
      <c r="D177" t="str">
        <f>IF('2. Erfassung der Leistungen'!E181="","",'2. Erfassung der Leistungen'!E181)</f>
        <v/>
      </c>
      <c r="E177" t="str">
        <f>IF('2. Erfassung der Leistungen'!F181="","",'2. Erfassung der Leistungen'!F181)</f>
        <v/>
      </c>
      <c r="F177" t="str">
        <f>IF('2. Erfassung der Leistungen'!G181="","",'2. Erfassung der Leistungen'!G181)</f>
        <v/>
      </c>
      <c r="G177" t="str">
        <f>IF('2. Erfassung der Leistungen'!H181="","",'2. Erfassung der Leistungen'!H181)</f>
        <v/>
      </c>
      <c r="H177" t="str">
        <f>IF(D177="","",IF('2. Erfassung der Leistungen'!I181="","",'2. Erfassung der Leistungen'!I181))</f>
        <v/>
      </c>
      <c r="J177" t="str">
        <f>IF($H177="","",'3a. Bewertung der Leistungen'!J187)</f>
        <v/>
      </c>
      <c r="K177" t="str">
        <f>IF(J177="Nein","",IF($H177="","",'3a. Bewertung der Leistungen'!L187))</f>
        <v/>
      </c>
      <c r="L177" t="str">
        <f>IF(J177="Nein","",IF($H177="","",'3a. Bewertung der Leistungen'!M187))</f>
        <v/>
      </c>
      <c r="M177" t="str">
        <f>IF(J177="Nein","",IF($H177="","",'3a. Bewertung der Leistungen'!N187))</f>
        <v/>
      </c>
      <c r="N177" t="str">
        <f>IF(J177="Nein","",IF($H177="","",'3a. Bewertung der Leistungen'!O187))</f>
        <v/>
      </c>
      <c r="O177" t="str">
        <f>IF(J177="Nein","",IF($H177="","",'3a. Bewertung der Leistungen'!P187))</f>
        <v/>
      </c>
      <c r="P177" t="str">
        <f>IF(J177="Nein","",IF($H177="","",'3a. Bewertung der Leistungen'!Q187))</f>
        <v/>
      </c>
      <c r="Q177" t="str">
        <f>IF(J177="Nein","",IF($H177="","",'3a. Bewertung der Leistungen'!R187))</f>
        <v/>
      </c>
      <c r="R177" t="str">
        <f>IF(J177="Nein","",IF($H177="","",'3a. Bewertung der Leistungen'!S187))</f>
        <v/>
      </c>
      <c r="S177" t="str">
        <f>IF(J177="Nein","",IF($H177="","",'3a. Bewertung der Leistungen'!T187))</f>
        <v/>
      </c>
      <c r="T177" t="str">
        <f>IF(J177="Nein","",IF($H177="","",'3a. Bewertung der Leistungen'!U187))</f>
        <v/>
      </c>
      <c r="U177" t="str">
        <f>IF(J177="Nein","",IF($H177="","",'3a. Bewertung der Leistungen'!V187))</f>
        <v/>
      </c>
      <c r="V177" t="str">
        <f>IF(J177="Nein","",IF($H177="","",'3a. Bewertung der Leistungen'!X187))</f>
        <v/>
      </c>
      <c r="W177" t="str">
        <f>IF($H177="","",'3a. Bewertung der Leistungen'!Z187)</f>
        <v/>
      </c>
      <c r="Y177" t="str">
        <f>IF('3b. Individualkosten'!L183="","",'3b. Individualkosten'!L183)</f>
        <v/>
      </c>
      <c r="Z177" s="32" t="str">
        <f>IF('3b. Individualkosten'!M183="","",'3b. Individualkosten'!M183)</f>
        <v/>
      </c>
      <c r="AA177" s="33" t="str">
        <f>IF('3b. Individualkosten'!N183="","",'3b. Individualkosten'!N183)</f>
        <v/>
      </c>
      <c r="AB177" s="33" t="str">
        <f>IF('3b. Individualkosten'!O183="","",'3b. Individualkosten'!O183)</f>
        <v/>
      </c>
      <c r="AC177" s="32">
        <f>IF('3b. Individualkosten'!P183="","",'3b. Individualkosten'!P183)</f>
        <v>0</v>
      </c>
      <c r="AD177" s="32">
        <f>IF('3b. Individualkosten'!Q183="","",'3b. Individualkosten'!Q183)</f>
        <v>0</v>
      </c>
      <c r="AE177" s="32" t="str">
        <f>IF('3b. Individualkosten'!R183="","",'3b. Individualkosten'!R183)</f>
        <v/>
      </c>
      <c r="AF177" s="32">
        <f>IF('3b. Individualkosten'!S183="","",'3b. Individualkosten'!S183)</f>
        <v>0</v>
      </c>
      <c r="AG177" s="32" t="str">
        <f>IF('3b. Individualkosten'!T183="","",'3b. Individualkosten'!T183)</f>
        <v/>
      </c>
      <c r="AH177" s="32">
        <f>IF('3b. Individualkosten'!U183="","",'3b. Individualkosten'!U183)</f>
        <v>0</v>
      </c>
      <c r="AI177" s="32" t="str">
        <f>IF('3b. Individualkosten'!V183="","",'3b. Individualkosten'!V183)</f>
        <v/>
      </c>
      <c r="AJ177" s="32">
        <f>IF('3b. Individualkosten'!W183="","",'3b. Individualkosten'!W183)</f>
        <v>0</v>
      </c>
      <c r="AK177" s="32">
        <f>IF('3b. Individualkosten'!X183="","",'3b. Individualkosten'!X183)</f>
        <v>0</v>
      </c>
      <c r="AL177" s="32" t="str">
        <f>IF('3b. Individualkosten'!Y183="","",'3b. Individualkosten'!Y183)</f>
        <v/>
      </c>
      <c r="AM177" s="32" t="str">
        <f>IF('3b. Individualkosten'!Z183="","",'3b. Individualkosten'!Z183)</f>
        <v/>
      </c>
      <c r="AN177" s="32" t="str">
        <f>IF('3b. Individualkosten'!AB183="","",'3b. Individualkosten'!AB183)</f>
        <v/>
      </c>
      <c r="AP177" s="34" t="str">
        <f>IF('4.2 Mitnutzungsquote'!K184="","",'4.2 Mitnutzungsquote'!M184)</f>
        <v/>
      </c>
      <c r="AQ177" s="34" t="str">
        <f>IF('4.2 Mitnutzungsquote'!$K184="","",'4.2 Mitnutzungsquote'!N184)</f>
        <v/>
      </c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X177" t="str">
        <f>IF('5. Bündelung zu Paketen'!$H203="","",IF('5. Bündelung zu Paketen'!$E$9="Nein","Ohne Paket",'5. Bündelung zu Paketen'!M203))</f>
        <v/>
      </c>
      <c r="BY177" t="str">
        <f>IF('5. Bündelung zu Paketen'!$H203="","",'5. Bündelung zu Paketen'!N203)</f>
        <v/>
      </c>
      <c r="BZ177" t="str">
        <f>IF('5. Bündelung zu Paketen'!P203="","",'5. Bündelung zu Paketen'!P203)</f>
        <v/>
      </c>
      <c r="CB177" s="34" t="str">
        <f t="shared" si="4"/>
        <v/>
      </c>
      <c r="CC177" s="38" t="str">
        <f t="shared" si="5"/>
        <v/>
      </c>
    </row>
    <row r="178" spans="1:81" x14ac:dyDescent="0.3">
      <c r="A178">
        <v>171</v>
      </c>
      <c r="B178" t="str">
        <f>IF('2. Erfassung der Leistungen'!B182="","",'2. Erfassung der Leistungen'!B182)</f>
        <v/>
      </c>
      <c r="C178" t="str">
        <f>IF('2. Erfassung der Leistungen'!C182="","",'2. Erfassung der Leistungen'!C182)</f>
        <v/>
      </c>
      <c r="D178" t="str">
        <f>IF('2. Erfassung der Leistungen'!E182="","",'2. Erfassung der Leistungen'!E182)</f>
        <v/>
      </c>
      <c r="E178" t="str">
        <f>IF('2. Erfassung der Leistungen'!F182="","",'2. Erfassung der Leistungen'!F182)</f>
        <v/>
      </c>
      <c r="F178" t="str">
        <f>IF('2. Erfassung der Leistungen'!G182="","",'2. Erfassung der Leistungen'!G182)</f>
        <v/>
      </c>
      <c r="G178" t="str">
        <f>IF('2. Erfassung der Leistungen'!H182="","",'2. Erfassung der Leistungen'!H182)</f>
        <v/>
      </c>
      <c r="H178" t="str">
        <f>IF(D178="","",IF('2. Erfassung der Leistungen'!I182="","",'2. Erfassung der Leistungen'!I182))</f>
        <v/>
      </c>
      <c r="J178" t="str">
        <f>IF($H178="","",'3a. Bewertung der Leistungen'!J188)</f>
        <v/>
      </c>
      <c r="K178" t="str">
        <f>IF(J178="Nein","",IF($H178="","",'3a. Bewertung der Leistungen'!L188))</f>
        <v/>
      </c>
      <c r="L178" t="str">
        <f>IF(J178="Nein","",IF($H178="","",'3a. Bewertung der Leistungen'!M188))</f>
        <v/>
      </c>
      <c r="M178" t="str">
        <f>IF(J178="Nein","",IF($H178="","",'3a. Bewertung der Leistungen'!N188))</f>
        <v/>
      </c>
      <c r="N178" t="str">
        <f>IF(J178="Nein","",IF($H178="","",'3a. Bewertung der Leistungen'!O188))</f>
        <v/>
      </c>
      <c r="O178" t="str">
        <f>IF(J178="Nein","",IF($H178="","",'3a. Bewertung der Leistungen'!P188))</f>
        <v/>
      </c>
      <c r="P178" t="str">
        <f>IF(J178="Nein","",IF($H178="","",'3a. Bewertung der Leistungen'!Q188))</f>
        <v/>
      </c>
      <c r="Q178" t="str">
        <f>IF(J178="Nein","",IF($H178="","",'3a. Bewertung der Leistungen'!R188))</f>
        <v/>
      </c>
      <c r="R178" t="str">
        <f>IF(J178="Nein","",IF($H178="","",'3a. Bewertung der Leistungen'!S188))</f>
        <v/>
      </c>
      <c r="S178" t="str">
        <f>IF(J178="Nein","",IF($H178="","",'3a. Bewertung der Leistungen'!T188))</f>
        <v/>
      </c>
      <c r="T178" t="str">
        <f>IF(J178="Nein","",IF($H178="","",'3a. Bewertung der Leistungen'!U188))</f>
        <v/>
      </c>
      <c r="U178" t="str">
        <f>IF(J178="Nein","",IF($H178="","",'3a. Bewertung der Leistungen'!V188))</f>
        <v/>
      </c>
      <c r="V178" t="str">
        <f>IF(J178="Nein","",IF($H178="","",'3a. Bewertung der Leistungen'!X188))</f>
        <v/>
      </c>
      <c r="W178" t="str">
        <f>IF($H178="","",'3a. Bewertung der Leistungen'!Z188)</f>
        <v/>
      </c>
      <c r="Y178" t="str">
        <f>IF('3b. Individualkosten'!L184="","",'3b. Individualkosten'!L184)</f>
        <v/>
      </c>
      <c r="Z178" s="32" t="str">
        <f>IF('3b. Individualkosten'!M184="","",'3b. Individualkosten'!M184)</f>
        <v/>
      </c>
      <c r="AA178" s="33" t="str">
        <f>IF('3b. Individualkosten'!N184="","",'3b. Individualkosten'!N184)</f>
        <v/>
      </c>
      <c r="AB178" s="33" t="str">
        <f>IF('3b. Individualkosten'!O184="","",'3b. Individualkosten'!O184)</f>
        <v/>
      </c>
      <c r="AC178" s="32">
        <f>IF('3b. Individualkosten'!P184="","",'3b. Individualkosten'!P184)</f>
        <v>0</v>
      </c>
      <c r="AD178" s="32">
        <f>IF('3b. Individualkosten'!Q184="","",'3b. Individualkosten'!Q184)</f>
        <v>0</v>
      </c>
      <c r="AE178" s="32" t="str">
        <f>IF('3b. Individualkosten'!R184="","",'3b. Individualkosten'!R184)</f>
        <v/>
      </c>
      <c r="AF178" s="32">
        <f>IF('3b. Individualkosten'!S184="","",'3b. Individualkosten'!S184)</f>
        <v>0</v>
      </c>
      <c r="AG178" s="32" t="str">
        <f>IF('3b. Individualkosten'!T184="","",'3b. Individualkosten'!T184)</f>
        <v/>
      </c>
      <c r="AH178" s="32">
        <f>IF('3b. Individualkosten'!U184="","",'3b. Individualkosten'!U184)</f>
        <v>0</v>
      </c>
      <c r="AI178" s="32" t="str">
        <f>IF('3b. Individualkosten'!V184="","",'3b. Individualkosten'!V184)</f>
        <v/>
      </c>
      <c r="AJ178" s="32">
        <f>IF('3b. Individualkosten'!W184="","",'3b. Individualkosten'!W184)</f>
        <v>0</v>
      </c>
      <c r="AK178" s="32">
        <f>IF('3b. Individualkosten'!X184="","",'3b. Individualkosten'!X184)</f>
        <v>0</v>
      </c>
      <c r="AL178" s="32" t="str">
        <f>IF('3b. Individualkosten'!Y184="","",'3b. Individualkosten'!Y184)</f>
        <v/>
      </c>
      <c r="AM178" s="32" t="str">
        <f>IF('3b. Individualkosten'!Z184="","",'3b. Individualkosten'!Z184)</f>
        <v/>
      </c>
      <c r="AN178" s="32" t="str">
        <f>IF('3b. Individualkosten'!AB184="","",'3b. Individualkosten'!AB184)</f>
        <v/>
      </c>
      <c r="AP178" s="34" t="str">
        <f>IF('4.2 Mitnutzungsquote'!K185="","",'4.2 Mitnutzungsquote'!M185)</f>
        <v/>
      </c>
      <c r="AQ178" s="34" t="str">
        <f>IF('4.2 Mitnutzungsquote'!$K185="","",'4.2 Mitnutzungsquote'!N185)</f>
        <v/>
      </c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X178" t="str">
        <f>IF('5. Bündelung zu Paketen'!$H204="","",IF('5. Bündelung zu Paketen'!$E$9="Nein","Ohne Paket",'5. Bündelung zu Paketen'!M204))</f>
        <v/>
      </c>
      <c r="BY178" t="str">
        <f>IF('5. Bündelung zu Paketen'!$H204="","",'5. Bündelung zu Paketen'!N204)</f>
        <v/>
      </c>
      <c r="BZ178" t="str">
        <f>IF('5. Bündelung zu Paketen'!P204="","",'5. Bündelung zu Paketen'!P204)</f>
        <v/>
      </c>
      <c r="CB178" s="34" t="str">
        <f t="shared" si="4"/>
        <v/>
      </c>
      <c r="CC178" s="38" t="str">
        <f t="shared" si="5"/>
        <v/>
      </c>
    </row>
    <row r="179" spans="1:81" x14ac:dyDescent="0.3">
      <c r="A179">
        <v>172</v>
      </c>
      <c r="B179" t="str">
        <f>IF('2. Erfassung der Leistungen'!B183="","",'2. Erfassung der Leistungen'!B183)</f>
        <v/>
      </c>
      <c r="C179" t="str">
        <f>IF('2. Erfassung der Leistungen'!C183="","",'2. Erfassung der Leistungen'!C183)</f>
        <v/>
      </c>
      <c r="D179" t="str">
        <f>IF('2. Erfassung der Leistungen'!E183="","",'2. Erfassung der Leistungen'!E183)</f>
        <v/>
      </c>
      <c r="E179" t="str">
        <f>IF('2. Erfassung der Leistungen'!F183="","",'2. Erfassung der Leistungen'!F183)</f>
        <v/>
      </c>
      <c r="F179" t="str">
        <f>IF('2. Erfassung der Leistungen'!G183="","",'2. Erfassung der Leistungen'!G183)</f>
        <v/>
      </c>
      <c r="G179" t="str">
        <f>IF('2. Erfassung der Leistungen'!H183="","",'2. Erfassung der Leistungen'!H183)</f>
        <v/>
      </c>
      <c r="H179" t="str">
        <f>IF(D179="","",IF('2. Erfassung der Leistungen'!I183="","",'2. Erfassung der Leistungen'!I183))</f>
        <v/>
      </c>
      <c r="J179" t="str">
        <f>IF($H179="","",'3a. Bewertung der Leistungen'!J189)</f>
        <v/>
      </c>
      <c r="K179" t="str">
        <f>IF(J179="Nein","",IF($H179="","",'3a. Bewertung der Leistungen'!L189))</f>
        <v/>
      </c>
      <c r="L179" t="str">
        <f>IF(J179="Nein","",IF($H179="","",'3a. Bewertung der Leistungen'!M189))</f>
        <v/>
      </c>
      <c r="M179" t="str">
        <f>IF(J179="Nein","",IF($H179="","",'3a. Bewertung der Leistungen'!N189))</f>
        <v/>
      </c>
      <c r="N179" t="str">
        <f>IF(J179="Nein","",IF($H179="","",'3a. Bewertung der Leistungen'!O189))</f>
        <v/>
      </c>
      <c r="O179" t="str">
        <f>IF(J179="Nein","",IF($H179="","",'3a. Bewertung der Leistungen'!P189))</f>
        <v/>
      </c>
      <c r="P179" t="str">
        <f>IF(J179="Nein","",IF($H179="","",'3a. Bewertung der Leistungen'!Q189))</f>
        <v/>
      </c>
      <c r="Q179" t="str">
        <f>IF(J179="Nein","",IF($H179="","",'3a. Bewertung der Leistungen'!R189))</f>
        <v/>
      </c>
      <c r="R179" t="str">
        <f>IF(J179="Nein","",IF($H179="","",'3a. Bewertung der Leistungen'!S189))</f>
        <v/>
      </c>
      <c r="S179" t="str">
        <f>IF(J179="Nein","",IF($H179="","",'3a. Bewertung der Leistungen'!T189))</f>
        <v/>
      </c>
      <c r="T179" t="str">
        <f>IF(J179="Nein","",IF($H179="","",'3a. Bewertung der Leistungen'!U189))</f>
        <v/>
      </c>
      <c r="U179" t="str">
        <f>IF(J179="Nein","",IF($H179="","",'3a. Bewertung der Leistungen'!V189))</f>
        <v/>
      </c>
      <c r="V179" t="str">
        <f>IF(J179="Nein","",IF($H179="","",'3a. Bewertung der Leistungen'!X189))</f>
        <v/>
      </c>
      <c r="W179" t="str">
        <f>IF($H179="","",'3a. Bewertung der Leistungen'!Z189)</f>
        <v/>
      </c>
      <c r="Y179" t="str">
        <f>IF('3b. Individualkosten'!L185="","",'3b. Individualkosten'!L185)</f>
        <v/>
      </c>
      <c r="Z179" s="32" t="str">
        <f>IF('3b. Individualkosten'!M185="","",'3b. Individualkosten'!M185)</f>
        <v/>
      </c>
      <c r="AA179" s="33" t="str">
        <f>IF('3b. Individualkosten'!N185="","",'3b. Individualkosten'!N185)</f>
        <v/>
      </c>
      <c r="AB179" s="33" t="str">
        <f>IF('3b. Individualkosten'!O185="","",'3b. Individualkosten'!O185)</f>
        <v/>
      </c>
      <c r="AC179" s="32">
        <f>IF('3b. Individualkosten'!P185="","",'3b. Individualkosten'!P185)</f>
        <v>0</v>
      </c>
      <c r="AD179" s="32">
        <f>IF('3b. Individualkosten'!Q185="","",'3b. Individualkosten'!Q185)</f>
        <v>0</v>
      </c>
      <c r="AE179" s="32" t="str">
        <f>IF('3b. Individualkosten'!R185="","",'3b. Individualkosten'!R185)</f>
        <v/>
      </c>
      <c r="AF179" s="32">
        <f>IF('3b. Individualkosten'!S185="","",'3b. Individualkosten'!S185)</f>
        <v>0</v>
      </c>
      <c r="AG179" s="32" t="str">
        <f>IF('3b. Individualkosten'!T185="","",'3b. Individualkosten'!T185)</f>
        <v/>
      </c>
      <c r="AH179" s="32">
        <f>IF('3b. Individualkosten'!U185="","",'3b. Individualkosten'!U185)</f>
        <v>0</v>
      </c>
      <c r="AI179" s="32" t="str">
        <f>IF('3b. Individualkosten'!V185="","",'3b. Individualkosten'!V185)</f>
        <v/>
      </c>
      <c r="AJ179" s="32">
        <f>IF('3b. Individualkosten'!W185="","",'3b. Individualkosten'!W185)</f>
        <v>0</v>
      </c>
      <c r="AK179" s="32">
        <f>IF('3b. Individualkosten'!X185="","",'3b. Individualkosten'!X185)</f>
        <v>0</v>
      </c>
      <c r="AL179" s="32" t="str">
        <f>IF('3b. Individualkosten'!Y185="","",'3b. Individualkosten'!Y185)</f>
        <v/>
      </c>
      <c r="AM179" s="32" t="str">
        <f>IF('3b. Individualkosten'!Z185="","",'3b. Individualkosten'!Z185)</f>
        <v/>
      </c>
      <c r="AN179" s="32" t="str">
        <f>IF('3b. Individualkosten'!AB185="","",'3b. Individualkosten'!AB185)</f>
        <v/>
      </c>
      <c r="AP179" s="34" t="str">
        <f>IF('4.2 Mitnutzungsquote'!K186="","",'4.2 Mitnutzungsquote'!M186)</f>
        <v/>
      </c>
      <c r="AQ179" s="34" t="str">
        <f>IF('4.2 Mitnutzungsquote'!$K186="","",'4.2 Mitnutzungsquote'!N186)</f>
        <v/>
      </c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X179" t="str">
        <f>IF('5. Bündelung zu Paketen'!$H205="","",IF('5. Bündelung zu Paketen'!$E$9="Nein","Ohne Paket",'5. Bündelung zu Paketen'!M205))</f>
        <v/>
      </c>
      <c r="BY179" t="str">
        <f>IF('5. Bündelung zu Paketen'!$H205="","",'5. Bündelung zu Paketen'!N205)</f>
        <v/>
      </c>
      <c r="BZ179" t="str">
        <f>IF('5. Bündelung zu Paketen'!P205="","",'5. Bündelung zu Paketen'!P205)</f>
        <v/>
      </c>
      <c r="CB179" s="34" t="str">
        <f t="shared" si="4"/>
        <v/>
      </c>
      <c r="CC179" s="38" t="str">
        <f t="shared" si="5"/>
        <v/>
      </c>
    </row>
    <row r="180" spans="1:81" x14ac:dyDescent="0.3">
      <c r="A180">
        <v>173</v>
      </c>
      <c r="B180" t="str">
        <f>IF('2. Erfassung der Leistungen'!B184="","",'2. Erfassung der Leistungen'!B184)</f>
        <v/>
      </c>
      <c r="C180" t="str">
        <f>IF('2. Erfassung der Leistungen'!C184="","",'2. Erfassung der Leistungen'!C184)</f>
        <v/>
      </c>
      <c r="D180" t="str">
        <f>IF('2. Erfassung der Leistungen'!E184="","",'2. Erfassung der Leistungen'!E184)</f>
        <v/>
      </c>
      <c r="E180" t="str">
        <f>IF('2. Erfassung der Leistungen'!F184="","",'2. Erfassung der Leistungen'!F184)</f>
        <v/>
      </c>
      <c r="F180" t="str">
        <f>IF('2. Erfassung der Leistungen'!G184="","",'2. Erfassung der Leistungen'!G184)</f>
        <v/>
      </c>
      <c r="G180" t="str">
        <f>IF('2. Erfassung der Leistungen'!H184="","",'2. Erfassung der Leistungen'!H184)</f>
        <v/>
      </c>
      <c r="H180" t="str">
        <f>IF(D180="","",IF('2. Erfassung der Leistungen'!I184="","",'2. Erfassung der Leistungen'!I184))</f>
        <v/>
      </c>
      <c r="J180" t="str">
        <f>IF($H180="","",'3a. Bewertung der Leistungen'!J190)</f>
        <v/>
      </c>
      <c r="K180" t="str">
        <f>IF(J180="Nein","",IF($H180="","",'3a. Bewertung der Leistungen'!L190))</f>
        <v/>
      </c>
      <c r="L180" t="str">
        <f>IF(J180="Nein","",IF($H180="","",'3a. Bewertung der Leistungen'!M190))</f>
        <v/>
      </c>
      <c r="M180" t="str">
        <f>IF(J180="Nein","",IF($H180="","",'3a. Bewertung der Leistungen'!N190))</f>
        <v/>
      </c>
      <c r="N180" t="str">
        <f>IF(J180="Nein","",IF($H180="","",'3a. Bewertung der Leistungen'!O190))</f>
        <v/>
      </c>
      <c r="O180" t="str">
        <f>IF(J180="Nein","",IF($H180="","",'3a. Bewertung der Leistungen'!P190))</f>
        <v/>
      </c>
      <c r="P180" t="str">
        <f>IF(J180="Nein","",IF($H180="","",'3a. Bewertung der Leistungen'!Q190))</f>
        <v/>
      </c>
      <c r="Q180" t="str">
        <f>IF(J180="Nein","",IF($H180="","",'3a. Bewertung der Leistungen'!R190))</f>
        <v/>
      </c>
      <c r="R180" t="str">
        <f>IF(J180="Nein","",IF($H180="","",'3a. Bewertung der Leistungen'!S190))</f>
        <v/>
      </c>
      <c r="S180" t="str">
        <f>IF(J180="Nein","",IF($H180="","",'3a. Bewertung der Leistungen'!T190))</f>
        <v/>
      </c>
      <c r="T180" t="str">
        <f>IF(J180="Nein","",IF($H180="","",'3a. Bewertung der Leistungen'!U190))</f>
        <v/>
      </c>
      <c r="U180" t="str">
        <f>IF(J180="Nein","",IF($H180="","",'3a. Bewertung der Leistungen'!V190))</f>
        <v/>
      </c>
      <c r="V180" t="str">
        <f>IF(J180="Nein","",IF($H180="","",'3a. Bewertung der Leistungen'!X190))</f>
        <v/>
      </c>
      <c r="W180" t="str">
        <f>IF($H180="","",'3a. Bewertung der Leistungen'!Z190)</f>
        <v/>
      </c>
      <c r="Y180" t="str">
        <f>IF('3b. Individualkosten'!L186="","",'3b. Individualkosten'!L186)</f>
        <v/>
      </c>
      <c r="Z180" s="32" t="str">
        <f>IF('3b. Individualkosten'!M186="","",'3b. Individualkosten'!M186)</f>
        <v/>
      </c>
      <c r="AA180" s="33" t="str">
        <f>IF('3b. Individualkosten'!N186="","",'3b. Individualkosten'!N186)</f>
        <v/>
      </c>
      <c r="AB180" s="33" t="str">
        <f>IF('3b. Individualkosten'!O186="","",'3b. Individualkosten'!O186)</f>
        <v/>
      </c>
      <c r="AC180" s="32">
        <f>IF('3b. Individualkosten'!P186="","",'3b. Individualkosten'!P186)</f>
        <v>0</v>
      </c>
      <c r="AD180" s="32">
        <f>IF('3b. Individualkosten'!Q186="","",'3b. Individualkosten'!Q186)</f>
        <v>0</v>
      </c>
      <c r="AE180" s="32" t="str">
        <f>IF('3b. Individualkosten'!R186="","",'3b. Individualkosten'!R186)</f>
        <v/>
      </c>
      <c r="AF180" s="32">
        <f>IF('3b. Individualkosten'!S186="","",'3b. Individualkosten'!S186)</f>
        <v>0</v>
      </c>
      <c r="AG180" s="32" t="str">
        <f>IF('3b. Individualkosten'!T186="","",'3b. Individualkosten'!T186)</f>
        <v/>
      </c>
      <c r="AH180" s="32">
        <f>IF('3b. Individualkosten'!U186="","",'3b. Individualkosten'!U186)</f>
        <v>0</v>
      </c>
      <c r="AI180" s="32" t="str">
        <f>IF('3b. Individualkosten'!V186="","",'3b. Individualkosten'!V186)</f>
        <v/>
      </c>
      <c r="AJ180" s="32">
        <f>IF('3b. Individualkosten'!W186="","",'3b. Individualkosten'!W186)</f>
        <v>0</v>
      </c>
      <c r="AK180" s="32">
        <f>IF('3b. Individualkosten'!X186="","",'3b. Individualkosten'!X186)</f>
        <v>0</v>
      </c>
      <c r="AL180" s="32" t="str">
        <f>IF('3b. Individualkosten'!Y186="","",'3b. Individualkosten'!Y186)</f>
        <v/>
      </c>
      <c r="AM180" s="32" t="str">
        <f>IF('3b. Individualkosten'!Z186="","",'3b. Individualkosten'!Z186)</f>
        <v/>
      </c>
      <c r="AN180" s="32" t="str">
        <f>IF('3b. Individualkosten'!AB186="","",'3b. Individualkosten'!AB186)</f>
        <v/>
      </c>
      <c r="AP180" s="34" t="str">
        <f>IF('4.2 Mitnutzungsquote'!K187="","",'4.2 Mitnutzungsquote'!M187)</f>
        <v/>
      </c>
      <c r="AQ180" s="34" t="str">
        <f>IF('4.2 Mitnutzungsquote'!$K187="","",'4.2 Mitnutzungsquote'!N187)</f>
        <v/>
      </c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X180" t="str">
        <f>IF('5. Bündelung zu Paketen'!$H206="","",IF('5. Bündelung zu Paketen'!$E$9="Nein","Ohne Paket",'5. Bündelung zu Paketen'!M206))</f>
        <v/>
      </c>
      <c r="BY180" t="str">
        <f>IF('5. Bündelung zu Paketen'!$H206="","",'5. Bündelung zu Paketen'!N206)</f>
        <v/>
      </c>
      <c r="BZ180" t="str">
        <f>IF('5. Bündelung zu Paketen'!P206="","",'5. Bündelung zu Paketen'!P206)</f>
        <v/>
      </c>
      <c r="CB180" s="34" t="str">
        <f t="shared" si="4"/>
        <v/>
      </c>
      <c r="CC180" s="38" t="str">
        <f t="shared" si="5"/>
        <v/>
      </c>
    </row>
    <row r="181" spans="1:81" x14ac:dyDescent="0.3">
      <c r="A181">
        <v>174</v>
      </c>
      <c r="B181" t="str">
        <f>IF('2. Erfassung der Leistungen'!B185="","",'2. Erfassung der Leistungen'!B185)</f>
        <v/>
      </c>
      <c r="C181" t="str">
        <f>IF('2. Erfassung der Leistungen'!C185="","",'2. Erfassung der Leistungen'!C185)</f>
        <v/>
      </c>
      <c r="D181" t="str">
        <f>IF('2. Erfassung der Leistungen'!E185="","",'2. Erfassung der Leistungen'!E185)</f>
        <v/>
      </c>
      <c r="E181" t="str">
        <f>IF('2. Erfassung der Leistungen'!F185="","",'2. Erfassung der Leistungen'!F185)</f>
        <v/>
      </c>
      <c r="F181" t="str">
        <f>IF('2. Erfassung der Leistungen'!G185="","",'2. Erfassung der Leistungen'!G185)</f>
        <v/>
      </c>
      <c r="G181" t="str">
        <f>IF('2. Erfassung der Leistungen'!H185="","",'2. Erfassung der Leistungen'!H185)</f>
        <v/>
      </c>
      <c r="H181" t="str">
        <f>IF(D181="","",IF('2. Erfassung der Leistungen'!I185="","",'2. Erfassung der Leistungen'!I185))</f>
        <v/>
      </c>
      <c r="J181" t="str">
        <f>IF($H181="","",'3a. Bewertung der Leistungen'!J191)</f>
        <v/>
      </c>
      <c r="K181" t="str">
        <f>IF(J181="Nein","",IF($H181="","",'3a. Bewertung der Leistungen'!L191))</f>
        <v/>
      </c>
      <c r="L181" t="str">
        <f>IF(J181="Nein","",IF($H181="","",'3a. Bewertung der Leistungen'!M191))</f>
        <v/>
      </c>
      <c r="M181" t="str">
        <f>IF(J181="Nein","",IF($H181="","",'3a. Bewertung der Leistungen'!N191))</f>
        <v/>
      </c>
      <c r="N181" t="str">
        <f>IF(J181="Nein","",IF($H181="","",'3a. Bewertung der Leistungen'!O191))</f>
        <v/>
      </c>
      <c r="O181" t="str">
        <f>IF(J181="Nein","",IF($H181="","",'3a. Bewertung der Leistungen'!P191))</f>
        <v/>
      </c>
      <c r="P181" t="str">
        <f>IF(J181="Nein","",IF($H181="","",'3a. Bewertung der Leistungen'!Q191))</f>
        <v/>
      </c>
      <c r="Q181" t="str">
        <f>IF(J181="Nein","",IF($H181="","",'3a. Bewertung der Leistungen'!R191))</f>
        <v/>
      </c>
      <c r="R181" t="str">
        <f>IF(J181="Nein","",IF($H181="","",'3a. Bewertung der Leistungen'!S191))</f>
        <v/>
      </c>
      <c r="S181" t="str">
        <f>IF(J181="Nein","",IF($H181="","",'3a. Bewertung der Leistungen'!T191))</f>
        <v/>
      </c>
      <c r="T181" t="str">
        <f>IF(J181="Nein","",IF($H181="","",'3a. Bewertung der Leistungen'!U191))</f>
        <v/>
      </c>
      <c r="U181" t="str">
        <f>IF(J181="Nein","",IF($H181="","",'3a. Bewertung der Leistungen'!V191))</f>
        <v/>
      </c>
      <c r="V181" t="str">
        <f>IF(J181="Nein","",IF($H181="","",'3a. Bewertung der Leistungen'!X191))</f>
        <v/>
      </c>
      <c r="W181" t="str">
        <f>IF($H181="","",'3a. Bewertung der Leistungen'!Z191)</f>
        <v/>
      </c>
      <c r="Y181" t="str">
        <f>IF('3b. Individualkosten'!L187="","",'3b. Individualkosten'!L187)</f>
        <v/>
      </c>
      <c r="Z181" s="32" t="str">
        <f>IF('3b. Individualkosten'!M187="","",'3b. Individualkosten'!M187)</f>
        <v/>
      </c>
      <c r="AA181" s="33" t="str">
        <f>IF('3b. Individualkosten'!N187="","",'3b. Individualkosten'!N187)</f>
        <v/>
      </c>
      <c r="AB181" s="33" t="str">
        <f>IF('3b. Individualkosten'!O187="","",'3b. Individualkosten'!O187)</f>
        <v/>
      </c>
      <c r="AC181" s="32">
        <f>IF('3b. Individualkosten'!P187="","",'3b. Individualkosten'!P187)</f>
        <v>0</v>
      </c>
      <c r="AD181" s="32">
        <f>IF('3b. Individualkosten'!Q187="","",'3b. Individualkosten'!Q187)</f>
        <v>0</v>
      </c>
      <c r="AE181" s="32" t="str">
        <f>IF('3b. Individualkosten'!R187="","",'3b. Individualkosten'!R187)</f>
        <v/>
      </c>
      <c r="AF181" s="32">
        <f>IF('3b. Individualkosten'!S187="","",'3b. Individualkosten'!S187)</f>
        <v>0</v>
      </c>
      <c r="AG181" s="32" t="str">
        <f>IF('3b. Individualkosten'!T187="","",'3b. Individualkosten'!T187)</f>
        <v/>
      </c>
      <c r="AH181" s="32">
        <f>IF('3b. Individualkosten'!U187="","",'3b. Individualkosten'!U187)</f>
        <v>0</v>
      </c>
      <c r="AI181" s="32" t="str">
        <f>IF('3b. Individualkosten'!V187="","",'3b. Individualkosten'!V187)</f>
        <v/>
      </c>
      <c r="AJ181" s="32">
        <f>IF('3b. Individualkosten'!W187="","",'3b. Individualkosten'!W187)</f>
        <v>0</v>
      </c>
      <c r="AK181" s="32">
        <f>IF('3b. Individualkosten'!X187="","",'3b. Individualkosten'!X187)</f>
        <v>0</v>
      </c>
      <c r="AL181" s="32" t="str">
        <f>IF('3b. Individualkosten'!Y187="","",'3b. Individualkosten'!Y187)</f>
        <v/>
      </c>
      <c r="AM181" s="32" t="str">
        <f>IF('3b. Individualkosten'!Z187="","",'3b. Individualkosten'!Z187)</f>
        <v/>
      </c>
      <c r="AN181" s="32" t="str">
        <f>IF('3b. Individualkosten'!AB187="","",'3b. Individualkosten'!AB187)</f>
        <v/>
      </c>
      <c r="AP181" s="34" t="str">
        <f>IF('4.2 Mitnutzungsquote'!K188="","",'4.2 Mitnutzungsquote'!M188)</f>
        <v/>
      </c>
      <c r="AQ181" s="34" t="str">
        <f>IF('4.2 Mitnutzungsquote'!$K188="","",'4.2 Mitnutzungsquote'!N188)</f>
        <v/>
      </c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X181" t="str">
        <f>IF('5. Bündelung zu Paketen'!$H207="","",IF('5. Bündelung zu Paketen'!$E$9="Nein","Ohne Paket",'5. Bündelung zu Paketen'!M207))</f>
        <v/>
      </c>
      <c r="BY181" t="str">
        <f>IF('5. Bündelung zu Paketen'!$H207="","",'5. Bündelung zu Paketen'!N207)</f>
        <v/>
      </c>
      <c r="BZ181" t="str">
        <f>IF('5. Bündelung zu Paketen'!P207="","",'5. Bündelung zu Paketen'!P207)</f>
        <v/>
      </c>
      <c r="CB181" s="34" t="str">
        <f t="shared" si="4"/>
        <v/>
      </c>
      <c r="CC181" s="38" t="str">
        <f t="shared" si="5"/>
        <v/>
      </c>
    </row>
    <row r="182" spans="1:81" x14ac:dyDescent="0.3">
      <c r="A182">
        <v>175</v>
      </c>
      <c r="B182" t="str">
        <f>IF('2. Erfassung der Leistungen'!B186="","",'2. Erfassung der Leistungen'!B186)</f>
        <v/>
      </c>
      <c r="C182" t="str">
        <f>IF('2. Erfassung der Leistungen'!C186="","",'2. Erfassung der Leistungen'!C186)</f>
        <v/>
      </c>
      <c r="D182" t="str">
        <f>IF('2. Erfassung der Leistungen'!E186="","",'2. Erfassung der Leistungen'!E186)</f>
        <v/>
      </c>
      <c r="E182" t="str">
        <f>IF('2. Erfassung der Leistungen'!F186="","",'2. Erfassung der Leistungen'!F186)</f>
        <v/>
      </c>
      <c r="F182" t="str">
        <f>IF('2. Erfassung der Leistungen'!G186="","",'2. Erfassung der Leistungen'!G186)</f>
        <v/>
      </c>
      <c r="G182" t="str">
        <f>IF('2. Erfassung der Leistungen'!H186="","",'2. Erfassung der Leistungen'!H186)</f>
        <v/>
      </c>
      <c r="H182" t="str">
        <f>IF(D182="","",IF('2. Erfassung der Leistungen'!I186="","",'2. Erfassung der Leistungen'!I186))</f>
        <v/>
      </c>
      <c r="J182" t="str">
        <f>IF($H182="","",'3a. Bewertung der Leistungen'!J192)</f>
        <v/>
      </c>
      <c r="K182" t="str">
        <f>IF(J182="Nein","",IF($H182="","",'3a. Bewertung der Leistungen'!L192))</f>
        <v/>
      </c>
      <c r="L182" t="str">
        <f>IF(J182="Nein","",IF($H182="","",'3a. Bewertung der Leistungen'!M192))</f>
        <v/>
      </c>
      <c r="M182" t="str">
        <f>IF(J182="Nein","",IF($H182="","",'3a. Bewertung der Leistungen'!N192))</f>
        <v/>
      </c>
      <c r="N182" t="str">
        <f>IF(J182="Nein","",IF($H182="","",'3a. Bewertung der Leistungen'!O192))</f>
        <v/>
      </c>
      <c r="O182" t="str">
        <f>IF(J182="Nein","",IF($H182="","",'3a. Bewertung der Leistungen'!P192))</f>
        <v/>
      </c>
      <c r="P182" t="str">
        <f>IF(J182="Nein","",IF($H182="","",'3a. Bewertung der Leistungen'!Q192))</f>
        <v/>
      </c>
      <c r="Q182" t="str">
        <f>IF(J182="Nein","",IF($H182="","",'3a. Bewertung der Leistungen'!R192))</f>
        <v/>
      </c>
      <c r="R182" t="str">
        <f>IF(J182="Nein","",IF($H182="","",'3a. Bewertung der Leistungen'!S192))</f>
        <v/>
      </c>
      <c r="S182" t="str">
        <f>IF(J182="Nein","",IF($H182="","",'3a. Bewertung der Leistungen'!T192))</f>
        <v/>
      </c>
      <c r="T182" t="str">
        <f>IF(J182="Nein","",IF($H182="","",'3a. Bewertung der Leistungen'!U192))</f>
        <v/>
      </c>
      <c r="U182" t="str">
        <f>IF(J182="Nein","",IF($H182="","",'3a. Bewertung der Leistungen'!V192))</f>
        <v/>
      </c>
      <c r="V182" t="str">
        <f>IF(J182="Nein","",IF($H182="","",'3a. Bewertung der Leistungen'!X192))</f>
        <v/>
      </c>
      <c r="W182" t="str">
        <f>IF($H182="","",'3a. Bewertung der Leistungen'!Z192)</f>
        <v/>
      </c>
      <c r="Y182" t="str">
        <f>IF('3b. Individualkosten'!L188="","",'3b. Individualkosten'!L188)</f>
        <v/>
      </c>
      <c r="Z182" s="32" t="str">
        <f>IF('3b. Individualkosten'!M188="","",'3b. Individualkosten'!M188)</f>
        <v/>
      </c>
      <c r="AA182" s="33" t="str">
        <f>IF('3b. Individualkosten'!N188="","",'3b. Individualkosten'!N188)</f>
        <v/>
      </c>
      <c r="AB182" s="33" t="str">
        <f>IF('3b. Individualkosten'!O188="","",'3b. Individualkosten'!O188)</f>
        <v/>
      </c>
      <c r="AC182" s="32">
        <f>IF('3b. Individualkosten'!P188="","",'3b. Individualkosten'!P188)</f>
        <v>0</v>
      </c>
      <c r="AD182" s="32">
        <f>IF('3b. Individualkosten'!Q188="","",'3b. Individualkosten'!Q188)</f>
        <v>0</v>
      </c>
      <c r="AE182" s="32" t="str">
        <f>IF('3b. Individualkosten'!R188="","",'3b. Individualkosten'!R188)</f>
        <v/>
      </c>
      <c r="AF182" s="32">
        <f>IF('3b. Individualkosten'!S188="","",'3b. Individualkosten'!S188)</f>
        <v>0</v>
      </c>
      <c r="AG182" s="32" t="str">
        <f>IF('3b. Individualkosten'!T188="","",'3b. Individualkosten'!T188)</f>
        <v/>
      </c>
      <c r="AH182" s="32">
        <f>IF('3b. Individualkosten'!U188="","",'3b. Individualkosten'!U188)</f>
        <v>0</v>
      </c>
      <c r="AI182" s="32" t="str">
        <f>IF('3b. Individualkosten'!V188="","",'3b. Individualkosten'!V188)</f>
        <v/>
      </c>
      <c r="AJ182" s="32">
        <f>IF('3b. Individualkosten'!W188="","",'3b. Individualkosten'!W188)</f>
        <v>0</v>
      </c>
      <c r="AK182" s="32">
        <f>IF('3b. Individualkosten'!X188="","",'3b. Individualkosten'!X188)</f>
        <v>0</v>
      </c>
      <c r="AL182" s="32" t="str">
        <f>IF('3b. Individualkosten'!Y188="","",'3b. Individualkosten'!Y188)</f>
        <v/>
      </c>
      <c r="AM182" s="32" t="str">
        <f>IF('3b. Individualkosten'!Z188="","",'3b. Individualkosten'!Z188)</f>
        <v/>
      </c>
      <c r="AN182" s="32" t="str">
        <f>IF('3b. Individualkosten'!AB188="","",'3b. Individualkosten'!AB188)</f>
        <v/>
      </c>
      <c r="AP182" s="34" t="str">
        <f>IF('4.2 Mitnutzungsquote'!K189="","",'4.2 Mitnutzungsquote'!M189)</f>
        <v/>
      </c>
      <c r="AQ182" s="34" t="str">
        <f>IF('4.2 Mitnutzungsquote'!$K189="","",'4.2 Mitnutzungsquote'!N189)</f>
        <v/>
      </c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X182" t="str">
        <f>IF('5. Bündelung zu Paketen'!$H208="","",IF('5. Bündelung zu Paketen'!$E$9="Nein","Ohne Paket",'5. Bündelung zu Paketen'!M208))</f>
        <v/>
      </c>
      <c r="BY182" t="str">
        <f>IF('5. Bündelung zu Paketen'!$H208="","",'5. Bündelung zu Paketen'!N208)</f>
        <v/>
      </c>
      <c r="BZ182" t="str">
        <f>IF('5. Bündelung zu Paketen'!P208="","",'5. Bündelung zu Paketen'!P208)</f>
        <v/>
      </c>
      <c r="CB182" s="34" t="str">
        <f t="shared" si="4"/>
        <v/>
      </c>
      <c r="CC182" s="38" t="str">
        <f t="shared" si="5"/>
        <v/>
      </c>
    </row>
    <row r="183" spans="1:81" x14ac:dyDescent="0.3">
      <c r="A183">
        <v>176</v>
      </c>
      <c r="B183" t="str">
        <f>IF('2. Erfassung der Leistungen'!B187="","",'2. Erfassung der Leistungen'!B187)</f>
        <v/>
      </c>
      <c r="C183" t="str">
        <f>IF('2. Erfassung der Leistungen'!C187="","",'2. Erfassung der Leistungen'!C187)</f>
        <v/>
      </c>
      <c r="D183" t="str">
        <f>IF('2. Erfassung der Leistungen'!E187="","",'2. Erfassung der Leistungen'!E187)</f>
        <v/>
      </c>
      <c r="E183" t="str">
        <f>IF('2. Erfassung der Leistungen'!F187="","",'2. Erfassung der Leistungen'!F187)</f>
        <v/>
      </c>
      <c r="F183" t="str">
        <f>IF('2. Erfassung der Leistungen'!G187="","",'2. Erfassung der Leistungen'!G187)</f>
        <v/>
      </c>
      <c r="G183" t="str">
        <f>IF('2. Erfassung der Leistungen'!H187="","",'2. Erfassung der Leistungen'!H187)</f>
        <v/>
      </c>
      <c r="H183" t="str">
        <f>IF(D183="","",IF('2. Erfassung der Leistungen'!I187="","",'2. Erfassung der Leistungen'!I187))</f>
        <v/>
      </c>
      <c r="J183" t="str">
        <f>IF($H183="","",'3a. Bewertung der Leistungen'!J193)</f>
        <v/>
      </c>
      <c r="K183" t="str">
        <f>IF(J183="Nein","",IF($H183="","",'3a. Bewertung der Leistungen'!L193))</f>
        <v/>
      </c>
      <c r="L183" t="str">
        <f>IF(J183="Nein","",IF($H183="","",'3a. Bewertung der Leistungen'!M193))</f>
        <v/>
      </c>
      <c r="M183" t="str">
        <f>IF(J183="Nein","",IF($H183="","",'3a. Bewertung der Leistungen'!N193))</f>
        <v/>
      </c>
      <c r="N183" t="str">
        <f>IF(J183="Nein","",IF($H183="","",'3a. Bewertung der Leistungen'!O193))</f>
        <v/>
      </c>
      <c r="O183" t="str">
        <f>IF(J183="Nein","",IF($H183="","",'3a. Bewertung der Leistungen'!P193))</f>
        <v/>
      </c>
      <c r="P183" t="str">
        <f>IF(J183="Nein","",IF($H183="","",'3a. Bewertung der Leistungen'!Q193))</f>
        <v/>
      </c>
      <c r="Q183" t="str">
        <f>IF(J183="Nein","",IF($H183="","",'3a. Bewertung der Leistungen'!R193))</f>
        <v/>
      </c>
      <c r="R183" t="str">
        <f>IF(J183="Nein","",IF($H183="","",'3a. Bewertung der Leistungen'!S193))</f>
        <v/>
      </c>
      <c r="S183" t="str">
        <f>IF(J183="Nein","",IF($H183="","",'3a. Bewertung der Leistungen'!T193))</f>
        <v/>
      </c>
      <c r="T183" t="str">
        <f>IF(J183="Nein","",IF($H183="","",'3a. Bewertung der Leistungen'!U193))</f>
        <v/>
      </c>
      <c r="U183" t="str">
        <f>IF(J183="Nein","",IF($H183="","",'3a. Bewertung der Leistungen'!V193))</f>
        <v/>
      </c>
      <c r="V183" t="str">
        <f>IF(J183="Nein","",IF($H183="","",'3a. Bewertung der Leistungen'!X193))</f>
        <v/>
      </c>
      <c r="W183" t="str">
        <f>IF($H183="","",'3a. Bewertung der Leistungen'!Z193)</f>
        <v/>
      </c>
      <c r="Y183" t="str">
        <f>IF('3b. Individualkosten'!L189="","",'3b. Individualkosten'!L189)</f>
        <v/>
      </c>
      <c r="Z183" s="32" t="str">
        <f>IF('3b. Individualkosten'!M189="","",'3b. Individualkosten'!M189)</f>
        <v/>
      </c>
      <c r="AA183" s="33" t="str">
        <f>IF('3b. Individualkosten'!N189="","",'3b. Individualkosten'!N189)</f>
        <v/>
      </c>
      <c r="AB183" s="33" t="str">
        <f>IF('3b. Individualkosten'!O189="","",'3b. Individualkosten'!O189)</f>
        <v/>
      </c>
      <c r="AC183" s="32">
        <f>IF('3b. Individualkosten'!P189="","",'3b. Individualkosten'!P189)</f>
        <v>0</v>
      </c>
      <c r="AD183" s="32">
        <f>IF('3b. Individualkosten'!Q189="","",'3b. Individualkosten'!Q189)</f>
        <v>0</v>
      </c>
      <c r="AE183" s="32" t="str">
        <f>IF('3b. Individualkosten'!R189="","",'3b. Individualkosten'!R189)</f>
        <v/>
      </c>
      <c r="AF183" s="32">
        <f>IF('3b. Individualkosten'!S189="","",'3b. Individualkosten'!S189)</f>
        <v>0</v>
      </c>
      <c r="AG183" s="32" t="str">
        <f>IF('3b. Individualkosten'!T189="","",'3b. Individualkosten'!T189)</f>
        <v/>
      </c>
      <c r="AH183" s="32">
        <f>IF('3b. Individualkosten'!U189="","",'3b. Individualkosten'!U189)</f>
        <v>0</v>
      </c>
      <c r="AI183" s="32" t="str">
        <f>IF('3b. Individualkosten'!V189="","",'3b. Individualkosten'!V189)</f>
        <v/>
      </c>
      <c r="AJ183" s="32">
        <f>IF('3b. Individualkosten'!W189="","",'3b. Individualkosten'!W189)</f>
        <v>0</v>
      </c>
      <c r="AK183" s="32">
        <f>IF('3b. Individualkosten'!X189="","",'3b. Individualkosten'!X189)</f>
        <v>0</v>
      </c>
      <c r="AL183" s="32" t="str">
        <f>IF('3b. Individualkosten'!Y189="","",'3b. Individualkosten'!Y189)</f>
        <v/>
      </c>
      <c r="AM183" s="32" t="str">
        <f>IF('3b. Individualkosten'!Z189="","",'3b. Individualkosten'!Z189)</f>
        <v/>
      </c>
      <c r="AN183" s="32" t="str">
        <f>IF('3b. Individualkosten'!AB189="","",'3b. Individualkosten'!AB189)</f>
        <v/>
      </c>
      <c r="AP183" s="34" t="str">
        <f>IF('4.2 Mitnutzungsquote'!K190="","",'4.2 Mitnutzungsquote'!M190)</f>
        <v/>
      </c>
      <c r="AQ183" s="34" t="str">
        <f>IF('4.2 Mitnutzungsquote'!$K190="","",'4.2 Mitnutzungsquote'!N190)</f>
        <v/>
      </c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X183" t="str">
        <f>IF('5. Bündelung zu Paketen'!$H209="","",IF('5. Bündelung zu Paketen'!$E$9="Nein","Ohne Paket",'5. Bündelung zu Paketen'!M209))</f>
        <v/>
      </c>
      <c r="BY183" t="str">
        <f>IF('5. Bündelung zu Paketen'!$H209="","",'5. Bündelung zu Paketen'!N209)</f>
        <v/>
      </c>
      <c r="BZ183" t="str">
        <f>IF('5. Bündelung zu Paketen'!P209="","",'5. Bündelung zu Paketen'!P209)</f>
        <v/>
      </c>
      <c r="CB183" s="34" t="str">
        <f t="shared" si="4"/>
        <v/>
      </c>
      <c r="CC183" s="38" t="str">
        <f t="shared" si="5"/>
        <v/>
      </c>
    </row>
    <row r="184" spans="1:81" x14ac:dyDescent="0.3">
      <c r="A184">
        <v>177</v>
      </c>
      <c r="B184" t="str">
        <f>IF('2. Erfassung der Leistungen'!B188="","",'2. Erfassung der Leistungen'!B188)</f>
        <v/>
      </c>
      <c r="C184" t="str">
        <f>IF('2. Erfassung der Leistungen'!C188="","",'2. Erfassung der Leistungen'!C188)</f>
        <v/>
      </c>
      <c r="D184" t="str">
        <f>IF('2. Erfassung der Leistungen'!E188="","",'2. Erfassung der Leistungen'!E188)</f>
        <v/>
      </c>
      <c r="E184" t="str">
        <f>IF('2. Erfassung der Leistungen'!F188="","",'2. Erfassung der Leistungen'!F188)</f>
        <v/>
      </c>
      <c r="F184" t="str">
        <f>IF('2. Erfassung der Leistungen'!G188="","",'2. Erfassung der Leistungen'!G188)</f>
        <v/>
      </c>
      <c r="G184" t="str">
        <f>IF('2. Erfassung der Leistungen'!H188="","",'2. Erfassung der Leistungen'!H188)</f>
        <v/>
      </c>
      <c r="H184" t="str">
        <f>IF(D184="","",IF('2. Erfassung der Leistungen'!I188="","",'2. Erfassung der Leistungen'!I188))</f>
        <v/>
      </c>
      <c r="J184" t="str">
        <f>IF($H184="","",'3a. Bewertung der Leistungen'!J194)</f>
        <v/>
      </c>
      <c r="K184" t="str">
        <f>IF(J184="Nein","",IF($H184="","",'3a. Bewertung der Leistungen'!L194))</f>
        <v/>
      </c>
      <c r="L184" t="str">
        <f>IF(J184="Nein","",IF($H184="","",'3a. Bewertung der Leistungen'!M194))</f>
        <v/>
      </c>
      <c r="M184" t="str">
        <f>IF(J184="Nein","",IF($H184="","",'3a. Bewertung der Leistungen'!N194))</f>
        <v/>
      </c>
      <c r="N184" t="str">
        <f>IF(J184="Nein","",IF($H184="","",'3a. Bewertung der Leistungen'!O194))</f>
        <v/>
      </c>
      <c r="O184" t="str">
        <f>IF(J184="Nein","",IF($H184="","",'3a. Bewertung der Leistungen'!P194))</f>
        <v/>
      </c>
      <c r="P184" t="str">
        <f>IF(J184="Nein","",IF($H184="","",'3a. Bewertung der Leistungen'!Q194))</f>
        <v/>
      </c>
      <c r="Q184" t="str">
        <f>IF(J184="Nein","",IF($H184="","",'3a. Bewertung der Leistungen'!R194))</f>
        <v/>
      </c>
      <c r="R184" t="str">
        <f>IF(J184="Nein","",IF($H184="","",'3a. Bewertung der Leistungen'!S194))</f>
        <v/>
      </c>
      <c r="S184" t="str">
        <f>IF(J184="Nein","",IF($H184="","",'3a. Bewertung der Leistungen'!T194))</f>
        <v/>
      </c>
      <c r="T184" t="str">
        <f>IF(J184="Nein","",IF($H184="","",'3a. Bewertung der Leistungen'!U194))</f>
        <v/>
      </c>
      <c r="U184" t="str">
        <f>IF(J184="Nein","",IF($H184="","",'3a. Bewertung der Leistungen'!V194))</f>
        <v/>
      </c>
      <c r="V184" t="str">
        <f>IF(J184="Nein","",IF($H184="","",'3a. Bewertung der Leistungen'!X194))</f>
        <v/>
      </c>
      <c r="W184" t="str">
        <f>IF($H184="","",'3a. Bewertung der Leistungen'!Z194)</f>
        <v/>
      </c>
      <c r="Y184" t="str">
        <f>IF('3b. Individualkosten'!L190="","",'3b. Individualkosten'!L190)</f>
        <v/>
      </c>
      <c r="Z184" s="32" t="str">
        <f>IF('3b. Individualkosten'!M190="","",'3b. Individualkosten'!M190)</f>
        <v/>
      </c>
      <c r="AA184" s="33" t="str">
        <f>IF('3b. Individualkosten'!N190="","",'3b. Individualkosten'!N190)</f>
        <v/>
      </c>
      <c r="AB184" s="33" t="str">
        <f>IF('3b. Individualkosten'!O190="","",'3b. Individualkosten'!O190)</f>
        <v/>
      </c>
      <c r="AC184" s="32">
        <f>IF('3b. Individualkosten'!P190="","",'3b. Individualkosten'!P190)</f>
        <v>0</v>
      </c>
      <c r="AD184" s="32">
        <f>IF('3b. Individualkosten'!Q190="","",'3b. Individualkosten'!Q190)</f>
        <v>0</v>
      </c>
      <c r="AE184" s="32" t="str">
        <f>IF('3b. Individualkosten'!R190="","",'3b. Individualkosten'!R190)</f>
        <v/>
      </c>
      <c r="AF184" s="32">
        <f>IF('3b. Individualkosten'!S190="","",'3b. Individualkosten'!S190)</f>
        <v>0</v>
      </c>
      <c r="AG184" s="32" t="str">
        <f>IF('3b. Individualkosten'!T190="","",'3b. Individualkosten'!T190)</f>
        <v/>
      </c>
      <c r="AH184" s="32">
        <f>IF('3b. Individualkosten'!U190="","",'3b. Individualkosten'!U190)</f>
        <v>0</v>
      </c>
      <c r="AI184" s="32" t="str">
        <f>IF('3b. Individualkosten'!V190="","",'3b. Individualkosten'!V190)</f>
        <v/>
      </c>
      <c r="AJ184" s="32">
        <f>IF('3b. Individualkosten'!W190="","",'3b. Individualkosten'!W190)</f>
        <v>0</v>
      </c>
      <c r="AK184" s="32">
        <f>IF('3b. Individualkosten'!X190="","",'3b. Individualkosten'!X190)</f>
        <v>0</v>
      </c>
      <c r="AL184" s="32" t="str">
        <f>IF('3b. Individualkosten'!Y190="","",'3b. Individualkosten'!Y190)</f>
        <v/>
      </c>
      <c r="AM184" s="32" t="str">
        <f>IF('3b. Individualkosten'!Z190="","",'3b. Individualkosten'!Z190)</f>
        <v/>
      </c>
      <c r="AN184" s="32" t="str">
        <f>IF('3b. Individualkosten'!AB190="","",'3b. Individualkosten'!AB190)</f>
        <v/>
      </c>
      <c r="AP184" s="34" t="str">
        <f>IF('4.2 Mitnutzungsquote'!K191="","",'4.2 Mitnutzungsquote'!M191)</f>
        <v/>
      </c>
      <c r="AQ184" s="34" t="str">
        <f>IF('4.2 Mitnutzungsquote'!$K191="","",'4.2 Mitnutzungsquote'!N191)</f>
        <v/>
      </c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X184" t="str">
        <f>IF('5. Bündelung zu Paketen'!$H210="","",IF('5. Bündelung zu Paketen'!$E$9="Nein","Ohne Paket",'5. Bündelung zu Paketen'!M210))</f>
        <v/>
      </c>
      <c r="BY184" t="str">
        <f>IF('5. Bündelung zu Paketen'!$H210="","",'5. Bündelung zu Paketen'!N210)</f>
        <v/>
      </c>
      <c r="BZ184" t="str">
        <f>IF('5. Bündelung zu Paketen'!P210="","",'5. Bündelung zu Paketen'!P210)</f>
        <v/>
      </c>
      <c r="CB184" s="34" t="str">
        <f t="shared" si="4"/>
        <v/>
      </c>
      <c r="CC184" s="38" t="str">
        <f t="shared" si="5"/>
        <v/>
      </c>
    </row>
    <row r="185" spans="1:81" x14ac:dyDescent="0.3">
      <c r="A185">
        <v>178</v>
      </c>
      <c r="B185" t="str">
        <f>IF('2. Erfassung der Leistungen'!B189="","",'2. Erfassung der Leistungen'!B189)</f>
        <v/>
      </c>
      <c r="C185" t="str">
        <f>IF('2. Erfassung der Leistungen'!C189="","",'2. Erfassung der Leistungen'!C189)</f>
        <v/>
      </c>
      <c r="D185" t="str">
        <f>IF('2. Erfassung der Leistungen'!E189="","",'2. Erfassung der Leistungen'!E189)</f>
        <v/>
      </c>
      <c r="E185" t="str">
        <f>IF('2. Erfassung der Leistungen'!F189="","",'2. Erfassung der Leistungen'!F189)</f>
        <v/>
      </c>
      <c r="F185" t="str">
        <f>IF('2. Erfassung der Leistungen'!G189="","",'2. Erfassung der Leistungen'!G189)</f>
        <v/>
      </c>
      <c r="G185" t="str">
        <f>IF('2. Erfassung der Leistungen'!H189="","",'2. Erfassung der Leistungen'!H189)</f>
        <v/>
      </c>
      <c r="H185" t="str">
        <f>IF(D185="","",IF('2. Erfassung der Leistungen'!I189="","",'2. Erfassung der Leistungen'!I189))</f>
        <v/>
      </c>
      <c r="J185" t="str">
        <f>IF($H185="","",'3a. Bewertung der Leistungen'!J195)</f>
        <v/>
      </c>
      <c r="K185" t="str">
        <f>IF(J185="Nein","",IF($H185="","",'3a. Bewertung der Leistungen'!L195))</f>
        <v/>
      </c>
      <c r="L185" t="str">
        <f>IF(J185="Nein","",IF($H185="","",'3a. Bewertung der Leistungen'!M195))</f>
        <v/>
      </c>
      <c r="M185" t="str">
        <f>IF(J185="Nein","",IF($H185="","",'3a. Bewertung der Leistungen'!N195))</f>
        <v/>
      </c>
      <c r="N185" t="str">
        <f>IF(J185="Nein","",IF($H185="","",'3a. Bewertung der Leistungen'!O195))</f>
        <v/>
      </c>
      <c r="O185" t="str">
        <f>IF(J185="Nein","",IF($H185="","",'3a. Bewertung der Leistungen'!P195))</f>
        <v/>
      </c>
      <c r="P185" t="str">
        <f>IF(J185="Nein","",IF($H185="","",'3a. Bewertung der Leistungen'!Q195))</f>
        <v/>
      </c>
      <c r="Q185" t="str">
        <f>IF(J185="Nein","",IF($H185="","",'3a. Bewertung der Leistungen'!R195))</f>
        <v/>
      </c>
      <c r="R185" t="str">
        <f>IF(J185="Nein","",IF($H185="","",'3a. Bewertung der Leistungen'!S195))</f>
        <v/>
      </c>
      <c r="S185" t="str">
        <f>IF(J185="Nein","",IF($H185="","",'3a. Bewertung der Leistungen'!T195))</f>
        <v/>
      </c>
      <c r="T185" t="str">
        <f>IF(J185="Nein","",IF($H185="","",'3a. Bewertung der Leistungen'!U195))</f>
        <v/>
      </c>
      <c r="U185" t="str">
        <f>IF(J185="Nein","",IF($H185="","",'3a. Bewertung der Leistungen'!V195))</f>
        <v/>
      </c>
      <c r="V185" t="str">
        <f>IF(J185="Nein","",IF($H185="","",'3a. Bewertung der Leistungen'!X195))</f>
        <v/>
      </c>
      <c r="W185" t="str">
        <f>IF($H185="","",'3a. Bewertung der Leistungen'!Z195)</f>
        <v/>
      </c>
      <c r="Y185" t="str">
        <f>IF('3b. Individualkosten'!L191="","",'3b. Individualkosten'!L191)</f>
        <v/>
      </c>
      <c r="Z185" s="32" t="str">
        <f>IF('3b. Individualkosten'!M191="","",'3b. Individualkosten'!M191)</f>
        <v/>
      </c>
      <c r="AA185" s="33" t="str">
        <f>IF('3b. Individualkosten'!N191="","",'3b. Individualkosten'!N191)</f>
        <v/>
      </c>
      <c r="AB185" s="33" t="str">
        <f>IF('3b. Individualkosten'!O191="","",'3b. Individualkosten'!O191)</f>
        <v/>
      </c>
      <c r="AC185" s="32">
        <f>IF('3b. Individualkosten'!P191="","",'3b. Individualkosten'!P191)</f>
        <v>0</v>
      </c>
      <c r="AD185" s="32">
        <f>IF('3b. Individualkosten'!Q191="","",'3b. Individualkosten'!Q191)</f>
        <v>0</v>
      </c>
      <c r="AE185" s="32" t="str">
        <f>IF('3b. Individualkosten'!R191="","",'3b. Individualkosten'!R191)</f>
        <v/>
      </c>
      <c r="AF185" s="32">
        <f>IF('3b. Individualkosten'!S191="","",'3b. Individualkosten'!S191)</f>
        <v>0</v>
      </c>
      <c r="AG185" s="32" t="str">
        <f>IF('3b. Individualkosten'!T191="","",'3b. Individualkosten'!T191)</f>
        <v/>
      </c>
      <c r="AH185" s="32">
        <f>IF('3b. Individualkosten'!U191="","",'3b. Individualkosten'!U191)</f>
        <v>0</v>
      </c>
      <c r="AI185" s="32" t="str">
        <f>IF('3b. Individualkosten'!V191="","",'3b. Individualkosten'!V191)</f>
        <v/>
      </c>
      <c r="AJ185" s="32">
        <f>IF('3b. Individualkosten'!W191="","",'3b. Individualkosten'!W191)</f>
        <v>0</v>
      </c>
      <c r="AK185" s="32">
        <f>IF('3b. Individualkosten'!X191="","",'3b. Individualkosten'!X191)</f>
        <v>0</v>
      </c>
      <c r="AL185" s="32" t="str">
        <f>IF('3b. Individualkosten'!Y191="","",'3b. Individualkosten'!Y191)</f>
        <v/>
      </c>
      <c r="AM185" s="32" t="str">
        <f>IF('3b. Individualkosten'!Z191="","",'3b. Individualkosten'!Z191)</f>
        <v/>
      </c>
      <c r="AN185" s="32" t="str">
        <f>IF('3b. Individualkosten'!AB191="","",'3b. Individualkosten'!AB191)</f>
        <v/>
      </c>
      <c r="AP185" s="34" t="str">
        <f>IF('4.2 Mitnutzungsquote'!K192="","",'4.2 Mitnutzungsquote'!M192)</f>
        <v/>
      </c>
      <c r="AQ185" s="34" t="str">
        <f>IF('4.2 Mitnutzungsquote'!$K192="","",'4.2 Mitnutzungsquote'!N192)</f>
        <v/>
      </c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X185" t="str">
        <f>IF('5. Bündelung zu Paketen'!$H211="","",IF('5. Bündelung zu Paketen'!$E$9="Nein","Ohne Paket",'5. Bündelung zu Paketen'!M211))</f>
        <v/>
      </c>
      <c r="BY185" t="str">
        <f>IF('5. Bündelung zu Paketen'!$H211="","",'5. Bündelung zu Paketen'!N211)</f>
        <v/>
      </c>
      <c r="BZ185" t="str">
        <f>IF('5. Bündelung zu Paketen'!P211="","",'5. Bündelung zu Paketen'!P211)</f>
        <v/>
      </c>
      <c r="CB185" s="34" t="str">
        <f t="shared" si="4"/>
        <v/>
      </c>
      <c r="CC185" s="38" t="str">
        <f t="shared" si="5"/>
        <v/>
      </c>
    </row>
    <row r="186" spans="1:81" x14ac:dyDescent="0.3">
      <c r="A186">
        <v>179</v>
      </c>
      <c r="B186" t="str">
        <f>IF('2. Erfassung der Leistungen'!B190="","",'2. Erfassung der Leistungen'!B190)</f>
        <v/>
      </c>
      <c r="C186" t="str">
        <f>IF('2. Erfassung der Leistungen'!C190="","",'2. Erfassung der Leistungen'!C190)</f>
        <v/>
      </c>
      <c r="D186" t="str">
        <f>IF('2. Erfassung der Leistungen'!E190="","",'2. Erfassung der Leistungen'!E190)</f>
        <v/>
      </c>
      <c r="E186" t="str">
        <f>IF('2. Erfassung der Leistungen'!F190="","",'2. Erfassung der Leistungen'!F190)</f>
        <v/>
      </c>
      <c r="F186" t="str">
        <f>IF('2. Erfassung der Leistungen'!G190="","",'2. Erfassung der Leistungen'!G190)</f>
        <v/>
      </c>
      <c r="G186" t="str">
        <f>IF('2. Erfassung der Leistungen'!H190="","",'2. Erfassung der Leistungen'!H190)</f>
        <v/>
      </c>
      <c r="H186" t="str">
        <f>IF(D186="","",IF('2. Erfassung der Leistungen'!I190="","",'2. Erfassung der Leistungen'!I190))</f>
        <v/>
      </c>
      <c r="J186" t="str">
        <f>IF($H186="","",'3a. Bewertung der Leistungen'!J196)</f>
        <v/>
      </c>
      <c r="K186" t="str">
        <f>IF(J186="Nein","",IF($H186="","",'3a. Bewertung der Leistungen'!L196))</f>
        <v/>
      </c>
      <c r="L186" t="str">
        <f>IF(J186="Nein","",IF($H186="","",'3a. Bewertung der Leistungen'!M196))</f>
        <v/>
      </c>
      <c r="M186" t="str">
        <f>IF(J186="Nein","",IF($H186="","",'3a. Bewertung der Leistungen'!N196))</f>
        <v/>
      </c>
      <c r="N186" t="str">
        <f>IF(J186="Nein","",IF($H186="","",'3a. Bewertung der Leistungen'!O196))</f>
        <v/>
      </c>
      <c r="O186" t="str">
        <f>IF(J186="Nein","",IF($H186="","",'3a. Bewertung der Leistungen'!P196))</f>
        <v/>
      </c>
      <c r="P186" t="str">
        <f>IF(J186="Nein","",IF($H186="","",'3a. Bewertung der Leistungen'!Q196))</f>
        <v/>
      </c>
      <c r="Q186" t="str">
        <f>IF(J186="Nein","",IF($H186="","",'3a. Bewertung der Leistungen'!R196))</f>
        <v/>
      </c>
      <c r="R186" t="str">
        <f>IF(J186="Nein","",IF($H186="","",'3a. Bewertung der Leistungen'!S196))</f>
        <v/>
      </c>
      <c r="S186" t="str">
        <f>IF(J186="Nein","",IF($H186="","",'3a. Bewertung der Leistungen'!T196))</f>
        <v/>
      </c>
      <c r="T186" t="str">
        <f>IF(J186="Nein","",IF($H186="","",'3a. Bewertung der Leistungen'!U196))</f>
        <v/>
      </c>
      <c r="U186" t="str">
        <f>IF(J186="Nein","",IF($H186="","",'3a. Bewertung der Leistungen'!V196))</f>
        <v/>
      </c>
      <c r="V186" t="str">
        <f>IF(J186="Nein","",IF($H186="","",'3a. Bewertung der Leistungen'!X196))</f>
        <v/>
      </c>
      <c r="W186" t="str">
        <f>IF($H186="","",'3a. Bewertung der Leistungen'!Z196)</f>
        <v/>
      </c>
      <c r="Y186" t="str">
        <f>IF('3b. Individualkosten'!L192="","",'3b. Individualkosten'!L192)</f>
        <v/>
      </c>
      <c r="Z186" s="32" t="str">
        <f>IF('3b. Individualkosten'!M192="","",'3b. Individualkosten'!M192)</f>
        <v/>
      </c>
      <c r="AA186" s="33" t="str">
        <f>IF('3b. Individualkosten'!N192="","",'3b. Individualkosten'!N192)</f>
        <v/>
      </c>
      <c r="AB186" s="33" t="str">
        <f>IF('3b. Individualkosten'!O192="","",'3b. Individualkosten'!O192)</f>
        <v/>
      </c>
      <c r="AC186" s="32">
        <f>IF('3b. Individualkosten'!P192="","",'3b. Individualkosten'!P192)</f>
        <v>0</v>
      </c>
      <c r="AD186" s="32">
        <f>IF('3b. Individualkosten'!Q192="","",'3b. Individualkosten'!Q192)</f>
        <v>0</v>
      </c>
      <c r="AE186" s="32" t="str">
        <f>IF('3b. Individualkosten'!R192="","",'3b. Individualkosten'!R192)</f>
        <v/>
      </c>
      <c r="AF186" s="32">
        <f>IF('3b. Individualkosten'!S192="","",'3b. Individualkosten'!S192)</f>
        <v>0</v>
      </c>
      <c r="AG186" s="32" t="str">
        <f>IF('3b. Individualkosten'!T192="","",'3b. Individualkosten'!T192)</f>
        <v/>
      </c>
      <c r="AH186" s="32">
        <f>IF('3b. Individualkosten'!U192="","",'3b. Individualkosten'!U192)</f>
        <v>0</v>
      </c>
      <c r="AI186" s="32" t="str">
        <f>IF('3b. Individualkosten'!V192="","",'3b. Individualkosten'!V192)</f>
        <v/>
      </c>
      <c r="AJ186" s="32">
        <f>IF('3b. Individualkosten'!W192="","",'3b. Individualkosten'!W192)</f>
        <v>0</v>
      </c>
      <c r="AK186" s="32">
        <f>IF('3b. Individualkosten'!X192="","",'3b. Individualkosten'!X192)</f>
        <v>0</v>
      </c>
      <c r="AL186" s="32" t="str">
        <f>IF('3b. Individualkosten'!Y192="","",'3b. Individualkosten'!Y192)</f>
        <v/>
      </c>
      <c r="AM186" s="32" t="str">
        <f>IF('3b. Individualkosten'!Z192="","",'3b. Individualkosten'!Z192)</f>
        <v/>
      </c>
      <c r="AN186" s="32" t="str">
        <f>IF('3b. Individualkosten'!AB192="","",'3b. Individualkosten'!AB192)</f>
        <v/>
      </c>
      <c r="AP186" s="34" t="str">
        <f>IF('4.2 Mitnutzungsquote'!K193="","",'4.2 Mitnutzungsquote'!M193)</f>
        <v/>
      </c>
      <c r="AQ186" s="34" t="str">
        <f>IF('4.2 Mitnutzungsquote'!$K193="","",'4.2 Mitnutzungsquote'!N193)</f>
        <v/>
      </c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X186" t="str">
        <f>IF('5. Bündelung zu Paketen'!$H212="","",IF('5. Bündelung zu Paketen'!$E$9="Nein","Ohne Paket",'5. Bündelung zu Paketen'!M212))</f>
        <v/>
      </c>
      <c r="BY186" t="str">
        <f>IF('5. Bündelung zu Paketen'!$H212="","",'5. Bündelung zu Paketen'!N212)</f>
        <v/>
      </c>
      <c r="BZ186" t="str">
        <f>IF('5. Bündelung zu Paketen'!P212="","",'5. Bündelung zu Paketen'!P212)</f>
        <v/>
      </c>
      <c r="CB186" s="34" t="str">
        <f t="shared" si="4"/>
        <v/>
      </c>
      <c r="CC186" s="38" t="str">
        <f t="shared" si="5"/>
        <v/>
      </c>
    </row>
    <row r="187" spans="1:81" x14ac:dyDescent="0.3">
      <c r="A187">
        <v>180</v>
      </c>
      <c r="B187" t="str">
        <f>IF('2. Erfassung der Leistungen'!B191="","",'2. Erfassung der Leistungen'!B191)</f>
        <v/>
      </c>
      <c r="C187" t="str">
        <f>IF('2. Erfassung der Leistungen'!C191="","",'2. Erfassung der Leistungen'!C191)</f>
        <v/>
      </c>
      <c r="D187" t="str">
        <f>IF('2. Erfassung der Leistungen'!E191="","",'2. Erfassung der Leistungen'!E191)</f>
        <v/>
      </c>
      <c r="E187" t="str">
        <f>IF('2. Erfassung der Leistungen'!F191="","",'2. Erfassung der Leistungen'!F191)</f>
        <v/>
      </c>
      <c r="F187" t="str">
        <f>IF('2. Erfassung der Leistungen'!G191="","",'2. Erfassung der Leistungen'!G191)</f>
        <v/>
      </c>
      <c r="G187" t="str">
        <f>IF('2. Erfassung der Leistungen'!H191="","",'2. Erfassung der Leistungen'!H191)</f>
        <v/>
      </c>
      <c r="H187" t="str">
        <f>IF(D187="","",IF('2. Erfassung der Leistungen'!I191="","",'2. Erfassung der Leistungen'!I191))</f>
        <v/>
      </c>
      <c r="J187" t="str">
        <f>IF($H187="","",'3a. Bewertung der Leistungen'!J197)</f>
        <v/>
      </c>
      <c r="K187" t="str">
        <f>IF(J187="Nein","",IF($H187="","",'3a. Bewertung der Leistungen'!L197))</f>
        <v/>
      </c>
      <c r="L187" t="str">
        <f>IF(J187="Nein","",IF($H187="","",'3a. Bewertung der Leistungen'!M197))</f>
        <v/>
      </c>
      <c r="M187" t="str">
        <f>IF(J187="Nein","",IF($H187="","",'3a. Bewertung der Leistungen'!N197))</f>
        <v/>
      </c>
      <c r="N187" t="str">
        <f>IF(J187="Nein","",IF($H187="","",'3a. Bewertung der Leistungen'!O197))</f>
        <v/>
      </c>
      <c r="O187" t="str">
        <f>IF(J187="Nein","",IF($H187="","",'3a. Bewertung der Leistungen'!P197))</f>
        <v/>
      </c>
      <c r="P187" t="str">
        <f>IF(J187="Nein","",IF($H187="","",'3a. Bewertung der Leistungen'!Q197))</f>
        <v/>
      </c>
      <c r="Q187" t="str">
        <f>IF(J187="Nein","",IF($H187="","",'3a. Bewertung der Leistungen'!R197))</f>
        <v/>
      </c>
      <c r="R187" t="str">
        <f>IF(J187="Nein","",IF($H187="","",'3a. Bewertung der Leistungen'!S197))</f>
        <v/>
      </c>
      <c r="S187" t="str">
        <f>IF(J187="Nein","",IF($H187="","",'3a. Bewertung der Leistungen'!T197))</f>
        <v/>
      </c>
      <c r="T187" t="str">
        <f>IF(J187="Nein","",IF($H187="","",'3a. Bewertung der Leistungen'!U197))</f>
        <v/>
      </c>
      <c r="U187" t="str">
        <f>IF(J187="Nein","",IF($H187="","",'3a. Bewertung der Leistungen'!V197))</f>
        <v/>
      </c>
      <c r="V187" t="str">
        <f>IF(J187="Nein","",IF($H187="","",'3a. Bewertung der Leistungen'!X197))</f>
        <v/>
      </c>
      <c r="W187" t="str">
        <f>IF($H187="","",'3a. Bewertung der Leistungen'!Z197)</f>
        <v/>
      </c>
      <c r="Y187" t="str">
        <f>IF('3b. Individualkosten'!L193="","",'3b. Individualkosten'!L193)</f>
        <v/>
      </c>
      <c r="Z187" s="32" t="str">
        <f>IF('3b. Individualkosten'!M193="","",'3b. Individualkosten'!M193)</f>
        <v/>
      </c>
      <c r="AA187" s="33" t="str">
        <f>IF('3b. Individualkosten'!N193="","",'3b. Individualkosten'!N193)</f>
        <v/>
      </c>
      <c r="AB187" s="33" t="str">
        <f>IF('3b. Individualkosten'!O193="","",'3b. Individualkosten'!O193)</f>
        <v/>
      </c>
      <c r="AC187" s="32">
        <f>IF('3b. Individualkosten'!P193="","",'3b. Individualkosten'!P193)</f>
        <v>0</v>
      </c>
      <c r="AD187" s="32">
        <f>IF('3b. Individualkosten'!Q193="","",'3b. Individualkosten'!Q193)</f>
        <v>0</v>
      </c>
      <c r="AE187" s="32" t="str">
        <f>IF('3b. Individualkosten'!R193="","",'3b. Individualkosten'!R193)</f>
        <v/>
      </c>
      <c r="AF187" s="32">
        <f>IF('3b. Individualkosten'!S193="","",'3b. Individualkosten'!S193)</f>
        <v>0</v>
      </c>
      <c r="AG187" s="32" t="str">
        <f>IF('3b. Individualkosten'!T193="","",'3b. Individualkosten'!T193)</f>
        <v/>
      </c>
      <c r="AH187" s="32">
        <f>IF('3b. Individualkosten'!U193="","",'3b. Individualkosten'!U193)</f>
        <v>0</v>
      </c>
      <c r="AI187" s="32" t="str">
        <f>IF('3b. Individualkosten'!V193="","",'3b. Individualkosten'!V193)</f>
        <v/>
      </c>
      <c r="AJ187" s="32">
        <f>IF('3b. Individualkosten'!W193="","",'3b. Individualkosten'!W193)</f>
        <v>0</v>
      </c>
      <c r="AK187" s="32">
        <f>IF('3b. Individualkosten'!X193="","",'3b. Individualkosten'!X193)</f>
        <v>0</v>
      </c>
      <c r="AL187" s="32" t="str">
        <f>IF('3b. Individualkosten'!Y193="","",'3b. Individualkosten'!Y193)</f>
        <v/>
      </c>
      <c r="AM187" s="32" t="str">
        <f>IF('3b. Individualkosten'!Z193="","",'3b. Individualkosten'!Z193)</f>
        <v/>
      </c>
      <c r="AN187" s="32" t="str">
        <f>IF('3b. Individualkosten'!AB193="","",'3b. Individualkosten'!AB193)</f>
        <v/>
      </c>
      <c r="AP187" s="34" t="str">
        <f>IF('4.2 Mitnutzungsquote'!K194="","",'4.2 Mitnutzungsquote'!M194)</f>
        <v/>
      </c>
      <c r="AQ187" s="34" t="str">
        <f>IF('4.2 Mitnutzungsquote'!$K194="","",'4.2 Mitnutzungsquote'!N194)</f>
        <v/>
      </c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X187" t="str">
        <f>IF('5. Bündelung zu Paketen'!$H213="","",IF('5. Bündelung zu Paketen'!$E$9="Nein","Ohne Paket",'5. Bündelung zu Paketen'!M213))</f>
        <v/>
      </c>
      <c r="BY187" t="str">
        <f>IF('5. Bündelung zu Paketen'!$H213="","",'5. Bündelung zu Paketen'!N213)</f>
        <v/>
      </c>
      <c r="BZ187" t="str">
        <f>IF('5. Bündelung zu Paketen'!P213="","",'5. Bündelung zu Paketen'!P213)</f>
        <v/>
      </c>
      <c r="CB187" s="34" t="str">
        <f t="shared" si="4"/>
        <v/>
      </c>
      <c r="CC187" s="38" t="str">
        <f t="shared" si="5"/>
        <v/>
      </c>
    </row>
    <row r="188" spans="1:81" x14ac:dyDescent="0.3">
      <c r="A188">
        <v>181</v>
      </c>
      <c r="B188" t="str">
        <f>IF('2. Erfassung der Leistungen'!B192="","",'2. Erfassung der Leistungen'!B192)</f>
        <v/>
      </c>
      <c r="C188" t="str">
        <f>IF('2. Erfassung der Leistungen'!C192="","",'2. Erfassung der Leistungen'!C192)</f>
        <v/>
      </c>
      <c r="D188" t="str">
        <f>IF('2. Erfassung der Leistungen'!E192="","",'2. Erfassung der Leistungen'!E192)</f>
        <v/>
      </c>
      <c r="E188" t="str">
        <f>IF('2. Erfassung der Leistungen'!F192="","",'2. Erfassung der Leistungen'!F192)</f>
        <v/>
      </c>
      <c r="F188" t="str">
        <f>IF('2. Erfassung der Leistungen'!G192="","",'2. Erfassung der Leistungen'!G192)</f>
        <v/>
      </c>
      <c r="G188" t="str">
        <f>IF('2. Erfassung der Leistungen'!H192="","",'2. Erfassung der Leistungen'!H192)</f>
        <v/>
      </c>
      <c r="H188" t="str">
        <f>IF(D188="","",IF('2. Erfassung der Leistungen'!I192="","",'2. Erfassung der Leistungen'!I192))</f>
        <v/>
      </c>
      <c r="J188" t="str">
        <f>IF($H188="","",'3a. Bewertung der Leistungen'!J198)</f>
        <v/>
      </c>
      <c r="K188" t="str">
        <f>IF(J188="Nein","",IF($H188="","",'3a. Bewertung der Leistungen'!L198))</f>
        <v/>
      </c>
      <c r="L188" t="str">
        <f>IF(J188="Nein","",IF($H188="","",'3a. Bewertung der Leistungen'!M198))</f>
        <v/>
      </c>
      <c r="M188" t="str">
        <f>IF(J188="Nein","",IF($H188="","",'3a. Bewertung der Leistungen'!N198))</f>
        <v/>
      </c>
      <c r="N188" t="str">
        <f>IF(J188="Nein","",IF($H188="","",'3a. Bewertung der Leistungen'!O198))</f>
        <v/>
      </c>
      <c r="O188" t="str">
        <f>IF(J188="Nein","",IF($H188="","",'3a. Bewertung der Leistungen'!P198))</f>
        <v/>
      </c>
      <c r="P188" t="str">
        <f>IF(J188="Nein","",IF($H188="","",'3a. Bewertung der Leistungen'!Q198))</f>
        <v/>
      </c>
      <c r="Q188" t="str">
        <f>IF(J188="Nein","",IF($H188="","",'3a. Bewertung der Leistungen'!R198))</f>
        <v/>
      </c>
      <c r="R188" t="str">
        <f>IF(J188="Nein","",IF($H188="","",'3a. Bewertung der Leistungen'!S198))</f>
        <v/>
      </c>
      <c r="S188" t="str">
        <f>IF(J188="Nein","",IF($H188="","",'3a. Bewertung der Leistungen'!T198))</f>
        <v/>
      </c>
      <c r="T188" t="str">
        <f>IF(J188="Nein","",IF($H188="","",'3a. Bewertung der Leistungen'!U198))</f>
        <v/>
      </c>
      <c r="U188" t="str">
        <f>IF(J188="Nein","",IF($H188="","",'3a. Bewertung der Leistungen'!V198))</f>
        <v/>
      </c>
      <c r="V188" t="str">
        <f>IF(J188="Nein","",IF($H188="","",'3a. Bewertung der Leistungen'!X198))</f>
        <v/>
      </c>
      <c r="W188" t="str">
        <f>IF($H188="","",'3a. Bewertung der Leistungen'!Z198)</f>
        <v/>
      </c>
      <c r="Y188" t="str">
        <f>IF('3b. Individualkosten'!L194="","",'3b. Individualkosten'!L194)</f>
        <v/>
      </c>
      <c r="Z188" s="32" t="str">
        <f>IF('3b. Individualkosten'!M194="","",'3b. Individualkosten'!M194)</f>
        <v/>
      </c>
      <c r="AA188" s="33" t="str">
        <f>IF('3b. Individualkosten'!N194="","",'3b. Individualkosten'!N194)</f>
        <v/>
      </c>
      <c r="AB188" s="33" t="str">
        <f>IF('3b. Individualkosten'!O194="","",'3b. Individualkosten'!O194)</f>
        <v/>
      </c>
      <c r="AC188" s="32">
        <f>IF('3b. Individualkosten'!P194="","",'3b. Individualkosten'!P194)</f>
        <v>0</v>
      </c>
      <c r="AD188" s="32">
        <f>IF('3b. Individualkosten'!Q194="","",'3b. Individualkosten'!Q194)</f>
        <v>0</v>
      </c>
      <c r="AE188" s="32" t="str">
        <f>IF('3b. Individualkosten'!R194="","",'3b. Individualkosten'!R194)</f>
        <v/>
      </c>
      <c r="AF188" s="32">
        <f>IF('3b. Individualkosten'!S194="","",'3b. Individualkosten'!S194)</f>
        <v>0</v>
      </c>
      <c r="AG188" s="32" t="str">
        <f>IF('3b. Individualkosten'!T194="","",'3b. Individualkosten'!T194)</f>
        <v/>
      </c>
      <c r="AH188" s="32">
        <f>IF('3b. Individualkosten'!U194="","",'3b. Individualkosten'!U194)</f>
        <v>0</v>
      </c>
      <c r="AI188" s="32" t="str">
        <f>IF('3b. Individualkosten'!V194="","",'3b. Individualkosten'!V194)</f>
        <v/>
      </c>
      <c r="AJ188" s="32">
        <f>IF('3b. Individualkosten'!W194="","",'3b. Individualkosten'!W194)</f>
        <v>0</v>
      </c>
      <c r="AK188" s="32">
        <f>IF('3b. Individualkosten'!X194="","",'3b. Individualkosten'!X194)</f>
        <v>0</v>
      </c>
      <c r="AL188" s="32" t="str">
        <f>IF('3b. Individualkosten'!Y194="","",'3b. Individualkosten'!Y194)</f>
        <v/>
      </c>
      <c r="AM188" s="32" t="str">
        <f>IF('3b. Individualkosten'!Z194="","",'3b. Individualkosten'!Z194)</f>
        <v/>
      </c>
      <c r="AN188" s="32" t="str">
        <f>IF('3b. Individualkosten'!AB194="","",'3b. Individualkosten'!AB194)</f>
        <v/>
      </c>
      <c r="AP188" s="34" t="str">
        <f>IF('4.2 Mitnutzungsquote'!K195="","",'4.2 Mitnutzungsquote'!M195)</f>
        <v/>
      </c>
      <c r="AQ188" s="34" t="str">
        <f>IF('4.2 Mitnutzungsquote'!$K195="","",'4.2 Mitnutzungsquote'!N195)</f>
        <v/>
      </c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X188" t="str">
        <f>IF('5. Bündelung zu Paketen'!$H214="","",IF('5. Bündelung zu Paketen'!$E$9="Nein","Ohne Paket",'5. Bündelung zu Paketen'!M214))</f>
        <v/>
      </c>
      <c r="BY188" t="str">
        <f>IF('5. Bündelung zu Paketen'!$H214="","",'5. Bündelung zu Paketen'!N214)</f>
        <v/>
      </c>
      <c r="BZ188" t="str">
        <f>IF('5. Bündelung zu Paketen'!P214="","",'5. Bündelung zu Paketen'!P214)</f>
        <v/>
      </c>
      <c r="CB188" s="34" t="str">
        <f t="shared" si="4"/>
        <v/>
      </c>
      <c r="CC188" s="38" t="str">
        <f t="shared" si="5"/>
        <v/>
      </c>
    </row>
    <row r="189" spans="1:81" x14ac:dyDescent="0.3">
      <c r="A189">
        <v>182</v>
      </c>
      <c r="B189" t="str">
        <f>IF('2. Erfassung der Leistungen'!B193="","",'2. Erfassung der Leistungen'!B193)</f>
        <v/>
      </c>
      <c r="C189" t="str">
        <f>IF('2. Erfassung der Leistungen'!C193="","",'2. Erfassung der Leistungen'!C193)</f>
        <v/>
      </c>
      <c r="D189" t="str">
        <f>IF('2. Erfassung der Leistungen'!E193="","",'2. Erfassung der Leistungen'!E193)</f>
        <v/>
      </c>
      <c r="E189" t="str">
        <f>IF('2. Erfassung der Leistungen'!F193="","",'2. Erfassung der Leistungen'!F193)</f>
        <v/>
      </c>
      <c r="F189" t="str">
        <f>IF('2. Erfassung der Leistungen'!G193="","",'2. Erfassung der Leistungen'!G193)</f>
        <v/>
      </c>
      <c r="G189" t="str">
        <f>IF('2. Erfassung der Leistungen'!H193="","",'2. Erfassung der Leistungen'!H193)</f>
        <v/>
      </c>
      <c r="H189" t="str">
        <f>IF(D189="","",IF('2. Erfassung der Leistungen'!I193="","",'2. Erfassung der Leistungen'!I193))</f>
        <v/>
      </c>
      <c r="J189" t="str">
        <f>IF($H189="","",'3a. Bewertung der Leistungen'!J199)</f>
        <v/>
      </c>
      <c r="K189" t="str">
        <f>IF(J189="Nein","",IF($H189="","",'3a. Bewertung der Leistungen'!L199))</f>
        <v/>
      </c>
      <c r="L189" t="str">
        <f>IF(J189="Nein","",IF($H189="","",'3a. Bewertung der Leistungen'!M199))</f>
        <v/>
      </c>
      <c r="M189" t="str">
        <f>IF(J189="Nein","",IF($H189="","",'3a. Bewertung der Leistungen'!N199))</f>
        <v/>
      </c>
      <c r="N189" t="str">
        <f>IF(J189="Nein","",IF($H189="","",'3a. Bewertung der Leistungen'!O199))</f>
        <v/>
      </c>
      <c r="O189" t="str">
        <f>IF(J189="Nein","",IF($H189="","",'3a. Bewertung der Leistungen'!P199))</f>
        <v/>
      </c>
      <c r="P189" t="str">
        <f>IF(J189="Nein","",IF($H189="","",'3a. Bewertung der Leistungen'!Q199))</f>
        <v/>
      </c>
      <c r="Q189" t="str">
        <f>IF(J189="Nein","",IF($H189="","",'3a. Bewertung der Leistungen'!R199))</f>
        <v/>
      </c>
      <c r="R189" t="str">
        <f>IF(J189="Nein","",IF($H189="","",'3a. Bewertung der Leistungen'!S199))</f>
        <v/>
      </c>
      <c r="S189" t="str">
        <f>IF(J189="Nein","",IF($H189="","",'3a. Bewertung der Leistungen'!T199))</f>
        <v/>
      </c>
      <c r="T189" t="str">
        <f>IF(J189="Nein","",IF($H189="","",'3a. Bewertung der Leistungen'!U199))</f>
        <v/>
      </c>
      <c r="U189" t="str">
        <f>IF(J189="Nein","",IF($H189="","",'3a. Bewertung der Leistungen'!V199))</f>
        <v/>
      </c>
      <c r="V189" t="str">
        <f>IF(J189="Nein","",IF($H189="","",'3a. Bewertung der Leistungen'!X199))</f>
        <v/>
      </c>
      <c r="W189" t="str">
        <f>IF($H189="","",'3a. Bewertung der Leistungen'!Z199)</f>
        <v/>
      </c>
      <c r="Y189" t="str">
        <f>IF('3b. Individualkosten'!L195="","",'3b. Individualkosten'!L195)</f>
        <v/>
      </c>
      <c r="Z189" s="32" t="str">
        <f>IF('3b. Individualkosten'!M195="","",'3b. Individualkosten'!M195)</f>
        <v/>
      </c>
      <c r="AA189" s="33" t="str">
        <f>IF('3b. Individualkosten'!N195="","",'3b. Individualkosten'!N195)</f>
        <v/>
      </c>
      <c r="AB189" s="33" t="str">
        <f>IF('3b. Individualkosten'!O195="","",'3b. Individualkosten'!O195)</f>
        <v/>
      </c>
      <c r="AC189" s="32">
        <f>IF('3b. Individualkosten'!P195="","",'3b. Individualkosten'!P195)</f>
        <v>0</v>
      </c>
      <c r="AD189" s="32">
        <f>IF('3b. Individualkosten'!Q195="","",'3b. Individualkosten'!Q195)</f>
        <v>0</v>
      </c>
      <c r="AE189" s="32" t="str">
        <f>IF('3b. Individualkosten'!R195="","",'3b. Individualkosten'!R195)</f>
        <v/>
      </c>
      <c r="AF189" s="32">
        <f>IF('3b. Individualkosten'!S195="","",'3b. Individualkosten'!S195)</f>
        <v>0</v>
      </c>
      <c r="AG189" s="32" t="str">
        <f>IF('3b. Individualkosten'!T195="","",'3b. Individualkosten'!T195)</f>
        <v/>
      </c>
      <c r="AH189" s="32">
        <f>IF('3b. Individualkosten'!U195="","",'3b. Individualkosten'!U195)</f>
        <v>0</v>
      </c>
      <c r="AI189" s="32" t="str">
        <f>IF('3b. Individualkosten'!V195="","",'3b. Individualkosten'!V195)</f>
        <v/>
      </c>
      <c r="AJ189" s="32">
        <f>IF('3b. Individualkosten'!W195="","",'3b. Individualkosten'!W195)</f>
        <v>0</v>
      </c>
      <c r="AK189" s="32">
        <f>IF('3b. Individualkosten'!X195="","",'3b. Individualkosten'!X195)</f>
        <v>0</v>
      </c>
      <c r="AL189" s="32" t="str">
        <f>IF('3b. Individualkosten'!Y195="","",'3b. Individualkosten'!Y195)</f>
        <v/>
      </c>
      <c r="AM189" s="32" t="str">
        <f>IF('3b. Individualkosten'!Z195="","",'3b. Individualkosten'!Z195)</f>
        <v/>
      </c>
      <c r="AN189" s="32" t="str">
        <f>IF('3b. Individualkosten'!AB195="","",'3b. Individualkosten'!AB195)</f>
        <v/>
      </c>
      <c r="AP189" s="34" t="str">
        <f>IF('4.2 Mitnutzungsquote'!K196="","",'4.2 Mitnutzungsquote'!M196)</f>
        <v/>
      </c>
      <c r="AQ189" s="34" t="str">
        <f>IF('4.2 Mitnutzungsquote'!$K196="","",'4.2 Mitnutzungsquote'!N196)</f>
        <v/>
      </c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X189" t="str">
        <f>IF('5. Bündelung zu Paketen'!$H215="","",IF('5. Bündelung zu Paketen'!$E$9="Nein","Ohne Paket",'5. Bündelung zu Paketen'!M215))</f>
        <v/>
      </c>
      <c r="BY189" t="str">
        <f>IF('5. Bündelung zu Paketen'!$H215="","",'5. Bündelung zu Paketen'!N215)</f>
        <v/>
      </c>
      <c r="BZ189" t="str">
        <f>IF('5. Bündelung zu Paketen'!P215="","",'5. Bündelung zu Paketen'!P215)</f>
        <v/>
      </c>
      <c r="CB189" s="34" t="str">
        <f t="shared" si="4"/>
        <v/>
      </c>
      <c r="CC189" s="38" t="str">
        <f t="shared" si="5"/>
        <v/>
      </c>
    </row>
    <row r="190" spans="1:81" x14ac:dyDescent="0.3">
      <c r="A190">
        <v>183</v>
      </c>
      <c r="B190" t="str">
        <f>IF('2. Erfassung der Leistungen'!B194="","",'2. Erfassung der Leistungen'!B194)</f>
        <v/>
      </c>
      <c r="C190" t="str">
        <f>IF('2. Erfassung der Leistungen'!C194="","",'2. Erfassung der Leistungen'!C194)</f>
        <v/>
      </c>
      <c r="D190" t="str">
        <f>IF('2. Erfassung der Leistungen'!E194="","",'2. Erfassung der Leistungen'!E194)</f>
        <v/>
      </c>
      <c r="E190" t="str">
        <f>IF('2. Erfassung der Leistungen'!F194="","",'2. Erfassung der Leistungen'!F194)</f>
        <v/>
      </c>
      <c r="F190" t="str">
        <f>IF('2. Erfassung der Leistungen'!G194="","",'2. Erfassung der Leistungen'!G194)</f>
        <v/>
      </c>
      <c r="G190" t="str">
        <f>IF('2. Erfassung der Leistungen'!H194="","",'2. Erfassung der Leistungen'!H194)</f>
        <v/>
      </c>
      <c r="H190" t="str">
        <f>IF(D190="","",IF('2. Erfassung der Leistungen'!I194="","",'2. Erfassung der Leistungen'!I194))</f>
        <v/>
      </c>
      <c r="J190" t="str">
        <f>IF($H190="","",'3a. Bewertung der Leistungen'!J200)</f>
        <v/>
      </c>
      <c r="K190" t="str">
        <f>IF(J190="Nein","",IF($H190="","",'3a. Bewertung der Leistungen'!L200))</f>
        <v/>
      </c>
      <c r="L190" t="str">
        <f>IF(J190="Nein","",IF($H190="","",'3a. Bewertung der Leistungen'!M200))</f>
        <v/>
      </c>
      <c r="M190" t="str">
        <f>IF(J190="Nein","",IF($H190="","",'3a. Bewertung der Leistungen'!N200))</f>
        <v/>
      </c>
      <c r="N190" t="str">
        <f>IF(J190="Nein","",IF($H190="","",'3a. Bewertung der Leistungen'!O200))</f>
        <v/>
      </c>
      <c r="O190" t="str">
        <f>IF(J190="Nein","",IF($H190="","",'3a. Bewertung der Leistungen'!P200))</f>
        <v/>
      </c>
      <c r="P190" t="str">
        <f>IF(J190="Nein","",IF($H190="","",'3a. Bewertung der Leistungen'!Q200))</f>
        <v/>
      </c>
      <c r="Q190" t="str">
        <f>IF(J190="Nein","",IF($H190="","",'3a. Bewertung der Leistungen'!R200))</f>
        <v/>
      </c>
      <c r="R190" t="str">
        <f>IF(J190="Nein","",IF($H190="","",'3a. Bewertung der Leistungen'!S200))</f>
        <v/>
      </c>
      <c r="S190" t="str">
        <f>IF(J190="Nein","",IF($H190="","",'3a. Bewertung der Leistungen'!T200))</f>
        <v/>
      </c>
      <c r="T190" t="str">
        <f>IF(J190="Nein","",IF($H190="","",'3a. Bewertung der Leistungen'!U200))</f>
        <v/>
      </c>
      <c r="U190" t="str">
        <f>IF(J190="Nein","",IF($H190="","",'3a. Bewertung der Leistungen'!V200))</f>
        <v/>
      </c>
      <c r="V190" t="str">
        <f>IF(J190="Nein","",IF($H190="","",'3a. Bewertung der Leistungen'!X200))</f>
        <v/>
      </c>
      <c r="W190" t="str">
        <f>IF($H190="","",'3a. Bewertung der Leistungen'!Z200)</f>
        <v/>
      </c>
      <c r="Y190" t="str">
        <f>IF('3b. Individualkosten'!L196="","",'3b. Individualkosten'!L196)</f>
        <v/>
      </c>
      <c r="Z190" s="32" t="str">
        <f>IF('3b. Individualkosten'!M196="","",'3b. Individualkosten'!M196)</f>
        <v/>
      </c>
      <c r="AA190" s="33" t="str">
        <f>IF('3b. Individualkosten'!N196="","",'3b. Individualkosten'!N196)</f>
        <v/>
      </c>
      <c r="AB190" s="33" t="str">
        <f>IF('3b. Individualkosten'!O196="","",'3b. Individualkosten'!O196)</f>
        <v/>
      </c>
      <c r="AC190" s="32">
        <f>IF('3b. Individualkosten'!P196="","",'3b. Individualkosten'!P196)</f>
        <v>0</v>
      </c>
      <c r="AD190" s="32">
        <f>IF('3b. Individualkosten'!Q196="","",'3b. Individualkosten'!Q196)</f>
        <v>0</v>
      </c>
      <c r="AE190" s="32" t="str">
        <f>IF('3b. Individualkosten'!R196="","",'3b. Individualkosten'!R196)</f>
        <v/>
      </c>
      <c r="AF190" s="32">
        <f>IF('3b. Individualkosten'!S196="","",'3b. Individualkosten'!S196)</f>
        <v>0</v>
      </c>
      <c r="AG190" s="32" t="str">
        <f>IF('3b. Individualkosten'!T196="","",'3b. Individualkosten'!T196)</f>
        <v/>
      </c>
      <c r="AH190" s="32">
        <f>IF('3b. Individualkosten'!U196="","",'3b. Individualkosten'!U196)</f>
        <v>0</v>
      </c>
      <c r="AI190" s="32" t="str">
        <f>IF('3b. Individualkosten'!V196="","",'3b. Individualkosten'!V196)</f>
        <v/>
      </c>
      <c r="AJ190" s="32">
        <f>IF('3b. Individualkosten'!W196="","",'3b. Individualkosten'!W196)</f>
        <v>0</v>
      </c>
      <c r="AK190" s="32">
        <f>IF('3b. Individualkosten'!X196="","",'3b. Individualkosten'!X196)</f>
        <v>0</v>
      </c>
      <c r="AL190" s="32" t="str">
        <f>IF('3b. Individualkosten'!Y196="","",'3b. Individualkosten'!Y196)</f>
        <v/>
      </c>
      <c r="AM190" s="32" t="str">
        <f>IF('3b. Individualkosten'!Z196="","",'3b. Individualkosten'!Z196)</f>
        <v/>
      </c>
      <c r="AN190" s="32" t="str">
        <f>IF('3b. Individualkosten'!AB196="","",'3b. Individualkosten'!AB196)</f>
        <v/>
      </c>
      <c r="AP190" s="34" t="str">
        <f>IF('4.2 Mitnutzungsquote'!K197="","",'4.2 Mitnutzungsquote'!M197)</f>
        <v/>
      </c>
      <c r="AQ190" s="34" t="str">
        <f>IF('4.2 Mitnutzungsquote'!$K197="","",'4.2 Mitnutzungsquote'!N197)</f>
        <v/>
      </c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X190" t="str">
        <f>IF('5. Bündelung zu Paketen'!$H216="","",IF('5. Bündelung zu Paketen'!$E$9="Nein","Ohne Paket",'5. Bündelung zu Paketen'!M216))</f>
        <v/>
      </c>
      <c r="BY190" t="str">
        <f>IF('5. Bündelung zu Paketen'!$H216="","",'5. Bündelung zu Paketen'!N216)</f>
        <v/>
      </c>
      <c r="BZ190" t="str">
        <f>IF('5. Bündelung zu Paketen'!P216="","",'5. Bündelung zu Paketen'!P216)</f>
        <v/>
      </c>
      <c r="CB190" s="34" t="str">
        <f t="shared" si="4"/>
        <v/>
      </c>
      <c r="CC190" s="38" t="str">
        <f t="shared" si="5"/>
        <v/>
      </c>
    </row>
    <row r="191" spans="1:81" x14ac:dyDescent="0.3">
      <c r="A191">
        <v>184</v>
      </c>
      <c r="B191" t="str">
        <f>IF('2. Erfassung der Leistungen'!B195="","",'2. Erfassung der Leistungen'!B195)</f>
        <v/>
      </c>
      <c r="C191" t="str">
        <f>IF('2. Erfassung der Leistungen'!C195="","",'2. Erfassung der Leistungen'!C195)</f>
        <v/>
      </c>
      <c r="D191" t="str">
        <f>IF('2. Erfassung der Leistungen'!E195="","",'2. Erfassung der Leistungen'!E195)</f>
        <v/>
      </c>
      <c r="E191" t="str">
        <f>IF('2. Erfassung der Leistungen'!F195="","",'2. Erfassung der Leistungen'!F195)</f>
        <v/>
      </c>
      <c r="F191" t="str">
        <f>IF('2. Erfassung der Leistungen'!G195="","",'2. Erfassung der Leistungen'!G195)</f>
        <v/>
      </c>
      <c r="G191" t="str">
        <f>IF('2. Erfassung der Leistungen'!H195="","",'2. Erfassung der Leistungen'!H195)</f>
        <v/>
      </c>
      <c r="H191" t="str">
        <f>IF(D191="","",IF('2. Erfassung der Leistungen'!I195="","",'2. Erfassung der Leistungen'!I195))</f>
        <v/>
      </c>
      <c r="J191" t="str">
        <f>IF($H191="","",'3a. Bewertung der Leistungen'!J201)</f>
        <v/>
      </c>
      <c r="K191" t="str">
        <f>IF(J191="Nein","",IF($H191="","",'3a. Bewertung der Leistungen'!L201))</f>
        <v/>
      </c>
      <c r="L191" t="str">
        <f>IF(J191="Nein","",IF($H191="","",'3a. Bewertung der Leistungen'!M201))</f>
        <v/>
      </c>
      <c r="M191" t="str">
        <f>IF(J191="Nein","",IF($H191="","",'3a. Bewertung der Leistungen'!N201))</f>
        <v/>
      </c>
      <c r="N191" t="str">
        <f>IF(J191="Nein","",IF($H191="","",'3a. Bewertung der Leistungen'!O201))</f>
        <v/>
      </c>
      <c r="O191" t="str">
        <f>IF(J191="Nein","",IF($H191="","",'3a. Bewertung der Leistungen'!P201))</f>
        <v/>
      </c>
      <c r="P191" t="str">
        <f>IF(J191="Nein","",IF($H191="","",'3a. Bewertung der Leistungen'!Q201))</f>
        <v/>
      </c>
      <c r="Q191" t="str">
        <f>IF(J191="Nein","",IF($H191="","",'3a. Bewertung der Leistungen'!R201))</f>
        <v/>
      </c>
      <c r="R191" t="str">
        <f>IF(J191="Nein","",IF($H191="","",'3a. Bewertung der Leistungen'!S201))</f>
        <v/>
      </c>
      <c r="S191" t="str">
        <f>IF(J191="Nein","",IF($H191="","",'3a. Bewertung der Leistungen'!T201))</f>
        <v/>
      </c>
      <c r="T191" t="str">
        <f>IF(J191="Nein","",IF($H191="","",'3a. Bewertung der Leistungen'!U201))</f>
        <v/>
      </c>
      <c r="U191" t="str">
        <f>IF(J191="Nein","",IF($H191="","",'3a. Bewertung der Leistungen'!V201))</f>
        <v/>
      </c>
      <c r="V191" t="str">
        <f>IF(J191="Nein","",IF($H191="","",'3a. Bewertung der Leistungen'!X201))</f>
        <v/>
      </c>
      <c r="W191" t="str">
        <f>IF($H191="","",'3a. Bewertung der Leistungen'!Z201)</f>
        <v/>
      </c>
      <c r="Y191" t="str">
        <f>IF('3b. Individualkosten'!L197="","",'3b. Individualkosten'!L197)</f>
        <v/>
      </c>
      <c r="Z191" s="32" t="str">
        <f>IF('3b. Individualkosten'!M197="","",'3b. Individualkosten'!M197)</f>
        <v/>
      </c>
      <c r="AA191" s="33" t="str">
        <f>IF('3b. Individualkosten'!N197="","",'3b. Individualkosten'!N197)</f>
        <v/>
      </c>
      <c r="AB191" s="33" t="str">
        <f>IF('3b. Individualkosten'!O197="","",'3b. Individualkosten'!O197)</f>
        <v/>
      </c>
      <c r="AC191" s="32">
        <f>IF('3b. Individualkosten'!P197="","",'3b. Individualkosten'!P197)</f>
        <v>0</v>
      </c>
      <c r="AD191" s="32">
        <f>IF('3b. Individualkosten'!Q197="","",'3b. Individualkosten'!Q197)</f>
        <v>0</v>
      </c>
      <c r="AE191" s="32" t="str">
        <f>IF('3b. Individualkosten'!R197="","",'3b. Individualkosten'!R197)</f>
        <v/>
      </c>
      <c r="AF191" s="32">
        <f>IF('3b. Individualkosten'!S197="","",'3b. Individualkosten'!S197)</f>
        <v>0</v>
      </c>
      <c r="AG191" s="32" t="str">
        <f>IF('3b. Individualkosten'!T197="","",'3b. Individualkosten'!T197)</f>
        <v/>
      </c>
      <c r="AH191" s="32">
        <f>IF('3b. Individualkosten'!U197="","",'3b. Individualkosten'!U197)</f>
        <v>0</v>
      </c>
      <c r="AI191" s="32" t="str">
        <f>IF('3b. Individualkosten'!V197="","",'3b. Individualkosten'!V197)</f>
        <v/>
      </c>
      <c r="AJ191" s="32">
        <f>IF('3b. Individualkosten'!W197="","",'3b. Individualkosten'!W197)</f>
        <v>0</v>
      </c>
      <c r="AK191" s="32">
        <f>IF('3b. Individualkosten'!X197="","",'3b. Individualkosten'!X197)</f>
        <v>0</v>
      </c>
      <c r="AL191" s="32" t="str">
        <f>IF('3b. Individualkosten'!Y197="","",'3b. Individualkosten'!Y197)</f>
        <v/>
      </c>
      <c r="AM191" s="32" t="str">
        <f>IF('3b. Individualkosten'!Z197="","",'3b. Individualkosten'!Z197)</f>
        <v/>
      </c>
      <c r="AN191" s="32" t="str">
        <f>IF('3b. Individualkosten'!AB197="","",'3b. Individualkosten'!AB197)</f>
        <v/>
      </c>
      <c r="AP191" s="34" t="str">
        <f>IF('4.2 Mitnutzungsquote'!K198="","",'4.2 Mitnutzungsquote'!M198)</f>
        <v/>
      </c>
      <c r="AQ191" s="34" t="str">
        <f>IF('4.2 Mitnutzungsquote'!$K198="","",'4.2 Mitnutzungsquote'!N198)</f>
        <v/>
      </c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X191" t="str">
        <f>IF('5. Bündelung zu Paketen'!$H217="","",IF('5. Bündelung zu Paketen'!$E$9="Nein","Ohne Paket",'5. Bündelung zu Paketen'!M217))</f>
        <v/>
      </c>
      <c r="BY191" t="str">
        <f>IF('5. Bündelung zu Paketen'!$H217="","",'5. Bündelung zu Paketen'!N217)</f>
        <v/>
      </c>
      <c r="BZ191" t="str">
        <f>IF('5. Bündelung zu Paketen'!P217="","",'5. Bündelung zu Paketen'!P217)</f>
        <v/>
      </c>
      <c r="CB191" s="34" t="str">
        <f t="shared" si="4"/>
        <v/>
      </c>
      <c r="CC191" s="38" t="str">
        <f t="shared" si="5"/>
        <v/>
      </c>
    </row>
    <row r="192" spans="1:81" x14ac:dyDescent="0.3">
      <c r="A192">
        <v>185</v>
      </c>
      <c r="B192" t="str">
        <f>IF('2. Erfassung der Leistungen'!B196="","",'2. Erfassung der Leistungen'!B196)</f>
        <v/>
      </c>
      <c r="C192" t="str">
        <f>IF('2. Erfassung der Leistungen'!C196="","",'2. Erfassung der Leistungen'!C196)</f>
        <v/>
      </c>
      <c r="D192" t="str">
        <f>IF('2. Erfassung der Leistungen'!E196="","",'2. Erfassung der Leistungen'!E196)</f>
        <v/>
      </c>
      <c r="E192" t="str">
        <f>IF('2. Erfassung der Leistungen'!F196="","",'2. Erfassung der Leistungen'!F196)</f>
        <v/>
      </c>
      <c r="F192" t="str">
        <f>IF('2. Erfassung der Leistungen'!G196="","",'2. Erfassung der Leistungen'!G196)</f>
        <v/>
      </c>
      <c r="G192" t="str">
        <f>IF('2. Erfassung der Leistungen'!H196="","",'2. Erfassung der Leistungen'!H196)</f>
        <v/>
      </c>
      <c r="H192" t="str">
        <f>IF(D192="","",IF('2. Erfassung der Leistungen'!I196="","",'2. Erfassung der Leistungen'!I196))</f>
        <v/>
      </c>
      <c r="J192" t="str">
        <f>IF($H192="","",'3a. Bewertung der Leistungen'!J202)</f>
        <v/>
      </c>
      <c r="K192" t="str">
        <f>IF(J192="Nein","",IF($H192="","",'3a. Bewertung der Leistungen'!L202))</f>
        <v/>
      </c>
      <c r="L192" t="str">
        <f>IF(J192="Nein","",IF($H192="","",'3a. Bewertung der Leistungen'!M202))</f>
        <v/>
      </c>
      <c r="M192" t="str">
        <f>IF(J192="Nein","",IF($H192="","",'3a. Bewertung der Leistungen'!N202))</f>
        <v/>
      </c>
      <c r="N192" t="str">
        <f>IF(J192="Nein","",IF($H192="","",'3a. Bewertung der Leistungen'!O202))</f>
        <v/>
      </c>
      <c r="O192" t="str">
        <f>IF(J192="Nein","",IF($H192="","",'3a. Bewertung der Leistungen'!P202))</f>
        <v/>
      </c>
      <c r="P192" t="str">
        <f>IF(J192="Nein","",IF($H192="","",'3a. Bewertung der Leistungen'!Q202))</f>
        <v/>
      </c>
      <c r="Q192" t="str">
        <f>IF(J192="Nein","",IF($H192="","",'3a. Bewertung der Leistungen'!R202))</f>
        <v/>
      </c>
      <c r="R192" t="str">
        <f>IF(J192="Nein","",IF($H192="","",'3a. Bewertung der Leistungen'!S202))</f>
        <v/>
      </c>
      <c r="S192" t="str">
        <f>IF(J192="Nein","",IF($H192="","",'3a. Bewertung der Leistungen'!T202))</f>
        <v/>
      </c>
      <c r="T192" t="str">
        <f>IF(J192="Nein","",IF($H192="","",'3a. Bewertung der Leistungen'!U202))</f>
        <v/>
      </c>
      <c r="U192" t="str">
        <f>IF(J192="Nein","",IF($H192="","",'3a. Bewertung der Leistungen'!V202))</f>
        <v/>
      </c>
      <c r="V192" t="str">
        <f>IF(J192="Nein","",IF($H192="","",'3a. Bewertung der Leistungen'!X202))</f>
        <v/>
      </c>
      <c r="W192" t="str">
        <f>IF($H192="","",'3a. Bewertung der Leistungen'!Z202)</f>
        <v/>
      </c>
      <c r="Y192" t="str">
        <f>IF('3b. Individualkosten'!L198="","",'3b. Individualkosten'!L198)</f>
        <v/>
      </c>
      <c r="Z192" s="32" t="str">
        <f>IF('3b. Individualkosten'!M198="","",'3b. Individualkosten'!M198)</f>
        <v/>
      </c>
      <c r="AA192" s="33" t="str">
        <f>IF('3b. Individualkosten'!N198="","",'3b. Individualkosten'!N198)</f>
        <v/>
      </c>
      <c r="AB192" s="33" t="str">
        <f>IF('3b. Individualkosten'!O198="","",'3b. Individualkosten'!O198)</f>
        <v/>
      </c>
      <c r="AC192" s="32">
        <f>IF('3b. Individualkosten'!P198="","",'3b. Individualkosten'!P198)</f>
        <v>0</v>
      </c>
      <c r="AD192" s="32">
        <f>IF('3b. Individualkosten'!Q198="","",'3b. Individualkosten'!Q198)</f>
        <v>0</v>
      </c>
      <c r="AE192" s="32" t="str">
        <f>IF('3b. Individualkosten'!R198="","",'3b. Individualkosten'!R198)</f>
        <v/>
      </c>
      <c r="AF192" s="32">
        <f>IF('3b. Individualkosten'!S198="","",'3b. Individualkosten'!S198)</f>
        <v>0</v>
      </c>
      <c r="AG192" s="32" t="str">
        <f>IF('3b. Individualkosten'!T198="","",'3b. Individualkosten'!T198)</f>
        <v/>
      </c>
      <c r="AH192" s="32">
        <f>IF('3b. Individualkosten'!U198="","",'3b. Individualkosten'!U198)</f>
        <v>0</v>
      </c>
      <c r="AI192" s="32" t="str">
        <f>IF('3b. Individualkosten'!V198="","",'3b. Individualkosten'!V198)</f>
        <v/>
      </c>
      <c r="AJ192" s="32">
        <f>IF('3b. Individualkosten'!W198="","",'3b. Individualkosten'!W198)</f>
        <v>0</v>
      </c>
      <c r="AK192" s="32">
        <f>IF('3b. Individualkosten'!X198="","",'3b. Individualkosten'!X198)</f>
        <v>0</v>
      </c>
      <c r="AL192" s="32" t="str">
        <f>IF('3b. Individualkosten'!Y198="","",'3b. Individualkosten'!Y198)</f>
        <v/>
      </c>
      <c r="AM192" s="32" t="str">
        <f>IF('3b. Individualkosten'!Z198="","",'3b. Individualkosten'!Z198)</f>
        <v/>
      </c>
      <c r="AN192" s="32" t="str">
        <f>IF('3b. Individualkosten'!AB198="","",'3b. Individualkosten'!AB198)</f>
        <v/>
      </c>
      <c r="AP192" s="34" t="str">
        <f>IF('4.2 Mitnutzungsquote'!K199="","",'4.2 Mitnutzungsquote'!M199)</f>
        <v/>
      </c>
      <c r="AQ192" s="34" t="str">
        <f>IF('4.2 Mitnutzungsquote'!$K199="","",'4.2 Mitnutzungsquote'!N199)</f>
        <v/>
      </c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X192" t="str">
        <f>IF('5. Bündelung zu Paketen'!$H218="","",IF('5. Bündelung zu Paketen'!$E$9="Nein","Ohne Paket",'5. Bündelung zu Paketen'!M218))</f>
        <v/>
      </c>
      <c r="BY192" t="str">
        <f>IF('5. Bündelung zu Paketen'!$H218="","",'5. Bündelung zu Paketen'!N218)</f>
        <v/>
      </c>
      <c r="BZ192" t="str">
        <f>IF('5. Bündelung zu Paketen'!P218="","",'5. Bündelung zu Paketen'!P218)</f>
        <v/>
      </c>
      <c r="CB192" s="34" t="str">
        <f t="shared" si="4"/>
        <v/>
      </c>
      <c r="CC192" s="38" t="str">
        <f t="shared" si="5"/>
        <v/>
      </c>
    </row>
    <row r="193" spans="1:81" x14ac:dyDescent="0.3">
      <c r="A193">
        <v>186</v>
      </c>
      <c r="B193" t="str">
        <f>IF('2. Erfassung der Leistungen'!B197="","",'2. Erfassung der Leistungen'!B197)</f>
        <v/>
      </c>
      <c r="C193" t="str">
        <f>IF('2. Erfassung der Leistungen'!C197="","",'2. Erfassung der Leistungen'!C197)</f>
        <v/>
      </c>
      <c r="D193" t="str">
        <f>IF('2. Erfassung der Leistungen'!E197="","",'2. Erfassung der Leistungen'!E197)</f>
        <v/>
      </c>
      <c r="E193" t="str">
        <f>IF('2. Erfassung der Leistungen'!F197="","",'2. Erfassung der Leistungen'!F197)</f>
        <v/>
      </c>
      <c r="F193" t="str">
        <f>IF('2. Erfassung der Leistungen'!G197="","",'2. Erfassung der Leistungen'!G197)</f>
        <v/>
      </c>
      <c r="G193" t="str">
        <f>IF('2. Erfassung der Leistungen'!H197="","",'2. Erfassung der Leistungen'!H197)</f>
        <v/>
      </c>
      <c r="H193" t="str">
        <f>IF(D193="","",IF('2. Erfassung der Leistungen'!I197="","",'2. Erfassung der Leistungen'!I197))</f>
        <v/>
      </c>
      <c r="J193" t="str">
        <f>IF($H193="","",'3a. Bewertung der Leistungen'!J203)</f>
        <v/>
      </c>
      <c r="K193" t="str">
        <f>IF(J193="Nein","",IF($H193="","",'3a. Bewertung der Leistungen'!L203))</f>
        <v/>
      </c>
      <c r="L193" t="str">
        <f>IF(J193="Nein","",IF($H193="","",'3a. Bewertung der Leistungen'!M203))</f>
        <v/>
      </c>
      <c r="M193" t="str">
        <f>IF(J193="Nein","",IF($H193="","",'3a. Bewertung der Leistungen'!N203))</f>
        <v/>
      </c>
      <c r="N193" t="str">
        <f>IF(J193="Nein","",IF($H193="","",'3a. Bewertung der Leistungen'!O203))</f>
        <v/>
      </c>
      <c r="O193" t="str">
        <f>IF(J193="Nein","",IF($H193="","",'3a. Bewertung der Leistungen'!P203))</f>
        <v/>
      </c>
      <c r="P193" t="str">
        <f>IF(J193="Nein","",IF($H193="","",'3a. Bewertung der Leistungen'!Q203))</f>
        <v/>
      </c>
      <c r="Q193" t="str">
        <f>IF(J193="Nein","",IF($H193="","",'3a. Bewertung der Leistungen'!R203))</f>
        <v/>
      </c>
      <c r="R193" t="str">
        <f>IF(J193="Nein","",IF($H193="","",'3a. Bewertung der Leistungen'!S203))</f>
        <v/>
      </c>
      <c r="S193" t="str">
        <f>IF(J193="Nein","",IF($H193="","",'3a. Bewertung der Leistungen'!T203))</f>
        <v/>
      </c>
      <c r="T193" t="str">
        <f>IF(J193="Nein","",IF($H193="","",'3a. Bewertung der Leistungen'!U203))</f>
        <v/>
      </c>
      <c r="U193" t="str">
        <f>IF(J193="Nein","",IF($H193="","",'3a. Bewertung der Leistungen'!V203))</f>
        <v/>
      </c>
      <c r="V193" t="str">
        <f>IF(J193="Nein","",IF($H193="","",'3a. Bewertung der Leistungen'!X203))</f>
        <v/>
      </c>
      <c r="W193" t="str">
        <f>IF($H193="","",'3a. Bewertung der Leistungen'!Z203)</f>
        <v/>
      </c>
      <c r="Y193" t="str">
        <f>IF('3b. Individualkosten'!L199="","",'3b. Individualkosten'!L199)</f>
        <v/>
      </c>
      <c r="Z193" s="32" t="str">
        <f>IF('3b. Individualkosten'!M199="","",'3b. Individualkosten'!M199)</f>
        <v/>
      </c>
      <c r="AA193" s="33" t="str">
        <f>IF('3b. Individualkosten'!N199="","",'3b. Individualkosten'!N199)</f>
        <v/>
      </c>
      <c r="AB193" s="33" t="str">
        <f>IF('3b. Individualkosten'!O199="","",'3b. Individualkosten'!O199)</f>
        <v/>
      </c>
      <c r="AC193" s="32">
        <f>IF('3b. Individualkosten'!P199="","",'3b. Individualkosten'!P199)</f>
        <v>0</v>
      </c>
      <c r="AD193" s="32">
        <f>IF('3b. Individualkosten'!Q199="","",'3b. Individualkosten'!Q199)</f>
        <v>0</v>
      </c>
      <c r="AE193" s="32" t="str">
        <f>IF('3b. Individualkosten'!R199="","",'3b. Individualkosten'!R199)</f>
        <v/>
      </c>
      <c r="AF193" s="32">
        <f>IF('3b. Individualkosten'!S199="","",'3b. Individualkosten'!S199)</f>
        <v>0</v>
      </c>
      <c r="AG193" s="32" t="str">
        <f>IF('3b. Individualkosten'!T199="","",'3b. Individualkosten'!T199)</f>
        <v/>
      </c>
      <c r="AH193" s="32">
        <f>IF('3b. Individualkosten'!U199="","",'3b. Individualkosten'!U199)</f>
        <v>0</v>
      </c>
      <c r="AI193" s="32" t="str">
        <f>IF('3b. Individualkosten'!V199="","",'3b. Individualkosten'!V199)</f>
        <v/>
      </c>
      <c r="AJ193" s="32">
        <f>IF('3b. Individualkosten'!W199="","",'3b. Individualkosten'!W199)</f>
        <v>0</v>
      </c>
      <c r="AK193" s="32">
        <f>IF('3b. Individualkosten'!X199="","",'3b. Individualkosten'!X199)</f>
        <v>0</v>
      </c>
      <c r="AL193" s="32" t="str">
        <f>IF('3b. Individualkosten'!Y199="","",'3b. Individualkosten'!Y199)</f>
        <v/>
      </c>
      <c r="AM193" s="32" t="str">
        <f>IF('3b. Individualkosten'!Z199="","",'3b. Individualkosten'!Z199)</f>
        <v/>
      </c>
      <c r="AN193" s="32" t="str">
        <f>IF('3b. Individualkosten'!AB199="","",'3b. Individualkosten'!AB199)</f>
        <v/>
      </c>
      <c r="AP193" s="34" t="str">
        <f>IF('4.2 Mitnutzungsquote'!K200="","",'4.2 Mitnutzungsquote'!M200)</f>
        <v/>
      </c>
      <c r="AQ193" s="34" t="str">
        <f>IF('4.2 Mitnutzungsquote'!$K200="","",'4.2 Mitnutzungsquote'!N200)</f>
        <v/>
      </c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X193" t="str">
        <f>IF('5. Bündelung zu Paketen'!$H219="","",IF('5. Bündelung zu Paketen'!$E$9="Nein","Ohne Paket",'5. Bündelung zu Paketen'!M219))</f>
        <v/>
      </c>
      <c r="BY193" t="str">
        <f>IF('5. Bündelung zu Paketen'!$H219="","",'5. Bündelung zu Paketen'!N219)</f>
        <v/>
      </c>
      <c r="BZ193" t="str">
        <f>IF('5. Bündelung zu Paketen'!P219="","",'5. Bündelung zu Paketen'!P219)</f>
        <v/>
      </c>
      <c r="CB193" s="34" t="str">
        <f t="shared" si="4"/>
        <v/>
      </c>
      <c r="CC193" s="38" t="str">
        <f t="shared" si="5"/>
        <v/>
      </c>
    </row>
    <row r="194" spans="1:81" x14ac:dyDescent="0.3">
      <c r="A194">
        <v>187</v>
      </c>
      <c r="B194" t="str">
        <f>IF('2. Erfassung der Leistungen'!B198="","",'2. Erfassung der Leistungen'!B198)</f>
        <v/>
      </c>
      <c r="C194" t="str">
        <f>IF('2. Erfassung der Leistungen'!C198="","",'2. Erfassung der Leistungen'!C198)</f>
        <v/>
      </c>
      <c r="D194" t="str">
        <f>IF('2. Erfassung der Leistungen'!E198="","",'2. Erfassung der Leistungen'!E198)</f>
        <v/>
      </c>
      <c r="E194" t="str">
        <f>IF('2. Erfassung der Leistungen'!F198="","",'2. Erfassung der Leistungen'!F198)</f>
        <v/>
      </c>
      <c r="F194" t="str">
        <f>IF('2. Erfassung der Leistungen'!G198="","",'2. Erfassung der Leistungen'!G198)</f>
        <v/>
      </c>
      <c r="G194" t="str">
        <f>IF('2. Erfassung der Leistungen'!H198="","",'2. Erfassung der Leistungen'!H198)</f>
        <v/>
      </c>
      <c r="H194" t="str">
        <f>IF(D194="","",IF('2. Erfassung der Leistungen'!I198="","",'2. Erfassung der Leistungen'!I198))</f>
        <v/>
      </c>
      <c r="J194" t="str">
        <f>IF($H194="","",'3a. Bewertung der Leistungen'!J204)</f>
        <v/>
      </c>
      <c r="K194" t="str">
        <f>IF(J194="Nein","",IF($H194="","",'3a. Bewertung der Leistungen'!L204))</f>
        <v/>
      </c>
      <c r="L194" t="str">
        <f>IF(J194="Nein","",IF($H194="","",'3a. Bewertung der Leistungen'!M204))</f>
        <v/>
      </c>
      <c r="M194" t="str">
        <f>IF(J194="Nein","",IF($H194="","",'3a. Bewertung der Leistungen'!N204))</f>
        <v/>
      </c>
      <c r="N194" t="str">
        <f>IF(J194="Nein","",IF($H194="","",'3a. Bewertung der Leistungen'!O204))</f>
        <v/>
      </c>
      <c r="O194" t="str">
        <f>IF(J194="Nein","",IF($H194="","",'3a. Bewertung der Leistungen'!P204))</f>
        <v/>
      </c>
      <c r="P194" t="str">
        <f>IF(J194="Nein","",IF($H194="","",'3a. Bewertung der Leistungen'!Q204))</f>
        <v/>
      </c>
      <c r="Q194" t="str">
        <f>IF(J194="Nein","",IF($H194="","",'3a. Bewertung der Leistungen'!R204))</f>
        <v/>
      </c>
      <c r="R194" t="str">
        <f>IF(J194="Nein","",IF($H194="","",'3a. Bewertung der Leistungen'!S204))</f>
        <v/>
      </c>
      <c r="S194" t="str">
        <f>IF(J194="Nein","",IF($H194="","",'3a. Bewertung der Leistungen'!T204))</f>
        <v/>
      </c>
      <c r="T194" t="str">
        <f>IF(J194="Nein","",IF($H194="","",'3a. Bewertung der Leistungen'!U204))</f>
        <v/>
      </c>
      <c r="U194" t="str">
        <f>IF(J194="Nein","",IF($H194="","",'3a. Bewertung der Leistungen'!V204))</f>
        <v/>
      </c>
      <c r="V194" t="str">
        <f>IF(J194="Nein","",IF($H194="","",'3a. Bewertung der Leistungen'!X204))</f>
        <v/>
      </c>
      <c r="W194" t="str">
        <f>IF($H194="","",'3a. Bewertung der Leistungen'!Z204)</f>
        <v/>
      </c>
      <c r="Y194" t="str">
        <f>IF('3b. Individualkosten'!L200="","",'3b. Individualkosten'!L200)</f>
        <v/>
      </c>
      <c r="Z194" s="32" t="str">
        <f>IF('3b. Individualkosten'!M200="","",'3b. Individualkosten'!M200)</f>
        <v/>
      </c>
      <c r="AA194" s="33" t="str">
        <f>IF('3b. Individualkosten'!N200="","",'3b. Individualkosten'!N200)</f>
        <v/>
      </c>
      <c r="AB194" s="33" t="str">
        <f>IF('3b. Individualkosten'!O200="","",'3b. Individualkosten'!O200)</f>
        <v/>
      </c>
      <c r="AC194" s="32">
        <f>IF('3b. Individualkosten'!P200="","",'3b. Individualkosten'!P200)</f>
        <v>0</v>
      </c>
      <c r="AD194" s="32">
        <f>IF('3b. Individualkosten'!Q200="","",'3b. Individualkosten'!Q200)</f>
        <v>0</v>
      </c>
      <c r="AE194" s="32" t="str">
        <f>IF('3b. Individualkosten'!R200="","",'3b. Individualkosten'!R200)</f>
        <v/>
      </c>
      <c r="AF194" s="32">
        <f>IF('3b. Individualkosten'!S200="","",'3b. Individualkosten'!S200)</f>
        <v>0</v>
      </c>
      <c r="AG194" s="32" t="str">
        <f>IF('3b. Individualkosten'!T200="","",'3b. Individualkosten'!T200)</f>
        <v/>
      </c>
      <c r="AH194" s="32">
        <f>IF('3b. Individualkosten'!U200="","",'3b. Individualkosten'!U200)</f>
        <v>0</v>
      </c>
      <c r="AI194" s="32" t="str">
        <f>IF('3b. Individualkosten'!V200="","",'3b. Individualkosten'!V200)</f>
        <v/>
      </c>
      <c r="AJ194" s="32">
        <f>IF('3b. Individualkosten'!W200="","",'3b. Individualkosten'!W200)</f>
        <v>0</v>
      </c>
      <c r="AK194" s="32">
        <f>IF('3b. Individualkosten'!X200="","",'3b. Individualkosten'!X200)</f>
        <v>0</v>
      </c>
      <c r="AL194" s="32" t="str">
        <f>IF('3b. Individualkosten'!Y200="","",'3b. Individualkosten'!Y200)</f>
        <v/>
      </c>
      <c r="AM194" s="32" t="str">
        <f>IF('3b. Individualkosten'!Z200="","",'3b. Individualkosten'!Z200)</f>
        <v/>
      </c>
      <c r="AN194" s="32" t="str">
        <f>IF('3b. Individualkosten'!AB200="","",'3b. Individualkosten'!AB200)</f>
        <v/>
      </c>
      <c r="AP194" s="34" t="str">
        <f>IF('4.2 Mitnutzungsquote'!K201="","",'4.2 Mitnutzungsquote'!M201)</f>
        <v/>
      </c>
      <c r="AQ194" s="34" t="str">
        <f>IF('4.2 Mitnutzungsquote'!$K201="","",'4.2 Mitnutzungsquote'!N201)</f>
        <v/>
      </c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X194" t="str">
        <f>IF('5. Bündelung zu Paketen'!$H220="","",IF('5. Bündelung zu Paketen'!$E$9="Nein","Ohne Paket",'5. Bündelung zu Paketen'!M220))</f>
        <v/>
      </c>
      <c r="BY194" t="str">
        <f>IF('5. Bündelung zu Paketen'!$H220="","",'5. Bündelung zu Paketen'!N220)</f>
        <v/>
      </c>
      <c r="BZ194" t="str">
        <f>IF('5. Bündelung zu Paketen'!P220="","",'5. Bündelung zu Paketen'!P220)</f>
        <v/>
      </c>
      <c r="CB194" s="34" t="str">
        <f t="shared" si="4"/>
        <v/>
      </c>
      <c r="CC194" s="38" t="str">
        <f t="shared" si="5"/>
        <v/>
      </c>
    </row>
    <row r="195" spans="1:81" x14ac:dyDescent="0.3">
      <c r="A195">
        <v>188</v>
      </c>
      <c r="B195" t="str">
        <f>IF('2. Erfassung der Leistungen'!B199="","",'2. Erfassung der Leistungen'!B199)</f>
        <v/>
      </c>
      <c r="C195" t="str">
        <f>IF('2. Erfassung der Leistungen'!C199="","",'2. Erfassung der Leistungen'!C199)</f>
        <v/>
      </c>
      <c r="D195" t="str">
        <f>IF('2. Erfassung der Leistungen'!E199="","",'2. Erfassung der Leistungen'!E199)</f>
        <v/>
      </c>
      <c r="E195" t="str">
        <f>IF('2. Erfassung der Leistungen'!F199="","",'2. Erfassung der Leistungen'!F199)</f>
        <v/>
      </c>
      <c r="F195" t="str">
        <f>IF('2. Erfassung der Leistungen'!G199="","",'2. Erfassung der Leistungen'!G199)</f>
        <v/>
      </c>
      <c r="G195" t="str">
        <f>IF('2. Erfassung der Leistungen'!H199="","",'2. Erfassung der Leistungen'!H199)</f>
        <v/>
      </c>
      <c r="H195" t="str">
        <f>IF(D195="","",IF('2. Erfassung der Leistungen'!I199="","",'2. Erfassung der Leistungen'!I199))</f>
        <v/>
      </c>
      <c r="J195" t="str">
        <f>IF($H195="","",'3a. Bewertung der Leistungen'!J205)</f>
        <v/>
      </c>
      <c r="K195" t="str">
        <f>IF(J195="Nein","",IF($H195="","",'3a. Bewertung der Leistungen'!L205))</f>
        <v/>
      </c>
      <c r="L195" t="str">
        <f>IF(J195="Nein","",IF($H195="","",'3a. Bewertung der Leistungen'!M205))</f>
        <v/>
      </c>
      <c r="M195" t="str">
        <f>IF(J195="Nein","",IF($H195="","",'3a. Bewertung der Leistungen'!N205))</f>
        <v/>
      </c>
      <c r="N195" t="str">
        <f>IF(J195="Nein","",IF($H195="","",'3a. Bewertung der Leistungen'!O205))</f>
        <v/>
      </c>
      <c r="O195" t="str">
        <f>IF(J195="Nein","",IF($H195="","",'3a. Bewertung der Leistungen'!P205))</f>
        <v/>
      </c>
      <c r="P195" t="str">
        <f>IF(J195="Nein","",IF($H195="","",'3a. Bewertung der Leistungen'!Q205))</f>
        <v/>
      </c>
      <c r="Q195" t="str">
        <f>IF(J195="Nein","",IF($H195="","",'3a. Bewertung der Leistungen'!R205))</f>
        <v/>
      </c>
      <c r="R195" t="str">
        <f>IF(J195="Nein","",IF($H195="","",'3a. Bewertung der Leistungen'!S205))</f>
        <v/>
      </c>
      <c r="S195" t="str">
        <f>IF(J195="Nein","",IF($H195="","",'3a. Bewertung der Leistungen'!T205))</f>
        <v/>
      </c>
      <c r="T195" t="str">
        <f>IF(J195="Nein","",IF($H195="","",'3a. Bewertung der Leistungen'!U205))</f>
        <v/>
      </c>
      <c r="U195" t="str">
        <f>IF(J195="Nein","",IF($H195="","",'3a. Bewertung der Leistungen'!V205))</f>
        <v/>
      </c>
      <c r="V195" t="str">
        <f>IF(J195="Nein","",IF($H195="","",'3a. Bewertung der Leistungen'!X205))</f>
        <v/>
      </c>
      <c r="W195" t="str">
        <f>IF($H195="","",'3a. Bewertung der Leistungen'!Z205)</f>
        <v/>
      </c>
      <c r="Y195" t="str">
        <f>IF('3b. Individualkosten'!L201="","",'3b. Individualkosten'!L201)</f>
        <v/>
      </c>
      <c r="Z195" s="32" t="str">
        <f>IF('3b. Individualkosten'!M201="","",'3b. Individualkosten'!M201)</f>
        <v/>
      </c>
      <c r="AA195" s="33" t="str">
        <f>IF('3b. Individualkosten'!N201="","",'3b. Individualkosten'!N201)</f>
        <v/>
      </c>
      <c r="AB195" s="33" t="str">
        <f>IF('3b. Individualkosten'!O201="","",'3b. Individualkosten'!O201)</f>
        <v/>
      </c>
      <c r="AC195" s="32">
        <f>IF('3b. Individualkosten'!P201="","",'3b. Individualkosten'!P201)</f>
        <v>0</v>
      </c>
      <c r="AD195" s="32">
        <f>IF('3b. Individualkosten'!Q201="","",'3b. Individualkosten'!Q201)</f>
        <v>0</v>
      </c>
      <c r="AE195" s="32" t="str">
        <f>IF('3b. Individualkosten'!R201="","",'3b. Individualkosten'!R201)</f>
        <v/>
      </c>
      <c r="AF195" s="32">
        <f>IF('3b. Individualkosten'!S201="","",'3b. Individualkosten'!S201)</f>
        <v>0</v>
      </c>
      <c r="AG195" s="32" t="str">
        <f>IF('3b. Individualkosten'!T201="","",'3b. Individualkosten'!T201)</f>
        <v/>
      </c>
      <c r="AH195" s="32">
        <f>IF('3b. Individualkosten'!U201="","",'3b. Individualkosten'!U201)</f>
        <v>0</v>
      </c>
      <c r="AI195" s="32" t="str">
        <f>IF('3b. Individualkosten'!V201="","",'3b. Individualkosten'!V201)</f>
        <v/>
      </c>
      <c r="AJ195" s="32">
        <f>IF('3b. Individualkosten'!W201="","",'3b. Individualkosten'!W201)</f>
        <v>0</v>
      </c>
      <c r="AK195" s="32">
        <f>IF('3b. Individualkosten'!X201="","",'3b. Individualkosten'!X201)</f>
        <v>0</v>
      </c>
      <c r="AL195" s="32" t="str">
        <f>IF('3b. Individualkosten'!Y201="","",'3b. Individualkosten'!Y201)</f>
        <v/>
      </c>
      <c r="AM195" s="32" t="str">
        <f>IF('3b. Individualkosten'!Z201="","",'3b. Individualkosten'!Z201)</f>
        <v/>
      </c>
      <c r="AN195" s="32" t="str">
        <f>IF('3b. Individualkosten'!AB201="","",'3b. Individualkosten'!AB201)</f>
        <v/>
      </c>
      <c r="AP195" s="34" t="str">
        <f>IF('4.2 Mitnutzungsquote'!K202="","",'4.2 Mitnutzungsquote'!M202)</f>
        <v/>
      </c>
      <c r="AQ195" s="34" t="str">
        <f>IF('4.2 Mitnutzungsquote'!$K202="","",'4.2 Mitnutzungsquote'!N202)</f>
        <v/>
      </c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X195" t="str">
        <f>IF('5. Bündelung zu Paketen'!$H221="","",IF('5. Bündelung zu Paketen'!$E$9="Nein","Ohne Paket",'5. Bündelung zu Paketen'!M221))</f>
        <v/>
      </c>
      <c r="BY195" t="str">
        <f>IF('5. Bündelung zu Paketen'!$H221="","",'5. Bündelung zu Paketen'!N221)</f>
        <v/>
      </c>
      <c r="BZ195" t="str">
        <f>IF('5. Bündelung zu Paketen'!P221="","",'5. Bündelung zu Paketen'!P221)</f>
        <v/>
      </c>
      <c r="CB195" s="34" t="str">
        <f t="shared" si="4"/>
        <v/>
      </c>
      <c r="CC195" s="38" t="str">
        <f t="shared" si="5"/>
        <v/>
      </c>
    </row>
    <row r="196" spans="1:81" x14ac:dyDescent="0.3">
      <c r="A196">
        <v>189</v>
      </c>
      <c r="B196" t="str">
        <f>IF('2. Erfassung der Leistungen'!B200="","",'2. Erfassung der Leistungen'!B200)</f>
        <v/>
      </c>
      <c r="C196" t="str">
        <f>IF('2. Erfassung der Leistungen'!C200="","",'2. Erfassung der Leistungen'!C200)</f>
        <v/>
      </c>
      <c r="D196" t="str">
        <f>IF('2. Erfassung der Leistungen'!E200="","",'2. Erfassung der Leistungen'!E200)</f>
        <v/>
      </c>
      <c r="E196" t="str">
        <f>IF('2. Erfassung der Leistungen'!F200="","",'2. Erfassung der Leistungen'!F200)</f>
        <v/>
      </c>
      <c r="F196" t="str">
        <f>IF('2. Erfassung der Leistungen'!G200="","",'2. Erfassung der Leistungen'!G200)</f>
        <v/>
      </c>
      <c r="G196" t="str">
        <f>IF('2. Erfassung der Leistungen'!H200="","",'2. Erfassung der Leistungen'!H200)</f>
        <v/>
      </c>
      <c r="H196" t="str">
        <f>IF(D196="","",IF('2. Erfassung der Leistungen'!I200="","",'2. Erfassung der Leistungen'!I200))</f>
        <v/>
      </c>
      <c r="J196" t="str">
        <f>IF($H196="","",'3a. Bewertung der Leistungen'!J206)</f>
        <v/>
      </c>
      <c r="K196" t="str">
        <f>IF(J196="Nein","",IF($H196="","",'3a. Bewertung der Leistungen'!L206))</f>
        <v/>
      </c>
      <c r="L196" t="str">
        <f>IF(J196="Nein","",IF($H196="","",'3a. Bewertung der Leistungen'!M206))</f>
        <v/>
      </c>
      <c r="M196" t="str">
        <f>IF(J196="Nein","",IF($H196="","",'3a. Bewertung der Leistungen'!N206))</f>
        <v/>
      </c>
      <c r="N196" t="str">
        <f>IF(J196="Nein","",IF($H196="","",'3a. Bewertung der Leistungen'!O206))</f>
        <v/>
      </c>
      <c r="O196" t="str">
        <f>IF(J196="Nein","",IF($H196="","",'3a. Bewertung der Leistungen'!P206))</f>
        <v/>
      </c>
      <c r="P196" t="str">
        <f>IF(J196="Nein","",IF($H196="","",'3a. Bewertung der Leistungen'!Q206))</f>
        <v/>
      </c>
      <c r="Q196" t="str">
        <f>IF(J196="Nein","",IF($H196="","",'3a. Bewertung der Leistungen'!R206))</f>
        <v/>
      </c>
      <c r="R196" t="str">
        <f>IF(J196="Nein","",IF($H196="","",'3a. Bewertung der Leistungen'!S206))</f>
        <v/>
      </c>
      <c r="S196" t="str">
        <f>IF(J196="Nein","",IF($H196="","",'3a. Bewertung der Leistungen'!T206))</f>
        <v/>
      </c>
      <c r="T196" t="str">
        <f>IF(J196="Nein","",IF($H196="","",'3a. Bewertung der Leistungen'!U206))</f>
        <v/>
      </c>
      <c r="U196" t="str">
        <f>IF(J196="Nein","",IF($H196="","",'3a. Bewertung der Leistungen'!V206))</f>
        <v/>
      </c>
      <c r="V196" t="str">
        <f>IF(J196="Nein","",IF($H196="","",'3a. Bewertung der Leistungen'!X206))</f>
        <v/>
      </c>
      <c r="W196" t="str">
        <f>IF($H196="","",'3a. Bewertung der Leistungen'!Z206)</f>
        <v/>
      </c>
      <c r="Y196" t="str">
        <f>IF('3b. Individualkosten'!L202="","",'3b. Individualkosten'!L202)</f>
        <v/>
      </c>
      <c r="Z196" s="32" t="str">
        <f>IF('3b. Individualkosten'!M202="","",'3b. Individualkosten'!M202)</f>
        <v/>
      </c>
      <c r="AA196" s="33" t="str">
        <f>IF('3b. Individualkosten'!N202="","",'3b. Individualkosten'!N202)</f>
        <v/>
      </c>
      <c r="AB196" s="33" t="str">
        <f>IF('3b. Individualkosten'!O202="","",'3b. Individualkosten'!O202)</f>
        <v/>
      </c>
      <c r="AC196" s="32">
        <f>IF('3b. Individualkosten'!P202="","",'3b. Individualkosten'!P202)</f>
        <v>0</v>
      </c>
      <c r="AD196" s="32">
        <f>IF('3b. Individualkosten'!Q202="","",'3b. Individualkosten'!Q202)</f>
        <v>0</v>
      </c>
      <c r="AE196" s="32" t="str">
        <f>IF('3b. Individualkosten'!R202="","",'3b. Individualkosten'!R202)</f>
        <v/>
      </c>
      <c r="AF196" s="32">
        <f>IF('3b. Individualkosten'!S202="","",'3b. Individualkosten'!S202)</f>
        <v>0</v>
      </c>
      <c r="AG196" s="32" t="str">
        <f>IF('3b. Individualkosten'!T202="","",'3b. Individualkosten'!T202)</f>
        <v/>
      </c>
      <c r="AH196" s="32">
        <f>IF('3b. Individualkosten'!U202="","",'3b. Individualkosten'!U202)</f>
        <v>0</v>
      </c>
      <c r="AI196" s="32" t="str">
        <f>IF('3b. Individualkosten'!V202="","",'3b. Individualkosten'!V202)</f>
        <v/>
      </c>
      <c r="AJ196" s="32">
        <f>IF('3b. Individualkosten'!W202="","",'3b. Individualkosten'!W202)</f>
        <v>0</v>
      </c>
      <c r="AK196" s="32">
        <f>IF('3b. Individualkosten'!X202="","",'3b. Individualkosten'!X202)</f>
        <v>0</v>
      </c>
      <c r="AL196" s="32" t="str">
        <f>IF('3b. Individualkosten'!Y202="","",'3b. Individualkosten'!Y202)</f>
        <v/>
      </c>
      <c r="AM196" s="32" t="str">
        <f>IF('3b. Individualkosten'!Z202="","",'3b. Individualkosten'!Z202)</f>
        <v/>
      </c>
      <c r="AN196" s="32" t="str">
        <f>IF('3b. Individualkosten'!AB202="","",'3b. Individualkosten'!AB202)</f>
        <v/>
      </c>
      <c r="AP196" s="34" t="str">
        <f>IF('4.2 Mitnutzungsquote'!K203="","",'4.2 Mitnutzungsquote'!M203)</f>
        <v/>
      </c>
      <c r="AQ196" s="34" t="str">
        <f>IF('4.2 Mitnutzungsquote'!$K203="","",'4.2 Mitnutzungsquote'!N203)</f>
        <v/>
      </c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X196" t="str">
        <f>IF('5. Bündelung zu Paketen'!$H222="","",IF('5. Bündelung zu Paketen'!$E$9="Nein","Ohne Paket",'5. Bündelung zu Paketen'!M222))</f>
        <v/>
      </c>
      <c r="BY196" t="str">
        <f>IF('5. Bündelung zu Paketen'!$H222="","",'5. Bündelung zu Paketen'!N222)</f>
        <v/>
      </c>
      <c r="BZ196" t="str">
        <f>IF('5. Bündelung zu Paketen'!P222="","",'5. Bündelung zu Paketen'!P222)</f>
        <v/>
      </c>
      <c r="CB196" s="34" t="str">
        <f t="shared" si="4"/>
        <v/>
      </c>
      <c r="CC196" s="38" t="str">
        <f t="shared" si="5"/>
        <v/>
      </c>
    </row>
    <row r="197" spans="1:81" x14ac:dyDescent="0.3">
      <c r="A197">
        <v>190</v>
      </c>
      <c r="B197" t="str">
        <f>IF('2. Erfassung der Leistungen'!B201="","",'2. Erfassung der Leistungen'!B201)</f>
        <v/>
      </c>
      <c r="C197" t="str">
        <f>IF('2. Erfassung der Leistungen'!C201="","",'2. Erfassung der Leistungen'!C201)</f>
        <v/>
      </c>
      <c r="D197" t="str">
        <f>IF('2. Erfassung der Leistungen'!E201="","",'2. Erfassung der Leistungen'!E201)</f>
        <v/>
      </c>
      <c r="E197" t="str">
        <f>IF('2. Erfassung der Leistungen'!F201="","",'2. Erfassung der Leistungen'!F201)</f>
        <v/>
      </c>
      <c r="F197" t="str">
        <f>IF('2. Erfassung der Leistungen'!G201="","",'2. Erfassung der Leistungen'!G201)</f>
        <v/>
      </c>
      <c r="G197" t="str">
        <f>IF('2. Erfassung der Leistungen'!H201="","",'2. Erfassung der Leistungen'!H201)</f>
        <v/>
      </c>
      <c r="H197" t="str">
        <f>IF(D197="","",IF('2. Erfassung der Leistungen'!I201="","",'2. Erfassung der Leistungen'!I201))</f>
        <v/>
      </c>
      <c r="J197" t="str">
        <f>IF($H197="","",'3a. Bewertung der Leistungen'!J207)</f>
        <v/>
      </c>
      <c r="K197" t="str">
        <f>IF(J197="Nein","",IF($H197="","",'3a. Bewertung der Leistungen'!L207))</f>
        <v/>
      </c>
      <c r="L197" t="str">
        <f>IF(J197="Nein","",IF($H197="","",'3a. Bewertung der Leistungen'!M207))</f>
        <v/>
      </c>
      <c r="M197" t="str">
        <f>IF(J197="Nein","",IF($H197="","",'3a. Bewertung der Leistungen'!N207))</f>
        <v/>
      </c>
      <c r="N197" t="str">
        <f>IF(J197="Nein","",IF($H197="","",'3a. Bewertung der Leistungen'!O207))</f>
        <v/>
      </c>
      <c r="O197" t="str">
        <f>IF(J197="Nein","",IF($H197="","",'3a. Bewertung der Leistungen'!P207))</f>
        <v/>
      </c>
      <c r="P197" t="str">
        <f>IF(J197="Nein","",IF($H197="","",'3a. Bewertung der Leistungen'!Q207))</f>
        <v/>
      </c>
      <c r="Q197" t="str">
        <f>IF(J197="Nein","",IF($H197="","",'3a. Bewertung der Leistungen'!R207))</f>
        <v/>
      </c>
      <c r="R197" t="str">
        <f>IF(J197="Nein","",IF($H197="","",'3a. Bewertung der Leistungen'!S207))</f>
        <v/>
      </c>
      <c r="S197" t="str">
        <f>IF(J197="Nein","",IF($H197="","",'3a. Bewertung der Leistungen'!T207))</f>
        <v/>
      </c>
      <c r="T197" t="str">
        <f>IF(J197="Nein","",IF($H197="","",'3a. Bewertung der Leistungen'!U207))</f>
        <v/>
      </c>
      <c r="U197" t="str">
        <f>IF(J197="Nein","",IF($H197="","",'3a. Bewertung der Leistungen'!V207))</f>
        <v/>
      </c>
      <c r="V197" t="str">
        <f>IF(J197="Nein","",IF($H197="","",'3a. Bewertung der Leistungen'!X207))</f>
        <v/>
      </c>
      <c r="W197" t="str">
        <f>IF($H197="","",'3a. Bewertung der Leistungen'!Z207)</f>
        <v/>
      </c>
      <c r="Y197" t="str">
        <f>IF('3b. Individualkosten'!L203="","",'3b. Individualkosten'!L203)</f>
        <v/>
      </c>
      <c r="Z197" s="32" t="str">
        <f>IF('3b. Individualkosten'!M203="","",'3b. Individualkosten'!M203)</f>
        <v/>
      </c>
      <c r="AA197" s="33" t="str">
        <f>IF('3b. Individualkosten'!N203="","",'3b. Individualkosten'!N203)</f>
        <v/>
      </c>
      <c r="AB197" s="33" t="str">
        <f>IF('3b. Individualkosten'!O203="","",'3b. Individualkosten'!O203)</f>
        <v/>
      </c>
      <c r="AC197" s="32">
        <f>IF('3b. Individualkosten'!P203="","",'3b. Individualkosten'!P203)</f>
        <v>0</v>
      </c>
      <c r="AD197" s="32">
        <f>IF('3b. Individualkosten'!Q203="","",'3b. Individualkosten'!Q203)</f>
        <v>0</v>
      </c>
      <c r="AE197" s="32" t="str">
        <f>IF('3b. Individualkosten'!R203="","",'3b. Individualkosten'!R203)</f>
        <v/>
      </c>
      <c r="AF197" s="32">
        <f>IF('3b. Individualkosten'!S203="","",'3b. Individualkosten'!S203)</f>
        <v>0</v>
      </c>
      <c r="AG197" s="32" t="str">
        <f>IF('3b. Individualkosten'!T203="","",'3b. Individualkosten'!T203)</f>
        <v/>
      </c>
      <c r="AH197" s="32">
        <f>IF('3b. Individualkosten'!U203="","",'3b. Individualkosten'!U203)</f>
        <v>0</v>
      </c>
      <c r="AI197" s="32" t="str">
        <f>IF('3b. Individualkosten'!V203="","",'3b. Individualkosten'!V203)</f>
        <v/>
      </c>
      <c r="AJ197" s="32">
        <f>IF('3b. Individualkosten'!W203="","",'3b. Individualkosten'!W203)</f>
        <v>0</v>
      </c>
      <c r="AK197" s="32">
        <f>IF('3b. Individualkosten'!X203="","",'3b. Individualkosten'!X203)</f>
        <v>0</v>
      </c>
      <c r="AL197" s="32" t="str">
        <f>IF('3b. Individualkosten'!Y203="","",'3b. Individualkosten'!Y203)</f>
        <v/>
      </c>
      <c r="AM197" s="32" t="str">
        <f>IF('3b. Individualkosten'!Z203="","",'3b. Individualkosten'!Z203)</f>
        <v/>
      </c>
      <c r="AN197" s="32" t="str">
        <f>IF('3b. Individualkosten'!AB203="","",'3b. Individualkosten'!AB203)</f>
        <v/>
      </c>
      <c r="AP197" s="34" t="str">
        <f>IF('4.2 Mitnutzungsquote'!K204="","",'4.2 Mitnutzungsquote'!M204)</f>
        <v/>
      </c>
      <c r="AQ197" s="34" t="str">
        <f>IF('4.2 Mitnutzungsquote'!$K204="","",'4.2 Mitnutzungsquote'!N204)</f>
        <v/>
      </c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X197" t="str">
        <f>IF('5. Bündelung zu Paketen'!$H223="","",IF('5. Bündelung zu Paketen'!$E$9="Nein","Ohne Paket",'5. Bündelung zu Paketen'!M223))</f>
        <v/>
      </c>
      <c r="BY197" t="str">
        <f>IF('5. Bündelung zu Paketen'!$H223="","",'5. Bündelung zu Paketen'!N223)</f>
        <v/>
      </c>
      <c r="BZ197" t="str">
        <f>IF('5. Bündelung zu Paketen'!P223="","",'5. Bündelung zu Paketen'!P223)</f>
        <v/>
      </c>
      <c r="CB197" s="34" t="str">
        <f t="shared" si="4"/>
        <v/>
      </c>
      <c r="CC197" s="38" t="str">
        <f t="shared" si="5"/>
        <v/>
      </c>
    </row>
    <row r="198" spans="1:81" x14ac:dyDescent="0.3">
      <c r="A198">
        <v>191</v>
      </c>
      <c r="B198" t="str">
        <f>IF('2. Erfassung der Leistungen'!B202="","",'2. Erfassung der Leistungen'!B202)</f>
        <v/>
      </c>
      <c r="C198" t="str">
        <f>IF('2. Erfassung der Leistungen'!C202="","",'2. Erfassung der Leistungen'!C202)</f>
        <v/>
      </c>
      <c r="D198" t="str">
        <f>IF('2. Erfassung der Leistungen'!E202="","",'2. Erfassung der Leistungen'!E202)</f>
        <v/>
      </c>
      <c r="E198" t="str">
        <f>IF('2. Erfassung der Leistungen'!F202="","",'2. Erfassung der Leistungen'!F202)</f>
        <v/>
      </c>
      <c r="F198" t="str">
        <f>IF('2. Erfassung der Leistungen'!G202="","",'2. Erfassung der Leistungen'!G202)</f>
        <v/>
      </c>
      <c r="G198" t="str">
        <f>IF('2. Erfassung der Leistungen'!H202="","",'2. Erfassung der Leistungen'!H202)</f>
        <v/>
      </c>
      <c r="H198" t="str">
        <f>IF(D198="","",IF('2. Erfassung der Leistungen'!I202="","",'2. Erfassung der Leistungen'!I202))</f>
        <v/>
      </c>
      <c r="J198" t="str">
        <f>IF($H198="","",'3a. Bewertung der Leistungen'!J208)</f>
        <v/>
      </c>
      <c r="K198" t="str">
        <f>IF(J198="Nein","",IF($H198="","",'3a. Bewertung der Leistungen'!L208))</f>
        <v/>
      </c>
      <c r="L198" t="str">
        <f>IF(J198="Nein","",IF($H198="","",'3a. Bewertung der Leistungen'!M208))</f>
        <v/>
      </c>
      <c r="M198" t="str">
        <f>IF(J198="Nein","",IF($H198="","",'3a. Bewertung der Leistungen'!N208))</f>
        <v/>
      </c>
      <c r="N198" t="str">
        <f>IF(J198="Nein","",IF($H198="","",'3a. Bewertung der Leistungen'!O208))</f>
        <v/>
      </c>
      <c r="O198" t="str">
        <f>IF(J198="Nein","",IF($H198="","",'3a. Bewertung der Leistungen'!P208))</f>
        <v/>
      </c>
      <c r="P198" t="str">
        <f>IF(J198="Nein","",IF($H198="","",'3a. Bewertung der Leistungen'!Q208))</f>
        <v/>
      </c>
      <c r="Q198" t="str">
        <f>IF(J198="Nein","",IF($H198="","",'3a. Bewertung der Leistungen'!R208))</f>
        <v/>
      </c>
      <c r="R198" t="str">
        <f>IF(J198="Nein","",IF($H198="","",'3a. Bewertung der Leistungen'!S208))</f>
        <v/>
      </c>
      <c r="S198" t="str">
        <f>IF(J198="Nein","",IF($H198="","",'3a. Bewertung der Leistungen'!T208))</f>
        <v/>
      </c>
      <c r="T198" t="str">
        <f>IF(J198="Nein","",IF($H198="","",'3a. Bewertung der Leistungen'!U208))</f>
        <v/>
      </c>
      <c r="U198" t="str">
        <f>IF(J198="Nein","",IF($H198="","",'3a. Bewertung der Leistungen'!V208))</f>
        <v/>
      </c>
      <c r="V198" t="str">
        <f>IF(J198="Nein","",IF($H198="","",'3a. Bewertung der Leistungen'!X208))</f>
        <v/>
      </c>
      <c r="W198" t="str">
        <f>IF($H198="","",'3a. Bewertung der Leistungen'!Z208)</f>
        <v/>
      </c>
      <c r="Y198" t="str">
        <f>IF('3b. Individualkosten'!L204="","",'3b. Individualkosten'!L204)</f>
        <v/>
      </c>
      <c r="Z198" s="32" t="str">
        <f>IF('3b. Individualkosten'!M204="","",'3b. Individualkosten'!M204)</f>
        <v/>
      </c>
      <c r="AA198" s="33" t="str">
        <f>IF('3b. Individualkosten'!N204="","",'3b. Individualkosten'!N204)</f>
        <v/>
      </c>
      <c r="AB198" s="33" t="str">
        <f>IF('3b. Individualkosten'!O204="","",'3b. Individualkosten'!O204)</f>
        <v/>
      </c>
      <c r="AC198" s="32">
        <f>IF('3b. Individualkosten'!P204="","",'3b. Individualkosten'!P204)</f>
        <v>0</v>
      </c>
      <c r="AD198" s="32">
        <f>IF('3b. Individualkosten'!Q204="","",'3b. Individualkosten'!Q204)</f>
        <v>0</v>
      </c>
      <c r="AE198" s="32" t="str">
        <f>IF('3b. Individualkosten'!R204="","",'3b. Individualkosten'!R204)</f>
        <v/>
      </c>
      <c r="AF198" s="32">
        <f>IF('3b. Individualkosten'!S204="","",'3b. Individualkosten'!S204)</f>
        <v>0</v>
      </c>
      <c r="AG198" s="32" t="str">
        <f>IF('3b. Individualkosten'!T204="","",'3b. Individualkosten'!T204)</f>
        <v/>
      </c>
      <c r="AH198" s="32">
        <f>IF('3b. Individualkosten'!U204="","",'3b. Individualkosten'!U204)</f>
        <v>0</v>
      </c>
      <c r="AI198" s="32" t="str">
        <f>IF('3b. Individualkosten'!V204="","",'3b. Individualkosten'!V204)</f>
        <v/>
      </c>
      <c r="AJ198" s="32">
        <f>IF('3b. Individualkosten'!W204="","",'3b. Individualkosten'!W204)</f>
        <v>0</v>
      </c>
      <c r="AK198" s="32">
        <f>IF('3b. Individualkosten'!X204="","",'3b. Individualkosten'!X204)</f>
        <v>0</v>
      </c>
      <c r="AL198" s="32" t="str">
        <f>IF('3b. Individualkosten'!Y204="","",'3b. Individualkosten'!Y204)</f>
        <v/>
      </c>
      <c r="AM198" s="32" t="str">
        <f>IF('3b. Individualkosten'!Z204="","",'3b. Individualkosten'!Z204)</f>
        <v/>
      </c>
      <c r="AN198" s="32" t="str">
        <f>IF('3b. Individualkosten'!AB204="","",'3b. Individualkosten'!AB204)</f>
        <v/>
      </c>
      <c r="AP198" s="34" t="str">
        <f>IF('4.2 Mitnutzungsquote'!K205="","",'4.2 Mitnutzungsquote'!M205)</f>
        <v/>
      </c>
      <c r="AQ198" s="34" t="str">
        <f>IF('4.2 Mitnutzungsquote'!$K205="","",'4.2 Mitnutzungsquote'!N205)</f>
        <v/>
      </c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X198" t="str">
        <f>IF('5. Bündelung zu Paketen'!$H224="","",IF('5. Bündelung zu Paketen'!$E$9="Nein","Ohne Paket",'5. Bündelung zu Paketen'!M224))</f>
        <v/>
      </c>
      <c r="BY198" t="str">
        <f>IF('5. Bündelung zu Paketen'!$H224="","",'5. Bündelung zu Paketen'!N224)</f>
        <v/>
      </c>
      <c r="BZ198" t="str">
        <f>IF('5. Bündelung zu Paketen'!P224="","",'5. Bündelung zu Paketen'!P224)</f>
        <v/>
      </c>
      <c r="CB198" s="34" t="str">
        <f t="shared" si="4"/>
        <v/>
      </c>
      <c r="CC198" s="38" t="str">
        <f t="shared" si="5"/>
        <v/>
      </c>
    </row>
    <row r="199" spans="1:81" x14ac:dyDescent="0.3">
      <c r="A199">
        <v>192</v>
      </c>
      <c r="B199" t="str">
        <f>IF('2. Erfassung der Leistungen'!B203="","",'2. Erfassung der Leistungen'!B203)</f>
        <v/>
      </c>
      <c r="C199" t="str">
        <f>IF('2. Erfassung der Leistungen'!C203="","",'2. Erfassung der Leistungen'!C203)</f>
        <v/>
      </c>
      <c r="D199" t="str">
        <f>IF('2. Erfassung der Leistungen'!E203="","",'2. Erfassung der Leistungen'!E203)</f>
        <v/>
      </c>
      <c r="E199" t="str">
        <f>IF('2. Erfassung der Leistungen'!F203="","",'2. Erfassung der Leistungen'!F203)</f>
        <v/>
      </c>
      <c r="F199" t="str">
        <f>IF('2. Erfassung der Leistungen'!G203="","",'2. Erfassung der Leistungen'!G203)</f>
        <v/>
      </c>
      <c r="G199" t="str">
        <f>IF('2. Erfassung der Leistungen'!H203="","",'2. Erfassung der Leistungen'!H203)</f>
        <v/>
      </c>
      <c r="H199" t="str">
        <f>IF(D199="","",IF('2. Erfassung der Leistungen'!I203="","",'2. Erfassung der Leistungen'!I203))</f>
        <v/>
      </c>
      <c r="J199" t="str">
        <f>IF($H199="","",'3a. Bewertung der Leistungen'!J209)</f>
        <v/>
      </c>
      <c r="K199" t="str">
        <f>IF(J199="Nein","",IF($H199="","",'3a. Bewertung der Leistungen'!L209))</f>
        <v/>
      </c>
      <c r="L199" t="str">
        <f>IF(J199="Nein","",IF($H199="","",'3a. Bewertung der Leistungen'!M209))</f>
        <v/>
      </c>
      <c r="M199" t="str">
        <f>IF(J199="Nein","",IF($H199="","",'3a. Bewertung der Leistungen'!N209))</f>
        <v/>
      </c>
      <c r="N199" t="str">
        <f>IF(J199="Nein","",IF($H199="","",'3a. Bewertung der Leistungen'!O209))</f>
        <v/>
      </c>
      <c r="O199" t="str">
        <f>IF(J199="Nein","",IF($H199="","",'3a. Bewertung der Leistungen'!P209))</f>
        <v/>
      </c>
      <c r="P199" t="str">
        <f>IF(J199="Nein","",IF($H199="","",'3a. Bewertung der Leistungen'!Q209))</f>
        <v/>
      </c>
      <c r="Q199" t="str">
        <f>IF(J199="Nein","",IF($H199="","",'3a. Bewertung der Leistungen'!R209))</f>
        <v/>
      </c>
      <c r="R199" t="str">
        <f>IF(J199="Nein","",IF($H199="","",'3a. Bewertung der Leistungen'!S209))</f>
        <v/>
      </c>
      <c r="S199" t="str">
        <f>IF(J199="Nein","",IF($H199="","",'3a. Bewertung der Leistungen'!T209))</f>
        <v/>
      </c>
      <c r="T199" t="str">
        <f>IF(J199="Nein","",IF($H199="","",'3a. Bewertung der Leistungen'!U209))</f>
        <v/>
      </c>
      <c r="U199" t="str">
        <f>IF(J199="Nein","",IF($H199="","",'3a. Bewertung der Leistungen'!V209))</f>
        <v/>
      </c>
      <c r="V199" t="str">
        <f>IF(J199="Nein","",IF($H199="","",'3a. Bewertung der Leistungen'!X209))</f>
        <v/>
      </c>
      <c r="W199" t="str">
        <f>IF($H199="","",'3a. Bewertung der Leistungen'!Z209)</f>
        <v/>
      </c>
      <c r="Y199" t="str">
        <f>IF('3b. Individualkosten'!L205="","",'3b. Individualkosten'!L205)</f>
        <v/>
      </c>
      <c r="Z199" s="32" t="str">
        <f>IF('3b. Individualkosten'!M205="","",'3b. Individualkosten'!M205)</f>
        <v/>
      </c>
      <c r="AA199" s="33" t="str">
        <f>IF('3b. Individualkosten'!N205="","",'3b. Individualkosten'!N205)</f>
        <v/>
      </c>
      <c r="AB199" s="33" t="str">
        <f>IF('3b. Individualkosten'!O205="","",'3b. Individualkosten'!O205)</f>
        <v/>
      </c>
      <c r="AC199" s="32">
        <f>IF('3b. Individualkosten'!P205="","",'3b. Individualkosten'!P205)</f>
        <v>0</v>
      </c>
      <c r="AD199" s="32">
        <f>IF('3b. Individualkosten'!Q205="","",'3b. Individualkosten'!Q205)</f>
        <v>0</v>
      </c>
      <c r="AE199" s="32" t="str">
        <f>IF('3b. Individualkosten'!R205="","",'3b. Individualkosten'!R205)</f>
        <v/>
      </c>
      <c r="AF199" s="32">
        <f>IF('3b. Individualkosten'!S205="","",'3b. Individualkosten'!S205)</f>
        <v>0</v>
      </c>
      <c r="AG199" s="32" t="str">
        <f>IF('3b. Individualkosten'!T205="","",'3b. Individualkosten'!T205)</f>
        <v/>
      </c>
      <c r="AH199" s="32">
        <f>IF('3b. Individualkosten'!U205="","",'3b. Individualkosten'!U205)</f>
        <v>0</v>
      </c>
      <c r="AI199" s="32" t="str">
        <f>IF('3b. Individualkosten'!V205="","",'3b. Individualkosten'!V205)</f>
        <v/>
      </c>
      <c r="AJ199" s="32">
        <f>IF('3b. Individualkosten'!W205="","",'3b. Individualkosten'!W205)</f>
        <v>0</v>
      </c>
      <c r="AK199" s="32">
        <f>IF('3b. Individualkosten'!X205="","",'3b. Individualkosten'!X205)</f>
        <v>0</v>
      </c>
      <c r="AL199" s="32" t="str">
        <f>IF('3b. Individualkosten'!Y205="","",'3b. Individualkosten'!Y205)</f>
        <v/>
      </c>
      <c r="AM199" s="32" t="str">
        <f>IF('3b. Individualkosten'!Z205="","",'3b. Individualkosten'!Z205)</f>
        <v/>
      </c>
      <c r="AN199" s="32" t="str">
        <f>IF('3b. Individualkosten'!AB205="","",'3b. Individualkosten'!AB205)</f>
        <v/>
      </c>
      <c r="AP199" s="34" t="str">
        <f>IF('4.2 Mitnutzungsquote'!K206="","",'4.2 Mitnutzungsquote'!M206)</f>
        <v/>
      </c>
      <c r="AQ199" s="34" t="str">
        <f>IF('4.2 Mitnutzungsquote'!$K206="","",'4.2 Mitnutzungsquote'!N206)</f>
        <v/>
      </c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X199" t="str">
        <f>IF('5. Bündelung zu Paketen'!$H225="","",IF('5. Bündelung zu Paketen'!$E$9="Nein","Ohne Paket",'5. Bündelung zu Paketen'!M225))</f>
        <v/>
      </c>
      <c r="BY199" t="str">
        <f>IF('5. Bündelung zu Paketen'!$H225="","",'5. Bündelung zu Paketen'!N225)</f>
        <v/>
      </c>
      <c r="BZ199" t="str">
        <f>IF('5. Bündelung zu Paketen'!P225="","",'5. Bündelung zu Paketen'!P225)</f>
        <v/>
      </c>
      <c r="CB199" s="34" t="str">
        <f t="shared" si="4"/>
        <v/>
      </c>
      <c r="CC199" s="38" t="str">
        <f t="shared" si="5"/>
        <v/>
      </c>
    </row>
    <row r="200" spans="1:81" x14ac:dyDescent="0.3">
      <c r="A200">
        <v>193</v>
      </c>
      <c r="B200" t="str">
        <f>IF('2. Erfassung der Leistungen'!B204="","",'2. Erfassung der Leistungen'!B204)</f>
        <v/>
      </c>
      <c r="C200" t="str">
        <f>IF('2. Erfassung der Leistungen'!C204="","",'2. Erfassung der Leistungen'!C204)</f>
        <v/>
      </c>
      <c r="D200" t="str">
        <f>IF('2. Erfassung der Leistungen'!E204="","",'2. Erfassung der Leistungen'!E204)</f>
        <v/>
      </c>
      <c r="E200" t="str">
        <f>IF('2. Erfassung der Leistungen'!F204="","",'2. Erfassung der Leistungen'!F204)</f>
        <v/>
      </c>
      <c r="F200" t="str">
        <f>IF('2. Erfassung der Leistungen'!G204="","",'2. Erfassung der Leistungen'!G204)</f>
        <v/>
      </c>
      <c r="G200" t="str">
        <f>IF('2. Erfassung der Leistungen'!H204="","",'2. Erfassung der Leistungen'!H204)</f>
        <v/>
      </c>
      <c r="H200" t="str">
        <f>IF(D200="","",IF('2. Erfassung der Leistungen'!I204="","",'2. Erfassung der Leistungen'!I204))</f>
        <v/>
      </c>
      <c r="J200" t="str">
        <f>IF($H200="","",'3a. Bewertung der Leistungen'!J210)</f>
        <v/>
      </c>
      <c r="K200" t="str">
        <f>IF(J200="Nein","",IF($H200="","",'3a. Bewertung der Leistungen'!L210))</f>
        <v/>
      </c>
      <c r="L200" t="str">
        <f>IF(J200="Nein","",IF($H200="","",'3a. Bewertung der Leistungen'!M210))</f>
        <v/>
      </c>
      <c r="M200" t="str">
        <f>IF(J200="Nein","",IF($H200="","",'3a. Bewertung der Leistungen'!N210))</f>
        <v/>
      </c>
      <c r="N200" t="str">
        <f>IF(J200="Nein","",IF($H200="","",'3a. Bewertung der Leistungen'!O210))</f>
        <v/>
      </c>
      <c r="O200" t="str">
        <f>IF(J200="Nein","",IF($H200="","",'3a. Bewertung der Leistungen'!P210))</f>
        <v/>
      </c>
      <c r="P200" t="str">
        <f>IF(J200="Nein","",IF($H200="","",'3a. Bewertung der Leistungen'!Q210))</f>
        <v/>
      </c>
      <c r="Q200" t="str">
        <f>IF(J200="Nein","",IF($H200="","",'3a. Bewertung der Leistungen'!R210))</f>
        <v/>
      </c>
      <c r="R200" t="str">
        <f>IF(J200="Nein","",IF($H200="","",'3a. Bewertung der Leistungen'!S210))</f>
        <v/>
      </c>
      <c r="S200" t="str">
        <f>IF(J200="Nein","",IF($H200="","",'3a. Bewertung der Leistungen'!T210))</f>
        <v/>
      </c>
      <c r="T200" t="str">
        <f>IF(J200="Nein","",IF($H200="","",'3a. Bewertung der Leistungen'!U210))</f>
        <v/>
      </c>
      <c r="U200" t="str">
        <f>IF(J200="Nein","",IF($H200="","",'3a. Bewertung der Leistungen'!V210))</f>
        <v/>
      </c>
      <c r="V200" t="str">
        <f>IF(J200="Nein","",IF($H200="","",'3a. Bewertung der Leistungen'!X210))</f>
        <v/>
      </c>
      <c r="W200" t="str">
        <f>IF($H200="","",'3a. Bewertung der Leistungen'!Z210)</f>
        <v/>
      </c>
      <c r="Y200" t="str">
        <f>IF('3b. Individualkosten'!L206="","",'3b. Individualkosten'!L206)</f>
        <v/>
      </c>
      <c r="Z200" s="32" t="str">
        <f>IF('3b. Individualkosten'!M206="","",'3b. Individualkosten'!M206)</f>
        <v/>
      </c>
      <c r="AA200" s="33" t="str">
        <f>IF('3b. Individualkosten'!N206="","",'3b. Individualkosten'!N206)</f>
        <v/>
      </c>
      <c r="AB200" s="33" t="str">
        <f>IF('3b. Individualkosten'!O206="","",'3b. Individualkosten'!O206)</f>
        <v/>
      </c>
      <c r="AC200" s="32">
        <f>IF('3b. Individualkosten'!P206="","",'3b. Individualkosten'!P206)</f>
        <v>0</v>
      </c>
      <c r="AD200" s="32">
        <f>IF('3b. Individualkosten'!Q206="","",'3b. Individualkosten'!Q206)</f>
        <v>0</v>
      </c>
      <c r="AE200" s="32" t="str">
        <f>IF('3b. Individualkosten'!R206="","",'3b. Individualkosten'!R206)</f>
        <v/>
      </c>
      <c r="AF200" s="32">
        <f>IF('3b. Individualkosten'!S206="","",'3b. Individualkosten'!S206)</f>
        <v>0</v>
      </c>
      <c r="AG200" s="32" t="str">
        <f>IF('3b. Individualkosten'!T206="","",'3b. Individualkosten'!T206)</f>
        <v/>
      </c>
      <c r="AH200" s="32">
        <f>IF('3b. Individualkosten'!U206="","",'3b. Individualkosten'!U206)</f>
        <v>0</v>
      </c>
      <c r="AI200" s="32" t="str">
        <f>IF('3b. Individualkosten'!V206="","",'3b. Individualkosten'!V206)</f>
        <v/>
      </c>
      <c r="AJ200" s="32">
        <f>IF('3b. Individualkosten'!W206="","",'3b. Individualkosten'!W206)</f>
        <v>0</v>
      </c>
      <c r="AK200" s="32">
        <f>IF('3b. Individualkosten'!X206="","",'3b. Individualkosten'!X206)</f>
        <v>0</v>
      </c>
      <c r="AL200" s="32" t="str">
        <f>IF('3b. Individualkosten'!Y206="","",'3b. Individualkosten'!Y206)</f>
        <v/>
      </c>
      <c r="AM200" s="32" t="str">
        <f>IF('3b. Individualkosten'!Z206="","",'3b. Individualkosten'!Z206)</f>
        <v/>
      </c>
      <c r="AN200" s="32" t="str">
        <f>IF('3b. Individualkosten'!AB206="","",'3b. Individualkosten'!AB206)</f>
        <v/>
      </c>
      <c r="AP200" s="34" t="str">
        <f>IF('4.2 Mitnutzungsquote'!K207="","",'4.2 Mitnutzungsquote'!M207)</f>
        <v/>
      </c>
      <c r="AQ200" s="34" t="str">
        <f>IF('4.2 Mitnutzungsquote'!$K207="","",'4.2 Mitnutzungsquote'!N207)</f>
        <v/>
      </c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X200" t="str">
        <f>IF('5. Bündelung zu Paketen'!$H226="","",IF('5. Bündelung zu Paketen'!$E$9="Nein","Ohne Paket",'5. Bündelung zu Paketen'!M226))</f>
        <v/>
      </c>
      <c r="BY200" t="str">
        <f>IF('5. Bündelung zu Paketen'!$H226="","",'5. Bündelung zu Paketen'!N226)</f>
        <v/>
      </c>
      <c r="BZ200" t="str">
        <f>IF('5. Bündelung zu Paketen'!P226="","",'5. Bündelung zu Paketen'!P226)</f>
        <v/>
      </c>
      <c r="CB200" s="34" t="str">
        <f t="shared" ref="CB200:CB263" si="6">IF(Z200="","",IF(Z200=0,0,Z200/SUMIFS($Z$8:$Z$307,$BX$8:$BX$307,BX200,$BY$8:$BY$307,"Korrekt zugeordnet")))</f>
        <v/>
      </c>
      <c r="CC200" s="38" t="str">
        <f t="shared" si="5"/>
        <v/>
      </c>
    </row>
    <row r="201" spans="1:81" x14ac:dyDescent="0.3">
      <c r="A201">
        <v>194</v>
      </c>
      <c r="B201" t="str">
        <f>IF('2. Erfassung der Leistungen'!B205="","",'2. Erfassung der Leistungen'!B205)</f>
        <v/>
      </c>
      <c r="C201" t="str">
        <f>IF('2. Erfassung der Leistungen'!C205="","",'2. Erfassung der Leistungen'!C205)</f>
        <v/>
      </c>
      <c r="D201" t="str">
        <f>IF('2. Erfassung der Leistungen'!E205="","",'2. Erfassung der Leistungen'!E205)</f>
        <v/>
      </c>
      <c r="E201" t="str">
        <f>IF('2. Erfassung der Leistungen'!F205="","",'2. Erfassung der Leistungen'!F205)</f>
        <v/>
      </c>
      <c r="F201" t="str">
        <f>IF('2. Erfassung der Leistungen'!G205="","",'2. Erfassung der Leistungen'!G205)</f>
        <v/>
      </c>
      <c r="G201" t="str">
        <f>IF('2. Erfassung der Leistungen'!H205="","",'2. Erfassung der Leistungen'!H205)</f>
        <v/>
      </c>
      <c r="H201" t="str">
        <f>IF(D201="","",IF('2. Erfassung der Leistungen'!I205="","",'2. Erfassung der Leistungen'!I205))</f>
        <v/>
      </c>
      <c r="J201" t="str">
        <f>IF($H201="","",'3a. Bewertung der Leistungen'!J211)</f>
        <v/>
      </c>
      <c r="K201" t="str">
        <f>IF(J201="Nein","",IF($H201="","",'3a. Bewertung der Leistungen'!L211))</f>
        <v/>
      </c>
      <c r="L201" t="str">
        <f>IF(J201="Nein","",IF($H201="","",'3a. Bewertung der Leistungen'!M211))</f>
        <v/>
      </c>
      <c r="M201" t="str">
        <f>IF(J201="Nein","",IF($H201="","",'3a. Bewertung der Leistungen'!N211))</f>
        <v/>
      </c>
      <c r="N201" t="str">
        <f>IF(J201="Nein","",IF($H201="","",'3a. Bewertung der Leistungen'!O211))</f>
        <v/>
      </c>
      <c r="O201" t="str">
        <f>IF(J201="Nein","",IF($H201="","",'3a. Bewertung der Leistungen'!P211))</f>
        <v/>
      </c>
      <c r="P201" t="str">
        <f>IF(J201="Nein","",IF($H201="","",'3a. Bewertung der Leistungen'!Q211))</f>
        <v/>
      </c>
      <c r="Q201" t="str">
        <f>IF(J201="Nein","",IF($H201="","",'3a. Bewertung der Leistungen'!R211))</f>
        <v/>
      </c>
      <c r="R201" t="str">
        <f>IF(J201="Nein","",IF($H201="","",'3a. Bewertung der Leistungen'!S211))</f>
        <v/>
      </c>
      <c r="S201" t="str">
        <f>IF(J201="Nein","",IF($H201="","",'3a. Bewertung der Leistungen'!T211))</f>
        <v/>
      </c>
      <c r="T201" t="str">
        <f>IF(J201="Nein","",IF($H201="","",'3a. Bewertung der Leistungen'!U211))</f>
        <v/>
      </c>
      <c r="U201" t="str">
        <f>IF(J201="Nein","",IF($H201="","",'3a. Bewertung der Leistungen'!V211))</f>
        <v/>
      </c>
      <c r="V201" t="str">
        <f>IF(J201="Nein","",IF($H201="","",'3a. Bewertung der Leistungen'!X211))</f>
        <v/>
      </c>
      <c r="W201" t="str">
        <f>IF($H201="","",'3a. Bewertung der Leistungen'!Z211)</f>
        <v/>
      </c>
      <c r="Y201" t="str">
        <f>IF('3b. Individualkosten'!L207="","",'3b. Individualkosten'!L207)</f>
        <v/>
      </c>
      <c r="Z201" s="32" t="str">
        <f>IF('3b. Individualkosten'!M207="","",'3b. Individualkosten'!M207)</f>
        <v/>
      </c>
      <c r="AA201" s="33" t="str">
        <f>IF('3b. Individualkosten'!N207="","",'3b. Individualkosten'!N207)</f>
        <v/>
      </c>
      <c r="AB201" s="33" t="str">
        <f>IF('3b. Individualkosten'!O207="","",'3b. Individualkosten'!O207)</f>
        <v/>
      </c>
      <c r="AC201" s="32">
        <f>IF('3b. Individualkosten'!P207="","",'3b. Individualkosten'!P207)</f>
        <v>0</v>
      </c>
      <c r="AD201" s="32">
        <f>IF('3b. Individualkosten'!Q207="","",'3b. Individualkosten'!Q207)</f>
        <v>0</v>
      </c>
      <c r="AE201" s="32" t="str">
        <f>IF('3b. Individualkosten'!R207="","",'3b. Individualkosten'!R207)</f>
        <v/>
      </c>
      <c r="AF201" s="32">
        <f>IF('3b. Individualkosten'!S207="","",'3b. Individualkosten'!S207)</f>
        <v>0</v>
      </c>
      <c r="AG201" s="32" t="str">
        <f>IF('3b. Individualkosten'!T207="","",'3b. Individualkosten'!T207)</f>
        <v/>
      </c>
      <c r="AH201" s="32">
        <f>IF('3b. Individualkosten'!U207="","",'3b. Individualkosten'!U207)</f>
        <v>0</v>
      </c>
      <c r="AI201" s="32" t="str">
        <f>IF('3b. Individualkosten'!V207="","",'3b. Individualkosten'!V207)</f>
        <v/>
      </c>
      <c r="AJ201" s="32">
        <f>IF('3b. Individualkosten'!W207="","",'3b. Individualkosten'!W207)</f>
        <v>0</v>
      </c>
      <c r="AK201" s="32">
        <f>IF('3b. Individualkosten'!X207="","",'3b. Individualkosten'!X207)</f>
        <v>0</v>
      </c>
      <c r="AL201" s="32" t="str">
        <f>IF('3b. Individualkosten'!Y207="","",'3b. Individualkosten'!Y207)</f>
        <v/>
      </c>
      <c r="AM201" s="32" t="str">
        <f>IF('3b. Individualkosten'!Z207="","",'3b. Individualkosten'!Z207)</f>
        <v/>
      </c>
      <c r="AN201" s="32" t="str">
        <f>IF('3b. Individualkosten'!AB207="","",'3b. Individualkosten'!AB207)</f>
        <v/>
      </c>
      <c r="AP201" s="34" t="str">
        <f>IF('4.2 Mitnutzungsquote'!K208="","",'4.2 Mitnutzungsquote'!M208)</f>
        <v/>
      </c>
      <c r="AQ201" s="34" t="str">
        <f>IF('4.2 Mitnutzungsquote'!$K208="","",'4.2 Mitnutzungsquote'!N208)</f>
        <v/>
      </c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X201" t="str">
        <f>IF('5. Bündelung zu Paketen'!$H227="","",IF('5. Bündelung zu Paketen'!$E$9="Nein","Ohne Paket",'5. Bündelung zu Paketen'!M227))</f>
        <v/>
      </c>
      <c r="BY201" t="str">
        <f>IF('5. Bündelung zu Paketen'!$H227="","",'5. Bündelung zu Paketen'!N227)</f>
        <v/>
      </c>
      <c r="BZ201" t="str">
        <f>IF('5. Bündelung zu Paketen'!P227="","",'5. Bündelung zu Paketen'!P227)</f>
        <v/>
      </c>
      <c r="CB201" s="34" t="str">
        <f t="shared" si="6"/>
        <v/>
      </c>
      <c r="CC201" s="38" t="str">
        <f t="shared" ref="CC201:CC264" si="7">IF(CB201="","",CB201*AQ201)</f>
        <v/>
      </c>
    </row>
    <row r="202" spans="1:81" x14ac:dyDescent="0.3">
      <c r="A202">
        <v>195</v>
      </c>
      <c r="B202" t="str">
        <f>IF('2. Erfassung der Leistungen'!B206="","",'2. Erfassung der Leistungen'!B206)</f>
        <v/>
      </c>
      <c r="C202" t="str">
        <f>IF('2. Erfassung der Leistungen'!C206="","",'2. Erfassung der Leistungen'!C206)</f>
        <v/>
      </c>
      <c r="D202" t="str">
        <f>IF('2. Erfassung der Leistungen'!E206="","",'2. Erfassung der Leistungen'!E206)</f>
        <v/>
      </c>
      <c r="E202" t="str">
        <f>IF('2. Erfassung der Leistungen'!F206="","",'2. Erfassung der Leistungen'!F206)</f>
        <v/>
      </c>
      <c r="F202" t="str">
        <f>IF('2. Erfassung der Leistungen'!G206="","",'2. Erfassung der Leistungen'!G206)</f>
        <v/>
      </c>
      <c r="G202" t="str">
        <f>IF('2. Erfassung der Leistungen'!H206="","",'2. Erfassung der Leistungen'!H206)</f>
        <v/>
      </c>
      <c r="H202" t="str">
        <f>IF(D202="","",IF('2. Erfassung der Leistungen'!I206="","",'2. Erfassung der Leistungen'!I206))</f>
        <v/>
      </c>
      <c r="J202" t="str">
        <f>IF($H202="","",'3a. Bewertung der Leistungen'!J212)</f>
        <v/>
      </c>
      <c r="K202" t="str">
        <f>IF(J202="Nein","",IF($H202="","",'3a. Bewertung der Leistungen'!L212))</f>
        <v/>
      </c>
      <c r="L202" t="str">
        <f>IF(J202="Nein","",IF($H202="","",'3a. Bewertung der Leistungen'!M212))</f>
        <v/>
      </c>
      <c r="M202" t="str">
        <f>IF(J202="Nein","",IF($H202="","",'3a. Bewertung der Leistungen'!N212))</f>
        <v/>
      </c>
      <c r="N202" t="str">
        <f>IF(J202="Nein","",IF($H202="","",'3a. Bewertung der Leistungen'!O212))</f>
        <v/>
      </c>
      <c r="O202" t="str">
        <f>IF(J202="Nein","",IF($H202="","",'3a. Bewertung der Leistungen'!P212))</f>
        <v/>
      </c>
      <c r="P202" t="str">
        <f>IF(J202="Nein","",IF($H202="","",'3a. Bewertung der Leistungen'!Q212))</f>
        <v/>
      </c>
      <c r="Q202" t="str">
        <f>IF(J202="Nein","",IF($H202="","",'3a. Bewertung der Leistungen'!R212))</f>
        <v/>
      </c>
      <c r="R202" t="str">
        <f>IF(J202="Nein","",IF($H202="","",'3a. Bewertung der Leistungen'!S212))</f>
        <v/>
      </c>
      <c r="S202" t="str">
        <f>IF(J202="Nein","",IF($H202="","",'3a. Bewertung der Leistungen'!T212))</f>
        <v/>
      </c>
      <c r="T202" t="str">
        <f>IF(J202="Nein","",IF($H202="","",'3a. Bewertung der Leistungen'!U212))</f>
        <v/>
      </c>
      <c r="U202" t="str">
        <f>IF(J202="Nein","",IF($H202="","",'3a. Bewertung der Leistungen'!V212))</f>
        <v/>
      </c>
      <c r="V202" t="str">
        <f>IF(J202="Nein","",IF($H202="","",'3a. Bewertung der Leistungen'!X212))</f>
        <v/>
      </c>
      <c r="W202" t="str">
        <f>IF($H202="","",'3a. Bewertung der Leistungen'!Z212)</f>
        <v/>
      </c>
      <c r="Y202" t="str">
        <f>IF('3b. Individualkosten'!L208="","",'3b. Individualkosten'!L208)</f>
        <v/>
      </c>
      <c r="Z202" s="32" t="str">
        <f>IF('3b. Individualkosten'!M208="","",'3b. Individualkosten'!M208)</f>
        <v/>
      </c>
      <c r="AA202" s="33" t="str">
        <f>IF('3b. Individualkosten'!N208="","",'3b. Individualkosten'!N208)</f>
        <v/>
      </c>
      <c r="AB202" s="33" t="str">
        <f>IF('3b. Individualkosten'!O208="","",'3b. Individualkosten'!O208)</f>
        <v/>
      </c>
      <c r="AC202" s="32">
        <f>IF('3b. Individualkosten'!P208="","",'3b. Individualkosten'!P208)</f>
        <v>0</v>
      </c>
      <c r="AD202" s="32">
        <f>IF('3b. Individualkosten'!Q208="","",'3b. Individualkosten'!Q208)</f>
        <v>0</v>
      </c>
      <c r="AE202" s="32" t="str">
        <f>IF('3b. Individualkosten'!R208="","",'3b. Individualkosten'!R208)</f>
        <v/>
      </c>
      <c r="AF202" s="32">
        <f>IF('3b. Individualkosten'!S208="","",'3b. Individualkosten'!S208)</f>
        <v>0</v>
      </c>
      <c r="AG202" s="32" t="str">
        <f>IF('3b. Individualkosten'!T208="","",'3b. Individualkosten'!T208)</f>
        <v/>
      </c>
      <c r="AH202" s="32">
        <f>IF('3b. Individualkosten'!U208="","",'3b. Individualkosten'!U208)</f>
        <v>0</v>
      </c>
      <c r="AI202" s="32" t="str">
        <f>IF('3b. Individualkosten'!V208="","",'3b. Individualkosten'!V208)</f>
        <v/>
      </c>
      <c r="AJ202" s="32">
        <f>IF('3b. Individualkosten'!W208="","",'3b. Individualkosten'!W208)</f>
        <v>0</v>
      </c>
      <c r="AK202" s="32">
        <f>IF('3b. Individualkosten'!X208="","",'3b. Individualkosten'!X208)</f>
        <v>0</v>
      </c>
      <c r="AL202" s="32" t="str">
        <f>IF('3b. Individualkosten'!Y208="","",'3b. Individualkosten'!Y208)</f>
        <v/>
      </c>
      <c r="AM202" s="32" t="str">
        <f>IF('3b. Individualkosten'!Z208="","",'3b. Individualkosten'!Z208)</f>
        <v/>
      </c>
      <c r="AN202" s="32" t="str">
        <f>IF('3b. Individualkosten'!AB208="","",'3b. Individualkosten'!AB208)</f>
        <v/>
      </c>
      <c r="AP202" s="34" t="str">
        <f>IF('4.2 Mitnutzungsquote'!K209="","",'4.2 Mitnutzungsquote'!M209)</f>
        <v/>
      </c>
      <c r="AQ202" s="34" t="str">
        <f>IF('4.2 Mitnutzungsquote'!$K209="","",'4.2 Mitnutzungsquote'!N209)</f>
        <v/>
      </c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X202" t="str">
        <f>IF('5. Bündelung zu Paketen'!$H228="","",IF('5. Bündelung zu Paketen'!$E$9="Nein","Ohne Paket",'5. Bündelung zu Paketen'!M228))</f>
        <v/>
      </c>
      <c r="BY202" t="str">
        <f>IF('5. Bündelung zu Paketen'!$H228="","",'5. Bündelung zu Paketen'!N228)</f>
        <v/>
      </c>
      <c r="BZ202" t="str">
        <f>IF('5. Bündelung zu Paketen'!P228="","",'5. Bündelung zu Paketen'!P228)</f>
        <v/>
      </c>
      <c r="CB202" s="34" t="str">
        <f t="shared" si="6"/>
        <v/>
      </c>
      <c r="CC202" s="38" t="str">
        <f t="shared" si="7"/>
        <v/>
      </c>
    </row>
    <row r="203" spans="1:81" x14ac:dyDescent="0.3">
      <c r="A203">
        <v>196</v>
      </c>
      <c r="B203" t="str">
        <f>IF('2. Erfassung der Leistungen'!B207="","",'2. Erfassung der Leistungen'!B207)</f>
        <v/>
      </c>
      <c r="C203" t="str">
        <f>IF('2. Erfassung der Leistungen'!C207="","",'2. Erfassung der Leistungen'!C207)</f>
        <v/>
      </c>
      <c r="D203" t="str">
        <f>IF('2. Erfassung der Leistungen'!E207="","",'2. Erfassung der Leistungen'!E207)</f>
        <v/>
      </c>
      <c r="E203" t="str">
        <f>IF('2. Erfassung der Leistungen'!F207="","",'2. Erfassung der Leistungen'!F207)</f>
        <v/>
      </c>
      <c r="F203" t="str">
        <f>IF('2. Erfassung der Leistungen'!G207="","",'2. Erfassung der Leistungen'!G207)</f>
        <v/>
      </c>
      <c r="G203" t="str">
        <f>IF('2. Erfassung der Leistungen'!H207="","",'2. Erfassung der Leistungen'!H207)</f>
        <v/>
      </c>
      <c r="H203" t="str">
        <f>IF(D203="","",IF('2. Erfassung der Leistungen'!I207="","",'2. Erfassung der Leistungen'!I207))</f>
        <v/>
      </c>
      <c r="J203" t="str">
        <f>IF($H203="","",'3a. Bewertung der Leistungen'!J213)</f>
        <v/>
      </c>
      <c r="K203" t="str">
        <f>IF(J203="Nein","",IF($H203="","",'3a. Bewertung der Leistungen'!L213))</f>
        <v/>
      </c>
      <c r="L203" t="str">
        <f>IF(J203="Nein","",IF($H203="","",'3a. Bewertung der Leistungen'!M213))</f>
        <v/>
      </c>
      <c r="M203" t="str">
        <f>IF(J203="Nein","",IF($H203="","",'3a. Bewertung der Leistungen'!N213))</f>
        <v/>
      </c>
      <c r="N203" t="str">
        <f>IF(J203="Nein","",IF($H203="","",'3a. Bewertung der Leistungen'!O213))</f>
        <v/>
      </c>
      <c r="O203" t="str">
        <f>IF(J203="Nein","",IF($H203="","",'3a. Bewertung der Leistungen'!P213))</f>
        <v/>
      </c>
      <c r="P203" t="str">
        <f>IF(J203="Nein","",IF($H203="","",'3a. Bewertung der Leistungen'!Q213))</f>
        <v/>
      </c>
      <c r="Q203" t="str">
        <f>IF(J203="Nein","",IF($H203="","",'3a. Bewertung der Leistungen'!R213))</f>
        <v/>
      </c>
      <c r="R203" t="str">
        <f>IF(J203="Nein","",IF($H203="","",'3a. Bewertung der Leistungen'!S213))</f>
        <v/>
      </c>
      <c r="S203" t="str">
        <f>IF(J203="Nein","",IF($H203="","",'3a. Bewertung der Leistungen'!T213))</f>
        <v/>
      </c>
      <c r="T203" t="str">
        <f>IF(J203="Nein","",IF($H203="","",'3a. Bewertung der Leistungen'!U213))</f>
        <v/>
      </c>
      <c r="U203" t="str">
        <f>IF(J203="Nein","",IF($H203="","",'3a. Bewertung der Leistungen'!V213))</f>
        <v/>
      </c>
      <c r="V203" t="str">
        <f>IF(J203="Nein","",IF($H203="","",'3a. Bewertung der Leistungen'!X213))</f>
        <v/>
      </c>
      <c r="W203" t="str">
        <f>IF($H203="","",'3a. Bewertung der Leistungen'!Z213)</f>
        <v/>
      </c>
      <c r="Y203" t="str">
        <f>IF('3b. Individualkosten'!L209="","",'3b. Individualkosten'!L209)</f>
        <v/>
      </c>
      <c r="Z203" s="32" t="str">
        <f>IF('3b. Individualkosten'!M209="","",'3b. Individualkosten'!M209)</f>
        <v/>
      </c>
      <c r="AA203" s="33" t="str">
        <f>IF('3b. Individualkosten'!N209="","",'3b. Individualkosten'!N209)</f>
        <v/>
      </c>
      <c r="AB203" s="33" t="str">
        <f>IF('3b. Individualkosten'!O209="","",'3b. Individualkosten'!O209)</f>
        <v/>
      </c>
      <c r="AC203" s="32">
        <f>IF('3b. Individualkosten'!P209="","",'3b. Individualkosten'!P209)</f>
        <v>0</v>
      </c>
      <c r="AD203" s="32">
        <f>IF('3b. Individualkosten'!Q209="","",'3b. Individualkosten'!Q209)</f>
        <v>0</v>
      </c>
      <c r="AE203" s="32" t="str">
        <f>IF('3b. Individualkosten'!R209="","",'3b. Individualkosten'!R209)</f>
        <v/>
      </c>
      <c r="AF203" s="32">
        <f>IF('3b. Individualkosten'!S209="","",'3b. Individualkosten'!S209)</f>
        <v>0</v>
      </c>
      <c r="AG203" s="32" t="str">
        <f>IF('3b. Individualkosten'!T209="","",'3b. Individualkosten'!T209)</f>
        <v/>
      </c>
      <c r="AH203" s="32">
        <f>IF('3b. Individualkosten'!U209="","",'3b. Individualkosten'!U209)</f>
        <v>0</v>
      </c>
      <c r="AI203" s="32" t="str">
        <f>IF('3b. Individualkosten'!V209="","",'3b. Individualkosten'!V209)</f>
        <v/>
      </c>
      <c r="AJ203" s="32">
        <f>IF('3b. Individualkosten'!W209="","",'3b. Individualkosten'!W209)</f>
        <v>0</v>
      </c>
      <c r="AK203" s="32">
        <f>IF('3b. Individualkosten'!X209="","",'3b. Individualkosten'!X209)</f>
        <v>0</v>
      </c>
      <c r="AL203" s="32" t="str">
        <f>IF('3b. Individualkosten'!Y209="","",'3b. Individualkosten'!Y209)</f>
        <v/>
      </c>
      <c r="AM203" s="32" t="str">
        <f>IF('3b. Individualkosten'!Z209="","",'3b. Individualkosten'!Z209)</f>
        <v/>
      </c>
      <c r="AN203" s="32" t="str">
        <f>IF('3b. Individualkosten'!AB209="","",'3b. Individualkosten'!AB209)</f>
        <v/>
      </c>
      <c r="AP203" s="34" t="str">
        <f>IF('4.2 Mitnutzungsquote'!K210="","",'4.2 Mitnutzungsquote'!M210)</f>
        <v/>
      </c>
      <c r="AQ203" s="34" t="str">
        <f>IF('4.2 Mitnutzungsquote'!$K210="","",'4.2 Mitnutzungsquote'!N210)</f>
        <v/>
      </c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X203" t="str">
        <f>IF('5. Bündelung zu Paketen'!$H229="","",IF('5. Bündelung zu Paketen'!$E$9="Nein","Ohne Paket",'5. Bündelung zu Paketen'!M229))</f>
        <v/>
      </c>
      <c r="BY203" t="str">
        <f>IF('5. Bündelung zu Paketen'!$H229="","",'5. Bündelung zu Paketen'!N229)</f>
        <v/>
      </c>
      <c r="BZ203" t="str">
        <f>IF('5. Bündelung zu Paketen'!P229="","",'5. Bündelung zu Paketen'!P229)</f>
        <v/>
      </c>
      <c r="CB203" s="34" t="str">
        <f t="shared" si="6"/>
        <v/>
      </c>
      <c r="CC203" s="38" t="str">
        <f t="shared" si="7"/>
        <v/>
      </c>
    </row>
    <row r="204" spans="1:81" x14ac:dyDescent="0.3">
      <c r="A204">
        <v>197</v>
      </c>
      <c r="B204" t="str">
        <f>IF('2. Erfassung der Leistungen'!B208="","",'2. Erfassung der Leistungen'!B208)</f>
        <v/>
      </c>
      <c r="C204" t="str">
        <f>IF('2. Erfassung der Leistungen'!C208="","",'2. Erfassung der Leistungen'!C208)</f>
        <v/>
      </c>
      <c r="D204" t="str">
        <f>IF('2. Erfassung der Leistungen'!E208="","",'2. Erfassung der Leistungen'!E208)</f>
        <v/>
      </c>
      <c r="E204" t="str">
        <f>IF('2. Erfassung der Leistungen'!F208="","",'2. Erfassung der Leistungen'!F208)</f>
        <v/>
      </c>
      <c r="F204" t="str">
        <f>IF('2. Erfassung der Leistungen'!G208="","",'2. Erfassung der Leistungen'!G208)</f>
        <v/>
      </c>
      <c r="G204" t="str">
        <f>IF('2. Erfassung der Leistungen'!H208="","",'2. Erfassung der Leistungen'!H208)</f>
        <v/>
      </c>
      <c r="H204" t="str">
        <f>IF(D204="","",IF('2. Erfassung der Leistungen'!I208="","",'2. Erfassung der Leistungen'!I208))</f>
        <v/>
      </c>
      <c r="J204" t="str">
        <f>IF($H204="","",'3a. Bewertung der Leistungen'!J214)</f>
        <v/>
      </c>
      <c r="K204" t="str">
        <f>IF(J204="Nein","",IF($H204="","",'3a. Bewertung der Leistungen'!L214))</f>
        <v/>
      </c>
      <c r="L204" t="str">
        <f>IF(J204="Nein","",IF($H204="","",'3a. Bewertung der Leistungen'!M214))</f>
        <v/>
      </c>
      <c r="M204" t="str">
        <f>IF(J204="Nein","",IF($H204="","",'3a. Bewertung der Leistungen'!N214))</f>
        <v/>
      </c>
      <c r="N204" t="str">
        <f>IF(J204="Nein","",IF($H204="","",'3a. Bewertung der Leistungen'!O214))</f>
        <v/>
      </c>
      <c r="O204" t="str">
        <f>IF(J204="Nein","",IF($H204="","",'3a. Bewertung der Leistungen'!P214))</f>
        <v/>
      </c>
      <c r="P204" t="str">
        <f>IF(J204="Nein","",IF($H204="","",'3a. Bewertung der Leistungen'!Q214))</f>
        <v/>
      </c>
      <c r="Q204" t="str">
        <f>IF(J204="Nein","",IF($H204="","",'3a. Bewertung der Leistungen'!R214))</f>
        <v/>
      </c>
      <c r="R204" t="str">
        <f>IF(J204="Nein","",IF($H204="","",'3a. Bewertung der Leistungen'!S214))</f>
        <v/>
      </c>
      <c r="S204" t="str">
        <f>IF(J204="Nein","",IF($H204="","",'3a. Bewertung der Leistungen'!T214))</f>
        <v/>
      </c>
      <c r="T204" t="str">
        <f>IF(J204="Nein","",IF($H204="","",'3a. Bewertung der Leistungen'!U214))</f>
        <v/>
      </c>
      <c r="U204" t="str">
        <f>IF(J204="Nein","",IF($H204="","",'3a. Bewertung der Leistungen'!V214))</f>
        <v/>
      </c>
      <c r="V204" t="str">
        <f>IF(J204="Nein","",IF($H204="","",'3a. Bewertung der Leistungen'!X214))</f>
        <v/>
      </c>
      <c r="W204" t="str">
        <f>IF($H204="","",'3a. Bewertung der Leistungen'!Z214)</f>
        <v/>
      </c>
      <c r="Y204" t="str">
        <f>IF('3b. Individualkosten'!L210="","",'3b. Individualkosten'!L210)</f>
        <v/>
      </c>
      <c r="Z204" s="32" t="str">
        <f>IF('3b. Individualkosten'!M210="","",'3b. Individualkosten'!M210)</f>
        <v/>
      </c>
      <c r="AA204" s="33" t="str">
        <f>IF('3b. Individualkosten'!N210="","",'3b. Individualkosten'!N210)</f>
        <v/>
      </c>
      <c r="AB204" s="33" t="str">
        <f>IF('3b. Individualkosten'!O210="","",'3b. Individualkosten'!O210)</f>
        <v/>
      </c>
      <c r="AC204" s="32">
        <f>IF('3b. Individualkosten'!P210="","",'3b. Individualkosten'!P210)</f>
        <v>0</v>
      </c>
      <c r="AD204" s="32">
        <f>IF('3b. Individualkosten'!Q210="","",'3b. Individualkosten'!Q210)</f>
        <v>0</v>
      </c>
      <c r="AE204" s="32" t="str">
        <f>IF('3b. Individualkosten'!R210="","",'3b. Individualkosten'!R210)</f>
        <v/>
      </c>
      <c r="AF204" s="32">
        <f>IF('3b. Individualkosten'!S210="","",'3b. Individualkosten'!S210)</f>
        <v>0</v>
      </c>
      <c r="AG204" s="32" t="str">
        <f>IF('3b. Individualkosten'!T210="","",'3b. Individualkosten'!T210)</f>
        <v/>
      </c>
      <c r="AH204" s="32">
        <f>IF('3b. Individualkosten'!U210="","",'3b. Individualkosten'!U210)</f>
        <v>0</v>
      </c>
      <c r="AI204" s="32" t="str">
        <f>IF('3b. Individualkosten'!V210="","",'3b. Individualkosten'!V210)</f>
        <v/>
      </c>
      <c r="AJ204" s="32">
        <f>IF('3b. Individualkosten'!W210="","",'3b. Individualkosten'!W210)</f>
        <v>0</v>
      </c>
      <c r="AK204" s="32">
        <f>IF('3b. Individualkosten'!X210="","",'3b. Individualkosten'!X210)</f>
        <v>0</v>
      </c>
      <c r="AL204" s="32" t="str">
        <f>IF('3b. Individualkosten'!Y210="","",'3b. Individualkosten'!Y210)</f>
        <v/>
      </c>
      <c r="AM204" s="32" t="str">
        <f>IF('3b. Individualkosten'!Z210="","",'3b. Individualkosten'!Z210)</f>
        <v/>
      </c>
      <c r="AN204" s="32" t="str">
        <f>IF('3b. Individualkosten'!AB210="","",'3b. Individualkosten'!AB210)</f>
        <v/>
      </c>
      <c r="AP204" s="34" t="str">
        <f>IF('4.2 Mitnutzungsquote'!K211="","",'4.2 Mitnutzungsquote'!M211)</f>
        <v/>
      </c>
      <c r="AQ204" s="34" t="str">
        <f>IF('4.2 Mitnutzungsquote'!$K211="","",'4.2 Mitnutzungsquote'!N211)</f>
        <v/>
      </c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X204" t="str">
        <f>IF('5. Bündelung zu Paketen'!$H230="","",IF('5. Bündelung zu Paketen'!$E$9="Nein","Ohne Paket",'5. Bündelung zu Paketen'!M230))</f>
        <v/>
      </c>
      <c r="BY204" t="str">
        <f>IF('5. Bündelung zu Paketen'!$H230="","",'5. Bündelung zu Paketen'!N230)</f>
        <v/>
      </c>
      <c r="BZ204" t="str">
        <f>IF('5. Bündelung zu Paketen'!P230="","",'5. Bündelung zu Paketen'!P230)</f>
        <v/>
      </c>
      <c r="CB204" s="34" t="str">
        <f t="shared" si="6"/>
        <v/>
      </c>
      <c r="CC204" s="38" t="str">
        <f t="shared" si="7"/>
        <v/>
      </c>
    </row>
    <row r="205" spans="1:81" x14ac:dyDescent="0.3">
      <c r="A205">
        <v>198</v>
      </c>
      <c r="B205" t="str">
        <f>IF('2. Erfassung der Leistungen'!B209="","",'2. Erfassung der Leistungen'!B209)</f>
        <v/>
      </c>
      <c r="C205" t="str">
        <f>IF('2. Erfassung der Leistungen'!C209="","",'2. Erfassung der Leistungen'!C209)</f>
        <v/>
      </c>
      <c r="D205" t="str">
        <f>IF('2. Erfassung der Leistungen'!E209="","",'2. Erfassung der Leistungen'!E209)</f>
        <v/>
      </c>
      <c r="E205" t="str">
        <f>IF('2. Erfassung der Leistungen'!F209="","",'2. Erfassung der Leistungen'!F209)</f>
        <v/>
      </c>
      <c r="F205" t="str">
        <f>IF('2. Erfassung der Leistungen'!G209="","",'2. Erfassung der Leistungen'!G209)</f>
        <v/>
      </c>
      <c r="G205" t="str">
        <f>IF('2. Erfassung der Leistungen'!H209="","",'2. Erfassung der Leistungen'!H209)</f>
        <v/>
      </c>
      <c r="H205" t="str">
        <f>IF(D205="","",IF('2. Erfassung der Leistungen'!I209="","",'2. Erfassung der Leistungen'!I209))</f>
        <v/>
      </c>
      <c r="J205" t="str">
        <f>IF($H205="","",'3a. Bewertung der Leistungen'!J215)</f>
        <v/>
      </c>
      <c r="K205" t="str">
        <f>IF(J205="Nein","",IF($H205="","",'3a. Bewertung der Leistungen'!L215))</f>
        <v/>
      </c>
      <c r="L205" t="str">
        <f>IF(J205="Nein","",IF($H205="","",'3a. Bewertung der Leistungen'!M215))</f>
        <v/>
      </c>
      <c r="M205" t="str">
        <f>IF(J205="Nein","",IF($H205="","",'3a. Bewertung der Leistungen'!N215))</f>
        <v/>
      </c>
      <c r="N205" t="str">
        <f>IF(J205="Nein","",IF($H205="","",'3a. Bewertung der Leistungen'!O215))</f>
        <v/>
      </c>
      <c r="O205" t="str">
        <f>IF(J205="Nein","",IF($H205="","",'3a. Bewertung der Leistungen'!P215))</f>
        <v/>
      </c>
      <c r="P205" t="str">
        <f>IF(J205="Nein","",IF($H205="","",'3a. Bewertung der Leistungen'!Q215))</f>
        <v/>
      </c>
      <c r="Q205" t="str">
        <f>IF(J205="Nein","",IF($H205="","",'3a. Bewertung der Leistungen'!R215))</f>
        <v/>
      </c>
      <c r="R205" t="str">
        <f>IF(J205="Nein","",IF($H205="","",'3a. Bewertung der Leistungen'!S215))</f>
        <v/>
      </c>
      <c r="S205" t="str">
        <f>IF(J205="Nein","",IF($H205="","",'3a. Bewertung der Leistungen'!T215))</f>
        <v/>
      </c>
      <c r="T205" t="str">
        <f>IF(J205="Nein","",IF($H205="","",'3a. Bewertung der Leistungen'!U215))</f>
        <v/>
      </c>
      <c r="U205" t="str">
        <f>IF(J205="Nein","",IF($H205="","",'3a. Bewertung der Leistungen'!V215))</f>
        <v/>
      </c>
      <c r="V205" t="str">
        <f>IF(J205="Nein","",IF($H205="","",'3a. Bewertung der Leistungen'!X215))</f>
        <v/>
      </c>
      <c r="W205" t="str">
        <f>IF($H205="","",'3a. Bewertung der Leistungen'!Z215)</f>
        <v/>
      </c>
      <c r="Y205" t="str">
        <f>IF('3b. Individualkosten'!L211="","",'3b. Individualkosten'!L211)</f>
        <v/>
      </c>
      <c r="Z205" s="32" t="str">
        <f>IF('3b. Individualkosten'!M211="","",'3b. Individualkosten'!M211)</f>
        <v/>
      </c>
      <c r="AA205" s="33" t="str">
        <f>IF('3b. Individualkosten'!N211="","",'3b. Individualkosten'!N211)</f>
        <v/>
      </c>
      <c r="AB205" s="33" t="str">
        <f>IF('3b. Individualkosten'!O211="","",'3b. Individualkosten'!O211)</f>
        <v/>
      </c>
      <c r="AC205" s="32">
        <f>IF('3b. Individualkosten'!P211="","",'3b. Individualkosten'!P211)</f>
        <v>0</v>
      </c>
      <c r="AD205" s="32">
        <f>IF('3b. Individualkosten'!Q211="","",'3b. Individualkosten'!Q211)</f>
        <v>0</v>
      </c>
      <c r="AE205" s="32" t="str">
        <f>IF('3b. Individualkosten'!R211="","",'3b. Individualkosten'!R211)</f>
        <v/>
      </c>
      <c r="AF205" s="32">
        <f>IF('3b. Individualkosten'!S211="","",'3b. Individualkosten'!S211)</f>
        <v>0</v>
      </c>
      <c r="AG205" s="32" t="str">
        <f>IF('3b. Individualkosten'!T211="","",'3b. Individualkosten'!T211)</f>
        <v/>
      </c>
      <c r="AH205" s="32">
        <f>IF('3b. Individualkosten'!U211="","",'3b. Individualkosten'!U211)</f>
        <v>0</v>
      </c>
      <c r="AI205" s="32" t="str">
        <f>IF('3b. Individualkosten'!V211="","",'3b. Individualkosten'!V211)</f>
        <v/>
      </c>
      <c r="AJ205" s="32">
        <f>IF('3b. Individualkosten'!W211="","",'3b. Individualkosten'!W211)</f>
        <v>0</v>
      </c>
      <c r="AK205" s="32">
        <f>IF('3b. Individualkosten'!X211="","",'3b. Individualkosten'!X211)</f>
        <v>0</v>
      </c>
      <c r="AL205" s="32" t="str">
        <f>IF('3b. Individualkosten'!Y211="","",'3b. Individualkosten'!Y211)</f>
        <v/>
      </c>
      <c r="AM205" s="32" t="str">
        <f>IF('3b. Individualkosten'!Z211="","",'3b. Individualkosten'!Z211)</f>
        <v/>
      </c>
      <c r="AN205" s="32" t="str">
        <f>IF('3b. Individualkosten'!AB211="","",'3b. Individualkosten'!AB211)</f>
        <v/>
      </c>
      <c r="AP205" s="34" t="str">
        <f>IF('4.2 Mitnutzungsquote'!K212="","",'4.2 Mitnutzungsquote'!M212)</f>
        <v/>
      </c>
      <c r="AQ205" s="34" t="str">
        <f>IF('4.2 Mitnutzungsquote'!$K212="","",'4.2 Mitnutzungsquote'!N212)</f>
        <v/>
      </c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X205" t="str">
        <f>IF('5. Bündelung zu Paketen'!$H231="","",IF('5. Bündelung zu Paketen'!$E$9="Nein","Ohne Paket",'5. Bündelung zu Paketen'!M231))</f>
        <v/>
      </c>
      <c r="BY205" t="str">
        <f>IF('5. Bündelung zu Paketen'!$H231="","",'5. Bündelung zu Paketen'!N231)</f>
        <v/>
      </c>
      <c r="BZ205" t="str">
        <f>IF('5. Bündelung zu Paketen'!P231="","",'5. Bündelung zu Paketen'!P231)</f>
        <v/>
      </c>
      <c r="CB205" s="34" t="str">
        <f t="shared" si="6"/>
        <v/>
      </c>
      <c r="CC205" s="38" t="str">
        <f t="shared" si="7"/>
        <v/>
      </c>
    </row>
    <row r="206" spans="1:81" x14ac:dyDescent="0.3">
      <c r="A206">
        <v>199</v>
      </c>
      <c r="B206" t="str">
        <f>IF('2. Erfassung der Leistungen'!B210="","",'2. Erfassung der Leistungen'!B210)</f>
        <v/>
      </c>
      <c r="C206" t="str">
        <f>IF('2. Erfassung der Leistungen'!C210="","",'2. Erfassung der Leistungen'!C210)</f>
        <v/>
      </c>
      <c r="D206" t="str">
        <f>IF('2. Erfassung der Leistungen'!E210="","",'2. Erfassung der Leistungen'!E210)</f>
        <v/>
      </c>
      <c r="E206" t="str">
        <f>IF('2. Erfassung der Leistungen'!F210="","",'2. Erfassung der Leistungen'!F210)</f>
        <v/>
      </c>
      <c r="F206" t="str">
        <f>IF('2. Erfassung der Leistungen'!G210="","",'2. Erfassung der Leistungen'!G210)</f>
        <v/>
      </c>
      <c r="G206" t="str">
        <f>IF('2. Erfassung der Leistungen'!H210="","",'2. Erfassung der Leistungen'!H210)</f>
        <v/>
      </c>
      <c r="H206" t="str">
        <f>IF(D206="","",IF('2. Erfassung der Leistungen'!I210="","",'2. Erfassung der Leistungen'!I210))</f>
        <v/>
      </c>
      <c r="J206" t="str">
        <f>IF($H206="","",'3a. Bewertung der Leistungen'!J216)</f>
        <v/>
      </c>
      <c r="K206" t="str">
        <f>IF(J206="Nein","",IF($H206="","",'3a. Bewertung der Leistungen'!L216))</f>
        <v/>
      </c>
      <c r="L206" t="str">
        <f>IF(J206="Nein","",IF($H206="","",'3a. Bewertung der Leistungen'!M216))</f>
        <v/>
      </c>
      <c r="M206" t="str">
        <f>IF(J206="Nein","",IF($H206="","",'3a. Bewertung der Leistungen'!N216))</f>
        <v/>
      </c>
      <c r="N206" t="str">
        <f>IF(J206="Nein","",IF($H206="","",'3a. Bewertung der Leistungen'!O216))</f>
        <v/>
      </c>
      <c r="O206" t="str">
        <f>IF(J206="Nein","",IF($H206="","",'3a. Bewertung der Leistungen'!P216))</f>
        <v/>
      </c>
      <c r="P206" t="str">
        <f>IF(J206="Nein","",IF($H206="","",'3a. Bewertung der Leistungen'!Q216))</f>
        <v/>
      </c>
      <c r="Q206" t="str">
        <f>IF(J206="Nein","",IF($H206="","",'3a. Bewertung der Leistungen'!R216))</f>
        <v/>
      </c>
      <c r="R206" t="str">
        <f>IF(J206="Nein","",IF($H206="","",'3a. Bewertung der Leistungen'!S216))</f>
        <v/>
      </c>
      <c r="S206" t="str">
        <f>IF(J206="Nein","",IF($H206="","",'3a. Bewertung der Leistungen'!T216))</f>
        <v/>
      </c>
      <c r="T206" t="str">
        <f>IF(J206="Nein","",IF($H206="","",'3a. Bewertung der Leistungen'!U216))</f>
        <v/>
      </c>
      <c r="U206" t="str">
        <f>IF(J206="Nein","",IF($H206="","",'3a. Bewertung der Leistungen'!V216))</f>
        <v/>
      </c>
      <c r="V206" t="str">
        <f>IF(J206="Nein","",IF($H206="","",'3a. Bewertung der Leistungen'!X216))</f>
        <v/>
      </c>
      <c r="W206" t="str">
        <f>IF($H206="","",'3a. Bewertung der Leistungen'!Z216)</f>
        <v/>
      </c>
      <c r="Y206" t="str">
        <f>IF('3b. Individualkosten'!L212="","",'3b. Individualkosten'!L212)</f>
        <v/>
      </c>
      <c r="Z206" s="32" t="str">
        <f>IF('3b. Individualkosten'!M212="","",'3b. Individualkosten'!M212)</f>
        <v/>
      </c>
      <c r="AA206" s="33" t="str">
        <f>IF('3b. Individualkosten'!N212="","",'3b. Individualkosten'!N212)</f>
        <v/>
      </c>
      <c r="AB206" s="33" t="str">
        <f>IF('3b. Individualkosten'!O212="","",'3b. Individualkosten'!O212)</f>
        <v/>
      </c>
      <c r="AC206" s="32">
        <f>IF('3b. Individualkosten'!P212="","",'3b. Individualkosten'!P212)</f>
        <v>0</v>
      </c>
      <c r="AD206" s="32">
        <f>IF('3b. Individualkosten'!Q212="","",'3b. Individualkosten'!Q212)</f>
        <v>0</v>
      </c>
      <c r="AE206" s="32" t="str">
        <f>IF('3b. Individualkosten'!R212="","",'3b. Individualkosten'!R212)</f>
        <v/>
      </c>
      <c r="AF206" s="32">
        <f>IF('3b. Individualkosten'!S212="","",'3b. Individualkosten'!S212)</f>
        <v>0</v>
      </c>
      <c r="AG206" s="32" t="str">
        <f>IF('3b. Individualkosten'!T212="","",'3b. Individualkosten'!T212)</f>
        <v/>
      </c>
      <c r="AH206" s="32">
        <f>IF('3b. Individualkosten'!U212="","",'3b. Individualkosten'!U212)</f>
        <v>0</v>
      </c>
      <c r="AI206" s="32" t="str">
        <f>IF('3b. Individualkosten'!V212="","",'3b. Individualkosten'!V212)</f>
        <v/>
      </c>
      <c r="AJ206" s="32">
        <f>IF('3b. Individualkosten'!W212="","",'3b. Individualkosten'!W212)</f>
        <v>0</v>
      </c>
      <c r="AK206" s="32">
        <f>IF('3b. Individualkosten'!X212="","",'3b. Individualkosten'!X212)</f>
        <v>0</v>
      </c>
      <c r="AL206" s="32" t="str">
        <f>IF('3b. Individualkosten'!Y212="","",'3b. Individualkosten'!Y212)</f>
        <v/>
      </c>
      <c r="AM206" s="32" t="str">
        <f>IF('3b. Individualkosten'!Z212="","",'3b. Individualkosten'!Z212)</f>
        <v/>
      </c>
      <c r="AN206" s="32" t="str">
        <f>IF('3b. Individualkosten'!AB212="","",'3b. Individualkosten'!AB212)</f>
        <v/>
      </c>
      <c r="AP206" s="34" t="str">
        <f>IF('4.2 Mitnutzungsquote'!K213="","",'4.2 Mitnutzungsquote'!M213)</f>
        <v/>
      </c>
      <c r="AQ206" s="34" t="str">
        <f>IF('4.2 Mitnutzungsquote'!$K213="","",'4.2 Mitnutzungsquote'!N213)</f>
        <v/>
      </c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X206" t="str">
        <f>IF('5. Bündelung zu Paketen'!$H232="","",IF('5. Bündelung zu Paketen'!$E$9="Nein","Ohne Paket",'5. Bündelung zu Paketen'!M232))</f>
        <v/>
      </c>
      <c r="BY206" t="str">
        <f>IF('5. Bündelung zu Paketen'!$H232="","",'5. Bündelung zu Paketen'!N232)</f>
        <v/>
      </c>
      <c r="BZ206" t="str">
        <f>IF('5. Bündelung zu Paketen'!P232="","",'5. Bündelung zu Paketen'!P232)</f>
        <v/>
      </c>
      <c r="CB206" s="34" t="str">
        <f t="shared" si="6"/>
        <v/>
      </c>
      <c r="CC206" s="38" t="str">
        <f t="shared" si="7"/>
        <v/>
      </c>
    </row>
    <row r="207" spans="1:81" x14ac:dyDescent="0.3">
      <c r="A207">
        <v>200</v>
      </c>
      <c r="B207" t="str">
        <f>IF('2. Erfassung der Leistungen'!B211="","",'2. Erfassung der Leistungen'!B211)</f>
        <v/>
      </c>
      <c r="C207" t="str">
        <f>IF('2. Erfassung der Leistungen'!C211="","",'2. Erfassung der Leistungen'!C211)</f>
        <v/>
      </c>
      <c r="D207" t="str">
        <f>IF('2. Erfassung der Leistungen'!E211="","",'2. Erfassung der Leistungen'!E211)</f>
        <v/>
      </c>
      <c r="E207" t="str">
        <f>IF('2. Erfassung der Leistungen'!F211="","",'2. Erfassung der Leistungen'!F211)</f>
        <v/>
      </c>
      <c r="F207" t="str">
        <f>IF('2. Erfassung der Leistungen'!G211="","",'2. Erfassung der Leistungen'!G211)</f>
        <v/>
      </c>
      <c r="G207" t="str">
        <f>IF('2. Erfassung der Leistungen'!H211="","",'2. Erfassung der Leistungen'!H211)</f>
        <v/>
      </c>
      <c r="H207" t="str">
        <f>IF(D207="","",IF('2. Erfassung der Leistungen'!I211="","",'2. Erfassung der Leistungen'!I211))</f>
        <v/>
      </c>
      <c r="J207" t="str">
        <f>IF($H207="","",'3a. Bewertung der Leistungen'!J217)</f>
        <v/>
      </c>
      <c r="K207" t="str">
        <f>IF(J207="Nein","",IF($H207="","",'3a. Bewertung der Leistungen'!L217))</f>
        <v/>
      </c>
      <c r="L207" t="str">
        <f>IF(J207="Nein","",IF($H207="","",'3a. Bewertung der Leistungen'!M217))</f>
        <v/>
      </c>
      <c r="M207" t="str">
        <f>IF(J207="Nein","",IF($H207="","",'3a. Bewertung der Leistungen'!N217))</f>
        <v/>
      </c>
      <c r="N207" t="str">
        <f>IF(J207="Nein","",IF($H207="","",'3a. Bewertung der Leistungen'!O217))</f>
        <v/>
      </c>
      <c r="O207" t="str">
        <f>IF(J207="Nein","",IF($H207="","",'3a. Bewertung der Leistungen'!P217))</f>
        <v/>
      </c>
      <c r="P207" t="str">
        <f>IF(J207="Nein","",IF($H207="","",'3a. Bewertung der Leistungen'!Q217))</f>
        <v/>
      </c>
      <c r="Q207" t="str">
        <f>IF(J207="Nein","",IF($H207="","",'3a. Bewertung der Leistungen'!R217))</f>
        <v/>
      </c>
      <c r="R207" t="str">
        <f>IF(J207="Nein","",IF($H207="","",'3a. Bewertung der Leistungen'!S217))</f>
        <v/>
      </c>
      <c r="S207" t="str">
        <f>IF(J207="Nein","",IF($H207="","",'3a. Bewertung der Leistungen'!T217))</f>
        <v/>
      </c>
      <c r="T207" t="str">
        <f>IF(J207="Nein","",IF($H207="","",'3a. Bewertung der Leistungen'!U217))</f>
        <v/>
      </c>
      <c r="U207" t="str">
        <f>IF(J207="Nein","",IF($H207="","",'3a. Bewertung der Leistungen'!V217))</f>
        <v/>
      </c>
      <c r="V207" t="str">
        <f>IF(J207="Nein","",IF($H207="","",'3a. Bewertung der Leistungen'!X217))</f>
        <v/>
      </c>
      <c r="W207" t="str">
        <f>IF($H207="","",'3a. Bewertung der Leistungen'!Z217)</f>
        <v/>
      </c>
      <c r="Y207" t="str">
        <f>IF('3b. Individualkosten'!L213="","",'3b. Individualkosten'!L213)</f>
        <v/>
      </c>
      <c r="Z207" s="32" t="str">
        <f>IF('3b. Individualkosten'!M213="","",'3b. Individualkosten'!M213)</f>
        <v/>
      </c>
      <c r="AA207" s="33" t="str">
        <f>IF('3b. Individualkosten'!N213="","",'3b. Individualkosten'!N213)</f>
        <v/>
      </c>
      <c r="AB207" s="33" t="str">
        <f>IF('3b. Individualkosten'!O213="","",'3b. Individualkosten'!O213)</f>
        <v/>
      </c>
      <c r="AC207" s="32">
        <f>IF('3b. Individualkosten'!P213="","",'3b. Individualkosten'!P213)</f>
        <v>0</v>
      </c>
      <c r="AD207" s="32">
        <f>IF('3b. Individualkosten'!Q213="","",'3b. Individualkosten'!Q213)</f>
        <v>0</v>
      </c>
      <c r="AE207" s="32" t="str">
        <f>IF('3b. Individualkosten'!R213="","",'3b. Individualkosten'!R213)</f>
        <v/>
      </c>
      <c r="AF207" s="32">
        <f>IF('3b. Individualkosten'!S213="","",'3b. Individualkosten'!S213)</f>
        <v>0</v>
      </c>
      <c r="AG207" s="32" t="str">
        <f>IF('3b. Individualkosten'!T213="","",'3b. Individualkosten'!T213)</f>
        <v/>
      </c>
      <c r="AH207" s="32">
        <f>IF('3b. Individualkosten'!U213="","",'3b. Individualkosten'!U213)</f>
        <v>0</v>
      </c>
      <c r="AI207" s="32" t="str">
        <f>IF('3b. Individualkosten'!V213="","",'3b. Individualkosten'!V213)</f>
        <v/>
      </c>
      <c r="AJ207" s="32">
        <f>IF('3b. Individualkosten'!W213="","",'3b. Individualkosten'!W213)</f>
        <v>0</v>
      </c>
      <c r="AK207" s="32">
        <f>IF('3b. Individualkosten'!X213="","",'3b. Individualkosten'!X213)</f>
        <v>0</v>
      </c>
      <c r="AL207" s="32" t="str">
        <f>IF('3b. Individualkosten'!Y213="","",'3b. Individualkosten'!Y213)</f>
        <v/>
      </c>
      <c r="AM207" s="32" t="str">
        <f>IF('3b. Individualkosten'!Z213="","",'3b. Individualkosten'!Z213)</f>
        <v/>
      </c>
      <c r="AN207" s="32" t="str">
        <f>IF('3b. Individualkosten'!AB213="","",'3b. Individualkosten'!AB213)</f>
        <v/>
      </c>
      <c r="AP207" s="34" t="str">
        <f>IF('4.2 Mitnutzungsquote'!K214="","",'4.2 Mitnutzungsquote'!M214)</f>
        <v/>
      </c>
      <c r="AQ207" s="34" t="str">
        <f>IF('4.2 Mitnutzungsquote'!$K214="","",'4.2 Mitnutzungsquote'!N214)</f>
        <v/>
      </c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X207" t="str">
        <f>IF('5. Bündelung zu Paketen'!$H233="","",IF('5. Bündelung zu Paketen'!$E$9="Nein","Ohne Paket",'5. Bündelung zu Paketen'!M233))</f>
        <v/>
      </c>
      <c r="BY207" t="str">
        <f>IF('5. Bündelung zu Paketen'!$H233="","",'5. Bündelung zu Paketen'!N233)</f>
        <v/>
      </c>
      <c r="BZ207" t="str">
        <f>IF('5. Bündelung zu Paketen'!P233="","",'5. Bündelung zu Paketen'!P233)</f>
        <v/>
      </c>
      <c r="CB207" s="34" t="str">
        <f t="shared" si="6"/>
        <v/>
      </c>
      <c r="CC207" s="38" t="str">
        <f t="shared" si="7"/>
        <v/>
      </c>
    </row>
    <row r="208" spans="1:81" x14ac:dyDescent="0.3">
      <c r="A208">
        <v>201</v>
      </c>
      <c r="B208" t="str">
        <f>IF('2. Erfassung der Leistungen'!B212="","",'2. Erfassung der Leistungen'!B212)</f>
        <v/>
      </c>
      <c r="C208" t="str">
        <f>IF('2. Erfassung der Leistungen'!C212="","",'2. Erfassung der Leistungen'!C212)</f>
        <v/>
      </c>
      <c r="D208" t="str">
        <f>IF('2. Erfassung der Leistungen'!E212="","",'2. Erfassung der Leistungen'!E212)</f>
        <v/>
      </c>
      <c r="E208" t="str">
        <f>IF('2. Erfassung der Leistungen'!F212="","",'2. Erfassung der Leistungen'!F212)</f>
        <v/>
      </c>
      <c r="F208" t="str">
        <f>IF('2. Erfassung der Leistungen'!G212="","",'2. Erfassung der Leistungen'!G212)</f>
        <v/>
      </c>
      <c r="G208" t="str">
        <f>IF('2. Erfassung der Leistungen'!H212="","",'2. Erfassung der Leistungen'!H212)</f>
        <v/>
      </c>
      <c r="H208" t="str">
        <f>IF(D208="","",IF('2. Erfassung der Leistungen'!I212="","",'2. Erfassung der Leistungen'!I212))</f>
        <v/>
      </c>
      <c r="J208" t="str">
        <f>IF($H208="","",'3a. Bewertung der Leistungen'!J218)</f>
        <v/>
      </c>
      <c r="K208" t="str">
        <f>IF(J208="Nein","",IF($H208="","",'3a. Bewertung der Leistungen'!L218))</f>
        <v/>
      </c>
      <c r="L208" t="str">
        <f>IF(J208="Nein","",IF($H208="","",'3a. Bewertung der Leistungen'!M218))</f>
        <v/>
      </c>
      <c r="M208" t="str">
        <f>IF(J208="Nein","",IF($H208="","",'3a. Bewertung der Leistungen'!N218))</f>
        <v/>
      </c>
      <c r="N208" t="str">
        <f>IF(J208="Nein","",IF($H208="","",'3a. Bewertung der Leistungen'!O218))</f>
        <v/>
      </c>
      <c r="O208" t="str">
        <f>IF(J208="Nein","",IF($H208="","",'3a. Bewertung der Leistungen'!P218))</f>
        <v/>
      </c>
      <c r="P208" t="str">
        <f>IF(J208="Nein","",IF($H208="","",'3a. Bewertung der Leistungen'!Q218))</f>
        <v/>
      </c>
      <c r="Q208" t="str">
        <f>IF(J208="Nein","",IF($H208="","",'3a. Bewertung der Leistungen'!R218))</f>
        <v/>
      </c>
      <c r="R208" t="str">
        <f>IF(J208="Nein","",IF($H208="","",'3a. Bewertung der Leistungen'!S218))</f>
        <v/>
      </c>
      <c r="S208" t="str">
        <f>IF(J208="Nein","",IF($H208="","",'3a. Bewertung der Leistungen'!T218))</f>
        <v/>
      </c>
      <c r="T208" t="str">
        <f>IF(J208="Nein","",IF($H208="","",'3a. Bewertung der Leistungen'!U218))</f>
        <v/>
      </c>
      <c r="U208" t="str">
        <f>IF(J208="Nein","",IF($H208="","",'3a. Bewertung der Leistungen'!V218))</f>
        <v/>
      </c>
      <c r="V208" t="str">
        <f>IF(J208="Nein","",IF($H208="","",'3a. Bewertung der Leistungen'!X218))</f>
        <v/>
      </c>
      <c r="W208" t="str">
        <f>IF($H208="","",'3a. Bewertung der Leistungen'!Z218)</f>
        <v/>
      </c>
      <c r="Y208" t="str">
        <f>IF('3b. Individualkosten'!L214="","",'3b. Individualkosten'!L214)</f>
        <v/>
      </c>
      <c r="Z208" s="32" t="str">
        <f>IF('3b. Individualkosten'!M214="","",'3b. Individualkosten'!M214)</f>
        <v/>
      </c>
      <c r="AA208" s="33" t="str">
        <f>IF('3b. Individualkosten'!N214="","",'3b. Individualkosten'!N214)</f>
        <v/>
      </c>
      <c r="AB208" s="33" t="str">
        <f>IF('3b. Individualkosten'!O214="","",'3b. Individualkosten'!O214)</f>
        <v/>
      </c>
      <c r="AC208" s="32">
        <f>IF('3b. Individualkosten'!P214="","",'3b. Individualkosten'!P214)</f>
        <v>0</v>
      </c>
      <c r="AD208" s="32">
        <f>IF('3b. Individualkosten'!Q214="","",'3b. Individualkosten'!Q214)</f>
        <v>0</v>
      </c>
      <c r="AE208" s="32" t="str">
        <f>IF('3b. Individualkosten'!R214="","",'3b. Individualkosten'!R214)</f>
        <v/>
      </c>
      <c r="AF208" s="32">
        <f>IF('3b. Individualkosten'!S214="","",'3b. Individualkosten'!S214)</f>
        <v>0</v>
      </c>
      <c r="AG208" s="32" t="str">
        <f>IF('3b. Individualkosten'!T214="","",'3b. Individualkosten'!T214)</f>
        <v/>
      </c>
      <c r="AH208" s="32">
        <f>IF('3b. Individualkosten'!U214="","",'3b. Individualkosten'!U214)</f>
        <v>0</v>
      </c>
      <c r="AI208" s="32" t="str">
        <f>IF('3b. Individualkosten'!V214="","",'3b. Individualkosten'!V214)</f>
        <v/>
      </c>
      <c r="AJ208" s="32">
        <f>IF('3b. Individualkosten'!W214="","",'3b. Individualkosten'!W214)</f>
        <v>0</v>
      </c>
      <c r="AK208" s="32">
        <f>IF('3b. Individualkosten'!X214="","",'3b. Individualkosten'!X214)</f>
        <v>0</v>
      </c>
      <c r="AL208" s="32" t="str">
        <f>IF('3b. Individualkosten'!Y214="","",'3b. Individualkosten'!Y214)</f>
        <v/>
      </c>
      <c r="AM208" s="32" t="str">
        <f>IF('3b. Individualkosten'!Z214="","",'3b. Individualkosten'!Z214)</f>
        <v/>
      </c>
      <c r="AN208" s="32" t="str">
        <f>IF('3b. Individualkosten'!AB214="","",'3b. Individualkosten'!AB214)</f>
        <v/>
      </c>
      <c r="AP208" s="34" t="str">
        <f>IF('4.2 Mitnutzungsquote'!K215="","",'4.2 Mitnutzungsquote'!M215)</f>
        <v/>
      </c>
      <c r="AQ208" s="34" t="str">
        <f>IF('4.2 Mitnutzungsquote'!$K215="","",'4.2 Mitnutzungsquote'!N215)</f>
        <v/>
      </c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X208" t="str">
        <f>IF('5. Bündelung zu Paketen'!$H234="","",IF('5. Bündelung zu Paketen'!$E$9="Nein","Ohne Paket",'5. Bündelung zu Paketen'!M234))</f>
        <v/>
      </c>
      <c r="BY208" t="str">
        <f>IF('5. Bündelung zu Paketen'!$H234="","",'5. Bündelung zu Paketen'!N234)</f>
        <v/>
      </c>
      <c r="BZ208" t="str">
        <f>IF('5. Bündelung zu Paketen'!P234="","",'5. Bündelung zu Paketen'!P234)</f>
        <v/>
      </c>
      <c r="CB208" s="34" t="str">
        <f t="shared" si="6"/>
        <v/>
      </c>
      <c r="CC208" s="38" t="str">
        <f t="shared" si="7"/>
        <v/>
      </c>
    </row>
    <row r="209" spans="1:81" x14ac:dyDescent="0.3">
      <c r="A209">
        <v>202</v>
      </c>
      <c r="B209" t="str">
        <f>IF('2. Erfassung der Leistungen'!B213="","",'2. Erfassung der Leistungen'!B213)</f>
        <v/>
      </c>
      <c r="C209" t="str">
        <f>IF('2. Erfassung der Leistungen'!C213="","",'2. Erfassung der Leistungen'!C213)</f>
        <v/>
      </c>
      <c r="D209" t="str">
        <f>IF('2. Erfassung der Leistungen'!E213="","",'2. Erfassung der Leistungen'!E213)</f>
        <v/>
      </c>
      <c r="E209" t="str">
        <f>IF('2. Erfassung der Leistungen'!F213="","",'2. Erfassung der Leistungen'!F213)</f>
        <v/>
      </c>
      <c r="F209" t="str">
        <f>IF('2. Erfassung der Leistungen'!G213="","",'2. Erfassung der Leistungen'!G213)</f>
        <v/>
      </c>
      <c r="G209" t="str">
        <f>IF('2. Erfassung der Leistungen'!H213="","",'2. Erfassung der Leistungen'!H213)</f>
        <v/>
      </c>
      <c r="H209" t="str">
        <f>IF(D209="","",IF('2. Erfassung der Leistungen'!I213="","",'2. Erfassung der Leistungen'!I213))</f>
        <v/>
      </c>
      <c r="J209" t="str">
        <f>IF($H209="","",'3a. Bewertung der Leistungen'!J219)</f>
        <v/>
      </c>
      <c r="K209" t="str">
        <f>IF(J209="Nein","",IF($H209="","",'3a. Bewertung der Leistungen'!L219))</f>
        <v/>
      </c>
      <c r="L209" t="str">
        <f>IF(J209="Nein","",IF($H209="","",'3a. Bewertung der Leistungen'!M219))</f>
        <v/>
      </c>
      <c r="M209" t="str">
        <f>IF(J209="Nein","",IF($H209="","",'3a. Bewertung der Leistungen'!N219))</f>
        <v/>
      </c>
      <c r="N209" t="str">
        <f>IF(J209="Nein","",IF($H209="","",'3a. Bewertung der Leistungen'!O219))</f>
        <v/>
      </c>
      <c r="O209" t="str">
        <f>IF(J209="Nein","",IF($H209="","",'3a. Bewertung der Leistungen'!P219))</f>
        <v/>
      </c>
      <c r="P209" t="str">
        <f>IF(J209="Nein","",IF($H209="","",'3a. Bewertung der Leistungen'!Q219))</f>
        <v/>
      </c>
      <c r="Q209" t="str">
        <f>IF(J209="Nein","",IF($H209="","",'3a. Bewertung der Leistungen'!R219))</f>
        <v/>
      </c>
      <c r="R209" t="str">
        <f>IF(J209="Nein","",IF($H209="","",'3a. Bewertung der Leistungen'!S219))</f>
        <v/>
      </c>
      <c r="S209" t="str">
        <f>IF(J209="Nein","",IF($H209="","",'3a. Bewertung der Leistungen'!T219))</f>
        <v/>
      </c>
      <c r="T209" t="str">
        <f>IF(J209="Nein","",IF($H209="","",'3a. Bewertung der Leistungen'!U219))</f>
        <v/>
      </c>
      <c r="U209" t="str">
        <f>IF(J209="Nein","",IF($H209="","",'3a. Bewertung der Leistungen'!V219))</f>
        <v/>
      </c>
      <c r="V209" t="str">
        <f>IF(J209="Nein","",IF($H209="","",'3a. Bewertung der Leistungen'!X219))</f>
        <v/>
      </c>
      <c r="W209" t="str">
        <f>IF($H209="","",'3a. Bewertung der Leistungen'!Z219)</f>
        <v/>
      </c>
      <c r="Y209" t="str">
        <f>IF('3b. Individualkosten'!L215="","",'3b. Individualkosten'!L215)</f>
        <v/>
      </c>
      <c r="Z209" s="32" t="str">
        <f>IF('3b. Individualkosten'!M215="","",'3b. Individualkosten'!M215)</f>
        <v/>
      </c>
      <c r="AA209" s="33" t="str">
        <f>IF('3b. Individualkosten'!N215="","",'3b. Individualkosten'!N215)</f>
        <v/>
      </c>
      <c r="AB209" s="33" t="str">
        <f>IF('3b. Individualkosten'!O215="","",'3b. Individualkosten'!O215)</f>
        <v/>
      </c>
      <c r="AC209" s="32">
        <f>IF('3b. Individualkosten'!P215="","",'3b. Individualkosten'!P215)</f>
        <v>0</v>
      </c>
      <c r="AD209" s="32">
        <f>IF('3b. Individualkosten'!Q215="","",'3b. Individualkosten'!Q215)</f>
        <v>0</v>
      </c>
      <c r="AE209" s="32" t="str">
        <f>IF('3b. Individualkosten'!R215="","",'3b. Individualkosten'!R215)</f>
        <v/>
      </c>
      <c r="AF209" s="32">
        <f>IF('3b. Individualkosten'!S215="","",'3b. Individualkosten'!S215)</f>
        <v>0</v>
      </c>
      <c r="AG209" s="32" t="str">
        <f>IF('3b. Individualkosten'!T215="","",'3b. Individualkosten'!T215)</f>
        <v/>
      </c>
      <c r="AH209" s="32">
        <f>IF('3b. Individualkosten'!U215="","",'3b. Individualkosten'!U215)</f>
        <v>0</v>
      </c>
      <c r="AI209" s="32" t="str">
        <f>IF('3b. Individualkosten'!V215="","",'3b. Individualkosten'!V215)</f>
        <v/>
      </c>
      <c r="AJ209" s="32">
        <f>IF('3b. Individualkosten'!W215="","",'3b. Individualkosten'!W215)</f>
        <v>0</v>
      </c>
      <c r="AK209" s="32">
        <f>IF('3b. Individualkosten'!X215="","",'3b. Individualkosten'!X215)</f>
        <v>0</v>
      </c>
      <c r="AL209" s="32" t="str">
        <f>IF('3b. Individualkosten'!Y215="","",'3b. Individualkosten'!Y215)</f>
        <v/>
      </c>
      <c r="AM209" s="32" t="str">
        <f>IF('3b. Individualkosten'!Z215="","",'3b. Individualkosten'!Z215)</f>
        <v/>
      </c>
      <c r="AN209" s="32" t="str">
        <f>IF('3b. Individualkosten'!AB215="","",'3b. Individualkosten'!AB215)</f>
        <v/>
      </c>
      <c r="AP209" s="34" t="str">
        <f>IF('4.2 Mitnutzungsquote'!K216="","",'4.2 Mitnutzungsquote'!M216)</f>
        <v/>
      </c>
      <c r="AQ209" s="34" t="str">
        <f>IF('4.2 Mitnutzungsquote'!$K216="","",'4.2 Mitnutzungsquote'!N216)</f>
        <v/>
      </c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X209" t="str">
        <f>IF('5. Bündelung zu Paketen'!$H235="","",IF('5. Bündelung zu Paketen'!$E$9="Nein","Ohne Paket",'5. Bündelung zu Paketen'!M235))</f>
        <v/>
      </c>
      <c r="BY209" t="str">
        <f>IF('5. Bündelung zu Paketen'!$H235="","",'5. Bündelung zu Paketen'!N235)</f>
        <v/>
      </c>
      <c r="BZ209" t="str">
        <f>IF('5. Bündelung zu Paketen'!P235="","",'5. Bündelung zu Paketen'!P235)</f>
        <v/>
      </c>
      <c r="CB209" s="34" t="str">
        <f t="shared" si="6"/>
        <v/>
      </c>
      <c r="CC209" s="38" t="str">
        <f t="shared" si="7"/>
        <v/>
      </c>
    </row>
    <row r="210" spans="1:81" x14ac:dyDescent="0.3">
      <c r="A210">
        <v>203</v>
      </c>
      <c r="B210" t="str">
        <f>IF('2. Erfassung der Leistungen'!B214="","",'2. Erfassung der Leistungen'!B214)</f>
        <v/>
      </c>
      <c r="C210" t="str">
        <f>IF('2. Erfassung der Leistungen'!C214="","",'2. Erfassung der Leistungen'!C214)</f>
        <v/>
      </c>
      <c r="D210" t="str">
        <f>IF('2. Erfassung der Leistungen'!E214="","",'2. Erfassung der Leistungen'!E214)</f>
        <v/>
      </c>
      <c r="E210" t="str">
        <f>IF('2. Erfassung der Leistungen'!F214="","",'2. Erfassung der Leistungen'!F214)</f>
        <v/>
      </c>
      <c r="F210" t="str">
        <f>IF('2. Erfassung der Leistungen'!G214="","",'2. Erfassung der Leistungen'!G214)</f>
        <v/>
      </c>
      <c r="G210" t="str">
        <f>IF('2. Erfassung der Leistungen'!H214="","",'2. Erfassung der Leistungen'!H214)</f>
        <v/>
      </c>
      <c r="H210" t="str">
        <f>IF(D210="","",IF('2. Erfassung der Leistungen'!I214="","",'2. Erfassung der Leistungen'!I214))</f>
        <v/>
      </c>
      <c r="J210" t="str">
        <f>IF($H210="","",'3a. Bewertung der Leistungen'!J220)</f>
        <v/>
      </c>
      <c r="K210" t="str">
        <f>IF(J210="Nein","",IF($H210="","",'3a. Bewertung der Leistungen'!L220))</f>
        <v/>
      </c>
      <c r="L210" t="str">
        <f>IF(J210="Nein","",IF($H210="","",'3a. Bewertung der Leistungen'!M220))</f>
        <v/>
      </c>
      <c r="M210" t="str">
        <f>IF(J210="Nein","",IF($H210="","",'3a. Bewertung der Leistungen'!N220))</f>
        <v/>
      </c>
      <c r="N210" t="str">
        <f>IF(J210="Nein","",IF($H210="","",'3a. Bewertung der Leistungen'!O220))</f>
        <v/>
      </c>
      <c r="O210" t="str">
        <f>IF(J210="Nein","",IF($H210="","",'3a. Bewertung der Leistungen'!P220))</f>
        <v/>
      </c>
      <c r="P210" t="str">
        <f>IF(J210="Nein","",IF($H210="","",'3a. Bewertung der Leistungen'!Q220))</f>
        <v/>
      </c>
      <c r="Q210" t="str">
        <f>IF(J210="Nein","",IF($H210="","",'3a. Bewertung der Leistungen'!R220))</f>
        <v/>
      </c>
      <c r="R210" t="str">
        <f>IF(J210="Nein","",IF($H210="","",'3a. Bewertung der Leistungen'!S220))</f>
        <v/>
      </c>
      <c r="S210" t="str">
        <f>IF(J210="Nein","",IF($H210="","",'3a. Bewertung der Leistungen'!T220))</f>
        <v/>
      </c>
      <c r="T210" t="str">
        <f>IF(J210="Nein","",IF($H210="","",'3a. Bewertung der Leistungen'!U220))</f>
        <v/>
      </c>
      <c r="U210" t="str">
        <f>IF(J210="Nein","",IF($H210="","",'3a. Bewertung der Leistungen'!V220))</f>
        <v/>
      </c>
      <c r="V210" t="str">
        <f>IF(J210="Nein","",IF($H210="","",'3a. Bewertung der Leistungen'!X220))</f>
        <v/>
      </c>
      <c r="W210" t="str">
        <f>IF($H210="","",'3a. Bewertung der Leistungen'!Z220)</f>
        <v/>
      </c>
      <c r="Y210" t="str">
        <f>IF('3b. Individualkosten'!L216="","",'3b. Individualkosten'!L216)</f>
        <v/>
      </c>
      <c r="Z210" s="32" t="str">
        <f>IF('3b. Individualkosten'!M216="","",'3b. Individualkosten'!M216)</f>
        <v/>
      </c>
      <c r="AA210" s="33" t="str">
        <f>IF('3b. Individualkosten'!N216="","",'3b. Individualkosten'!N216)</f>
        <v/>
      </c>
      <c r="AB210" s="33" t="str">
        <f>IF('3b. Individualkosten'!O216="","",'3b. Individualkosten'!O216)</f>
        <v/>
      </c>
      <c r="AC210" s="32">
        <f>IF('3b. Individualkosten'!P216="","",'3b. Individualkosten'!P216)</f>
        <v>0</v>
      </c>
      <c r="AD210" s="32">
        <f>IF('3b. Individualkosten'!Q216="","",'3b. Individualkosten'!Q216)</f>
        <v>0</v>
      </c>
      <c r="AE210" s="32" t="str">
        <f>IF('3b. Individualkosten'!R216="","",'3b. Individualkosten'!R216)</f>
        <v/>
      </c>
      <c r="AF210" s="32">
        <f>IF('3b. Individualkosten'!S216="","",'3b. Individualkosten'!S216)</f>
        <v>0</v>
      </c>
      <c r="AG210" s="32" t="str">
        <f>IF('3b. Individualkosten'!T216="","",'3b. Individualkosten'!T216)</f>
        <v/>
      </c>
      <c r="AH210" s="32">
        <f>IF('3b. Individualkosten'!U216="","",'3b. Individualkosten'!U216)</f>
        <v>0</v>
      </c>
      <c r="AI210" s="32" t="str">
        <f>IF('3b. Individualkosten'!V216="","",'3b. Individualkosten'!V216)</f>
        <v/>
      </c>
      <c r="AJ210" s="32">
        <f>IF('3b. Individualkosten'!W216="","",'3b. Individualkosten'!W216)</f>
        <v>0</v>
      </c>
      <c r="AK210" s="32">
        <f>IF('3b. Individualkosten'!X216="","",'3b. Individualkosten'!X216)</f>
        <v>0</v>
      </c>
      <c r="AL210" s="32" t="str">
        <f>IF('3b. Individualkosten'!Y216="","",'3b. Individualkosten'!Y216)</f>
        <v/>
      </c>
      <c r="AM210" s="32" t="str">
        <f>IF('3b. Individualkosten'!Z216="","",'3b. Individualkosten'!Z216)</f>
        <v/>
      </c>
      <c r="AN210" s="32" t="str">
        <f>IF('3b. Individualkosten'!AB216="","",'3b. Individualkosten'!AB216)</f>
        <v/>
      </c>
      <c r="AP210" s="34" t="str">
        <f>IF('4.2 Mitnutzungsquote'!K217="","",'4.2 Mitnutzungsquote'!M217)</f>
        <v/>
      </c>
      <c r="AQ210" s="34" t="str">
        <f>IF('4.2 Mitnutzungsquote'!$K217="","",'4.2 Mitnutzungsquote'!N217)</f>
        <v/>
      </c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X210" t="str">
        <f>IF('5. Bündelung zu Paketen'!$H236="","",IF('5. Bündelung zu Paketen'!$E$9="Nein","Ohne Paket",'5. Bündelung zu Paketen'!M236))</f>
        <v/>
      </c>
      <c r="BY210" t="str">
        <f>IF('5. Bündelung zu Paketen'!$H236="","",'5. Bündelung zu Paketen'!N236)</f>
        <v/>
      </c>
      <c r="BZ210" t="str">
        <f>IF('5. Bündelung zu Paketen'!P236="","",'5. Bündelung zu Paketen'!P236)</f>
        <v/>
      </c>
      <c r="CB210" s="34" t="str">
        <f t="shared" si="6"/>
        <v/>
      </c>
      <c r="CC210" s="38" t="str">
        <f t="shared" si="7"/>
        <v/>
      </c>
    </row>
    <row r="211" spans="1:81" x14ac:dyDescent="0.3">
      <c r="A211">
        <v>204</v>
      </c>
      <c r="B211" t="str">
        <f>IF('2. Erfassung der Leistungen'!B215="","",'2. Erfassung der Leistungen'!B215)</f>
        <v/>
      </c>
      <c r="C211" t="str">
        <f>IF('2. Erfassung der Leistungen'!C215="","",'2. Erfassung der Leistungen'!C215)</f>
        <v/>
      </c>
      <c r="D211" t="str">
        <f>IF('2. Erfassung der Leistungen'!E215="","",'2. Erfassung der Leistungen'!E215)</f>
        <v/>
      </c>
      <c r="E211" t="str">
        <f>IF('2. Erfassung der Leistungen'!F215="","",'2. Erfassung der Leistungen'!F215)</f>
        <v/>
      </c>
      <c r="F211" t="str">
        <f>IF('2. Erfassung der Leistungen'!G215="","",'2. Erfassung der Leistungen'!G215)</f>
        <v/>
      </c>
      <c r="G211" t="str">
        <f>IF('2. Erfassung der Leistungen'!H215="","",'2. Erfassung der Leistungen'!H215)</f>
        <v/>
      </c>
      <c r="H211" t="str">
        <f>IF(D211="","",IF('2. Erfassung der Leistungen'!I215="","",'2. Erfassung der Leistungen'!I215))</f>
        <v/>
      </c>
      <c r="J211" t="str">
        <f>IF($H211="","",'3a. Bewertung der Leistungen'!J221)</f>
        <v/>
      </c>
      <c r="K211" t="str">
        <f>IF(J211="Nein","",IF($H211="","",'3a. Bewertung der Leistungen'!L221))</f>
        <v/>
      </c>
      <c r="L211" t="str">
        <f>IF(J211="Nein","",IF($H211="","",'3a. Bewertung der Leistungen'!M221))</f>
        <v/>
      </c>
      <c r="M211" t="str">
        <f>IF(J211="Nein","",IF($H211="","",'3a. Bewertung der Leistungen'!N221))</f>
        <v/>
      </c>
      <c r="N211" t="str">
        <f>IF(J211="Nein","",IF($H211="","",'3a. Bewertung der Leistungen'!O221))</f>
        <v/>
      </c>
      <c r="O211" t="str">
        <f>IF(J211="Nein","",IF($H211="","",'3a. Bewertung der Leistungen'!P221))</f>
        <v/>
      </c>
      <c r="P211" t="str">
        <f>IF(J211="Nein","",IF($H211="","",'3a. Bewertung der Leistungen'!Q221))</f>
        <v/>
      </c>
      <c r="Q211" t="str">
        <f>IF(J211="Nein","",IF($H211="","",'3a. Bewertung der Leistungen'!R221))</f>
        <v/>
      </c>
      <c r="R211" t="str">
        <f>IF(J211="Nein","",IF($H211="","",'3a. Bewertung der Leistungen'!S221))</f>
        <v/>
      </c>
      <c r="S211" t="str">
        <f>IF(J211="Nein","",IF($H211="","",'3a. Bewertung der Leistungen'!T221))</f>
        <v/>
      </c>
      <c r="T211" t="str">
        <f>IF(J211="Nein","",IF($H211="","",'3a. Bewertung der Leistungen'!U221))</f>
        <v/>
      </c>
      <c r="U211" t="str">
        <f>IF(J211="Nein","",IF($H211="","",'3a. Bewertung der Leistungen'!V221))</f>
        <v/>
      </c>
      <c r="V211" t="str">
        <f>IF(J211="Nein","",IF($H211="","",'3a. Bewertung der Leistungen'!X221))</f>
        <v/>
      </c>
      <c r="W211" t="str">
        <f>IF($H211="","",'3a. Bewertung der Leistungen'!Z221)</f>
        <v/>
      </c>
      <c r="Y211" t="str">
        <f>IF('3b. Individualkosten'!L217="","",'3b. Individualkosten'!L217)</f>
        <v/>
      </c>
      <c r="Z211" s="32" t="str">
        <f>IF('3b. Individualkosten'!M217="","",'3b. Individualkosten'!M217)</f>
        <v/>
      </c>
      <c r="AA211" s="33" t="str">
        <f>IF('3b. Individualkosten'!N217="","",'3b. Individualkosten'!N217)</f>
        <v/>
      </c>
      <c r="AB211" s="33" t="str">
        <f>IF('3b. Individualkosten'!O217="","",'3b. Individualkosten'!O217)</f>
        <v/>
      </c>
      <c r="AC211" s="32">
        <f>IF('3b. Individualkosten'!P217="","",'3b. Individualkosten'!P217)</f>
        <v>0</v>
      </c>
      <c r="AD211" s="32">
        <f>IF('3b. Individualkosten'!Q217="","",'3b. Individualkosten'!Q217)</f>
        <v>0</v>
      </c>
      <c r="AE211" s="32" t="str">
        <f>IF('3b. Individualkosten'!R217="","",'3b. Individualkosten'!R217)</f>
        <v/>
      </c>
      <c r="AF211" s="32">
        <f>IF('3b. Individualkosten'!S217="","",'3b. Individualkosten'!S217)</f>
        <v>0</v>
      </c>
      <c r="AG211" s="32" t="str">
        <f>IF('3b. Individualkosten'!T217="","",'3b. Individualkosten'!T217)</f>
        <v/>
      </c>
      <c r="AH211" s="32">
        <f>IF('3b. Individualkosten'!U217="","",'3b. Individualkosten'!U217)</f>
        <v>0</v>
      </c>
      <c r="AI211" s="32" t="str">
        <f>IF('3b. Individualkosten'!V217="","",'3b. Individualkosten'!V217)</f>
        <v/>
      </c>
      <c r="AJ211" s="32">
        <f>IF('3b. Individualkosten'!W217="","",'3b. Individualkosten'!W217)</f>
        <v>0</v>
      </c>
      <c r="AK211" s="32">
        <f>IF('3b. Individualkosten'!X217="","",'3b. Individualkosten'!X217)</f>
        <v>0</v>
      </c>
      <c r="AL211" s="32" t="str">
        <f>IF('3b. Individualkosten'!Y217="","",'3b. Individualkosten'!Y217)</f>
        <v/>
      </c>
      <c r="AM211" s="32" t="str">
        <f>IF('3b. Individualkosten'!Z217="","",'3b. Individualkosten'!Z217)</f>
        <v/>
      </c>
      <c r="AN211" s="32" t="str">
        <f>IF('3b. Individualkosten'!AB217="","",'3b. Individualkosten'!AB217)</f>
        <v/>
      </c>
      <c r="AP211" s="34" t="str">
        <f>IF('4.2 Mitnutzungsquote'!K218="","",'4.2 Mitnutzungsquote'!M218)</f>
        <v/>
      </c>
      <c r="AQ211" s="34" t="str">
        <f>IF('4.2 Mitnutzungsquote'!$K218="","",'4.2 Mitnutzungsquote'!N218)</f>
        <v/>
      </c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X211" t="str">
        <f>IF('5. Bündelung zu Paketen'!$H237="","",IF('5. Bündelung zu Paketen'!$E$9="Nein","Ohne Paket",'5. Bündelung zu Paketen'!M237))</f>
        <v/>
      </c>
      <c r="BY211" t="str">
        <f>IF('5. Bündelung zu Paketen'!$H237="","",'5. Bündelung zu Paketen'!N237)</f>
        <v/>
      </c>
      <c r="BZ211" t="str">
        <f>IF('5. Bündelung zu Paketen'!P237="","",'5. Bündelung zu Paketen'!P237)</f>
        <v/>
      </c>
      <c r="CB211" s="34" t="str">
        <f t="shared" si="6"/>
        <v/>
      </c>
      <c r="CC211" s="38" t="str">
        <f t="shared" si="7"/>
        <v/>
      </c>
    </row>
    <row r="212" spans="1:81" x14ac:dyDescent="0.3">
      <c r="A212">
        <v>205</v>
      </c>
      <c r="B212" t="str">
        <f>IF('2. Erfassung der Leistungen'!B216="","",'2. Erfassung der Leistungen'!B216)</f>
        <v/>
      </c>
      <c r="C212" t="str">
        <f>IF('2. Erfassung der Leistungen'!C216="","",'2. Erfassung der Leistungen'!C216)</f>
        <v/>
      </c>
      <c r="D212" t="str">
        <f>IF('2. Erfassung der Leistungen'!E216="","",'2. Erfassung der Leistungen'!E216)</f>
        <v/>
      </c>
      <c r="E212" t="str">
        <f>IF('2. Erfassung der Leistungen'!F216="","",'2. Erfassung der Leistungen'!F216)</f>
        <v/>
      </c>
      <c r="F212" t="str">
        <f>IF('2. Erfassung der Leistungen'!G216="","",'2. Erfassung der Leistungen'!G216)</f>
        <v/>
      </c>
      <c r="G212" t="str">
        <f>IF('2. Erfassung der Leistungen'!H216="","",'2. Erfassung der Leistungen'!H216)</f>
        <v/>
      </c>
      <c r="H212" t="str">
        <f>IF(D212="","",IF('2. Erfassung der Leistungen'!I216="","",'2. Erfassung der Leistungen'!I216))</f>
        <v/>
      </c>
      <c r="J212" t="str">
        <f>IF($H212="","",'3a. Bewertung der Leistungen'!J222)</f>
        <v/>
      </c>
      <c r="K212" t="str">
        <f>IF(J212="Nein","",IF($H212="","",'3a. Bewertung der Leistungen'!L222))</f>
        <v/>
      </c>
      <c r="L212" t="str">
        <f>IF(J212="Nein","",IF($H212="","",'3a. Bewertung der Leistungen'!M222))</f>
        <v/>
      </c>
      <c r="M212" t="str">
        <f>IF(J212="Nein","",IF($H212="","",'3a. Bewertung der Leistungen'!N222))</f>
        <v/>
      </c>
      <c r="N212" t="str">
        <f>IF(J212="Nein","",IF($H212="","",'3a. Bewertung der Leistungen'!O222))</f>
        <v/>
      </c>
      <c r="O212" t="str">
        <f>IF(J212="Nein","",IF($H212="","",'3a. Bewertung der Leistungen'!P222))</f>
        <v/>
      </c>
      <c r="P212" t="str">
        <f>IF(J212="Nein","",IF($H212="","",'3a. Bewertung der Leistungen'!Q222))</f>
        <v/>
      </c>
      <c r="Q212" t="str">
        <f>IF(J212="Nein","",IF($H212="","",'3a. Bewertung der Leistungen'!R222))</f>
        <v/>
      </c>
      <c r="R212" t="str">
        <f>IF(J212="Nein","",IF($H212="","",'3a. Bewertung der Leistungen'!S222))</f>
        <v/>
      </c>
      <c r="S212" t="str">
        <f>IF(J212="Nein","",IF($H212="","",'3a. Bewertung der Leistungen'!T222))</f>
        <v/>
      </c>
      <c r="T212" t="str">
        <f>IF(J212="Nein","",IF($H212="","",'3a. Bewertung der Leistungen'!U222))</f>
        <v/>
      </c>
      <c r="U212" t="str">
        <f>IF(J212="Nein","",IF($H212="","",'3a. Bewertung der Leistungen'!V222))</f>
        <v/>
      </c>
      <c r="V212" t="str">
        <f>IF(J212="Nein","",IF($H212="","",'3a. Bewertung der Leistungen'!X222))</f>
        <v/>
      </c>
      <c r="W212" t="str">
        <f>IF($H212="","",'3a. Bewertung der Leistungen'!Z222)</f>
        <v/>
      </c>
      <c r="Y212" t="str">
        <f>IF('3b. Individualkosten'!L218="","",'3b. Individualkosten'!L218)</f>
        <v/>
      </c>
      <c r="Z212" s="32" t="str">
        <f>IF('3b. Individualkosten'!M218="","",'3b. Individualkosten'!M218)</f>
        <v/>
      </c>
      <c r="AA212" s="33" t="str">
        <f>IF('3b. Individualkosten'!N218="","",'3b. Individualkosten'!N218)</f>
        <v/>
      </c>
      <c r="AB212" s="33" t="str">
        <f>IF('3b. Individualkosten'!O218="","",'3b. Individualkosten'!O218)</f>
        <v/>
      </c>
      <c r="AC212" s="32">
        <f>IF('3b. Individualkosten'!P218="","",'3b. Individualkosten'!P218)</f>
        <v>0</v>
      </c>
      <c r="AD212" s="32">
        <f>IF('3b. Individualkosten'!Q218="","",'3b. Individualkosten'!Q218)</f>
        <v>0</v>
      </c>
      <c r="AE212" s="32" t="str">
        <f>IF('3b. Individualkosten'!R218="","",'3b. Individualkosten'!R218)</f>
        <v/>
      </c>
      <c r="AF212" s="32">
        <f>IF('3b. Individualkosten'!S218="","",'3b. Individualkosten'!S218)</f>
        <v>0</v>
      </c>
      <c r="AG212" s="32" t="str">
        <f>IF('3b. Individualkosten'!T218="","",'3b. Individualkosten'!T218)</f>
        <v/>
      </c>
      <c r="AH212" s="32">
        <f>IF('3b. Individualkosten'!U218="","",'3b. Individualkosten'!U218)</f>
        <v>0</v>
      </c>
      <c r="AI212" s="32" t="str">
        <f>IF('3b. Individualkosten'!V218="","",'3b. Individualkosten'!V218)</f>
        <v/>
      </c>
      <c r="AJ212" s="32">
        <f>IF('3b. Individualkosten'!W218="","",'3b. Individualkosten'!W218)</f>
        <v>0</v>
      </c>
      <c r="AK212" s="32">
        <f>IF('3b. Individualkosten'!X218="","",'3b. Individualkosten'!X218)</f>
        <v>0</v>
      </c>
      <c r="AL212" s="32" t="str">
        <f>IF('3b. Individualkosten'!Y218="","",'3b. Individualkosten'!Y218)</f>
        <v/>
      </c>
      <c r="AM212" s="32" t="str">
        <f>IF('3b. Individualkosten'!Z218="","",'3b. Individualkosten'!Z218)</f>
        <v/>
      </c>
      <c r="AN212" s="32" t="str">
        <f>IF('3b. Individualkosten'!AB218="","",'3b. Individualkosten'!AB218)</f>
        <v/>
      </c>
      <c r="AP212" s="34" t="str">
        <f>IF('4.2 Mitnutzungsquote'!K219="","",'4.2 Mitnutzungsquote'!M219)</f>
        <v/>
      </c>
      <c r="AQ212" s="34" t="str">
        <f>IF('4.2 Mitnutzungsquote'!$K219="","",'4.2 Mitnutzungsquote'!N219)</f>
        <v/>
      </c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X212" t="str">
        <f>IF('5. Bündelung zu Paketen'!$H238="","",IF('5. Bündelung zu Paketen'!$E$9="Nein","Ohne Paket",'5. Bündelung zu Paketen'!M238))</f>
        <v/>
      </c>
      <c r="BY212" t="str">
        <f>IF('5. Bündelung zu Paketen'!$H238="","",'5. Bündelung zu Paketen'!N238)</f>
        <v/>
      </c>
      <c r="BZ212" t="str">
        <f>IF('5. Bündelung zu Paketen'!P238="","",'5. Bündelung zu Paketen'!P238)</f>
        <v/>
      </c>
      <c r="CB212" s="34" t="str">
        <f t="shared" si="6"/>
        <v/>
      </c>
      <c r="CC212" s="38" t="str">
        <f t="shared" si="7"/>
        <v/>
      </c>
    </row>
    <row r="213" spans="1:81" x14ac:dyDescent="0.3">
      <c r="A213">
        <v>206</v>
      </c>
      <c r="B213" t="str">
        <f>IF('2. Erfassung der Leistungen'!B217="","",'2. Erfassung der Leistungen'!B217)</f>
        <v/>
      </c>
      <c r="C213" t="str">
        <f>IF('2. Erfassung der Leistungen'!C217="","",'2. Erfassung der Leistungen'!C217)</f>
        <v/>
      </c>
      <c r="D213" t="str">
        <f>IF('2. Erfassung der Leistungen'!E217="","",'2. Erfassung der Leistungen'!E217)</f>
        <v/>
      </c>
      <c r="E213" t="str">
        <f>IF('2. Erfassung der Leistungen'!F217="","",'2. Erfassung der Leistungen'!F217)</f>
        <v/>
      </c>
      <c r="F213" t="str">
        <f>IF('2. Erfassung der Leistungen'!G217="","",'2. Erfassung der Leistungen'!G217)</f>
        <v/>
      </c>
      <c r="G213" t="str">
        <f>IF('2. Erfassung der Leistungen'!H217="","",'2. Erfassung der Leistungen'!H217)</f>
        <v/>
      </c>
      <c r="H213" t="str">
        <f>IF(D213="","",IF('2. Erfassung der Leistungen'!I217="","",'2. Erfassung der Leistungen'!I217))</f>
        <v/>
      </c>
      <c r="J213" t="str">
        <f>IF($H213="","",'3a. Bewertung der Leistungen'!J223)</f>
        <v/>
      </c>
      <c r="K213" t="str">
        <f>IF(J213="Nein","",IF($H213="","",'3a. Bewertung der Leistungen'!L223))</f>
        <v/>
      </c>
      <c r="L213" t="str">
        <f>IF(J213="Nein","",IF($H213="","",'3a. Bewertung der Leistungen'!M223))</f>
        <v/>
      </c>
      <c r="M213" t="str">
        <f>IF(J213="Nein","",IF($H213="","",'3a. Bewertung der Leistungen'!N223))</f>
        <v/>
      </c>
      <c r="N213" t="str">
        <f>IF(J213="Nein","",IF($H213="","",'3a. Bewertung der Leistungen'!O223))</f>
        <v/>
      </c>
      <c r="O213" t="str">
        <f>IF(J213="Nein","",IF($H213="","",'3a. Bewertung der Leistungen'!P223))</f>
        <v/>
      </c>
      <c r="P213" t="str">
        <f>IF(J213="Nein","",IF($H213="","",'3a. Bewertung der Leistungen'!Q223))</f>
        <v/>
      </c>
      <c r="Q213" t="str">
        <f>IF(J213="Nein","",IF($H213="","",'3a. Bewertung der Leistungen'!R223))</f>
        <v/>
      </c>
      <c r="R213" t="str">
        <f>IF(J213="Nein","",IF($H213="","",'3a. Bewertung der Leistungen'!S223))</f>
        <v/>
      </c>
      <c r="S213" t="str">
        <f>IF(J213="Nein","",IF($H213="","",'3a. Bewertung der Leistungen'!T223))</f>
        <v/>
      </c>
      <c r="T213" t="str">
        <f>IF(J213="Nein","",IF($H213="","",'3a. Bewertung der Leistungen'!U223))</f>
        <v/>
      </c>
      <c r="U213" t="str">
        <f>IF(J213="Nein","",IF($H213="","",'3a. Bewertung der Leistungen'!V223))</f>
        <v/>
      </c>
      <c r="V213" t="str">
        <f>IF(J213="Nein","",IF($H213="","",'3a. Bewertung der Leistungen'!X223))</f>
        <v/>
      </c>
      <c r="W213" t="str">
        <f>IF($H213="","",'3a. Bewertung der Leistungen'!Z223)</f>
        <v/>
      </c>
      <c r="Y213" t="str">
        <f>IF('3b. Individualkosten'!L219="","",'3b. Individualkosten'!L219)</f>
        <v/>
      </c>
      <c r="Z213" s="32" t="str">
        <f>IF('3b. Individualkosten'!M219="","",'3b. Individualkosten'!M219)</f>
        <v/>
      </c>
      <c r="AA213" s="33" t="str">
        <f>IF('3b. Individualkosten'!N219="","",'3b. Individualkosten'!N219)</f>
        <v/>
      </c>
      <c r="AB213" s="33" t="str">
        <f>IF('3b. Individualkosten'!O219="","",'3b. Individualkosten'!O219)</f>
        <v/>
      </c>
      <c r="AC213" s="32">
        <f>IF('3b. Individualkosten'!P219="","",'3b. Individualkosten'!P219)</f>
        <v>0</v>
      </c>
      <c r="AD213" s="32">
        <f>IF('3b. Individualkosten'!Q219="","",'3b. Individualkosten'!Q219)</f>
        <v>0</v>
      </c>
      <c r="AE213" s="32" t="str">
        <f>IF('3b. Individualkosten'!R219="","",'3b. Individualkosten'!R219)</f>
        <v/>
      </c>
      <c r="AF213" s="32">
        <f>IF('3b. Individualkosten'!S219="","",'3b. Individualkosten'!S219)</f>
        <v>0</v>
      </c>
      <c r="AG213" s="32" t="str">
        <f>IF('3b. Individualkosten'!T219="","",'3b. Individualkosten'!T219)</f>
        <v/>
      </c>
      <c r="AH213" s="32">
        <f>IF('3b. Individualkosten'!U219="","",'3b. Individualkosten'!U219)</f>
        <v>0</v>
      </c>
      <c r="AI213" s="32" t="str">
        <f>IF('3b. Individualkosten'!V219="","",'3b. Individualkosten'!V219)</f>
        <v/>
      </c>
      <c r="AJ213" s="32">
        <f>IF('3b. Individualkosten'!W219="","",'3b. Individualkosten'!W219)</f>
        <v>0</v>
      </c>
      <c r="AK213" s="32">
        <f>IF('3b. Individualkosten'!X219="","",'3b. Individualkosten'!X219)</f>
        <v>0</v>
      </c>
      <c r="AL213" s="32" t="str">
        <f>IF('3b. Individualkosten'!Y219="","",'3b. Individualkosten'!Y219)</f>
        <v/>
      </c>
      <c r="AM213" s="32" t="str">
        <f>IF('3b. Individualkosten'!Z219="","",'3b. Individualkosten'!Z219)</f>
        <v/>
      </c>
      <c r="AN213" s="32" t="str">
        <f>IF('3b. Individualkosten'!AB219="","",'3b. Individualkosten'!AB219)</f>
        <v/>
      </c>
      <c r="AP213" s="34" t="str">
        <f>IF('4.2 Mitnutzungsquote'!K220="","",'4.2 Mitnutzungsquote'!M220)</f>
        <v/>
      </c>
      <c r="AQ213" s="34" t="str">
        <f>IF('4.2 Mitnutzungsquote'!$K220="","",'4.2 Mitnutzungsquote'!N220)</f>
        <v/>
      </c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X213" t="str">
        <f>IF('5. Bündelung zu Paketen'!$H239="","",IF('5. Bündelung zu Paketen'!$E$9="Nein","Ohne Paket",'5. Bündelung zu Paketen'!M239))</f>
        <v/>
      </c>
      <c r="BY213" t="str">
        <f>IF('5. Bündelung zu Paketen'!$H239="","",'5. Bündelung zu Paketen'!N239)</f>
        <v/>
      </c>
      <c r="BZ213" t="str">
        <f>IF('5. Bündelung zu Paketen'!P239="","",'5. Bündelung zu Paketen'!P239)</f>
        <v/>
      </c>
      <c r="CB213" s="34" t="str">
        <f t="shared" si="6"/>
        <v/>
      </c>
      <c r="CC213" s="38" t="str">
        <f t="shared" si="7"/>
        <v/>
      </c>
    </row>
    <row r="214" spans="1:81" x14ac:dyDescent="0.3">
      <c r="A214">
        <v>207</v>
      </c>
      <c r="B214" t="str">
        <f>IF('2. Erfassung der Leistungen'!B218="","",'2. Erfassung der Leistungen'!B218)</f>
        <v/>
      </c>
      <c r="C214" t="str">
        <f>IF('2. Erfassung der Leistungen'!C218="","",'2. Erfassung der Leistungen'!C218)</f>
        <v/>
      </c>
      <c r="D214" t="str">
        <f>IF('2. Erfassung der Leistungen'!E218="","",'2. Erfassung der Leistungen'!E218)</f>
        <v/>
      </c>
      <c r="E214" t="str">
        <f>IF('2. Erfassung der Leistungen'!F218="","",'2. Erfassung der Leistungen'!F218)</f>
        <v/>
      </c>
      <c r="F214" t="str">
        <f>IF('2. Erfassung der Leistungen'!G218="","",'2. Erfassung der Leistungen'!G218)</f>
        <v/>
      </c>
      <c r="G214" t="str">
        <f>IF('2. Erfassung der Leistungen'!H218="","",'2. Erfassung der Leistungen'!H218)</f>
        <v/>
      </c>
      <c r="H214" t="str">
        <f>IF(D214="","",IF('2. Erfassung der Leistungen'!I218="","",'2. Erfassung der Leistungen'!I218))</f>
        <v/>
      </c>
      <c r="J214" t="str">
        <f>IF($H214="","",'3a. Bewertung der Leistungen'!J224)</f>
        <v/>
      </c>
      <c r="K214" t="str">
        <f>IF(J214="Nein","",IF($H214="","",'3a. Bewertung der Leistungen'!L224))</f>
        <v/>
      </c>
      <c r="L214" t="str">
        <f>IF(J214="Nein","",IF($H214="","",'3a. Bewertung der Leistungen'!M224))</f>
        <v/>
      </c>
      <c r="M214" t="str">
        <f>IF(J214="Nein","",IF($H214="","",'3a. Bewertung der Leistungen'!N224))</f>
        <v/>
      </c>
      <c r="N214" t="str">
        <f>IF(J214="Nein","",IF($H214="","",'3a. Bewertung der Leistungen'!O224))</f>
        <v/>
      </c>
      <c r="O214" t="str">
        <f>IF(J214="Nein","",IF($H214="","",'3a. Bewertung der Leistungen'!P224))</f>
        <v/>
      </c>
      <c r="P214" t="str">
        <f>IF(J214="Nein","",IF($H214="","",'3a. Bewertung der Leistungen'!Q224))</f>
        <v/>
      </c>
      <c r="Q214" t="str">
        <f>IF(J214="Nein","",IF($H214="","",'3a. Bewertung der Leistungen'!R224))</f>
        <v/>
      </c>
      <c r="R214" t="str">
        <f>IF(J214="Nein","",IF($H214="","",'3a. Bewertung der Leistungen'!S224))</f>
        <v/>
      </c>
      <c r="S214" t="str">
        <f>IF(J214="Nein","",IF($H214="","",'3a. Bewertung der Leistungen'!T224))</f>
        <v/>
      </c>
      <c r="T214" t="str">
        <f>IF(J214="Nein","",IF($H214="","",'3a. Bewertung der Leistungen'!U224))</f>
        <v/>
      </c>
      <c r="U214" t="str">
        <f>IF(J214="Nein","",IF($H214="","",'3a. Bewertung der Leistungen'!V224))</f>
        <v/>
      </c>
      <c r="V214" t="str">
        <f>IF(J214="Nein","",IF($H214="","",'3a. Bewertung der Leistungen'!X224))</f>
        <v/>
      </c>
      <c r="W214" t="str">
        <f>IF($H214="","",'3a. Bewertung der Leistungen'!Z224)</f>
        <v/>
      </c>
      <c r="Y214" t="str">
        <f>IF('3b. Individualkosten'!L220="","",'3b. Individualkosten'!L220)</f>
        <v/>
      </c>
      <c r="Z214" s="32" t="str">
        <f>IF('3b. Individualkosten'!M220="","",'3b. Individualkosten'!M220)</f>
        <v/>
      </c>
      <c r="AA214" s="33" t="str">
        <f>IF('3b. Individualkosten'!N220="","",'3b. Individualkosten'!N220)</f>
        <v/>
      </c>
      <c r="AB214" s="33" t="str">
        <f>IF('3b. Individualkosten'!O220="","",'3b. Individualkosten'!O220)</f>
        <v/>
      </c>
      <c r="AC214" s="32">
        <f>IF('3b. Individualkosten'!P220="","",'3b. Individualkosten'!P220)</f>
        <v>0</v>
      </c>
      <c r="AD214" s="32">
        <f>IF('3b. Individualkosten'!Q220="","",'3b. Individualkosten'!Q220)</f>
        <v>0</v>
      </c>
      <c r="AE214" s="32" t="str">
        <f>IF('3b. Individualkosten'!R220="","",'3b. Individualkosten'!R220)</f>
        <v/>
      </c>
      <c r="AF214" s="32">
        <f>IF('3b. Individualkosten'!S220="","",'3b. Individualkosten'!S220)</f>
        <v>0</v>
      </c>
      <c r="AG214" s="32" t="str">
        <f>IF('3b. Individualkosten'!T220="","",'3b. Individualkosten'!T220)</f>
        <v/>
      </c>
      <c r="AH214" s="32">
        <f>IF('3b. Individualkosten'!U220="","",'3b. Individualkosten'!U220)</f>
        <v>0</v>
      </c>
      <c r="AI214" s="32" t="str">
        <f>IF('3b. Individualkosten'!V220="","",'3b. Individualkosten'!V220)</f>
        <v/>
      </c>
      <c r="AJ214" s="32">
        <f>IF('3b. Individualkosten'!W220="","",'3b. Individualkosten'!W220)</f>
        <v>0</v>
      </c>
      <c r="AK214" s="32">
        <f>IF('3b. Individualkosten'!X220="","",'3b. Individualkosten'!X220)</f>
        <v>0</v>
      </c>
      <c r="AL214" s="32" t="str">
        <f>IF('3b. Individualkosten'!Y220="","",'3b. Individualkosten'!Y220)</f>
        <v/>
      </c>
      <c r="AM214" s="32" t="str">
        <f>IF('3b. Individualkosten'!Z220="","",'3b. Individualkosten'!Z220)</f>
        <v/>
      </c>
      <c r="AN214" s="32" t="str">
        <f>IF('3b. Individualkosten'!AB220="","",'3b. Individualkosten'!AB220)</f>
        <v/>
      </c>
      <c r="AP214" s="34" t="str">
        <f>IF('4.2 Mitnutzungsquote'!K221="","",'4.2 Mitnutzungsquote'!M221)</f>
        <v/>
      </c>
      <c r="AQ214" s="34" t="str">
        <f>IF('4.2 Mitnutzungsquote'!$K221="","",'4.2 Mitnutzungsquote'!N221)</f>
        <v/>
      </c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X214" t="str">
        <f>IF('5. Bündelung zu Paketen'!$H240="","",IF('5. Bündelung zu Paketen'!$E$9="Nein","Ohne Paket",'5. Bündelung zu Paketen'!M240))</f>
        <v/>
      </c>
      <c r="BY214" t="str">
        <f>IF('5. Bündelung zu Paketen'!$H240="","",'5. Bündelung zu Paketen'!N240)</f>
        <v/>
      </c>
      <c r="BZ214" t="str">
        <f>IF('5. Bündelung zu Paketen'!P240="","",'5. Bündelung zu Paketen'!P240)</f>
        <v/>
      </c>
      <c r="CB214" s="34" t="str">
        <f t="shared" si="6"/>
        <v/>
      </c>
      <c r="CC214" s="38" t="str">
        <f t="shared" si="7"/>
        <v/>
      </c>
    </row>
    <row r="215" spans="1:81" x14ac:dyDescent="0.3">
      <c r="A215">
        <v>208</v>
      </c>
      <c r="B215" t="str">
        <f>IF('2. Erfassung der Leistungen'!B219="","",'2. Erfassung der Leistungen'!B219)</f>
        <v/>
      </c>
      <c r="C215" t="str">
        <f>IF('2. Erfassung der Leistungen'!C219="","",'2. Erfassung der Leistungen'!C219)</f>
        <v/>
      </c>
      <c r="D215" t="str">
        <f>IF('2. Erfassung der Leistungen'!E219="","",'2. Erfassung der Leistungen'!E219)</f>
        <v/>
      </c>
      <c r="E215" t="str">
        <f>IF('2. Erfassung der Leistungen'!F219="","",'2. Erfassung der Leistungen'!F219)</f>
        <v/>
      </c>
      <c r="F215" t="str">
        <f>IF('2. Erfassung der Leistungen'!G219="","",'2. Erfassung der Leistungen'!G219)</f>
        <v/>
      </c>
      <c r="G215" t="str">
        <f>IF('2. Erfassung der Leistungen'!H219="","",'2. Erfassung der Leistungen'!H219)</f>
        <v/>
      </c>
      <c r="H215" t="str">
        <f>IF(D215="","",IF('2. Erfassung der Leistungen'!I219="","",'2. Erfassung der Leistungen'!I219))</f>
        <v/>
      </c>
      <c r="J215" t="str">
        <f>IF($H215="","",'3a. Bewertung der Leistungen'!J225)</f>
        <v/>
      </c>
      <c r="K215" t="str">
        <f>IF(J215="Nein","",IF($H215="","",'3a. Bewertung der Leistungen'!L225))</f>
        <v/>
      </c>
      <c r="L215" t="str">
        <f>IF(J215="Nein","",IF($H215="","",'3a. Bewertung der Leistungen'!M225))</f>
        <v/>
      </c>
      <c r="M215" t="str">
        <f>IF(J215="Nein","",IF($H215="","",'3a. Bewertung der Leistungen'!N225))</f>
        <v/>
      </c>
      <c r="N215" t="str">
        <f>IF(J215="Nein","",IF($H215="","",'3a. Bewertung der Leistungen'!O225))</f>
        <v/>
      </c>
      <c r="O215" t="str">
        <f>IF(J215="Nein","",IF($H215="","",'3a. Bewertung der Leistungen'!P225))</f>
        <v/>
      </c>
      <c r="P215" t="str">
        <f>IF(J215="Nein","",IF($H215="","",'3a. Bewertung der Leistungen'!Q225))</f>
        <v/>
      </c>
      <c r="Q215" t="str">
        <f>IF(J215="Nein","",IF($H215="","",'3a. Bewertung der Leistungen'!R225))</f>
        <v/>
      </c>
      <c r="R215" t="str">
        <f>IF(J215="Nein","",IF($H215="","",'3a. Bewertung der Leistungen'!S225))</f>
        <v/>
      </c>
      <c r="S215" t="str">
        <f>IF(J215="Nein","",IF($H215="","",'3a. Bewertung der Leistungen'!T225))</f>
        <v/>
      </c>
      <c r="T215" t="str">
        <f>IF(J215="Nein","",IF($H215="","",'3a. Bewertung der Leistungen'!U225))</f>
        <v/>
      </c>
      <c r="U215" t="str">
        <f>IF(J215="Nein","",IF($H215="","",'3a. Bewertung der Leistungen'!V225))</f>
        <v/>
      </c>
      <c r="V215" t="str">
        <f>IF(J215="Nein","",IF($H215="","",'3a. Bewertung der Leistungen'!X225))</f>
        <v/>
      </c>
      <c r="W215" t="str">
        <f>IF($H215="","",'3a. Bewertung der Leistungen'!Z225)</f>
        <v/>
      </c>
      <c r="Y215" t="str">
        <f>IF('3b. Individualkosten'!L221="","",'3b. Individualkosten'!L221)</f>
        <v/>
      </c>
      <c r="Z215" s="32" t="str">
        <f>IF('3b. Individualkosten'!M221="","",'3b. Individualkosten'!M221)</f>
        <v/>
      </c>
      <c r="AA215" s="33" t="str">
        <f>IF('3b. Individualkosten'!N221="","",'3b. Individualkosten'!N221)</f>
        <v/>
      </c>
      <c r="AB215" s="33" t="str">
        <f>IF('3b. Individualkosten'!O221="","",'3b. Individualkosten'!O221)</f>
        <v/>
      </c>
      <c r="AC215" s="32">
        <f>IF('3b. Individualkosten'!P221="","",'3b. Individualkosten'!P221)</f>
        <v>0</v>
      </c>
      <c r="AD215" s="32">
        <f>IF('3b. Individualkosten'!Q221="","",'3b. Individualkosten'!Q221)</f>
        <v>0</v>
      </c>
      <c r="AE215" s="32" t="str">
        <f>IF('3b. Individualkosten'!R221="","",'3b. Individualkosten'!R221)</f>
        <v/>
      </c>
      <c r="AF215" s="32">
        <f>IF('3b. Individualkosten'!S221="","",'3b. Individualkosten'!S221)</f>
        <v>0</v>
      </c>
      <c r="AG215" s="32" t="str">
        <f>IF('3b. Individualkosten'!T221="","",'3b. Individualkosten'!T221)</f>
        <v/>
      </c>
      <c r="AH215" s="32">
        <f>IF('3b. Individualkosten'!U221="","",'3b. Individualkosten'!U221)</f>
        <v>0</v>
      </c>
      <c r="AI215" s="32" t="str">
        <f>IF('3b. Individualkosten'!V221="","",'3b. Individualkosten'!V221)</f>
        <v/>
      </c>
      <c r="AJ215" s="32">
        <f>IF('3b. Individualkosten'!W221="","",'3b. Individualkosten'!W221)</f>
        <v>0</v>
      </c>
      <c r="AK215" s="32">
        <f>IF('3b. Individualkosten'!X221="","",'3b. Individualkosten'!X221)</f>
        <v>0</v>
      </c>
      <c r="AL215" s="32" t="str">
        <f>IF('3b. Individualkosten'!Y221="","",'3b. Individualkosten'!Y221)</f>
        <v/>
      </c>
      <c r="AM215" s="32" t="str">
        <f>IF('3b. Individualkosten'!Z221="","",'3b. Individualkosten'!Z221)</f>
        <v/>
      </c>
      <c r="AN215" s="32" t="str">
        <f>IF('3b. Individualkosten'!AB221="","",'3b. Individualkosten'!AB221)</f>
        <v/>
      </c>
      <c r="AP215" s="34" t="str">
        <f>IF('4.2 Mitnutzungsquote'!K222="","",'4.2 Mitnutzungsquote'!M222)</f>
        <v/>
      </c>
      <c r="AQ215" s="34" t="str">
        <f>IF('4.2 Mitnutzungsquote'!$K222="","",'4.2 Mitnutzungsquote'!N222)</f>
        <v/>
      </c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X215" t="str">
        <f>IF('5. Bündelung zu Paketen'!$H241="","",IF('5. Bündelung zu Paketen'!$E$9="Nein","Ohne Paket",'5. Bündelung zu Paketen'!M241))</f>
        <v/>
      </c>
      <c r="BY215" t="str">
        <f>IF('5. Bündelung zu Paketen'!$H241="","",'5. Bündelung zu Paketen'!N241)</f>
        <v/>
      </c>
      <c r="BZ215" t="str">
        <f>IF('5. Bündelung zu Paketen'!P241="","",'5. Bündelung zu Paketen'!P241)</f>
        <v/>
      </c>
      <c r="CB215" s="34" t="str">
        <f t="shared" si="6"/>
        <v/>
      </c>
      <c r="CC215" s="38" t="str">
        <f t="shared" si="7"/>
        <v/>
      </c>
    </row>
    <row r="216" spans="1:81" x14ac:dyDescent="0.3">
      <c r="A216">
        <v>209</v>
      </c>
      <c r="B216" t="str">
        <f>IF('2. Erfassung der Leistungen'!B220="","",'2. Erfassung der Leistungen'!B220)</f>
        <v/>
      </c>
      <c r="C216" t="str">
        <f>IF('2. Erfassung der Leistungen'!C220="","",'2. Erfassung der Leistungen'!C220)</f>
        <v/>
      </c>
      <c r="D216" t="str">
        <f>IF('2. Erfassung der Leistungen'!E220="","",'2. Erfassung der Leistungen'!E220)</f>
        <v/>
      </c>
      <c r="E216" t="str">
        <f>IF('2. Erfassung der Leistungen'!F220="","",'2. Erfassung der Leistungen'!F220)</f>
        <v/>
      </c>
      <c r="F216" t="str">
        <f>IF('2. Erfassung der Leistungen'!G220="","",'2. Erfassung der Leistungen'!G220)</f>
        <v/>
      </c>
      <c r="G216" t="str">
        <f>IF('2. Erfassung der Leistungen'!H220="","",'2. Erfassung der Leistungen'!H220)</f>
        <v/>
      </c>
      <c r="H216" t="str">
        <f>IF(D216="","",IF('2. Erfassung der Leistungen'!I220="","",'2. Erfassung der Leistungen'!I220))</f>
        <v/>
      </c>
      <c r="J216" t="str">
        <f>IF($H216="","",'3a. Bewertung der Leistungen'!J226)</f>
        <v/>
      </c>
      <c r="K216" t="str">
        <f>IF(J216="Nein","",IF($H216="","",'3a. Bewertung der Leistungen'!L226))</f>
        <v/>
      </c>
      <c r="L216" t="str">
        <f>IF(J216="Nein","",IF($H216="","",'3a. Bewertung der Leistungen'!M226))</f>
        <v/>
      </c>
      <c r="M216" t="str">
        <f>IF(J216="Nein","",IF($H216="","",'3a. Bewertung der Leistungen'!N226))</f>
        <v/>
      </c>
      <c r="N216" t="str">
        <f>IF(J216="Nein","",IF($H216="","",'3a. Bewertung der Leistungen'!O226))</f>
        <v/>
      </c>
      <c r="O216" t="str">
        <f>IF(J216="Nein","",IF($H216="","",'3a. Bewertung der Leistungen'!P226))</f>
        <v/>
      </c>
      <c r="P216" t="str">
        <f>IF(J216="Nein","",IF($H216="","",'3a. Bewertung der Leistungen'!Q226))</f>
        <v/>
      </c>
      <c r="Q216" t="str">
        <f>IF(J216="Nein","",IF($H216="","",'3a. Bewertung der Leistungen'!R226))</f>
        <v/>
      </c>
      <c r="R216" t="str">
        <f>IF(J216="Nein","",IF($H216="","",'3a. Bewertung der Leistungen'!S226))</f>
        <v/>
      </c>
      <c r="S216" t="str">
        <f>IF(J216="Nein","",IF($H216="","",'3a. Bewertung der Leistungen'!T226))</f>
        <v/>
      </c>
      <c r="T216" t="str">
        <f>IF(J216="Nein","",IF($H216="","",'3a. Bewertung der Leistungen'!U226))</f>
        <v/>
      </c>
      <c r="U216" t="str">
        <f>IF(J216="Nein","",IF($H216="","",'3a. Bewertung der Leistungen'!V226))</f>
        <v/>
      </c>
      <c r="V216" t="str">
        <f>IF(J216="Nein","",IF($H216="","",'3a. Bewertung der Leistungen'!X226))</f>
        <v/>
      </c>
      <c r="W216" t="str">
        <f>IF($H216="","",'3a. Bewertung der Leistungen'!Z226)</f>
        <v/>
      </c>
      <c r="Y216" t="str">
        <f>IF('3b. Individualkosten'!L222="","",'3b. Individualkosten'!L222)</f>
        <v/>
      </c>
      <c r="Z216" s="32" t="str">
        <f>IF('3b. Individualkosten'!M222="","",'3b. Individualkosten'!M222)</f>
        <v/>
      </c>
      <c r="AA216" s="33" t="str">
        <f>IF('3b. Individualkosten'!N222="","",'3b. Individualkosten'!N222)</f>
        <v/>
      </c>
      <c r="AB216" s="33" t="str">
        <f>IF('3b. Individualkosten'!O222="","",'3b. Individualkosten'!O222)</f>
        <v/>
      </c>
      <c r="AC216" s="32">
        <f>IF('3b. Individualkosten'!P222="","",'3b. Individualkosten'!P222)</f>
        <v>0</v>
      </c>
      <c r="AD216" s="32">
        <f>IF('3b. Individualkosten'!Q222="","",'3b. Individualkosten'!Q222)</f>
        <v>0</v>
      </c>
      <c r="AE216" s="32" t="str">
        <f>IF('3b. Individualkosten'!R222="","",'3b. Individualkosten'!R222)</f>
        <v/>
      </c>
      <c r="AF216" s="32">
        <f>IF('3b. Individualkosten'!S222="","",'3b. Individualkosten'!S222)</f>
        <v>0</v>
      </c>
      <c r="AG216" s="32" t="str">
        <f>IF('3b. Individualkosten'!T222="","",'3b. Individualkosten'!T222)</f>
        <v/>
      </c>
      <c r="AH216" s="32">
        <f>IF('3b. Individualkosten'!U222="","",'3b. Individualkosten'!U222)</f>
        <v>0</v>
      </c>
      <c r="AI216" s="32" t="str">
        <f>IF('3b. Individualkosten'!V222="","",'3b. Individualkosten'!V222)</f>
        <v/>
      </c>
      <c r="AJ216" s="32">
        <f>IF('3b. Individualkosten'!W222="","",'3b. Individualkosten'!W222)</f>
        <v>0</v>
      </c>
      <c r="AK216" s="32">
        <f>IF('3b. Individualkosten'!X222="","",'3b. Individualkosten'!X222)</f>
        <v>0</v>
      </c>
      <c r="AL216" s="32" t="str">
        <f>IF('3b. Individualkosten'!Y222="","",'3b. Individualkosten'!Y222)</f>
        <v/>
      </c>
      <c r="AM216" s="32" t="str">
        <f>IF('3b. Individualkosten'!Z222="","",'3b. Individualkosten'!Z222)</f>
        <v/>
      </c>
      <c r="AN216" s="32" t="str">
        <f>IF('3b. Individualkosten'!AB222="","",'3b. Individualkosten'!AB222)</f>
        <v/>
      </c>
      <c r="AP216" s="34" t="str">
        <f>IF('4.2 Mitnutzungsquote'!K223="","",'4.2 Mitnutzungsquote'!M223)</f>
        <v/>
      </c>
      <c r="AQ216" s="34" t="str">
        <f>IF('4.2 Mitnutzungsquote'!$K223="","",'4.2 Mitnutzungsquote'!N223)</f>
        <v/>
      </c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X216" t="str">
        <f>IF('5. Bündelung zu Paketen'!$H242="","",IF('5. Bündelung zu Paketen'!$E$9="Nein","Ohne Paket",'5. Bündelung zu Paketen'!M242))</f>
        <v/>
      </c>
      <c r="BY216" t="str">
        <f>IF('5. Bündelung zu Paketen'!$H242="","",'5. Bündelung zu Paketen'!N242)</f>
        <v/>
      </c>
      <c r="BZ216" t="str">
        <f>IF('5. Bündelung zu Paketen'!P242="","",'5. Bündelung zu Paketen'!P242)</f>
        <v/>
      </c>
      <c r="CB216" s="34" t="str">
        <f t="shared" si="6"/>
        <v/>
      </c>
      <c r="CC216" s="38" t="str">
        <f t="shared" si="7"/>
        <v/>
      </c>
    </row>
    <row r="217" spans="1:81" x14ac:dyDescent="0.3">
      <c r="A217">
        <v>210</v>
      </c>
      <c r="B217" t="str">
        <f>IF('2. Erfassung der Leistungen'!B221="","",'2. Erfassung der Leistungen'!B221)</f>
        <v/>
      </c>
      <c r="C217" t="str">
        <f>IF('2. Erfassung der Leistungen'!C221="","",'2. Erfassung der Leistungen'!C221)</f>
        <v/>
      </c>
      <c r="D217" t="str">
        <f>IF('2. Erfassung der Leistungen'!E221="","",'2. Erfassung der Leistungen'!E221)</f>
        <v/>
      </c>
      <c r="E217" t="str">
        <f>IF('2. Erfassung der Leistungen'!F221="","",'2. Erfassung der Leistungen'!F221)</f>
        <v/>
      </c>
      <c r="F217" t="str">
        <f>IF('2. Erfassung der Leistungen'!G221="","",'2. Erfassung der Leistungen'!G221)</f>
        <v/>
      </c>
      <c r="G217" t="str">
        <f>IF('2. Erfassung der Leistungen'!H221="","",'2. Erfassung der Leistungen'!H221)</f>
        <v/>
      </c>
      <c r="H217" t="str">
        <f>IF(D217="","",IF('2. Erfassung der Leistungen'!I221="","",'2. Erfassung der Leistungen'!I221))</f>
        <v/>
      </c>
      <c r="J217" t="str">
        <f>IF($H217="","",'3a. Bewertung der Leistungen'!J227)</f>
        <v/>
      </c>
      <c r="K217" t="str">
        <f>IF(J217="Nein","",IF($H217="","",'3a. Bewertung der Leistungen'!L227))</f>
        <v/>
      </c>
      <c r="L217" t="str">
        <f>IF(J217="Nein","",IF($H217="","",'3a. Bewertung der Leistungen'!M227))</f>
        <v/>
      </c>
      <c r="M217" t="str">
        <f>IF(J217="Nein","",IF($H217="","",'3a. Bewertung der Leistungen'!N227))</f>
        <v/>
      </c>
      <c r="N217" t="str">
        <f>IF(J217="Nein","",IF($H217="","",'3a. Bewertung der Leistungen'!O227))</f>
        <v/>
      </c>
      <c r="O217" t="str">
        <f>IF(J217="Nein","",IF($H217="","",'3a. Bewertung der Leistungen'!P227))</f>
        <v/>
      </c>
      <c r="P217" t="str">
        <f>IF(J217="Nein","",IF($H217="","",'3a. Bewertung der Leistungen'!Q227))</f>
        <v/>
      </c>
      <c r="Q217" t="str">
        <f>IF(J217="Nein","",IF($H217="","",'3a. Bewertung der Leistungen'!R227))</f>
        <v/>
      </c>
      <c r="R217" t="str">
        <f>IF(J217="Nein","",IF($H217="","",'3a. Bewertung der Leistungen'!S227))</f>
        <v/>
      </c>
      <c r="S217" t="str">
        <f>IF(J217="Nein","",IF($H217="","",'3a. Bewertung der Leistungen'!T227))</f>
        <v/>
      </c>
      <c r="T217" t="str">
        <f>IF(J217="Nein","",IF($H217="","",'3a. Bewertung der Leistungen'!U227))</f>
        <v/>
      </c>
      <c r="U217" t="str">
        <f>IF(J217="Nein","",IF($H217="","",'3a. Bewertung der Leistungen'!V227))</f>
        <v/>
      </c>
      <c r="V217" t="str">
        <f>IF(J217="Nein","",IF($H217="","",'3a. Bewertung der Leistungen'!X227))</f>
        <v/>
      </c>
      <c r="W217" t="str">
        <f>IF($H217="","",'3a. Bewertung der Leistungen'!Z227)</f>
        <v/>
      </c>
      <c r="Y217" t="str">
        <f>IF('3b. Individualkosten'!L223="","",'3b. Individualkosten'!L223)</f>
        <v/>
      </c>
      <c r="Z217" s="32" t="str">
        <f>IF('3b. Individualkosten'!M223="","",'3b. Individualkosten'!M223)</f>
        <v/>
      </c>
      <c r="AA217" s="33" t="str">
        <f>IF('3b. Individualkosten'!N223="","",'3b. Individualkosten'!N223)</f>
        <v/>
      </c>
      <c r="AB217" s="33" t="str">
        <f>IF('3b. Individualkosten'!O223="","",'3b. Individualkosten'!O223)</f>
        <v/>
      </c>
      <c r="AC217" s="32">
        <f>IF('3b. Individualkosten'!P223="","",'3b. Individualkosten'!P223)</f>
        <v>0</v>
      </c>
      <c r="AD217" s="32">
        <f>IF('3b. Individualkosten'!Q223="","",'3b. Individualkosten'!Q223)</f>
        <v>0</v>
      </c>
      <c r="AE217" s="32" t="str">
        <f>IF('3b. Individualkosten'!R223="","",'3b. Individualkosten'!R223)</f>
        <v/>
      </c>
      <c r="AF217" s="32">
        <f>IF('3b. Individualkosten'!S223="","",'3b. Individualkosten'!S223)</f>
        <v>0</v>
      </c>
      <c r="AG217" s="32" t="str">
        <f>IF('3b. Individualkosten'!T223="","",'3b. Individualkosten'!T223)</f>
        <v/>
      </c>
      <c r="AH217" s="32">
        <f>IF('3b. Individualkosten'!U223="","",'3b. Individualkosten'!U223)</f>
        <v>0</v>
      </c>
      <c r="AI217" s="32" t="str">
        <f>IF('3b. Individualkosten'!V223="","",'3b. Individualkosten'!V223)</f>
        <v/>
      </c>
      <c r="AJ217" s="32">
        <f>IF('3b. Individualkosten'!W223="","",'3b. Individualkosten'!W223)</f>
        <v>0</v>
      </c>
      <c r="AK217" s="32">
        <f>IF('3b. Individualkosten'!X223="","",'3b. Individualkosten'!X223)</f>
        <v>0</v>
      </c>
      <c r="AL217" s="32" t="str">
        <f>IF('3b. Individualkosten'!Y223="","",'3b. Individualkosten'!Y223)</f>
        <v/>
      </c>
      <c r="AM217" s="32" t="str">
        <f>IF('3b. Individualkosten'!Z223="","",'3b. Individualkosten'!Z223)</f>
        <v/>
      </c>
      <c r="AN217" s="32" t="str">
        <f>IF('3b. Individualkosten'!AB223="","",'3b. Individualkosten'!AB223)</f>
        <v/>
      </c>
      <c r="AP217" s="34" t="str">
        <f>IF('4.2 Mitnutzungsquote'!K224="","",'4.2 Mitnutzungsquote'!M224)</f>
        <v/>
      </c>
      <c r="AQ217" s="34" t="str">
        <f>IF('4.2 Mitnutzungsquote'!$K224="","",'4.2 Mitnutzungsquote'!N224)</f>
        <v/>
      </c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X217" t="str">
        <f>IF('5. Bündelung zu Paketen'!$H243="","",IF('5. Bündelung zu Paketen'!$E$9="Nein","Ohne Paket",'5. Bündelung zu Paketen'!M243))</f>
        <v/>
      </c>
      <c r="BY217" t="str">
        <f>IF('5. Bündelung zu Paketen'!$H243="","",'5. Bündelung zu Paketen'!N243)</f>
        <v/>
      </c>
      <c r="BZ217" t="str">
        <f>IF('5. Bündelung zu Paketen'!P243="","",'5. Bündelung zu Paketen'!P243)</f>
        <v/>
      </c>
      <c r="CB217" s="34" t="str">
        <f t="shared" si="6"/>
        <v/>
      </c>
      <c r="CC217" s="38" t="str">
        <f t="shared" si="7"/>
        <v/>
      </c>
    </row>
    <row r="218" spans="1:81" x14ac:dyDescent="0.3">
      <c r="A218">
        <v>211</v>
      </c>
      <c r="B218" t="str">
        <f>IF('2. Erfassung der Leistungen'!B222="","",'2. Erfassung der Leistungen'!B222)</f>
        <v/>
      </c>
      <c r="C218" t="str">
        <f>IF('2. Erfassung der Leistungen'!C222="","",'2. Erfassung der Leistungen'!C222)</f>
        <v/>
      </c>
      <c r="D218" t="str">
        <f>IF('2. Erfassung der Leistungen'!E222="","",'2. Erfassung der Leistungen'!E222)</f>
        <v/>
      </c>
      <c r="E218" t="str">
        <f>IF('2. Erfassung der Leistungen'!F222="","",'2. Erfassung der Leistungen'!F222)</f>
        <v/>
      </c>
      <c r="F218" t="str">
        <f>IF('2. Erfassung der Leistungen'!G222="","",'2. Erfassung der Leistungen'!G222)</f>
        <v/>
      </c>
      <c r="G218" t="str">
        <f>IF('2. Erfassung der Leistungen'!H222="","",'2. Erfassung der Leistungen'!H222)</f>
        <v/>
      </c>
      <c r="H218" t="str">
        <f>IF(D218="","",IF('2. Erfassung der Leistungen'!I222="","",'2. Erfassung der Leistungen'!I222))</f>
        <v/>
      </c>
      <c r="J218" t="str">
        <f>IF($H218="","",'3a. Bewertung der Leistungen'!J228)</f>
        <v/>
      </c>
      <c r="K218" t="str">
        <f>IF(J218="Nein","",IF($H218="","",'3a. Bewertung der Leistungen'!L228))</f>
        <v/>
      </c>
      <c r="L218" t="str">
        <f>IF(J218="Nein","",IF($H218="","",'3a. Bewertung der Leistungen'!M228))</f>
        <v/>
      </c>
      <c r="M218" t="str">
        <f>IF(J218="Nein","",IF($H218="","",'3a. Bewertung der Leistungen'!N228))</f>
        <v/>
      </c>
      <c r="N218" t="str">
        <f>IF(J218="Nein","",IF($H218="","",'3a. Bewertung der Leistungen'!O228))</f>
        <v/>
      </c>
      <c r="O218" t="str">
        <f>IF(J218="Nein","",IF($H218="","",'3a. Bewertung der Leistungen'!P228))</f>
        <v/>
      </c>
      <c r="P218" t="str">
        <f>IF(J218="Nein","",IF($H218="","",'3a. Bewertung der Leistungen'!Q228))</f>
        <v/>
      </c>
      <c r="Q218" t="str">
        <f>IF(J218="Nein","",IF($H218="","",'3a. Bewertung der Leistungen'!R228))</f>
        <v/>
      </c>
      <c r="R218" t="str">
        <f>IF(J218="Nein","",IF($H218="","",'3a. Bewertung der Leistungen'!S228))</f>
        <v/>
      </c>
      <c r="S218" t="str">
        <f>IF(J218="Nein","",IF($H218="","",'3a. Bewertung der Leistungen'!T228))</f>
        <v/>
      </c>
      <c r="T218" t="str">
        <f>IF(J218="Nein","",IF($H218="","",'3a. Bewertung der Leistungen'!U228))</f>
        <v/>
      </c>
      <c r="U218" t="str">
        <f>IF(J218="Nein","",IF($H218="","",'3a. Bewertung der Leistungen'!V228))</f>
        <v/>
      </c>
      <c r="V218" t="str">
        <f>IF(J218="Nein","",IF($H218="","",'3a. Bewertung der Leistungen'!X228))</f>
        <v/>
      </c>
      <c r="W218" t="str">
        <f>IF($H218="","",'3a. Bewertung der Leistungen'!Z228)</f>
        <v/>
      </c>
      <c r="Y218" t="str">
        <f>IF('3b. Individualkosten'!L224="","",'3b. Individualkosten'!L224)</f>
        <v/>
      </c>
      <c r="Z218" s="32" t="str">
        <f>IF('3b. Individualkosten'!M224="","",'3b. Individualkosten'!M224)</f>
        <v/>
      </c>
      <c r="AA218" s="33" t="str">
        <f>IF('3b. Individualkosten'!N224="","",'3b. Individualkosten'!N224)</f>
        <v/>
      </c>
      <c r="AB218" s="33" t="str">
        <f>IF('3b. Individualkosten'!O224="","",'3b. Individualkosten'!O224)</f>
        <v/>
      </c>
      <c r="AC218" s="32">
        <f>IF('3b. Individualkosten'!P224="","",'3b. Individualkosten'!P224)</f>
        <v>0</v>
      </c>
      <c r="AD218" s="32">
        <f>IF('3b. Individualkosten'!Q224="","",'3b. Individualkosten'!Q224)</f>
        <v>0</v>
      </c>
      <c r="AE218" s="32" t="str">
        <f>IF('3b. Individualkosten'!R224="","",'3b. Individualkosten'!R224)</f>
        <v/>
      </c>
      <c r="AF218" s="32">
        <f>IF('3b. Individualkosten'!S224="","",'3b. Individualkosten'!S224)</f>
        <v>0</v>
      </c>
      <c r="AG218" s="32" t="str">
        <f>IF('3b. Individualkosten'!T224="","",'3b. Individualkosten'!T224)</f>
        <v/>
      </c>
      <c r="AH218" s="32">
        <f>IF('3b. Individualkosten'!U224="","",'3b. Individualkosten'!U224)</f>
        <v>0</v>
      </c>
      <c r="AI218" s="32" t="str">
        <f>IF('3b. Individualkosten'!V224="","",'3b. Individualkosten'!V224)</f>
        <v/>
      </c>
      <c r="AJ218" s="32">
        <f>IF('3b. Individualkosten'!W224="","",'3b. Individualkosten'!W224)</f>
        <v>0</v>
      </c>
      <c r="AK218" s="32">
        <f>IF('3b. Individualkosten'!X224="","",'3b. Individualkosten'!X224)</f>
        <v>0</v>
      </c>
      <c r="AL218" s="32" t="str">
        <f>IF('3b. Individualkosten'!Y224="","",'3b. Individualkosten'!Y224)</f>
        <v/>
      </c>
      <c r="AM218" s="32" t="str">
        <f>IF('3b. Individualkosten'!Z224="","",'3b. Individualkosten'!Z224)</f>
        <v/>
      </c>
      <c r="AN218" s="32" t="str">
        <f>IF('3b. Individualkosten'!AB224="","",'3b. Individualkosten'!AB224)</f>
        <v/>
      </c>
      <c r="AP218" s="34" t="str">
        <f>IF('4.2 Mitnutzungsquote'!K225="","",'4.2 Mitnutzungsquote'!M225)</f>
        <v/>
      </c>
      <c r="AQ218" s="34" t="str">
        <f>IF('4.2 Mitnutzungsquote'!$K225="","",'4.2 Mitnutzungsquote'!N225)</f>
        <v/>
      </c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X218" t="str">
        <f>IF('5. Bündelung zu Paketen'!$H244="","",IF('5. Bündelung zu Paketen'!$E$9="Nein","Ohne Paket",'5. Bündelung zu Paketen'!M244))</f>
        <v/>
      </c>
      <c r="BY218" t="str">
        <f>IF('5. Bündelung zu Paketen'!$H244="","",'5. Bündelung zu Paketen'!N244)</f>
        <v/>
      </c>
      <c r="BZ218" t="str">
        <f>IF('5. Bündelung zu Paketen'!P244="","",'5. Bündelung zu Paketen'!P244)</f>
        <v/>
      </c>
      <c r="CB218" s="34" t="str">
        <f t="shared" si="6"/>
        <v/>
      </c>
      <c r="CC218" s="38" t="str">
        <f t="shared" si="7"/>
        <v/>
      </c>
    </row>
    <row r="219" spans="1:81" x14ac:dyDescent="0.3">
      <c r="A219">
        <v>212</v>
      </c>
      <c r="B219" t="str">
        <f>IF('2. Erfassung der Leistungen'!B223="","",'2. Erfassung der Leistungen'!B223)</f>
        <v/>
      </c>
      <c r="C219" t="str">
        <f>IF('2. Erfassung der Leistungen'!C223="","",'2. Erfassung der Leistungen'!C223)</f>
        <v/>
      </c>
      <c r="D219" t="str">
        <f>IF('2. Erfassung der Leistungen'!E223="","",'2. Erfassung der Leistungen'!E223)</f>
        <v/>
      </c>
      <c r="E219" t="str">
        <f>IF('2. Erfassung der Leistungen'!F223="","",'2. Erfassung der Leistungen'!F223)</f>
        <v/>
      </c>
      <c r="F219" t="str">
        <f>IF('2. Erfassung der Leistungen'!G223="","",'2. Erfassung der Leistungen'!G223)</f>
        <v/>
      </c>
      <c r="G219" t="str">
        <f>IF('2. Erfassung der Leistungen'!H223="","",'2. Erfassung der Leistungen'!H223)</f>
        <v/>
      </c>
      <c r="H219" t="str">
        <f>IF(D219="","",IF('2. Erfassung der Leistungen'!I223="","",'2. Erfassung der Leistungen'!I223))</f>
        <v/>
      </c>
      <c r="J219" t="str">
        <f>IF($H219="","",'3a. Bewertung der Leistungen'!J229)</f>
        <v/>
      </c>
      <c r="K219" t="str">
        <f>IF(J219="Nein","",IF($H219="","",'3a. Bewertung der Leistungen'!L229))</f>
        <v/>
      </c>
      <c r="L219" t="str">
        <f>IF(J219="Nein","",IF($H219="","",'3a. Bewertung der Leistungen'!M229))</f>
        <v/>
      </c>
      <c r="M219" t="str">
        <f>IF(J219="Nein","",IF($H219="","",'3a. Bewertung der Leistungen'!N229))</f>
        <v/>
      </c>
      <c r="N219" t="str">
        <f>IF(J219="Nein","",IF($H219="","",'3a. Bewertung der Leistungen'!O229))</f>
        <v/>
      </c>
      <c r="O219" t="str">
        <f>IF(J219="Nein","",IF($H219="","",'3a. Bewertung der Leistungen'!P229))</f>
        <v/>
      </c>
      <c r="P219" t="str">
        <f>IF(J219="Nein","",IF($H219="","",'3a. Bewertung der Leistungen'!Q229))</f>
        <v/>
      </c>
      <c r="Q219" t="str">
        <f>IF(J219="Nein","",IF($H219="","",'3a. Bewertung der Leistungen'!R229))</f>
        <v/>
      </c>
      <c r="R219" t="str">
        <f>IF(J219="Nein","",IF($H219="","",'3a. Bewertung der Leistungen'!S229))</f>
        <v/>
      </c>
      <c r="S219" t="str">
        <f>IF(J219="Nein","",IF($H219="","",'3a. Bewertung der Leistungen'!T229))</f>
        <v/>
      </c>
      <c r="T219" t="str">
        <f>IF(J219="Nein","",IF($H219="","",'3a. Bewertung der Leistungen'!U229))</f>
        <v/>
      </c>
      <c r="U219" t="str">
        <f>IF(J219="Nein","",IF($H219="","",'3a. Bewertung der Leistungen'!V229))</f>
        <v/>
      </c>
      <c r="V219" t="str">
        <f>IF(J219="Nein","",IF($H219="","",'3a. Bewertung der Leistungen'!X229))</f>
        <v/>
      </c>
      <c r="W219" t="str">
        <f>IF($H219="","",'3a. Bewertung der Leistungen'!Z229)</f>
        <v/>
      </c>
      <c r="Y219" t="str">
        <f>IF('3b. Individualkosten'!L225="","",'3b. Individualkosten'!L225)</f>
        <v/>
      </c>
      <c r="Z219" s="32" t="str">
        <f>IF('3b. Individualkosten'!M225="","",'3b. Individualkosten'!M225)</f>
        <v/>
      </c>
      <c r="AA219" s="33" t="str">
        <f>IF('3b. Individualkosten'!N225="","",'3b. Individualkosten'!N225)</f>
        <v/>
      </c>
      <c r="AB219" s="33" t="str">
        <f>IF('3b. Individualkosten'!O225="","",'3b. Individualkosten'!O225)</f>
        <v/>
      </c>
      <c r="AC219" s="32">
        <f>IF('3b. Individualkosten'!P225="","",'3b. Individualkosten'!P225)</f>
        <v>0</v>
      </c>
      <c r="AD219" s="32">
        <f>IF('3b. Individualkosten'!Q225="","",'3b. Individualkosten'!Q225)</f>
        <v>0</v>
      </c>
      <c r="AE219" s="32" t="str">
        <f>IF('3b. Individualkosten'!R225="","",'3b. Individualkosten'!R225)</f>
        <v/>
      </c>
      <c r="AF219" s="32">
        <f>IF('3b. Individualkosten'!S225="","",'3b. Individualkosten'!S225)</f>
        <v>0</v>
      </c>
      <c r="AG219" s="32" t="str">
        <f>IF('3b. Individualkosten'!T225="","",'3b. Individualkosten'!T225)</f>
        <v/>
      </c>
      <c r="AH219" s="32">
        <f>IF('3b. Individualkosten'!U225="","",'3b. Individualkosten'!U225)</f>
        <v>0</v>
      </c>
      <c r="AI219" s="32" t="str">
        <f>IF('3b. Individualkosten'!V225="","",'3b. Individualkosten'!V225)</f>
        <v/>
      </c>
      <c r="AJ219" s="32">
        <f>IF('3b. Individualkosten'!W225="","",'3b. Individualkosten'!W225)</f>
        <v>0</v>
      </c>
      <c r="AK219" s="32">
        <f>IF('3b. Individualkosten'!X225="","",'3b. Individualkosten'!X225)</f>
        <v>0</v>
      </c>
      <c r="AL219" s="32" t="str">
        <f>IF('3b. Individualkosten'!Y225="","",'3b. Individualkosten'!Y225)</f>
        <v/>
      </c>
      <c r="AM219" s="32" t="str">
        <f>IF('3b. Individualkosten'!Z225="","",'3b. Individualkosten'!Z225)</f>
        <v/>
      </c>
      <c r="AN219" s="32" t="str">
        <f>IF('3b. Individualkosten'!AB225="","",'3b. Individualkosten'!AB225)</f>
        <v/>
      </c>
      <c r="AP219" s="34" t="str">
        <f>IF('4.2 Mitnutzungsquote'!K226="","",'4.2 Mitnutzungsquote'!M226)</f>
        <v/>
      </c>
      <c r="AQ219" s="34" t="str">
        <f>IF('4.2 Mitnutzungsquote'!$K226="","",'4.2 Mitnutzungsquote'!N226)</f>
        <v/>
      </c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X219" t="str">
        <f>IF('5. Bündelung zu Paketen'!$H245="","",IF('5. Bündelung zu Paketen'!$E$9="Nein","Ohne Paket",'5. Bündelung zu Paketen'!M245))</f>
        <v/>
      </c>
      <c r="BY219" t="str">
        <f>IF('5. Bündelung zu Paketen'!$H245="","",'5. Bündelung zu Paketen'!N245)</f>
        <v/>
      </c>
      <c r="BZ219" t="str">
        <f>IF('5. Bündelung zu Paketen'!P245="","",'5. Bündelung zu Paketen'!P245)</f>
        <v/>
      </c>
      <c r="CB219" s="34" t="str">
        <f t="shared" si="6"/>
        <v/>
      </c>
      <c r="CC219" s="38" t="str">
        <f t="shared" si="7"/>
        <v/>
      </c>
    </row>
    <row r="220" spans="1:81" x14ac:dyDescent="0.3">
      <c r="A220">
        <v>213</v>
      </c>
      <c r="B220" t="str">
        <f>IF('2. Erfassung der Leistungen'!B224="","",'2. Erfassung der Leistungen'!B224)</f>
        <v/>
      </c>
      <c r="C220" t="str">
        <f>IF('2. Erfassung der Leistungen'!C224="","",'2. Erfassung der Leistungen'!C224)</f>
        <v/>
      </c>
      <c r="D220" t="str">
        <f>IF('2. Erfassung der Leistungen'!E224="","",'2. Erfassung der Leistungen'!E224)</f>
        <v/>
      </c>
      <c r="E220" t="str">
        <f>IF('2. Erfassung der Leistungen'!F224="","",'2. Erfassung der Leistungen'!F224)</f>
        <v/>
      </c>
      <c r="F220" t="str">
        <f>IF('2. Erfassung der Leistungen'!G224="","",'2. Erfassung der Leistungen'!G224)</f>
        <v/>
      </c>
      <c r="G220" t="str">
        <f>IF('2. Erfassung der Leistungen'!H224="","",'2. Erfassung der Leistungen'!H224)</f>
        <v/>
      </c>
      <c r="H220" t="str">
        <f>IF(D220="","",IF('2. Erfassung der Leistungen'!I224="","",'2. Erfassung der Leistungen'!I224))</f>
        <v/>
      </c>
      <c r="J220" t="str">
        <f>IF($H220="","",'3a. Bewertung der Leistungen'!J230)</f>
        <v/>
      </c>
      <c r="K220" t="str">
        <f>IF(J220="Nein","",IF($H220="","",'3a. Bewertung der Leistungen'!L230))</f>
        <v/>
      </c>
      <c r="L220" t="str">
        <f>IF(J220="Nein","",IF($H220="","",'3a. Bewertung der Leistungen'!M230))</f>
        <v/>
      </c>
      <c r="M220" t="str">
        <f>IF(J220="Nein","",IF($H220="","",'3a. Bewertung der Leistungen'!N230))</f>
        <v/>
      </c>
      <c r="N220" t="str">
        <f>IF(J220="Nein","",IF($H220="","",'3a. Bewertung der Leistungen'!O230))</f>
        <v/>
      </c>
      <c r="O220" t="str">
        <f>IF(J220="Nein","",IF($H220="","",'3a. Bewertung der Leistungen'!P230))</f>
        <v/>
      </c>
      <c r="P220" t="str">
        <f>IF(J220="Nein","",IF($H220="","",'3a. Bewertung der Leistungen'!Q230))</f>
        <v/>
      </c>
      <c r="Q220" t="str">
        <f>IF(J220="Nein","",IF($H220="","",'3a. Bewertung der Leistungen'!R230))</f>
        <v/>
      </c>
      <c r="R220" t="str">
        <f>IF(J220="Nein","",IF($H220="","",'3a. Bewertung der Leistungen'!S230))</f>
        <v/>
      </c>
      <c r="S220" t="str">
        <f>IF(J220="Nein","",IF($H220="","",'3a. Bewertung der Leistungen'!T230))</f>
        <v/>
      </c>
      <c r="T220" t="str">
        <f>IF(J220="Nein","",IF($H220="","",'3a. Bewertung der Leistungen'!U230))</f>
        <v/>
      </c>
      <c r="U220" t="str">
        <f>IF(J220="Nein","",IF($H220="","",'3a. Bewertung der Leistungen'!V230))</f>
        <v/>
      </c>
      <c r="V220" t="str">
        <f>IF(J220="Nein","",IF($H220="","",'3a. Bewertung der Leistungen'!X230))</f>
        <v/>
      </c>
      <c r="W220" t="str">
        <f>IF($H220="","",'3a. Bewertung der Leistungen'!Z230)</f>
        <v/>
      </c>
      <c r="Y220" t="str">
        <f>IF('3b. Individualkosten'!L226="","",'3b. Individualkosten'!L226)</f>
        <v/>
      </c>
      <c r="Z220" s="32" t="str">
        <f>IF('3b. Individualkosten'!M226="","",'3b. Individualkosten'!M226)</f>
        <v/>
      </c>
      <c r="AA220" s="33" t="str">
        <f>IF('3b. Individualkosten'!N226="","",'3b. Individualkosten'!N226)</f>
        <v/>
      </c>
      <c r="AB220" s="33" t="str">
        <f>IF('3b. Individualkosten'!O226="","",'3b. Individualkosten'!O226)</f>
        <v/>
      </c>
      <c r="AC220" s="32">
        <f>IF('3b. Individualkosten'!P226="","",'3b. Individualkosten'!P226)</f>
        <v>0</v>
      </c>
      <c r="AD220" s="32">
        <f>IF('3b. Individualkosten'!Q226="","",'3b. Individualkosten'!Q226)</f>
        <v>0</v>
      </c>
      <c r="AE220" s="32" t="str">
        <f>IF('3b. Individualkosten'!R226="","",'3b. Individualkosten'!R226)</f>
        <v/>
      </c>
      <c r="AF220" s="32">
        <f>IF('3b. Individualkosten'!S226="","",'3b. Individualkosten'!S226)</f>
        <v>0</v>
      </c>
      <c r="AG220" s="32" t="str">
        <f>IF('3b. Individualkosten'!T226="","",'3b. Individualkosten'!T226)</f>
        <v/>
      </c>
      <c r="AH220" s="32">
        <f>IF('3b. Individualkosten'!U226="","",'3b. Individualkosten'!U226)</f>
        <v>0</v>
      </c>
      <c r="AI220" s="32" t="str">
        <f>IF('3b. Individualkosten'!V226="","",'3b. Individualkosten'!V226)</f>
        <v/>
      </c>
      <c r="AJ220" s="32">
        <f>IF('3b. Individualkosten'!W226="","",'3b. Individualkosten'!W226)</f>
        <v>0</v>
      </c>
      <c r="AK220" s="32">
        <f>IF('3b. Individualkosten'!X226="","",'3b. Individualkosten'!X226)</f>
        <v>0</v>
      </c>
      <c r="AL220" s="32" t="str">
        <f>IF('3b. Individualkosten'!Y226="","",'3b. Individualkosten'!Y226)</f>
        <v/>
      </c>
      <c r="AM220" s="32" t="str">
        <f>IF('3b. Individualkosten'!Z226="","",'3b. Individualkosten'!Z226)</f>
        <v/>
      </c>
      <c r="AN220" s="32" t="str">
        <f>IF('3b. Individualkosten'!AB226="","",'3b. Individualkosten'!AB226)</f>
        <v/>
      </c>
      <c r="AP220" s="34" t="str">
        <f>IF('4.2 Mitnutzungsquote'!K227="","",'4.2 Mitnutzungsquote'!M227)</f>
        <v/>
      </c>
      <c r="AQ220" s="34" t="str">
        <f>IF('4.2 Mitnutzungsquote'!$K227="","",'4.2 Mitnutzungsquote'!N227)</f>
        <v/>
      </c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X220" t="str">
        <f>IF('5. Bündelung zu Paketen'!$H246="","",IF('5. Bündelung zu Paketen'!$E$9="Nein","Ohne Paket",'5. Bündelung zu Paketen'!M246))</f>
        <v/>
      </c>
      <c r="BY220" t="str">
        <f>IF('5. Bündelung zu Paketen'!$H246="","",'5. Bündelung zu Paketen'!N246)</f>
        <v/>
      </c>
      <c r="BZ220" t="str">
        <f>IF('5. Bündelung zu Paketen'!P246="","",'5. Bündelung zu Paketen'!P246)</f>
        <v/>
      </c>
      <c r="CB220" s="34" t="str">
        <f t="shared" si="6"/>
        <v/>
      </c>
      <c r="CC220" s="38" t="str">
        <f t="shared" si="7"/>
        <v/>
      </c>
    </row>
    <row r="221" spans="1:81" x14ac:dyDescent="0.3">
      <c r="A221">
        <v>214</v>
      </c>
      <c r="B221" t="str">
        <f>IF('2. Erfassung der Leistungen'!B225="","",'2. Erfassung der Leistungen'!B225)</f>
        <v/>
      </c>
      <c r="C221" t="str">
        <f>IF('2. Erfassung der Leistungen'!C225="","",'2. Erfassung der Leistungen'!C225)</f>
        <v/>
      </c>
      <c r="D221" t="str">
        <f>IF('2. Erfassung der Leistungen'!E225="","",'2. Erfassung der Leistungen'!E225)</f>
        <v/>
      </c>
      <c r="E221" t="str">
        <f>IF('2. Erfassung der Leistungen'!F225="","",'2. Erfassung der Leistungen'!F225)</f>
        <v/>
      </c>
      <c r="F221" t="str">
        <f>IF('2. Erfassung der Leistungen'!G225="","",'2. Erfassung der Leistungen'!G225)</f>
        <v/>
      </c>
      <c r="G221" t="str">
        <f>IF('2. Erfassung der Leistungen'!H225="","",'2. Erfassung der Leistungen'!H225)</f>
        <v/>
      </c>
      <c r="H221" t="str">
        <f>IF(D221="","",IF('2. Erfassung der Leistungen'!I225="","",'2. Erfassung der Leistungen'!I225))</f>
        <v/>
      </c>
      <c r="J221" t="str">
        <f>IF($H221="","",'3a. Bewertung der Leistungen'!J231)</f>
        <v/>
      </c>
      <c r="K221" t="str">
        <f>IF(J221="Nein","",IF($H221="","",'3a. Bewertung der Leistungen'!L231))</f>
        <v/>
      </c>
      <c r="L221" t="str">
        <f>IF(J221="Nein","",IF($H221="","",'3a. Bewertung der Leistungen'!M231))</f>
        <v/>
      </c>
      <c r="M221" t="str">
        <f>IF(J221="Nein","",IF($H221="","",'3a. Bewertung der Leistungen'!N231))</f>
        <v/>
      </c>
      <c r="N221" t="str">
        <f>IF(J221="Nein","",IF($H221="","",'3a. Bewertung der Leistungen'!O231))</f>
        <v/>
      </c>
      <c r="O221" t="str">
        <f>IF(J221="Nein","",IF($H221="","",'3a. Bewertung der Leistungen'!P231))</f>
        <v/>
      </c>
      <c r="P221" t="str">
        <f>IF(J221="Nein","",IF($H221="","",'3a. Bewertung der Leistungen'!Q231))</f>
        <v/>
      </c>
      <c r="Q221" t="str">
        <f>IF(J221="Nein","",IF($H221="","",'3a. Bewertung der Leistungen'!R231))</f>
        <v/>
      </c>
      <c r="R221" t="str">
        <f>IF(J221="Nein","",IF($H221="","",'3a. Bewertung der Leistungen'!S231))</f>
        <v/>
      </c>
      <c r="S221" t="str">
        <f>IF(J221="Nein","",IF($H221="","",'3a. Bewertung der Leistungen'!T231))</f>
        <v/>
      </c>
      <c r="T221" t="str">
        <f>IF(J221="Nein","",IF($H221="","",'3a. Bewertung der Leistungen'!U231))</f>
        <v/>
      </c>
      <c r="U221" t="str">
        <f>IF(J221="Nein","",IF($H221="","",'3a. Bewertung der Leistungen'!V231))</f>
        <v/>
      </c>
      <c r="V221" t="str">
        <f>IF(J221="Nein","",IF($H221="","",'3a. Bewertung der Leistungen'!X231))</f>
        <v/>
      </c>
      <c r="W221" t="str">
        <f>IF($H221="","",'3a. Bewertung der Leistungen'!Z231)</f>
        <v/>
      </c>
      <c r="Y221" t="str">
        <f>IF('3b. Individualkosten'!L227="","",'3b. Individualkosten'!L227)</f>
        <v/>
      </c>
      <c r="Z221" s="32" t="str">
        <f>IF('3b. Individualkosten'!M227="","",'3b. Individualkosten'!M227)</f>
        <v/>
      </c>
      <c r="AA221" s="33" t="str">
        <f>IF('3b. Individualkosten'!N227="","",'3b. Individualkosten'!N227)</f>
        <v/>
      </c>
      <c r="AB221" s="33" t="str">
        <f>IF('3b. Individualkosten'!O227="","",'3b. Individualkosten'!O227)</f>
        <v/>
      </c>
      <c r="AC221" s="32">
        <f>IF('3b. Individualkosten'!P227="","",'3b. Individualkosten'!P227)</f>
        <v>0</v>
      </c>
      <c r="AD221" s="32">
        <f>IF('3b. Individualkosten'!Q227="","",'3b. Individualkosten'!Q227)</f>
        <v>0</v>
      </c>
      <c r="AE221" s="32" t="str">
        <f>IF('3b. Individualkosten'!R227="","",'3b. Individualkosten'!R227)</f>
        <v/>
      </c>
      <c r="AF221" s="32">
        <f>IF('3b. Individualkosten'!S227="","",'3b. Individualkosten'!S227)</f>
        <v>0</v>
      </c>
      <c r="AG221" s="32" t="str">
        <f>IF('3b. Individualkosten'!T227="","",'3b. Individualkosten'!T227)</f>
        <v/>
      </c>
      <c r="AH221" s="32">
        <f>IF('3b. Individualkosten'!U227="","",'3b. Individualkosten'!U227)</f>
        <v>0</v>
      </c>
      <c r="AI221" s="32" t="str">
        <f>IF('3b. Individualkosten'!V227="","",'3b. Individualkosten'!V227)</f>
        <v/>
      </c>
      <c r="AJ221" s="32">
        <f>IF('3b. Individualkosten'!W227="","",'3b. Individualkosten'!W227)</f>
        <v>0</v>
      </c>
      <c r="AK221" s="32">
        <f>IF('3b. Individualkosten'!X227="","",'3b. Individualkosten'!X227)</f>
        <v>0</v>
      </c>
      <c r="AL221" s="32" t="str">
        <f>IF('3b. Individualkosten'!Y227="","",'3b. Individualkosten'!Y227)</f>
        <v/>
      </c>
      <c r="AM221" s="32" t="str">
        <f>IF('3b. Individualkosten'!Z227="","",'3b. Individualkosten'!Z227)</f>
        <v/>
      </c>
      <c r="AN221" s="32" t="str">
        <f>IF('3b. Individualkosten'!AB227="","",'3b. Individualkosten'!AB227)</f>
        <v/>
      </c>
      <c r="AP221" s="34" t="str">
        <f>IF('4.2 Mitnutzungsquote'!K228="","",'4.2 Mitnutzungsquote'!M228)</f>
        <v/>
      </c>
      <c r="AQ221" s="34" t="str">
        <f>IF('4.2 Mitnutzungsquote'!$K228="","",'4.2 Mitnutzungsquote'!N228)</f>
        <v/>
      </c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X221" t="str">
        <f>IF('5. Bündelung zu Paketen'!$H247="","",IF('5. Bündelung zu Paketen'!$E$9="Nein","Ohne Paket",'5. Bündelung zu Paketen'!M247))</f>
        <v/>
      </c>
      <c r="BY221" t="str">
        <f>IF('5. Bündelung zu Paketen'!$H247="","",'5. Bündelung zu Paketen'!N247)</f>
        <v/>
      </c>
      <c r="BZ221" t="str">
        <f>IF('5. Bündelung zu Paketen'!P247="","",'5. Bündelung zu Paketen'!P247)</f>
        <v/>
      </c>
      <c r="CB221" s="34" t="str">
        <f t="shared" si="6"/>
        <v/>
      </c>
      <c r="CC221" s="38" t="str">
        <f t="shared" si="7"/>
        <v/>
      </c>
    </row>
    <row r="222" spans="1:81" x14ac:dyDescent="0.3">
      <c r="A222">
        <v>215</v>
      </c>
      <c r="B222" t="str">
        <f>IF('2. Erfassung der Leistungen'!B226="","",'2. Erfassung der Leistungen'!B226)</f>
        <v/>
      </c>
      <c r="C222" t="str">
        <f>IF('2. Erfassung der Leistungen'!C226="","",'2. Erfassung der Leistungen'!C226)</f>
        <v/>
      </c>
      <c r="D222" t="str">
        <f>IF('2. Erfassung der Leistungen'!E226="","",'2. Erfassung der Leistungen'!E226)</f>
        <v/>
      </c>
      <c r="E222" t="str">
        <f>IF('2. Erfassung der Leistungen'!F226="","",'2. Erfassung der Leistungen'!F226)</f>
        <v/>
      </c>
      <c r="F222" t="str">
        <f>IF('2. Erfassung der Leistungen'!G226="","",'2. Erfassung der Leistungen'!G226)</f>
        <v/>
      </c>
      <c r="G222" t="str">
        <f>IF('2. Erfassung der Leistungen'!H226="","",'2. Erfassung der Leistungen'!H226)</f>
        <v/>
      </c>
      <c r="H222" t="str">
        <f>IF(D222="","",IF('2. Erfassung der Leistungen'!I226="","",'2. Erfassung der Leistungen'!I226))</f>
        <v/>
      </c>
      <c r="J222" t="str">
        <f>IF($H222="","",'3a. Bewertung der Leistungen'!J232)</f>
        <v/>
      </c>
      <c r="K222" t="str">
        <f>IF(J222="Nein","",IF($H222="","",'3a. Bewertung der Leistungen'!L232))</f>
        <v/>
      </c>
      <c r="L222" t="str">
        <f>IF(J222="Nein","",IF($H222="","",'3a. Bewertung der Leistungen'!M232))</f>
        <v/>
      </c>
      <c r="M222" t="str">
        <f>IF(J222="Nein","",IF($H222="","",'3a. Bewertung der Leistungen'!N232))</f>
        <v/>
      </c>
      <c r="N222" t="str">
        <f>IF(J222="Nein","",IF($H222="","",'3a. Bewertung der Leistungen'!O232))</f>
        <v/>
      </c>
      <c r="O222" t="str">
        <f>IF(J222="Nein","",IF($H222="","",'3a. Bewertung der Leistungen'!P232))</f>
        <v/>
      </c>
      <c r="P222" t="str">
        <f>IF(J222="Nein","",IF($H222="","",'3a. Bewertung der Leistungen'!Q232))</f>
        <v/>
      </c>
      <c r="Q222" t="str">
        <f>IF(J222="Nein","",IF($H222="","",'3a. Bewertung der Leistungen'!R232))</f>
        <v/>
      </c>
      <c r="R222" t="str">
        <f>IF(J222="Nein","",IF($H222="","",'3a. Bewertung der Leistungen'!S232))</f>
        <v/>
      </c>
      <c r="S222" t="str">
        <f>IF(J222="Nein","",IF($H222="","",'3a. Bewertung der Leistungen'!T232))</f>
        <v/>
      </c>
      <c r="T222" t="str">
        <f>IF(J222="Nein","",IF($H222="","",'3a. Bewertung der Leistungen'!U232))</f>
        <v/>
      </c>
      <c r="U222" t="str">
        <f>IF(J222="Nein","",IF($H222="","",'3a. Bewertung der Leistungen'!V232))</f>
        <v/>
      </c>
      <c r="V222" t="str">
        <f>IF(J222="Nein","",IF($H222="","",'3a. Bewertung der Leistungen'!X232))</f>
        <v/>
      </c>
      <c r="W222" t="str">
        <f>IF($H222="","",'3a. Bewertung der Leistungen'!Z232)</f>
        <v/>
      </c>
      <c r="Y222" t="str">
        <f>IF('3b. Individualkosten'!L228="","",'3b. Individualkosten'!L228)</f>
        <v/>
      </c>
      <c r="Z222" s="32" t="str">
        <f>IF('3b. Individualkosten'!M228="","",'3b. Individualkosten'!M228)</f>
        <v/>
      </c>
      <c r="AA222" s="33" t="str">
        <f>IF('3b. Individualkosten'!N228="","",'3b. Individualkosten'!N228)</f>
        <v/>
      </c>
      <c r="AB222" s="33" t="str">
        <f>IF('3b. Individualkosten'!O228="","",'3b. Individualkosten'!O228)</f>
        <v/>
      </c>
      <c r="AC222" s="32">
        <f>IF('3b. Individualkosten'!P228="","",'3b. Individualkosten'!P228)</f>
        <v>0</v>
      </c>
      <c r="AD222" s="32">
        <f>IF('3b. Individualkosten'!Q228="","",'3b. Individualkosten'!Q228)</f>
        <v>0</v>
      </c>
      <c r="AE222" s="32" t="str">
        <f>IF('3b. Individualkosten'!R228="","",'3b. Individualkosten'!R228)</f>
        <v/>
      </c>
      <c r="AF222" s="32">
        <f>IF('3b. Individualkosten'!S228="","",'3b. Individualkosten'!S228)</f>
        <v>0</v>
      </c>
      <c r="AG222" s="32" t="str">
        <f>IF('3b. Individualkosten'!T228="","",'3b. Individualkosten'!T228)</f>
        <v/>
      </c>
      <c r="AH222" s="32">
        <f>IF('3b. Individualkosten'!U228="","",'3b. Individualkosten'!U228)</f>
        <v>0</v>
      </c>
      <c r="AI222" s="32" t="str">
        <f>IF('3b. Individualkosten'!V228="","",'3b. Individualkosten'!V228)</f>
        <v/>
      </c>
      <c r="AJ222" s="32">
        <f>IF('3b. Individualkosten'!W228="","",'3b. Individualkosten'!W228)</f>
        <v>0</v>
      </c>
      <c r="AK222" s="32">
        <f>IF('3b. Individualkosten'!X228="","",'3b. Individualkosten'!X228)</f>
        <v>0</v>
      </c>
      <c r="AL222" s="32" t="str">
        <f>IF('3b. Individualkosten'!Y228="","",'3b. Individualkosten'!Y228)</f>
        <v/>
      </c>
      <c r="AM222" s="32" t="str">
        <f>IF('3b. Individualkosten'!Z228="","",'3b. Individualkosten'!Z228)</f>
        <v/>
      </c>
      <c r="AN222" s="32" t="str">
        <f>IF('3b. Individualkosten'!AB228="","",'3b. Individualkosten'!AB228)</f>
        <v/>
      </c>
      <c r="AP222" s="34" t="str">
        <f>IF('4.2 Mitnutzungsquote'!K229="","",'4.2 Mitnutzungsquote'!M229)</f>
        <v/>
      </c>
      <c r="AQ222" s="34" t="str">
        <f>IF('4.2 Mitnutzungsquote'!$K229="","",'4.2 Mitnutzungsquote'!N229)</f>
        <v/>
      </c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X222" t="str">
        <f>IF('5. Bündelung zu Paketen'!$H248="","",IF('5. Bündelung zu Paketen'!$E$9="Nein","Ohne Paket",'5. Bündelung zu Paketen'!M248))</f>
        <v/>
      </c>
      <c r="BY222" t="str">
        <f>IF('5. Bündelung zu Paketen'!$H248="","",'5. Bündelung zu Paketen'!N248)</f>
        <v/>
      </c>
      <c r="BZ222" t="str">
        <f>IF('5. Bündelung zu Paketen'!P248="","",'5. Bündelung zu Paketen'!P248)</f>
        <v/>
      </c>
      <c r="CB222" s="34" t="str">
        <f t="shared" si="6"/>
        <v/>
      </c>
      <c r="CC222" s="38" t="str">
        <f t="shared" si="7"/>
        <v/>
      </c>
    </row>
    <row r="223" spans="1:81" x14ac:dyDescent="0.3">
      <c r="A223">
        <v>216</v>
      </c>
      <c r="B223" t="str">
        <f>IF('2. Erfassung der Leistungen'!B227="","",'2. Erfassung der Leistungen'!B227)</f>
        <v/>
      </c>
      <c r="C223" t="str">
        <f>IF('2. Erfassung der Leistungen'!C227="","",'2. Erfassung der Leistungen'!C227)</f>
        <v/>
      </c>
      <c r="D223" t="str">
        <f>IF('2. Erfassung der Leistungen'!E227="","",'2. Erfassung der Leistungen'!E227)</f>
        <v/>
      </c>
      <c r="E223" t="str">
        <f>IF('2. Erfassung der Leistungen'!F227="","",'2. Erfassung der Leistungen'!F227)</f>
        <v/>
      </c>
      <c r="F223" t="str">
        <f>IF('2. Erfassung der Leistungen'!G227="","",'2. Erfassung der Leistungen'!G227)</f>
        <v/>
      </c>
      <c r="G223" t="str">
        <f>IF('2. Erfassung der Leistungen'!H227="","",'2. Erfassung der Leistungen'!H227)</f>
        <v/>
      </c>
      <c r="H223" t="str">
        <f>IF(D223="","",IF('2. Erfassung der Leistungen'!I227="","",'2. Erfassung der Leistungen'!I227))</f>
        <v/>
      </c>
      <c r="J223" t="str">
        <f>IF($H223="","",'3a. Bewertung der Leistungen'!J233)</f>
        <v/>
      </c>
      <c r="K223" t="str">
        <f>IF(J223="Nein","",IF($H223="","",'3a. Bewertung der Leistungen'!L233))</f>
        <v/>
      </c>
      <c r="L223" t="str">
        <f>IF(J223="Nein","",IF($H223="","",'3a. Bewertung der Leistungen'!M233))</f>
        <v/>
      </c>
      <c r="M223" t="str">
        <f>IF(J223="Nein","",IF($H223="","",'3a. Bewertung der Leistungen'!N233))</f>
        <v/>
      </c>
      <c r="N223" t="str">
        <f>IF(J223="Nein","",IF($H223="","",'3a. Bewertung der Leistungen'!O233))</f>
        <v/>
      </c>
      <c r="O223" t="str">
        <f>IF(J223="Nein","",IF($H223="","",'3a. Bewertung der Leistungen'!P233))</f>
        <v/>
      </c>
      <c r="P223" t="str">
        <f>IF(J223="Nein","",IF($H223="","",'3a. Bewertung der Leistungen'!Q233))</f>
        <v/>
      </c>
      <c r="Q223" t="str">
        <f>IF(J223="Nein","",IF($H223="","",'3a. Bewertung der Leistungen'!R233))</f>
        <v/>
      </c>
      <c r="R223" t="str">
        <f>IF(J223="Nein","",IF($H223="","",'3a. Bewertung der Leistungen'!S233))</f>
        <v/>
      </c>
      <c r="S223" t="str">
        <f>IF(J223="Nein","",IF($H223="","",'3a. Bewertung der Leistungen'!T233))</f>
        <v/>
      </c>
      <c r="T223" t="str">
        <f>IF(J223="Nein","",IF($H223="","",'3a. Bewertung der Leistungen'!U233))</f>
        <v/>
      </c>
      <c r="U223" t="str">
        <f>IF(J223="Nein","",IF($H223="","",'3a. Bewertung der Leistungen'!V233))</f>
        <v/>
      </c>
      <c r="V223" t="str">
        <f>IF(J223="Nein","",IF($H223="","",'3a. Bewertung der Leistungen'!X233))</f>
        <v/>
      </c>
      <c r="W223" t="str">
        <f>IF($H223="","",'3a. Bewertung der Leistungen'!Z233)</f>
        <v/>
      </c>
      <c r="Y223" t="str">
        <f>IF('3b. Individualkosten'!L229="","",'3b. Individualkosten'!L229)</f>
        <v/>
      </c>
      <c r="Z223" s="32" t="str">
        <f>IF('3b. Individualkosten'!M229="","",'3b. Individualkosten'!M229)</f>
        <v/>
      </c>
      <c r="AA223" s="33" t="str">
        <f>IF('3b. Individualkosten'!N229="","",'3b. Individualkosten'!N229)</f>
        <v/>
      </c>
      <c r="AB223" s="33" t="str">
        <f>IF('3b. Individualkosten'!O229="","",'3b. Individualkosten'!O229)</f>
        <v/>
      </c>
      <c r="AC223" s="32">
        <f>IF('3b. Individualkosten'!P229="","",'3b. Individualkosten'!P229)</f>
        <v>0</v>
      </c>
      <c r="AD223" s="32">
        <f>IF('3b. Individualkosten'!Q229="","",'3b. Individualkosten'!Q229)</f>
        <v>0</v>
      </c>
      <c r="AE223" s="32" t="str">
        <f>IF('3b. Individualkosten'!R229="","",'3b. Individualkosten'!R229)</f>
        <v/>
      </c>
      <c r="AF223" s="32">
        <f>IF('3b. Individualkosten'!S229="","",'3b. Individualkosten'!S229)</f>
        <v>0</v>
      </c>
      <c r="AG223" s="32" t="str">
        <f>IF('3b. Individualkosten'!T229="","",'3b. Individualkosten'!T229)</f>
        <v/>
      </c>
      <c r="AH223" s="32">
        <f>IF('3b. Individualkosten'!U229="","",'3b. Individualkosten'!U229)</f>
        <v>0</v>
      </c>
      <c r="AI223" s="32" t="str">
        <f>IF('3b. Individualkosten'!V229="","",'3b. Individualkosten'!V229)</f>
        <v/>
      </c>
      <c r="AJ223" s="32">
        <f>IF('3b. Individualkosten'!W229="","",'3b. Individualkosten'!W229)</f>
        <v>0</v>
      </c>
      <c r="AK223" s="32">
        <f>IF('3b. Individualkosten'!X229="","",'3b. Individualkosten'!X229)</f>
        <v>0</v>
      </c>
      <c r="AL223" s="32" t="str">
        <f>IF('3b. Individualkosten'!Y229="","",'3b. Individualkosten'!Y229)</f>
        <v/>
      </c>
      <c r="AM223" s="32" t="str">
        <f>IF('3b. Individualkosten'!Z229="","",'3b. Individualkosten'!Z229)</f>
        <v/>
      </c>
      <c r="AN223" s="32" t="str">
        <f>IF('3b. Individualkosten'!AB229="","",'3b. Individualkosten'!AB229)</f>
        <v/>
      </c>
      <c r="AP223" s="34" t="str">
        <f>IF('4.2 Mitnutzungsquote'!K230="","",'4.2 Mitnutzungsquote'!M230)</f>
        <v/>
      </c>
      <c r="AQ223" s="34" t="str">
        <f>IF('4.2 Mitnutzungsquote'!$K230="","",'4.2 Mitnutzungsquote'!N230)</f>
        <v/>
      </c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X223" t="str">
        <f>IF('5. Bündelung zu Paketen'!$H249="","",IF('5. Bündelung zu Paketen'!$E$9="Nein","Ohne Paket",'5. Bündelung zu Paketen'!M249))</f>
        <v/>
      </c>
      <c r="BY223" t="str">
        <f>IF('5. Bündelung zu Paketen'!$H249="","",'5. Bündelung zu Paketen'!N249)</f>
        <v/>
      </c>
      <c r="BZ223" t="str">
        <f>IF('5. Bündelung zu Paketen'!P249="","",'5. Bündelung zu Paketen'!P249)</f>
        <v/>
      </c>
      <c r="CB223" s="34" t="str">
        <f t="shared" si="6"/>
        <v/>
      </c>
      <c r="CC223" s="38" t="str">
        <f t="shared" si="7"/>
        <v/>
      </c>
    </row>
    <row r="224" spans="1:81" x14ac:dyDescent="0.3">
      <c r="A224">
        <v>217</v>
      </c>
      <c r="B224" t="str">
        <f>IF('2. Erfassung der Leistungen'!B228="","",'2. Erfassung der Leistungen'!B228)</f>
        <v/>
      </c>
      <c r="C224" t="str">
        <f>IF('2. Erfassung der Leistungen'!C228="","",'2. Erfassung der Leistungen'!C228)</f>
        <v/>
      </c>
      <c r="D224" t="str">
        <f>IF('2. Erfassung der Leistungen'!E228="","",'2. Erfassung der Leistungen'!E228)</f>
        <v/>
      </c>
      <c r="E224" t="str">
        <f>IF('2. Erfassung der Leistungen'!F228="","",'2. Erfassung der Leistungen'!F228)</f>
        <v/>
      </c>
      <c r="F224" t="str">
        <f>IF('2. Erfassung der Leistungen'!G228="","",'2. Erfassung der Leistungen'!G228)</f>
        <v/>
      </c>
      <c r="G224" t="str">
        <f>IF('2. Erfassung der Leistungen'!H228="","",'2. Erfassung der Leistungen'!H228)</f>
        <v/>
      </c>
      <c r="H224" t="str">
        <f>IF(D224="","",IF('2. Erfassung der Leistungen'!I228="","",'2. Erfassung der Leistungen'!I228))</f>
        <v/>
      </c>
      <c r="J224" t="str">
        <f>IF($H224="","",'3a. Bewertung der Leistungen'!J234)</f>
        <v/>
      </c>
      <c r="K224" t="str">
        <f>IF(J224="Nein","",IF($H224="","",'3a. Bewertung der Leistungen'!L234))</f>
        <v/>
      </c>
      <c r="L224" t="str">
        <f>IF(J224="Nein","",IF($H224="","",'3a. Bewertung der Leistungen'!M234))</f>
        <v/>
      </c>
      <c r="M224" t="str">
        <f>IF(J224="Nein","",IF($H224="","",'3a. Bewertung der Leistungen'!N234))</f>
        <v/>
      </c>
      <c r="N224" t="str">
        <f>IF(J224="Nein","",IF($H224="","",'3a. Bewertung der Leistungen'!O234))</f>
        <v/>
      </c>
      <c r="O224" t="str">
        <f>IF(J224="Nein","",IF($H224="","",'3a. Bewertung der Leistungen'!P234))</f>
        <v/>
      </c>
      <c r="P224" t="str">
        <f>IF(J224="Nein","",IF($H224="","",'3a. Bewertung der Leistungen'!Q234))</f>
        <v/>
      </c>
      <c r="Q224" t="str">
        <f>IF(J224="Nein","",IF($H224="","",'3a. Bewertung der Leistungen'!R234))</f>
        <v/>
      </c>
      <c r="R224" t="str">
        <f>IF(J224="Nein","",IF($H224="","",'3a. Bewertung der Leistungen'!S234))</f>
        <v/>
      </c>
      <c r="S224" t="str">
        <f>IF(J224="Nein","",IF($H224="","",'3a. Bewertung der Leistungen'!T234))</f>
        <v/>
      </c>
      <c r="T224" t="str">
        <f>IF(J224="Nein","",IF($H224="","",'3a. Bewertung der Leistungen'!U234))</f>
        <v/>
      </c>
      <c r="U224" t="str">
        <f>IF(J224="Nein","",IF($H224="","",'3a. Bewertung der Leistungen'!V234))</f>
        <v/>
      </c>
      <c r="V224" t="str">
        <f>IF(J224="Nein","",IF($H224="","",'3a. Bewertung der Leistungen'!X234))</f>
        <v/>
      </c>
      <c r="W224" t="str">
        <f>IF($H224="","",'3a. Bewertung der Leistungen'!Z234)</f>
        <v/>
      </c>
      <c r="Y224" t="str">
        <f>IF('3b. Individualkosten'!L230="","",'3b. Individualkosten'!L230)</f>
        <v/>
      </c>
      <c r="Z224" s="32" t="str">
        <f>IF('3b. Individualkosten'!M230="","",'3b. Individualkosten'!M230)</f>
        <v/>
      </c>
      <c r="AA224" s="33" t="str">
        <f>IF('3b. Individualkosten'!N230="","",'3b. Individualkosten'!N230)</f>
        <v/>
      </c>
      <c r="AB224" s="33" t="str">
        <f>IF('3b. Individualkosten'!O230="","",'3b. Individualkosten'!O230)</f>
        <v/>
      </c>
      <c r="AC224" s="32">
        <f>IF('3b. Individualkosten'!P230="","",'3b. Individualkosten'!P230)</f>
        <v>0</v>
      </c>
      <c r="AD224" s="32">
        <f>IF('3b. Individualkosten'!Q230="","",'3b. Individualkosten'!Q230)</f>
        <v>0</v>
      </c>
      <c r="AE224" s="32" t="str">
        <f>IF('3b. Individualkosten'!R230="","",'3b. Individualkosten'!R230)</f>
        <v/>
      </c>
      <c r="AF224" s="32">
        <f>IF('3b. Individualkosten'!S230="","",'3b. Individualkosten'!S230)</f>
        <v>0</v>
      </c>
      <c r="AG224" s="32" t="str">
        <f>IF('3b. Individualkosten'!T230="","",'3b. Individualkosten'!T230)</f>
        <v/>
      </c>
      <c r="AH224" s="32">
        <f>IF('3b. Individualkosten'!U230="","",'3b. Individualkosten'!U230)</f>
        <v>0</v>
      </c>
      <c r="AI224" s="32" t="str">
        <f>IF('3b. Individualkosten'!V230="","",'3b. Individualkosten'!V230)</f>
        <v/>
      </c>
      <c r="AJ224" s="32">
        <f>IF('3b. Individualkosten'!W230="","",'3b. Individualkosten'!W230)</f>
        <v>0</v>
      </c>
      <c r="AK224" s="32">
        <f>IF('3b. Individualkosten'!X230="","",'3b. Individualkosten'!X230)</f>
        <v>0</v>
      </c>
      <c r="AL224" s="32" t="str">
        <f>IF('3b. Individualkosten'!Y230="","",'3b. Individualkosten'!Y230)</f>
        <v/>
      </c>
      <c r="AM224" s="32" t="str">
        <f>IF('3b. Individualkosten'!Z230="","",'3b. Individualkosten'!Z230)</f>
        <v/>
      </c>
      <c r="AN224" s="32" t="str">
        <f>IF('3b. Individualkosten'!AB230="","",'3b. Individualkosten'!AB230)</f>
        <v/>
      </c>
      <c r="AP224" s="34" t="str">
        <f>IF('4.2 Mitnutzungsquote'!K231="","",'4.2 Mitnutzungsquote'!M231)</f>
        <v/>
      </c>
      <c r="AQ224" s="34" t="str">
        <f>IF('4.2 Mitnutzungsquote'!$K231="","",'4.2 Mitnutzungsquote'!N231)</f>
        <v/>
      </c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X224" t="str">
        <f>IF('5. Bündelung zu Paketen'!$H250="","",IF('5. Bündelung zu Paketen'!$E$9="Nein","Ohne Paket",'5. Bündelung zu Paketen'!M250))</f>
        <v/>
      </c>
      <c r="BY224" t="str">
        <f>IF('5. Bündelung zu Paketen'!$H250="","",'5. Bündelung zu Paketen'!N250)</f>
        <v/>
      </c>
      <c r="BZ224" t="str">
        <f>IF('5. Bündelung zu Paketen'!P250="","",'5. Bündelung zu Paketen'!P250)</f>
        <v/>
      </c>
      <c r="CB224" s="34" t="str">
        <f t="shared" si="6"/>
        <v/>
      </c>
      <c r="CC224" s="38" t="str">
        <f t="shared" si="7"/>
        <v/>
      </c>
    </row>
    <row r="225" spans="1:81" x14ac:dyDescent="0.3">
      <c r="A225">
        <v>218</v>
      </c>
      <c r="B225" t="str">
        <f>IF('2. Erfassung der Leistungen'!B229="","",'2. Erfassung der Leistungen'!B229)</f>
        <v/>
      </c>
      <c r="C225" t="str">
        <f>IF('2. Erfassung der Leistungen'!C229="","",'2. Erfassung der Leistungen'!C229)</f>
        <v/>
      </c>
      <c r="D225" t="str">
        <f>IF('2. Erfassung der Leistungen'!E229="","",'2. Erfassung der Leistungen'!E229)</f>
        <v/>
      </c>
      <c r="E225" t="str">
        <f>IF('2. Erfassung der Leistungen'!F229="","",'2. Erfassung der Leistungen'!F229)</f>
        <v/>
      </c>
      <c r="F225" t="str">
        <f>IF('2. Erfassung der Leistungen'!G229="","",'2. Erfassung der Leistungen'!G229)</f>
        <v/>
      </c>
      <c r="G225" t="str">
        <f>IF('2. Erfassung der Leistungen'!H229="","",'2. Erfassung der Leistungen'!H229)</f>
        <v/>
      </c>
      <c r="H225" t="str">
        <f>IF(D225="","",IF('2. Erfassung der Leistungen'!I229="","",'2. Erfassung der Leistungen'!I229))</f>
        <v/>
      </c>
      <c r="J225" t="str">
        <f>IF($H225="","",'3a. Bewertung der Leistungen'!J235)</f>
        <v/>
      </c>
      <c r="K225" t="str">
        <f>IF(J225="Nein","",IF($H225="","",'3a. Bewertung der Leistungen'!L235))</f>
        <v/>
      </c>
      <c r="L225" t="str">
        <f>IF(J225="Nein","",IF($H225="","",'3a. Bewertung der Leistungen'!M235))</f>
        <v/>
      </c>
      <c r="M225" t="str">
        <f>IF(J225="Nein","",IF($H225="","",'3a. Bewertung der Leistungen'!N235))</f>
        <v/>
      </c>
      <c r="N225" t="str">
        <f>IF(J225="Nein","",IF($H225="","",'3a. Bewertung der Leistungen'!O235))</f>
        <v/>
      </c>
      <c r="O225" t="str">
        <f>IF(J225="Nein","",IF($H225="","",'3a. Bewertung der Leistungen'!P235))</f>
        <v/>
      </c>
      <c r="P225" t="str">
        <f>IF(J225="Nein","",IF($H225="","",'3a. Bewertung der Leistungen'!Q235))</f>
        <v/>
      </c>
      <c r="Q225" t="str">
        <f>IF(J225="Nein","",IF($H225="","",'3a. Bewertung der Leistungen'!R235))</f>
        <v/>
      </c>
      <c r="R225" t="str">
        <f>IF(J225="Nein","",IF($H225="","",'3a. Bewertung der Leistungen'!S235))</f>
        <v/>
      </c>
      <c r="S225" t="str">
        <f>IF(J225="Nein","",IF($H225="","",'3a. Bewertung der Leistungen'!T235))</f>
        <v/>
      </c>
      <c r="T225" t="str">
        <f>IF(J225="Nein","",IF($H225="","",'3a. Bewertung der Leistungen'!U235))</f>
        <v/>
      </c>
      <c r="U225" t="str">
        <f>IF(J225="Nein","",IF($H225="","",'3a. Bewertung der Leistungen'!V235))</f>
        <v/>
      </c>
      <c r="V225" t="str">
        <f>IF(J225="Nein","",IF($H225="","",'3a. Bewertung der Leistungen'!X235))</f>
        <v/>
      </c>
      <c r="W225" t="str">
        <f>IF($H225="","",'3a. Bewertung der Leistungen'!Z235)</f>
        <v/>
      </c>
      <c r="Y225" t="str">
        <f>IF('3b. Individualkosten'!L231="","",'3b. Individualkosten'!L231)</f>
        <v/>
      </c>
      <c r="Z225" s="32" t="str">
        <f>IF('3b. Individualkosten'!M231="","",'3b. Individualkosten'!M231)</f>
        <v/>
      </c>
      <c r="AA225" s="33" t="str">
        <f>IF('3b. Individualkosten'!N231="","",'3b. Individualkosten'!N231)</f>
        <v/>
      </c>
      <c r="AB225" s="33" t="str">
        <f>IF('3b. Individualkosten'!O231="","",'3b. Individualkosten'!O231)</f>
        <v/>
      </c>
      <c r="AC225" s="32">
        <f>IF('3b. Individualkosten'!P231="","",'3b. Individualkosten'!P231)</f>
        <v>0</v>
      </c>
      <c r="AD225" s="32">
        <f>IF('3b. Individualkosten'!Q231="","",'3b. Individualkosten'!Q231)</f>
        <v>0</v>
      </c>
      <c r="AE225" s="32" t="str">
        <f>IF('3b. Individualkosten'!R231="","",'3b. Individualkosten'!R231)</f>
        <v/>
      </c>
      <c r="AF225" s="32">
        <f>IF('3b. Individualkosten'!S231="","",'3b. Individualkosten'!S231)</f>
        <v>0</v>
      </c>
      <c r="AG225" s="32" t="str">
        <f>IF('3b. Individualkosten'!T231="","",'3b. Individualkosten'!T231)</f>
        <v/>
      </c>
      <c r="AH225" s="32">
        <f>IF('3b. Individualkosten'!U231="","",'3b. Individualkosten'!U231)</f>
        <v>0</v>
      </c>
      <c r="AI225" s="32" t="str">
        <f>IF('3b. Individualkosten'!V231="","",'3b. Individualkosten'!V231)</f>
        <v/>
      </c>
      <c r="AJ225" s="32">
        <f>IF('3b. Individualkosten'!W231="","",'3b. Individualkosten'!W231)</f>
        <v>0</v>
      </c>
      <c r="AK225" s="32">
        <f>IF('3b. Individualkosten'!X231="","",'3b. Individualkosten'!X231)</f>
        <v>0</v>
      </c>
      <c r="AL225" s="32" t="str">
        <f>IF('3b. Individualkosten'!Y231="","",'3b. Individualkosten'!Y231)</f>
        <v/>
      </c>
      <c r="AM225" s="32" t="str">
        <f>IF('3b. Individualkosten'!Z231="","",'3b. Individualkosten'!Z231)</f>
        <v/>
      </c>
      <c r="AN225" s="32" t="str">
        <f>IF('3b. Individualkosten'!AB231="","",'3b. Individualkosten'!AB231)</f>
        <v/>
      </c>
      <c r="AP225" s="34" t="str">
        <f>IF('4.2 Mitnutzungsquote'!K232="","",'4.2 Mitnutzungsquote'!M232)</f>
        <v/>
      </c>
      <c r="AQ225" s="34" t="str">
        <f>IF('4.2 Mitnutzungsquote'!$K232="","",'4.2 Mitnutzungsquote'!N232)</f>
        <v/>
      </c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X225" t="str">
        <f>IF('5. Bündelung zu Paketen'!$H251="","",IF('5. Bündelung zu Paketen'!$E$9="Nein","Ohne Paket",'5. Bündelung zu Paketen'!M251))</f>
        <v/>
      </c>
      <c r="BY225" t="str">
        <f>IF('5. Bündelung zu Paketen'!$H251="","",'5. Bündelung zu Paketen'!N251)</f>
        <v/>
      </c>
      <c r="BZ225" t="str">
        <f>IF('5. Bündelung zu Paketen'!P251="","",'5. Bündelung zu Paketen'!P251)</f>
        <v/>
      </c>
      <c r="CB225" s="34" t="str">
        <f t="shared" si="6"/>
        <v/>
      </c>
      <c r="CC225" s="38" t="str">
        <f t="shared" si="7"/>
        <v/>
      </c>
    </row>
    <row r="226" spans="1:81" x14ac:dyDescent="0.3">
      <c r="A226">
        <v>219</v>
      </c>
      <c r="B226" t="str">
        <f>IF('2. Erfassung der Leistungen'!B230="","",'2. Erfassung der Leistungen'!B230)</f>
        <v/>
      </c>
      <c r="C226" t="str">
        <f>IF('2. Erfassung der Leistungen'!C230="","",'2. Erfassung der Leistungen'!C230)</f>
        <v/>
      </c>
      <c r="D226" t="str">
        <f>IF('2. Erfassung der Leistungen'!E230="","",'2. Erfassung der Leistungen'!E230)</f>
        <v/>
      </c>
      <c r="E226" t="str">
        <f>IF('2. Erfassung der Leistungen'!F230="","",'2. Erfassung der Leistungen'!F230)</f>
        <v/>
      </c>
      <c r="F226" t="str">
        <f>IF('2. Erfassung der Leistungen'!G230="","",'2. Erfassung der Leistungen'!G230)</f>
        <v/>
      </c>
      <c r="G226" t="str">
        <f>IF('2. Erfassung der Leistungen'!H230="","",'2. Erfassung der Leistungen'!H230)</f>
        <v/>
      </c>
      <c r="H226" t="str">
        <f>IF(D226="","",IF('2. Erfassung der Leistungen'!I230="","",'2. Erfassung der Leistungen'!I230))</f>
        <v/>
      </c>
      <c r="J226" t="str">
        <f>IF($H226="","",'3a. Bewertung der Leistungen'!J236)</f>
        <v/>
      </c>
      <c r="K226" t="str">
        <f>IF(J226="Nein","",IF($H226="","",'3a. Bewertung der Leistungen'!L236))</f>
        <v/>
      </c>
      <c r="L226" t="str">
        <f>IF(J226="Nein","",IF($H226="","",'3a. Bewertung der Leistungen'!M236))</f>
        <v/>
      </c>
      <c r="M226" t="str">
        <f>IF(J226="Nein","",IF($H226="","",'3a. Bewertung der Leistungen'!N236))</f>
        <v/>
      </c>
      <c r="N226" t="str">
        <f>IF(J226="Nein","",IF($H226="","",'3a. Bewertung der Leistungen'!O236))</f>
        <v/>
      </c>
      <c r="O226" t="str">
        <f>IF(J226="Nein","",IF($H226="","",'3a. Bewertung der Leistungen'!P236))</f>
        <v/>
      </c>
      <c r="P226" t="str">
        <f>IF(J226="Nein","",IF($H226="","",'3a. Bewertung der Leistungen'!Q236))</f>
        <v/>
      </c>
      <c r="Q226" t="str">
        <f>IF(J226="Nein","",IF($H226="","",'3a. Bewertung der Leistungen'!R236))</f>
        <v/>
      </c>
      <c r="R226" t="str">
        <f>IF(J226="Nein","",IF($H226="","",'3a. Bewertung der Leistungen'!S236))</f>
        <v/>
      </c>
      <c r="S226" t="str">
        <f>IF(J226="Nein","",IF($H226="","",'3a. Bewertung der Leistungen'!T236))</f>
        <v/>
      </c>
      <c r="T226" t="str">
        <f>IF(J226="Nein","",IF($H226="","",'3a. Bewertung der Leistungen'!U236))</f>
        <v/>
      </c>
      <c r="U226" t="str">
        <f>IF(J226="Nein","",IF($H226="","",'3a. Bewertung der Leistungen'!V236))</f>
        <v/>
      </c>
      <c r="V226" t="str">
        <f>IF(J226="Nein","",IF($H226="","",'3a. Bewertung der Leistungen'!X236))</f>
        <v/>
      </c>
      <c r="W226" t="str">
        <f>IF($H226="","",'3a. Bewertung der Leistungen'!Z236)</f>
        <v/>
      </c>
      <c r="Y226" t="str">
        <f>IF('3b. Individualkosten'!L232="","",'3b. Individualkosten'!L232)</f>
        <v/>
      </c>
      <c r="Z226" s="32" t="str">
        <f>IF('3b. Individualkosten'!M232="","",'3b. Individualkosten'!M232)</f>
        <v/>
      </c>
      <c r="AA226" s="33" t="str">
        <f>IF('3b. Individualkosten'!N232="","",'3b. Individualkosten'!N232)</f>
        <v/>
      </c>
      <c r="AB226" s="33" t="str">
        <f>IF('3b. Individualkosten'!O232="","",'3b. Individualkosten'!O232)</f>
        <v/>
      </c>
      <c r="AC226" s="32">
        <f>IF('3b. Individualkosten'!P232="","",'3b. Individualkosten'!P232)</f>
        <v>0</v>
      </c>
      <c r="AD226" s="32">
        <f>IF('3b. Individualkosten'!Q232="","",'3b. Individualkosten'!Q232)</f>
        <v>0</v>
      </c>
      <c r="AE226" s="32" t="str">
        <f>IF('3b. Individualkosten'!R232="","",'3b. Individualkosten'!R232)</f>
        <v/>
      </c>
      <c r="AF226" s="32">
        <f>IF('3b. Individualkosten'!S232="","",'3b. Individualkosten'!S232)</f>
        <v>0</v>
      </c>
      <c r="AG226" s="32" t="str">
        <f>IF('3b. Individualkosten'!T232="","",'3b. Individualkosten'!T232)</f>
        <v/>
      </c>
      <c r="AH226" s="32">
        <f>IF('3b. Individualkosten'!U232="","",'3b. Individualkosten'!U232)</f>
        <v>0</v>
      </c>
      <c r="AI226" s="32" t="str">
        <f>IF('3b. Individualkosten'!V232="","",'3b. Individualkosten'!V232)</f>
        <v/>
      </c>
      <c r="AJ226" s="32">
        <f>IF('3b. Individualkosten'!W232="","",'3b. Individualkosten'!W232)</f>
        <v>0</v>
      </c>
      <c r="AK226" s="32">
        <f>IF('3b. Individualkosten'!X232="","",'3b. Individualkosten'!X232)</f>
        <v>0</v>
      </c>
      <c r="AL226" s="32" t="str">
        <f>IF('3b. Individualkosten'!Y232="","",'3b. Individualkosten'!Y232)</f>
        <v/>
      </c>
      <c r="AM226" s="32" t="str">
        <f>IF('3b. Individualkosten'!Z232="","",'3b. Individualkosten'!Z232)</f>
        <v/>
      </c>
      <c r="AN226" s="32" t="str">
        <f>IF('3b. Individualkosten'!AB232="","",'3b. Individualkosten'!AB232)</f>
        <v/>
      </c>
      <c r="AP226" s="34" t="str">
        <f>IF('4.2 Mitnutzungsquote'!K233="","",'4.2 Mitnutzungsquote'!M233)</f>
        <v/>
      </c>
      <c r="AQ226" s="34" t="str">
        <f>IF('4.2 Mitnutzungsquote'!$K233="","",'4.2 Mitnutzungsquote'!N233)</f>
        <v/>
      </c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X226" t="str">
        <f>IF('5. Bündelung zu Paketen'!$H252="","",IF('5. Bündelung zu Paketen'!$E$9="Nein","Ohne Paket",'5. Bündelung zu Paketen'!M252))</f>
        <v/>
      </c>
      <c r="BY226" t="str">
        <f>IF('5. Bündelung zu Paketen'!$H252="","",'5. Bündelung zu Paketen'!N252)</f>
        <v/>
      </c>
      <c r="BZ226" t="str">
        <f>IF('5. Bündelung zu Paketen'!P252="","",'5. Bündelung zu Paketen'!P252)</f>
        <v/>
      </c>
      <c r="CB226" s="34" t="str">
        <f t="shared" si="6"/>
        <v/>
      </c>
      <c r="CC226" s="38" t="str">
        <f t="shared" si="7"/>
        <v/>
      </c>
    </row>
    <row r="227" spans="1:81" x14ac:dyDescent="0.3">
      <c r="A227">
        <v>220</v>
      </c>
      <c r="B227" t="str">
        <f>IF('2. Erfassung der Leistungen'!B231="","",'2. Erfassung der Leistungen'!B231)</f>
        <v/>
      </c>
      <c r="C227" t="str">
        <f>IF('2. Erfassung der Leistungen'!C231="","",'2. Erfassung der Leistungen'!C231)</f>
        <v/>
      </c>
      <c r="D227" t="str">
        <f>IF('2. Erfassung der Leistungen'!E231="","",'2. Erfassung der Leistungen'!E231)</f>
        <v/>
      </c>
      <c r="E227" t="str">
        <f>IF('2. Erfassung der Leistungen'!F231="","",'2. Erfassung der Leistungen'!F231)</f>
        <v/>
      </c>
      <c r="F227" t="str">
        <f>IF('2. Erfassung der Leistungen'!G231="","",'2. Erfassung der Leistungen'!G231)</f>
        <v/>
      </c>
      <c r="G227" t="str">
        <f>IF('2. Erfassung der Leistungen'!H231="","",'2. Erfassung der Leistungen'!H231)</f>
        <v/>
      </c>
      <c r="H227" t="str">
        <f>IF(D227="","",IF('2. Erfassung der Leistungen'!I231="","",'2. Erfassung der Leistungen'!I231))</f>
        <v/>
      </c>
      <c r="J227" t="str">
        <f>IF($H227="","",'3a. Bewertung der Leistungen'!J237)</f>
        <v/>
      </c>
      <c r="K227" t="str">
        <f>IF(J227="Nein","",IF($H227="","",'3a. Bewertung der Leistungen'!L237))</f>
        <v/>
      </c>
      <c r="L227" t="str">
        <f>IF(J227="Nein","",IF($H227="","",'3a. Bewertung der Leistungen'!M237))</f>
        <v/>
      </c>
      <c r="M227" t="str">
        <f>IF(J227="Nein","",IF($H227="","",'3a. Bewertung der Leistungen'!N237))</f>
        <v/>
      </c>
      <c r="N227" t="str">
        <f>IF(J227="Nein","",IF($H227="","",'3a. Bewertung der Leistungen'!O237))</f>
        <v/>
      </c>
      <c r="O227" t="str">
        <f>IF(J227="Nein","",IF($H227="","",'3a. Bewertung der Leistungen'!P237))</f>
        <v/>
      </c>
      <c r="P227" t="str">
        <f>IF(J227="Nein","",IF($H227="","",'3a. Bewertung der Leistungen'!Q237))</f>
        <v/>
      </c>
      <c r="Q227" t="str">
        <f>IF(J227="Nein","",IF($H227="","",'3a. Bewertung der Leistungen'!R237))</f>
        <v/>
      </c>
      <c r="R227" t="str">
        <f>IF(J227="Nein","",IF($H227="","",'3a. Bewertung der Leistungen'!S237))</f>
        <v/>
      </c>
      <c r="S227" t="str">
        <f>IF(J227="Nein","",IF($H227="","",'3a. Bewertung der Leistungen'!T237))</f>
        <v/>
      </c>
      <c r="T227" t="str">
        <f>IF(J227="Nein","",IF($H227="","",'3a. Bewertung der Leistungen'!U237))</f>
        <v/>
      </c>
      <c r="U227" t="str">
        <f>IF(J227="Nein","",IF($H227="","",'3a. Bewertung der Leistungen'!V237))</f>
        <v/>
      </c>
      <c r="V227" t="str">
        <f>IF(J227="Nein","",IF($H227="","",'3a. Bewertung der Leistungen'!X237))</f>
        <v/>
      </c>
      <c r="W227" t="str">
        <f>IF($H227="","",'3a. Bewertung der Leistungen'!Z237)</f>
        <v/>
      </c>
      <c r="Y227" t="str">
        <f>IF('3b. Individualkosten'!L233="","",'3b. Individualkosten'!L233)</f>
        <v/>
      </c>
      <c r="Z227" s="32" t="str">
        <f>IF('3b. Individualkosten'!M233="","",'3b. Individualkosten'!M233)</f>
        <v/>
      </c>
      <c r="AA227" s="33" t="str">
        <f>IF('3b. Individualkosten'!N233="","",'3b. Individualkosten'!N233)</f>
        <v/>
      </c>
      <c r="AB227" s="33" t="str">
        <f>IF('3b. Individualkosten'!O233="","",'3b. Individualkosten'!O233)</f>
        <v/>
      </c>
      <c r="AC227" s="32">
        <f>IF('3b. Individualkosten'!P233="","",'3b. Individualkosten'!P233)</f>
        <v>0</v>
      </c>
      <c r="AD227" s="32">
        <f>IF('3b. Individualkosten'!Q233="","",'3b. Individualkosten'!Q233)</f>
        <v>0</v>
      </c>
      <c r="AE227" s="32" t="str">
        <f>IF('3b. Individualkosten'!R233="","",'3b. Individualkosten'!R233)</f>
        <v/>
      </c>
      <c r="AF227" s="32">
        <f>IF('3b. Individualkosten'!S233="","",'3b. Individualkosten'!S233)</f>
        <v>0</v>
      </c>
      <c r="AG227" s="32" t="str">
        <f>IF('3b. Individualkosten'!T233="","",'3b. Individualkosten'!T233)</f>
        <v/>
      </c>
      <c r="AH227" s="32">
        <f>IF('3b. Individualkosten'!U233="","",'3b. Individualkosten'!U233)</f>
        <v>0</v>
      </c>
      <c r="AI227" s="32" t="str">
        <f>IF('3b. Individualkosten'!V233="","",'3b. Individualkosten'!V233)</f>
        <v/>
      </c>
      <c r="AJ227" s="32">
        <f>IF('3b. Individualkosten'!W233="","",'3b. Individualkosten'!W233)</f>
        <v>0</v>
      </c>
      <c r="AK227" s="32">
        <f>IF('3b. Individualkosten'!X233="","",'3b. Individualkosten'!X233)</f>
        <v>0</v>
      </c>
      <c r="AL227" s="32" t="str">
        <f>IF('3b. Individualkosten'!Y233="","",'3b. Individualkosten'!Y233)</f>
        <v/>
      </c>
      <c r="AM227" s="32" t="str">
        <f>IF('3b. Individualkosten'!Z233="","",'3b. Individualkosten'!Z233)</f>
        <v/>
      </c>
      <c r="AN227" s="32" t="str">
        <f>IF('3b. Individualkosten'!AB233="","",'3b. Individualkosten'!AB233)</f>
        <v/>
      </c>
      <c r="AP227" s="34" t="str">
        <f>IF('4.2 Mitnutzungsquote'!K234="","",'4.2 Mitnutzungsquote'!M234)</f>
        <v/>
      </c>
      <c r="AQ227" s="34" t="str">
        <f>IF('4.2 Mitnutzungsquote'!$K234="","",'4.2 Mitnutzungsquote'!N234)</f>
        <v/>
      </c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X227" t="str">
        <f>IF('5. Bündelung zu Paketen'!$H253="","",IF('5. Bündelung zu Paketen'!$E$9="Nein","Ohne Paket",'5. Bündelung zu Paketen'!M253))</f>
        <v/>
      </c>
      <c r="BY227" t="str">
        <f>IF('5. Bündelung zu Paketen'!$H253="","",'5. Bündelung zu Paketen'!N253)</f>
        <v/>
      </c>
      <c r="BZ227" t="str">
        <f>IF('5. Bündelung zu Paketen'!P253="","",'5. Bündelung zu Paketen'!P253)</f>
        <v/>
      </c>
      <c r="CB227" s="34" t="str">
        <f t="shared" si="6"/>
        <v/>
      </c>
      <c r="CC227" s="38" t="str">
        <f t="shared" si="7"/>
        <v/>
      </c>
    </row>
    <row r="228" spans="1:81" x14ac:dyDescent="0.3">
      <c r="A228">
        <v>221</v>
      </c>
      <c r="B228" t="str">
        <f>IF('2. Erfassung der Leistungen'!B232="","",'2. Erfassung der Leistungen'!B232)</f>
        <v/>
      </c>
      <c r="C228" t="str">
        <f>IF('2. Erfassung der Leistungen'!C232="","",'2. Erfassung der Leistungen'!C232)</f>
        <v/>
      </c>
      <c r="D228" t="str">
        <f>IF('2. Erfassung der Leistungen'!E232="","",'2. Erfassung der Leistungen'!E232)</f>
        <v/>
      </c>
      <c r="E228" t="str">
        <f>IF('2. Erfassung der Leistungen'!F232="","",'2. Erfassung der Leistungen'!F232)</f>
        <v/>
      </c>
      <c r="F228" t="str">
        <f>IF('2. Erfassung der Leistungen'!G232="","",'2. Erfassung der Leistungen'!G232)</f>
        <v/>
      </c>
      <c r="G228" t="str">
        <f>IF('2. Erfassung der Leistungen'!H232="","",'2. Erfassung der Leistungen'!H232)</f>
        <v/>
      </c>
      <c r="H228" t="str">
        <f>IF(D228="","",IF('2. Erfassung der Leistungen'!I232="","",'2. Erfassung der Leistungen'!I232))</f>
        <v/>
      </c>
      <c r="J228" t="str">
        <f>IF($H228="","",'3a. Bewertung der Leistungen'!J238)</f>
        <v/>
      </c>
      <c r="K228" t="str">
        <f>IF(J228="Nein","",IF($H228="","",'3a. Bewertung der Leistungen'!L238))</f>
        <v/>
      </c>
      <c r="L228" t="str">
        <f>IF(J228="Nein","",IF($H228="","",'3a. Bewertung der Leistungen'!M238))</f>
        <v/>
      </c>
      <c r="M228" t="str">
        <f>IF(J228="Nein","",IF($H228="","",'3a. Bewertung der Leistungen'!N238))</f>
        <v/>
      </c>
      <c r="N228" t="str">
        <f>IF(J228="Nein","",IF($H228="","",'3a. Bewertung der Leistungen'!O238))</f>
        <v/>
      </c>
      <c r="O228" t="str">
        <f>IF(J228="Nein","",IF($H228="","",'3a. Bewertung der Leistungen'!P238))</f>
        <v/>
      </c>
      <c r="P228" t="str">
        <f>IF(J228="Nein","",IF($H228="","",'3a. Bewertung der Leistungen'!Q238))</f>
        <v/>
      </c>
      <c r="Q228" t="str">
        <f>IF(J228="Nein","",IF($H228="","",'3a. Bewertung der Leistungen'!R238))</f>
        <v/>
      </c>
      <c r="R228" t="str">
        <f>IF(J228="Nein","",IF($H228="","",'3a. Bewertung der Leistungen'!S238))</f>
        <v/>
      </c>
      <c r="S228" t="str">
        <f>IF(J228="Nein","",IF($H228="","",'3a. Bewertung der Leistungen'!T238))</f>
        <v/>
      </c>
      <c r="T228" t="str">
        <f>IF(J228="Nein","",IF($H228="","",'3a. Bewertung der Leistungen'!U238))</f>
        <v/>
      </c>
      <c r="U228" t="str">
        <f>IF(J228="Nein","",IF($H228="","",'3a. Bewertung der Leistungen'!V238))</f>
        <v/>
      </c>
      <c r="V228" t="str">
        <f>IF(J228="Nein","",IF($H228="","",'3a. Bewertung der Leistungen'!X238))</f>
        <v/>
      </c>
      <c r="W228" t="str">
        <f>IF($H228="","",'3a. Bewertung der Leistungen'!Z238)</f>
        <v/>
      </c>
      <c r="Y228" t="str">
        <f>IF('3b. Individualkosten'!L234="","",'3b. Individualkosten'!L234)</f>
        <v/>
      </c>
      <c r="Z228" s="32" t="str">
        <f>IF('3b. Individualkosten'!M234="","",'3b. Individualkosten'!M234)</f>
        <v/>
      </c>
      <c r="AA228" s="33" t="str">
        <f>IF('3b. Individualkosten'!N234="","",'3b. Individualkosten'!N234)</f>
        <v/>
      </c>
      <c r="AB228" s="33" t="str">
        <f>IF('3b. Individualkosten'!O234="","",'3b. Individualkosten'!O234)</f>
        <v/>
      </c>
      <c r="AC228" s="32">
        <f>IF('3b. Individualkosten'!P234="","",'3b. Individualkosten'!P234)</f>
        <v>0</v>
      </c>
      <c r="AD228" s="32">
        <f>IF('3b. Individualkosten'!Q234="","",'3b. Individualkosten'!Q234)</f>
        <v>0</v>
      </c>
      <c r="AE228" s="32" t="str">
        <f>IF('3b. Individualkosten'!R234="","",'3b. Individualkosten'!R234)</f>
        <v/>
      </c>
      <c r="AF228" s="32">
        <f>IF('3b. Individualkosten'!S234="","",'3b. Individualkosten'!S234)</f>
        <v>0</v>
      </c>
      <c r="AG228" s="32" t="str">
        <f>IF('3b. Individualkosten'!T234="","",'3b. Individualkosten'!T234)</f>
        <v/>
      </c>
      <c r="AH228" s="32">
        <f>IF('3b. Individualkosten'!U234="","",'3b. Individualkosten'!U234)</f>
        <v>0</v>
      </c>
      <c r="AI228" s="32" t="str">
        <f>IF('3b. Individualkosten'!V234="","",'3b. Individualkosten'!V234)</f>
        <v/>
      </c>
      <c r="AJ228" s="32">
        <f>IF('3b. Individualkosten'!W234="","",'3b. Individualkosten'!W234)</f>
        <v>0</v>
      </c>
      <c r="AK228" s="32">
        <f>IF('3b. Individualkosten'!X234="","",'3b. Individualkosten'!X234)</f>
        <v>0</v>
      </c>
      <c r="AL228" s="32" t="str">
        <f>IF('3b. Individualkosten'!Y234="","",'3b. Individualkosten'!Y234)</f>
        <v/>
      </c>
      <c r="AM228" s="32" t="str">
        <f>IF('3b. Individualkosten'!Z234="","",'3b. Individualkosten'!Z234)</f>
        <v/>
      </c>
      <c r="AN228" s="32" t="str">
        <f>IF('3b. Individualkosten'!AB234="","",'3b. Individualkosten'!AB234)</f>
        <v/>
      </c>
      <c r="AP228" s="34" t="str">
        <f>IF('4.2 Mitnutzungsquote'!K235="","",'4.2 Mitnutzungsquote'!M235)</f>
        <v/>
      </c>
      <c r="AQ228" s="34" t="str">
        <f>IF('4.2 Mitnutzungsquote'!$K235="","",'4.2 Mitnutzungsquote'!N235)</f>
        <v/>
      </c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X228" t="str">
        <f>IF('5. Bündelung zu Paketen'!$H254="","",IF('5. Bündelung zu Paketen'!$E$9="Nein","Ohne Paket",'5. Bündelung zu Paketen'!M254))</f>
        <v/>
      </c>
      <c r="BY228" t="str">
        <f>IF('5. Bündelung zu Paketen'!$H254="","",'5. Bündelung zu Paketen'!N254)</f>
        <v/>
      </c>
      <c r="BZ228" t="str">
        <f>IF('5. Bündelung zu Paketen'!P254="","",'5. Bündelung zu Paketen'!P254)</f>
        <v/>
      </c>
      <c r="CB228" s="34" t="str">
        <f t="shared" si="6"/>
        <v/>
      </c>
      <c r="CC228" s="38" t="str">
        <f t="shared" si="7"/>
        <v/>
      </c>
    </row>
    <row r="229" spans="1:81" x14ac:dyDescent="0.3">
      <c r="A229">
        <v>222</v>
      </c>
      <c r="B229" t="str">
        <f>IF('2. Erfassung der Leistungen'!B233="","",'2. Erfassung der Leistungen'!B233)</f>
        <v/>
      </c>
      <c r="C229" t="str">
        <f>IF('2. Erfassung der Leistungen'!C233="","",'2. Erfassung der Leistungen'!C233)</f>
        <v/>
      </c>
      <c r="D229" t="str">
        <f>IF('2. Erfassung der Leistungen'!E233="","",'2. Erfassung der Leistungen'!E233)</f>
        <v/>
      </c>
      <c r="E229" t="str">
        <f>IF('2. Erfassung der Leistungen'!F233="","",'2. Erfassung der Leistungen'!F233)</f>
        <v/>
      </c>
      <c r="F229" t="str">
        <f>IF('2. Erfassung der Leistungen'!G233="","",'2. Erfassung der Leistungen'!G233)</f>
        <v/>
      </c>
      <c r="G229" t="str">
        <f>IF('2. Erfassung der Leistungen'!H233="","",'2. Erfassung der Leistungen'!H233)</f>
        <v/>
      </c>
      <c r="H229" t="str">
        <f>IF(D229="","",IF('2. Erfassung der Leistungen'!I233="","",'2. Erfassung der Leistungen'!I233))</f>
        <v/>
      </c>
      <c r="J229" t="str">
        <f>IF($H229="","",'3a. Bewertung der Leistungen'!J239)</f>
        <v/>
      </c>
      <c r="K229" t="str">
        <f>IF(J229="Nein","",IF($H229="","",'3a. Bewertung der Leistungen'!L239))</f>
        <v/>
      </c>
      <c r="L229" t="str">
        <f>IF(J229="Nein","",IF($H229="","",'3a. Bewertung der Leistungen'!M239))</f>
        <v/>
      </c>
      <c r="M229" t="str">
        <f>IF(J229="Nein","",IF($H229="","",'3a. Bewertung der Leistungen'!N239))</f>
        <v/>
      </c>
      <c r="N229" t="str">
        <f>IF(J229="Nein","",IF($H229="","",'3a. Bewertung der Leistungen'!O239))</f>
        <v/>
      </c>
      <c r="O229" t="str">
        <f>IF(J229="Nein","",IF($H229="","",'3a. Bewertung der Leistungen'!P239))</f>
        <v/>
      </c>
      <c r="P229" t="str">
        <f>IF(J229="Nein","",IF($H229="","",'3a. Bewertung der Leistungen'!Q239))</f>
        <v/>
      </c>
      <c r="Q229" t="str">
        <f>IF(J229="Nein","",IF($H229="","",'3a. Bewertung der Leistungen'!R239))</f>
        <v/>
      </c>
      <c r="R229" t="str">
        <f>IF(J229="Nein","",IF($H229="","",'3a. Bewertung der Leistungen'!S239))</f>
        <v/>
      </c>
      <c r="S229" t="str">
        <f>IF(J229="Nein","",IF($H229="","",'3a. Bewertung der Leistungen'!T239))</f>
        <v/>
      </c>
      <c r="T229" t="str">
        <f>IF(J229="Nein","",IF($H229="","",'3a. Bewertung der Leistungen'!U239))</f>
        <v/>
      </c>
      <c r="U229" t="str">
        <f>IF(J229="Nein","",IF($H229="","",'3a. Bewertung der Leistungen'!V239))</f>
        <v/>
      </c>
      <c r="V229" t="str">
        <f>IF(J229="Nein","",IF($H229="","",'3a. Bewertung der Leistungen'!X239))</f>
        <v/>
      </c>
      <c r="W229" t="str">
        <f>IF($H229="","",'3a. Bewertung der Leistungen'!Z239)</f>
        <v/>
      </c>
      <c r="Y229" t="str">
        <f>IF('3b. Individualkosten'!L235="","",'3b. Individualkosten'!L235)</f>
        <v/>
      </c>
      <c r="Z229" s="32" t="str">
        <f>IF('3b. Individualkosten'!M235="","",'3b. Individualkosten'!M235)</f>
        <v/>
      </c>
      <c r="AA229" s="33" t="str">
        <f>IF('3b. Individualkosten'!N235="","",'3b. Individualkosten'!N235)</f>
        <v/>
      </c>
      <c r="AB229" s="33" t="str">
        <f>IF('3b. Individualkosten'!O235="","",'3b. Individualkosten'!O235)</f>
        <v/>
      </c>
      <c r="AC229" s="32">
        <f>IF('3b. Individualkosten'!P235="","",'3b. Individualkosten'!P235)</f>
        <v>0</v>
      </c>
      <c r="AD229" s="32">
        <f>IF('3b. Individualkosten'!Q235="","",'3b. Individualkosten'!Q235)</f>
        <v>0</v>
      </c>
      <c r="AE229" s="32" t="str">
        <f>IF('3b. Individualkosten'!R235="","",'3b. Individualkosten'!R235)</f>
        <v/>
      </c>
      <c r="AF229" s="32">
        <f>IF('3b. Individualkosten'!S235="","",'3b. Individualkosten'!S235)</f>
        <v>0</v>
      </c>
      <c r="AG229" s="32" t="str">
        <f>IF('3b. Individualkosten'!T235="","",'3b. Individualkosten'!T235)</f>
        <v/>
      </c>
      <c r="AH229" s="32">
        <f>IF('3b. Individualkosten'!U235="","",'3b. Individualkosten'!U235)</f>
        <v>0</v>
      </c>
      <c r="AI229" s="32" t="str">
        <f>IF('3b. Individualkosten'!V235="","",'3b. Individualkosten'!V235)</f>
        <v/>
      </c>
      <c r="AJ229" s="32">
        <f>IF('3b. Individualkosten'!W235="","",'3b. Individualkosten'!W235)</f>
        <v>0</v>
      </c>
      <c r="AK229" s="32">
        <f>IF('3b. Individualkosten'!X235="","",'3b. Individualkosten'!X235)</f>
        <v>0</v>
      </c>
      <c r="AL229" s="32" t="str">
        <f>IF('3b. Individualkosten'!Y235="","",'3b. Individualkosten'!Y235)</f>
        <v/>
      </c>
      <c r="AM229" s="32" t="str">
        <f>IF('3b. Individualkosten'!Z235="","",'3b. Individualkosten'!Z235)</f>
        <v/>
      </c>
      <c r="AN229" s="32" t="str">
        <f>IF('3b. Individualkosten'!AB235="","",'3b. Individualkosten'!AB235)</f>
        <v/>
      </c>
      <c r="AP229" s="34" t="str">
        <f>IF('4.2 Mitnutzungsquote'!K236="","",'4.2 Mitnutzungsquote'!M236)</f>
        <v/>
      </c>
      <c r="AQ229" s="34" t="str">
        <f>IF('4.2 Mitnutzungsquote'!$K236="","",'4.2 Mitnutzungsquote'!N236)</f>
        <v/>
      </c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X229" t="str">
        <f>IF('5. Bündelung zu Paketen'!$H255="","",IF('5. Bündelung zu Paketen'!$E$9="Nein","Ohne Paket",'5. Bündelung zu Paketen'!M255))</f>
        <v/>
      </c>
      <c r="BY229" t="str">
        <f>IF('5. Bündelung zu Paketen'!$H255="","",'5. Bündelung zu Paketen'!N255)</f>
        <v/>
      </c>
      <c r="BZ229" t="str">
        <f>IF('5. Bündelung zu Paketen'!P255="","",'5. Bündelung zu Paketen'!P255)</f>
        <v/>
      </c>
      <c r="CB229" s="34" t="str">
        <f t="shared" si="6"/>
        <v/>
      </c>
      <c r="CC229" s="38" t="str">
        <f t="shared" si="7"/>
        <v/>
      </c>
    </row>
    <row r="230" spans="1:81" x14ac:dyDescent="0.3">
      <c r="A230">
        <v>223</v>
      </c>
      <c r="B230" t="str">
        <f>IF('2. Erfassung der Leistungen'!B234="","",'2. Erfassung der Leistungen'!B234)</f>
        <v/>
      </c>
      <c r="C230" t="str">
        <f>IF('2. Erfassung der Leistungen'!C234="","",'2. Erfassung der Leistungen'!C234)</f>
        <v/>
      </c>
      <c r="D230" t="str">
        <f>IF('2. Erfassung der Leistungen'!E234="","",'2. Erfassung der Leistungen'!E234)</f>
        <v/>
      </c>
      <c r="E230" t="str">
        <f>IF('2. Erfassung der Leistungen'!F234="","",'2. Erfassung der Leistungen'!F234)</f>
        <v/>
      </c>
      <c r="F230" t="str">
        <f>IF('2. Erfassung der Leistungen'!G234="","",'2. Erfassung der Leistungen'!G234)</f>
        <v/>
      </c>
      <c r="G230" t="str">
        <f>IF('2. Erfassung der Leistungen'!H234="","",'2. Erfassung der Leistungen'!H234)</f>
        <v/>
      </c>
      <c r="H230" t="str">
        <f>IF(D230="","",IF('2. Erfassung der Leistungen'!I234="","",'2. Erfassung der Leistungen'!I234))</f>
        <v/>
      </c>
      <c r="J230" t="str">
        <f>IF($H230="","",'3a. Bewertung der Leistungen'!J240)</f>
        <v/>
      </c>
      <c r="K230" t="str">
        <f>IF(J230="Nein","",IF($H230="","",'3a. Bewertung der Leistungen'!L240))</f>
        <v/>
      </c>
      <c r="L230" t="str">
        <f>IF(J230="Nein","",IF($H230="","",'3a. Bewertung der Leistungen'!M240))</f>
        <v/>
      </c>
      <c r="M230" t="str">
        <f>IF(J230="Nein","",IF($H230="","",'3a. Bewertung der Leistungen'!N240))</f>
        <v/>
      </c>
      <c r="N230" t="str">
        <f>IF(J230="Nein","",IF($H230="","",'3a. Bewertung der Leistungen'!O240))</f>
        <v/>
      </c>
      <c r="O230" t="str">
        <f>IF(J230="Nein","",IF($H230="","",'3a. Bewertung der Leistungen'!P240))</f>
        <v/>
      </c>
      <c r="P230" t="str">
        <f>IF(J230="Nein","",IF($H230="","",'3a. Bewertung der Leistungen'!Q240))</f>
        <v/>
      </c>
      <c r="Q230" t="str">
        <f>IF(J230="Nein","",IF($H230="","",'3a. Bewertung der Leistungen'!R240))</f>
        <v/>
      </c>
      <c r="R230" t="str">
        <f>IF(J230="Nein","",IF($H230="","",'3a. Bewertung der Leistungen'!S240))</f>
        <v/>
      </c>
      <c r="S230" t="str">
        <f>IF(J230="Nein","",IF($H230="","",'3a. Bewertung der Leistungen'!T240))</f>
        <v/>
      </c>
      <c r="T230" t="str">
        <f>IF(J230="Nein","",IF($H230="","",'3a. Bewertung der Leistungen'!U240))</f>
        <v/>
      </c>
      <c r="U230" t="str">
        <f>IF(J230="Nein","",IF($H230="","",'3a. Bewertung der Leistungen'!V240))</f>
        <v/>
      </c>
      <c r="V230" t="str">
        <f>IF(J230="Nein","",IF($H230="","",'3a. Bewertung der Leistungen'!X240))</f>
        <v/>
      </c>
      <c r="W230" t="str">
        <f>IF($H230="","",'3a. Bewertung der Leistungen'!Z240)</f>
        <v/>
      </c>
      <c r="Y230" t="str">
        <f>IF('3b. Individualkosten'!L236="","",'3b. Individualkosten'!L236)</f>
        <v/>
      </c>
      <c r="Z230" s="32" t="str">
        <f>IF('3b. Individualkosten'!M236="","",'3b. Individualkosten'!M236)</f>
        <v/>
      </c>
      <c r="AA230" s="33" t="str">
        <f>IF('3b. Individualkosten'!N236="","",'3b. Individualkosten'!N236)</f>
        <v/>
      </c>
      <c r="AB230" s="33" t="str">
        <f>IF('3b. Individualkosten'!O236="","",'3b. Individualkosten'!O236)</f>
        <v/>
      </c>
      <c r="AC230" s="32">
        <f>IF('3b. Individualkosten'!P236="","",'3b. Individualkosten'!P236)</f>
        <v>0</v>
      </c>
      <c r="AD230" s="32">
        <f>IF('3b. Individualkosten'!Q236="","",'3b. Individualkosten'!Q236)</f>
        <v>0</v>
      </c>
      <c r="AE230" s="32" t="str">
        <f>IF('3b. Individualkosten'!R236="","",'3b. Individualkosten'!R236)</f>
        <v/>
      </c>
      <c r="AF230" s="32">
        <f>IF('3b. Individualkosten'!S236="","",'3b. Individualkosten'!S236)</f>
        <v>0</v>
      </c>
      <c r="AG230" s="32" t="str">
        <f>IF('3b. Individualkosten'!T236="","",'3b. Individualkosten'!T236)</f>
        <v/>
      </c>
      <c r="AH230" s="32">
        <f>IF('3b. Individualkosten'!U236="","",'3b. Individualkosten'!U236)</f>
        <v>0</v>
      </c>
      <c r="AI230" s="32" t="str">
        <f>IF('3b. Individualkosten'!V236="","",'3b. Individualkosten'!V236)</f>
        <v/>
      </c>
      <c r="AJ230" s="32">
        <f>IF('3b. Individualkosten'!W236="","",'3b. Individualkosten'!W236)</f>
        <v>0</v>
      </c>
      <c r="AK230" s="32">
        <f>IF('3b. Individualkosten'!X236="","",'3b. Individualkosten'!X236)</f>
        <v>0</v>
      </c>
      <c r="AL230" s="32" t="str">
        <f>IF('3b. Individualkosten'!Y236="","",'3b. Individualkosten'!Y236)</f>
        <v/>
      </c>
      <c r="AM230" s="32" t="str">
        <f>IF('3b. Individualkosten'!Z236="","",'3b. Individualkosten'!Z236)</f>
        <v/>
      </c>
      <c r="AN230" s="32" t="str">
        <f>IF('3b. Individualkosten'!AB236="","",'3b. Individualkosten'!AB236)</f>
        <v/>
      </c>
      <c r="AP230" s="34" t="str">
        <f>IF('4.2 Mitnutzungsquote'!K237="","",'4.2 Mitnutzungsquote'!M237)</f>
        <v/>
      </c>
      <c r="AQ230" s="34" t="str">
        <f>IF('4.2 Mitnutzungsquote'!$K237="","",'4.2 Mitnutzungsquote'!N237)</f>
        <v/>
      </c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X230" t="str">
        <f>IF('5. Bündelung zu Paketen'!$H256="","",IF('5. Bündelung zu Paketen'!$E$9="Nein","Ohne Paket",'5. Bündelung zu Paketen'!M256))</f>
        <v/>
      </c>
      <c r="BY230" t="str">
        <f>IF('5. Bündelung zu Paketen'!$H256="","",'5. Bündelung zu Paketen'!N256)</f>
        <v/>
      </c>
      <c r="BZ230" t="str">
        <f>IF('5. Bündelung zu Paketen'!P256="","",'5. Bündelung zu Paketen'!P256)</f>
        <v/>
      </c>
      <c r="CB230" s="34" t="str">
        <f t="shared" si="6"/>
        <v/>
      </c>
      <c r="CC230" s="38" t="str">
        <f t="shared" si="7"/>
        <v/>
      </c>
    </row>
    <row r="231" spans="1:81" x14ac:dyDescent="0.3">
      <c r="A231">
        <v>224</v>
      </c>
      <c r="B231" t="str">
        <f>IF('2. Erfassung der Leistungen'!B235="","",'2. Erfassung der Leistungen'!B235)</f>
        <v/>
      </c>
      <c r="C231" t="str">
        <f>IF('2. Erfassung der Leistungen'!C235="","",'2. Erfassung der Leistungen'!C235)</f>
        <v/>
      </c>
      <c r="D231" t="str">
        <f>IF('2. Erfassung der Leistungen'!E235="","",'2. Erfassung der Leistungen'!E235)</f>
        <v/>
      </c>
      <c r="E231" t="str">
        <f>IF('2. Erfassung der Leistungen'!F235="","",'2. Erfassung der Leistungen'!F235)</f>
        <v/>
      </c>
      <c r="F231" t="str">
        <f>IF('2. Erfassung der Leistungen'!G235="","",'2. Erfassung der Leistungen'!G235)</f>
        <v/>
      </c>
      <c r="G231" t="str">
        <f>IF('2. Erfassung der Leistungen'!H235="","",'2. Erfassung der Leistungen'!H235)</f>
        <v/>
      </c>
      <c r="H231" t="str">
        <f>IF(D231="","",IF('2. Erfassung der Leistungen'!I235="","",'2. Erfassung der Leistungen'!I235))</f>
        <v/>
      </c>
      <c r="J231" t="str">
        <f>IF($H231="","",'3a. Bewertung der Leistungen'!J241)</f>
        <v/>
      </c>
      <c r="K231" t="str">
        <f>IF(J231="Nein","",IF($H231="","",'3a. Bewertung der Leistungen'!L241))</f>
        <v/>
      </c>
      <c r="L231" t="str">
        <f>IF(J231="Nein","",IF($H231="","",'3a. Bewertung der Leistungen'!M241))</f>
        <v/>
      </c>
      <c r="M231" t="str">
        <f>IF(J231="Nein","",IF($H231="","",'3a. Bewertung der Leistungen'!N241))</f>
        <v/>
      </c>
      <c r="N231" t="str">
        <f>IF(J231="Nein","",IF($H231="","",'3a. Bewertung der Leistungen'!O241))</f>
        <v/>
      </c>
      <c r="O231" t="str">
        <f>IF(J231="Nein","",IF($H231="","",'3a. Bewertung der Leistungen'!P241))</f>
        <v/>
      </c>
      <c r="P231" t="str">
        <f>IF(J231="Nein","",IF($H231="","",'3a. Bewertung der Leistungen'!Q241))</f>
        <v/>
      </c>
      <c r="Q231" t="str">
        <f>IF(J231="Nein","",IF($H231="","",'3a. Bewertung der Leistungen'!R241))</f>
        <v/>
      </c>
      <c r="R231" t="str">
        <f>IF(J231="Nein","",IF($H231="","",'3a. Bewertung der Leistungen'!S241))</f>
        <v/>
      </c>
      <c r="S231" t="str">
        <f>IF(J231="Nein","",IF($H231="","",'3a. Bewertung der Leistungen'!T241))</f>
        <v/>
      </c>
      <c r="T231" t="str">
        <f>IF(J231="Nein","",IF($H231="","",'3a. Bewertung der Leistungen'!U241))</f>
        <v/>
      </c>
      <c r="U231" t="str">
        <f>IF(J231="Nein","",IF($H231="","",'3a. Bewertung der Leistungen'!V241))</f>
        <v/>
      </c>
      <c r="V231" t="str">
        <f>IF(J231="Nein","",IF($H231="","",'3a. Bewertung der Leistungen'!X241))</f>
        <v/>
      </c>
      <c r="W231" t="str">
        <f>IF($H231="","",'3a. Bewertung der Leistungen'!Z241)</f>
        <v/>
      </c>
      <c r="Y231" t="str">
        <f>IF('3b. Individualkosten'!L237="","",'3b. Individualkosten'!L237)</f>
        <v/>
      </c>
      <c r="Z231" s="32" t="str">
        <f>IF('3b. Individualkosten'!M237="","",'3b. Individualkosten'!M237)</f>
        <v/>
      </c>
      <c r="AA231" s="33" t="str">
        <f>IF('3b. Individualkosten'!N237="","",'3b. Individualkosten'!N237)</f>
        <v/>
      </c>
      <c r="AB231" s="33" t="str">
        <f>IF('3b. Individualkosten'!O237="","",'3b. Individualkosten'!O237)</f>
        <v/>
      </c>
      <c r="AC231" s="32">
        <f>IF('3b. Individualkosten'!P237="","",'3b. Individualkosten'!P237)</f>
        <v>0</v>
      </c>
      <c r="AD231" s="32">
        <f>IF('3b. Individualkosten'!Q237="","",'3b. Individualkosten'!Q237)</f>
        <v>0</v>
      </c>
      <c r="AE231" s="32" t="str">
        <f>IF('3b. Individualkosten'!R237="","",'3b. Individualkosten'!R237)</f>
        <v/>
      </c>
      <c r="AF231" s="32">
        <f>IF('3b. Individualkosten'!S237="","",'3b. Individualkosten'!S237)</f>
        <v>0</v>
      </c>
      <c r="AG231" s="32" t="str">
        <f>IF('3b. Individualkosten'!T237="","",'3b. Individualkosten'!T237)</f>
        <v/>
      </c>
      <c r="AH231" s="32">
        <f>IF('3b. Individualkosten'!U237="","",'3b. Individualkosten'!U237)</f>
        <v>0</v>
      </c>
      <c r="AI231" s="32" t="str">
        <f>IF('3b. Individualkosten'!V237="","",'3b. Individualkosten'!V237)</f>
        <v/>
      </c>
      <c r="AJ231" s="32">
        <f>IF('3b. Individualkosten'!W237="","",'3b. Individualkosten'!W237)</f>
        <v>0</v>
      </c>
      <c r="AK231" s="32">
        <f>IF('3b. Individualkosten'!X237="","",'3b. Individualkosten'!X237)</f>
        <v>0</v>
      </c>
      <c r="AL231" s="32" t="str">
        <f>IF('3b. Individualkosten'!Y237="","",'3b. Individualkosten'!Y237)</f>
        <v/>
      </c>
      <c r="AM231" s="32" t="str">
        <f>IF('3b. Individualkosten'!Z237="","",'3b. Individualkosten'!Z237)</f>
        <v/>
      </c>
      <c r="AN231" s="32" t="str">
        <f>IF('3b. Individualkosten'!AB237="","",'3b. Individualkosten'!AB237)</f>
        <v/>
      </c>
      <c r="AP231" s="34" t="str">
        <f>IF('4.2 Mitnutzungsquote'!K238="","",'4.2 Mitnutzungsquote'!M238)</f>
        <v/>
      </c>
      <c r="AQ231" s="34" t="str">
        <f>IF('4.2 Mitnutzungsquote'!$K238="","",'4.2 Mitnutzungsquote'!N238)</f>
        <v/>
      </c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X231" t="str">
        <f>IF('5. Bündelung zu Paketen'!$H257="","",IF('5. Bündelung zu Paketen'!$E$9="Nein","Ohne Paket",'5. Bündelung zu Paketen'!M257))</f>
        <v/>
      </c>
      <c r="BY231" t="str">
        <f>IF('5. Bündelung zu Paketen'!$H257="","",'5. Bündelung zu Paketen'!N257)</f>
        <v/>
      </c>
      <c r="BZ231" t="str">
        <f>IF('5. Bündelung zu Paketen'!P257="","",'5. Bündelung zu Paketen'!P257)</f>
        <v/>
      </c>
      <c r="CB231" s="34" t="str">
        <f t="shared" si="6"/>
        <v/>
      </c>
      <c r="CC231" s="38" t="str">
        <f t="shared" si="7"/>
        <v/>
      </c>
    </row>
    <row r="232" spans="1:81" x14ac:dyDescent="0.3">
      <c r="A232">
        <v>225</v>
      </c>
      <c r="B232" t="str">
        <f>IF('2. Erfassung der Leistungen'!B236="","",'2. Erfassung der Leistungen'!B236)</f>
        <v/>
      </c>
      <c r="C232" t="str">
        <f>IF('2. Erfassung der Leistungen'!C236="","",'2. Erfassung der Leistungen'!C236)</f>
        <v/>
      </c>
      <c r="D232" t="str">
        <f>IF('2. Erfassung der Leistungen'!E236="","",'2. Erfassung der Leistungen'!E236)</f>
        <v/>
      </c>
      <c r="E232" t="str">
        <f>IF('2. Erfassung der Leistungen'!F236="","",'2. Erfassung der Leistungen'!F236)</f>
        <v/>
      </c>
      <c r="F232" t="str">
        <f>IF('2. Erfassung der Leistungen'!G236="","",'2. Erfassung der Leistungen'!G236)</f>
        <v/>
      </c>
      <c r="G232" t="str">
        <f>IF('2. Erfassung der Leistungen'!H236="","",'2. Erfassung der Leistungen'!H236)</f>
        <v/>
      </c>
      <c r="H232" t="str">
        <f>IF(D232="","",IF('2. Erfassung der Leistungen'!I236="","",'2. Erfassung der Leistungen'!I236))</f>
        <v/>
      </c>
      <c r="J232" t="str">
        <f>IF($H232="","",'3a. Bewertung der Leistungen'!J242)</f>
        <v/>
      </c>
      <c r="K232" t="str">
        <f>IF(J232="Nein","",IF($H232="","",'3a. Bewertung der Leistungen'!L242))</f>
        <v/>
      </c>
      <c r="L232" t="str">
        <f>IF(J232="Nein","",IF($H232="","",'3a. Bewertung der Leistungen'!M242))</f>
        <v/>
      </c>
      <c r="M232" t="str">
        <f>IF(J232="Nein","",IF($H232="","",'3a. Bewertung der Leistungen'!N242))</f>
        <v/>
      </c>
      <c r="N232" t="str">
        <f>IF(J232="Nein","",IF($H232="","",'3a. Bewertung der Leistungen'!O242))</f>
        <v/>
      </c>
      <c r="O232" t="str">
        <f>IF(J232="Nein","",IF($H232="","",'3a. Bewertung der Leistungen'!P242))</f>
        <v/>
      </c>
      <c r="P232" t="str">
        <f>IF(J232="Nein","",IF($H232="","",'3a. Bewertung der Leistungen'!Q242))</f>
        <v/>
      </c>
      <c r="Q232" t="str">
        <f>IF(J232="Nein","",IF($H232="","",'3a. Bewertung der Leistungen'!R242))</f>
        <v/>
      </c>
      <c r="R232" t="str">
        <f>IF(J232="Nein","",IF($H232="","",'3a. Bewertung der Leistungen'!S242))</f>
        <v/>
      </c>
      <c r="S232" t="str">
        <f>IF(J232="Nein","",IF($H232="","",'3a. Bewertung der Leistungen'!T242))</f>
        <v/>
      </c>
      <c r="T232" t="str">
        <f>IF(J232="Nein","",IF($H232="","",'3a. Bewertung der Leistungen'!U242))</f>
        <v/>
      </c>
      <c r="U232" t="str">
        <f>IF(J232="Nein","",IF($H232="","",'3a. Bewertung der Leistungen'!V242))</f>
        <v/>
      </c>
      <c r="V232" t="str">
        <f>IF(J232="Nein","",IF($H232="","",'3a. Bewertung der Leistungen'!X242))</f>
        <v/>
      </c>
      <c r="W232" t="str">
        <f>IF($H232="","",'3a. Bewertung der Leistungen'!Z242)</f>
        <v/>
      </c>
      <c r="Y232" t="str">
        <f>IF('3b. Individualkosten'!L238="","",'3b. Individualkosten'!L238)</f>
        <v/>
      </c>
      <c r="Z232" s="32" t="str">
        <f>IF('3b. Individualkosten'!M238="","",'3b. Individualkosten'!M238)</f>
        <v/>
      </c>
      <c r="AA232" s="33" t="str">
        <f>IF('3b. Individualkosten'!N238="","",'3b. Individualkosten'!N238)</f>
        <v/>
      </c>
      <c r="AB232" s="33" t="str">
        <f>IF('3b. Individualkosten'!O238="","",'3b. Individualkosten'!O238)</f>
        <v/>
      </c>
      <c r="AC232" s="32">
        <f>IF('3b. Individualkosten'!P238="","",'3b. Individualkosten'!P238)</f>
        <v>0</v>
      </c>
      <c r="AD232" s="32">
        <f>IF('3b. Individualkosten'!Q238="","",'3b. Individualkosten'!Q238)</f>
        <v>0</v>
      </c>
      <c r="AE232" s="32" t="str">
        <f>IF('3b. Individualkosten'!R238="","",'3b. Individualkosten'!R238)</f>
        <v/>
      </c>
      <c r="AF232" s="32">
        <f>IF('3b. Individualkosten'!S238="","",'3b. Individualkosten'!S238)</f>
        <v>0</v>
      </c>
      <c r="AG232" s="32" t="str">
        <f>IF('3b. Individualkosten'!T238="","",'3b. Individualkosten'!T238)</f>
        <v/>
      </c>
      <c r="AH232" s="32">
        <f>IF('3b. Individualkosten'!U238="","",'3b. Individualkosten'!U238)</f>
        <v>0</v>
      </c>
      <c r="AI232" s="32" t="str">
        <f>IF('3b. Individualkosten'!V238="","",'3b. Individualkosten'!V238)</f>
        <v/>
      </c>
      <c r="AJ232" s="32">
        <f>IF('3b. Individualkosten'!W238="","",'3b. Individualkosten'!W238)</f>
        <v>0</v>
      </c>
      <c r="AK232" s="32">
        <f>IF('3b. Individualkosten'!X238="","",'3b. Individualkosten'!X238)</f>
        <v>0</v>
      </c>
      <c r="AL232" s="32" t="str">
        <f>IF('3b. Individualkosten'!Y238="","",'3b. Individualkosten'!Y238)</f>
        <v/>
      </c>
      <c r="AM232" s="32" t="str">
        <f>IF('3b. Individualkosten'!Z238="","",'3b. Individualkosten'!Z238)</f>
        <v/>
      </c>
      <c r="AN232" s="32" t="str">
        <f>IF('3b. Individualkosten'!AB238="","",'3b. Individualkosten'!AB238)</f>
        <v/>
      </c>
      <c r="AP232" s="34" t="str">
        <f>IF('4.2 Mitnutzungsquote'!K239="","",'4.2 Mitnutzungsquote'!M239)</f>
        <v/>
      </c>
      <c r="AQ232" s="34" t="str">
        <f>IF('4.2 Mitnutzungsquote'!$K239="","",'4.2 Mitnutzungsquote'!N239)</f>
        <v/>
      </c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X232" t="str">
        <f>IF('5. Bündelung zu Paketen'!$H258="","",IF('5. Bündelung zu Paketen'!$E$9="Nein","Ohne Paket",'5. Bündelung zu Paketen'!M258))</f>
        <v/>
      </c>
      <c r="BY232" t="str">
        <f>IF('5. Bündelung zu Paketen'!$H258="","",'5. Bündelung zu Paketen'!N258)</f>
        <v/>
      </c>
      <c r="BZ232" t="str">
        <f>IF('5. Bündelung zu Paketen'!P258="","",'5. Bündelung zu Paketen'!P258)</f>
        <v/>
      </c>
      <c r="CB232" s="34" t="str">
        <f t="shared" si="6"/>
        <v/>
      </c>
      <c r="CC232" s="38" t="str">
        <f t="shared" si="7"/>
        <v/>
      </c>
    </row>
    <row r="233" spans="1:81" x14ac:dyDescent="0.3">
      <c r="A233">
        <v>226</v>
      </c>
      <c r="B233" t="str">
        <f>IF('2. Erfassung der Leistungen'!B237="","",'2. Erfassung der Leistungen'!B237)</f>
        <v/>
      </c>
      <c r="C233" t="str">
        <f>IF('2. Erfassung der Leistungen'!C237="","",'2. Erfassung der Leistungen'!C237)</f>
        <v/>
      </c>
      <c r="D233" t="str">
        <f>IF('2. Erfassung der Leistungen'!E237="","",'2. Erfassung der Leistungen'!E237)</f>
        <v/>
      </c>
      <c r="E233" t="str">
        <f>IF('2. Erfassung der Leistungen'!F237="","",'2. Erfassung der Leistungen'!F237)</f>
        <v/>
      </c>
      <c r="F233" t="str">
        <f>IF('2. Erfassung der Leistungen'!G237="","",'2. Erfassung der Leistungen'!G237)</f>
        <v/>
      </c>
      <c r="G233" t="str">
        <f>IF('2. Erfassung der Leistungen'!H237="","",'2. Erfassung der Leistungen'!H237)</f>
        <v/>
      </c>
      <c r="H233" t="str">
        <f>IF(D233="","",IF('2. Erfassung der Leistungen'!I237="","",'2. Erfassung der Leistungen'!I237))</f>
        <v/>
      </c>
      <c r="J233" t="str">
        <f>IF($H233="","",'3a. Bewertung der Leistungen'!J243)</f>
        <v/>
      </c>
      <c r="K233" t="str">
        <f>IF(J233="Nein","",IF($H233="","",'3a. Bewertung der Leistungen'!L243))</f>
        <v/>
      </c>
      <c r="L233" t="str">
        <f>IF(J233="Nein","",IF($H233="","",'3a. Bewertung der Leistungen'!M243))</f>
        <v/>
      </c>
      <c r="M233" t="str">
        <f>IF(J233="Nein","",IF($H233="","",'3a. Bewertung der Leistungen'!N243))</f>
        <v/>
      </c>
      <c r="N233" t="str">
        <f>IF(J233="Nein","",IF($H233="","",'3a. Bewertung der Leistungen'!O243))</f>
        <v/>
      </c>
      <c r="O233" t="str">
        <f>IF(J233="Nein","",IF($H233="","",'3a. Bewertung der Leistungen'!P243))</f>
        <v/>
      </c>
      <c r="P233" t="str">
        <f>IF(J233="Nein","",IF($H233="","",'3a. Bewertung der Leistungen'!Q243))</f>
        <v/>
      </c>
      <c r="Q233" t="str">
        <f>IF(J233="Nein","",IF($H233="","",'3a. Bewertung der Leistungen'!R243))</f>
        <v/>
      </c>
      <c r="R233" t="str">
        <f>IF(J233="Nein","",IF($H233="","",'3a. Bewertung der Leistungen'!S243))</f>
        <v/>
      </c>
      <c r="S233" t="str">
        <f>IF(J233="Nein","",IF($H233="","",'3a. Bewertung der Leistungen'!T243))</f>
        <v/>
      </c>
      <c r="T233" t="str">
        <f>IF(J233="Nein","",IF($H233="","",'3a. Bewertung der Leistungen'!U243))</f>
        <v/>
      </c>
      <c r="U233" t="str">
        <f>IF(J233="Nein","",IF($H233="","",'3a. Bewertung der Leistungen'!V243))</f>
        <v/>
      </c>
      <c r="V233" t="str">
        <f>IF(J233="Nein","",IF($H233="","",'3a. Bewertung der Leistungen'!X243))</f>
        <v/>
      </c>
      <c r="W233" t="str">
        <f>IF($H233="","",'3a. Bewertung der Leistungen'!Z243)</f>
        <v/>
      </c>
      <c r="Y233" t="str">
        <f>IF('3b. Individualkosten'!L239="","",'3b. Individualkosten'!L239)</f>
        <v/>
      </c>
      <c r="Z233" s="32" t="str">
        <f>IF('3b. Individualkosten'!M239="","",'3b. Individualkosten'!M239)</f>
        <v/>
      </c>
      <c r="AA233" s="33" t="str">
        <f>IF('3b. Individualkosten'!N239="","",'3b. Individualkosten'!N239)</f>
        <v/>
      </c>
      <c r="AB233" s="33" t="str">
        <f>IF('3b. Individualkosten'!O239="","",'3b. Individualkosten'!O239)</f>
        <v/>
      </c>
      <c r="AC233" s="32">
        <f>IF('3b. Individualkosten'!P239="","",'3b. Individualkosten'!P239)</f>
        <v>0</v>
      </c>
      <c r="AD233" s="32">
        <f>IF('3b. Individualkosten'!Q239="","",'3b. Individualkosten'!Q239)</f>
        <v>0</v>
      </c>
      <c r="AE233" s="32" t="str">
        <f>IF('3b. Individualkosten'!R239="","",'3b. Individualkosten'!R239)</f>
        <v/>
      </c>
      <c r="AF233" s="32">
        <f>IF('3b. Individualkosten'!S239="","",'3b. Individualkosten'!S239)</f>
        <v>0</v>
      </c>
      <c r="AG233" s="32" t="str">
        <f>IF('3b. Individualkosten'!T239="","",'3b. Individualkosten'!T239)</f>
        <v/>
      </c>
      <c r="AH233" s="32">
        <f>IF('3b. Individualkosten'!U239="","",'3b. Individualkosten'!U239)</f>
        <v>0</v>
      </c>
      <c r="AI233" s="32" t="str">
        <f>IF('3b. Individualkosten'!V239="","",'3b. Individualkosten'!V239)</f>
        <v/>
      </c>
      <c r="AJ233" s="32">
        <f>IF('3b. Individualkosten'!W239="","",'3b. Individualkosten'!W239)</f>
        <v>0</v>
      </c>
      <c r="AK233" s="32">
        <f>IF('3b. Individualkosten'!X239="","",'3b. Individualkosten'!X239)</f>
        <v>0</v>
      </c>
      <c r="AL233" s="32" t="str">
        <f>IF('3b. Individualkosten'!Y239="","",'3b. Individualkosten'!Y239)</f>
        <v/>
      </c>
      <c r="AM233" s="32" t="str">
        <f>IF('3b. Individualkosten'!Z239="","",'3b. Individualkosten'!Z239)</f>
        <v/>
      </c>
      <c r="AN233" s="32" t="str">
        <f>IF('3b. Individualkosten'!AB239="","",'3b. Individualkosten'!AB239)</f>
        <v/>
      </c>
      <c r="AP233" s="34" t="str">
        <f>IF('4.2 Mitnutzungsquote'!K240="","",'4.2 Mitnutzungsquote'!M240)</f>
        <v/>
      </c>
      <c r="AQ233" s="34" t="str">
        <f>IF('4.2 Mitnutzungsquote'!$K240="","",'4.2 Mitnutzungsquote'!N240)</f>
        <v/>
      </c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X233" t="str">
        <f>IF('5. Bündelung zu Paketen'!$H259="","",IF('5. Bündelung zu Paketen'!$E$9="Nein","Ohne Paket",'5. Bündelung zu Paketen'!M259))</f>
        <v/>
      </c>
      <c r="BY233" t="str">
        <f>IF('5. Bündelung zu Paketen'!$H259="","",'5. Bündelung zu Paketen'!N259)</f>
        <v/>
      </c>
      <c r="BZ233" t="str">
        <f>IF('5. Bündelung zu Paketen'!P259="","",'5. Bündelung zu Paketen'!P259)</f>
        <v/>
      </c>
      <c r="CB233" s="34" t="str">
        <f t="shared" si="6"/>
        <v/>
      </c>
      <c r="CC233" s="38" t="str">
        <f t="shared" si="7"/>
        <v/>
      </c>
    </row>
    <row r="234" spans="1:81" x14ac:dyDescent="0.3">
      <c r="A234">
        <v>227</v>
      </c>
      <c r="B234" t="str">
        <f>IF('2. Erfassung der Leistungen'!B238="","",'2. Erfassung der Leistungen'!B238)</f>
        <v/>
      </c>
      <c r="C234" t="str">
        <f>IF('2. Erfassung der Leistungen'!C238="","",'2. Erfassung der Leistungen'!C238)</f>
        <v/>
      </c>
      <c r="D234" t="str">
        <f>IF('2. Erfassung der Leistungen'!E238="","",'2. Erfassung der Leistungen'!E238)</f>
        <v/>
      </c>
      <c r="E234" t="str">
        <f>IF('2. Erfassung der Leistungen'!F238="","",'2. Erfassung der Leistungen'!F238)</f>
        <v/>
      </c>
      <c r="F234" t="str">
        <f>IF('2. Erfassung der Leistungen'!G238="","",'2. Erfassung der Leistungen'!G238)</f>
        <v/>
      </c>
      <c r="G234" t="str">
        <f>IF('2. Erfassung der Leistungen'!H238="","",'2. Erfassung der Leistungen'!H238)</f>
        <v/>
      </c>
      <c r="H234" t="str">
        <f>IF(D234="","",IF('2. Erfassung der Leistungen'!I238="","",'2. Erfassung der Leistungen'!I238))</f>
        <v/>
      </c>
      <c r="J234" t="str">
        <f>IF($H234="","",'3a. Bewertung der Leistungen'!J244)</f>
        <v/>
      </c>
      <c r="K234" t="str">
        <f>IF(J234="Nein","",IF($H234="","",'3a. Bewertung der Leistungen'!L244))</f>
        <v/>
      </c>
      <c r="L234" t="str">
        <f>IF(J234="Nein","",IF($H234="","",'3a. Bewertung der Leistungen'!M244))</f>
        <v/>
      </c>
      <c r="M234" t="str">
        <f>IF(J234="Nein","",IF($H234="","",'3a. Bewertung der Leistungen'!N244))</f>
        <v/>
      </c>
      <c r="N234" t="str">
        <f>IF(J234="Nein","",IF($H234="","",'3a. Bewertung der Leistungen'!O244))</f>
        <v/>
      </c>
      <c r="O234" t="str">
        <f>IF(J234="Nein","",IF($H234="","",'3a. Bewertung der Leistungen'!P244))</f>
        <v/>
      </c>
      <c r="P234" t="str">
        <f>IF(J234="Nein","",IF($H234="","",'3a. Bewertung der Leistungen'!Q244))</f>
        <v/>
      </c>
      <c r="Q234" t="str">
        <f>IF(J234="Nein","",IF($H234="","",'3a. Bewertung der Leistungen'!R244))</f>
        <v/>
      </c>
      <c r="R234" t="str">
        <f>IF(J234="Nein","",IF($H234="","",'3a. Bewertung der Leistungen'!S244))</f>
        <v/>
      </c>
      <c r="S234" t="str">
        <f>IF(J234="Nein","",IF($H234="","",'3a. Bewertung der Leistungen'!T244))</f>
        <v/>
      </c>
      <c r="T234" t="str">
        <f>IF(J234="Nein","",IF($H234="","",'3a. Bewertung der Leistungen'!U244))</f>
        <v/>
      </c>
      <c r="U234" t="str">
        <f>IF(J234="Nein","",IF($H234="","",'3a. Bewertung der Leistungen'!V244))</f>
        <v/>
      </c>
      <c r="V234" t="str">
        <f>IF(J234="Nein","",IF($H234="","",'3a. Bewertung der Leistungen'!X244))</f>
        <v/>
      </c>
      <c r="W234" t="str">
        <f>IF($H234="","",'3a. Bewertung der Leistungen'!Z244)</f>
        <v/>
      </c>
      <c r="Y234" t="str">
        <f>IF('3b. Individualkosten'!L240="","",'3b. Individualkosten'!L240)</f>
        <v/>
      </c>
      <c r="Z234" s="32" t="str">
        <f>IF('3b. Individualkosten'!M240="","",'3b. Individualkosten'!M240)</f>
        <v/>
      </c>
      <c r="AA234" s="33" t="str">
        <f>IF('3b. Individualkosten'!N240="","",'3b. Individualkosten'!N240)</f>
        <v/>
      </c>
      <c r="AB234" s="33" t="str">
        <f>IF('3b. Individualkosten'!O240="","",'3b. Individualkosten'!O240)</f>
        <v/>
      </c>
      <c r="AC234" s="32">
        <f>IF('3b. Individualkosten'!P240="","",'3b. Individualkosten'!P240)</f>
        <v>0</v>
      </c>
      <c r="AD234" s="32">
        <f>IF('3b. Individualkosten'!Q240="","",'3b. Individualkosten'!Q240)</f>
        <v>0</v>
      </c>
      <c r="AE234" s="32" t="str">
        <f>IF('3b. Individualkosten'!R240="","",'3b. Individualkosten'!R240)</f>
        <v/>
      </c>
      <c r="AF234" s="32">
        <f>IF('3b. Individualkosten'!S240="","",'3b. Individualkosten'!S240)</f>
        <v>0</v>
      </c>
      <c r="AG234" s="32" t="str">
        <f>IF('3b. Individualkosten'!T240="","",'3b. Individualkosten'!T240)</f>
        <v/>
      </c>
      <c r="AH234" s="32">
        <f>IF('3b. Individualkosten'!U240="","",'3b. Individualkosten'!U240)</f>
        <v>0</v>
      </c>
      <c r="AI234" s="32" t="str">
        <f>IF('3b. Individualkosten'!V240="","",'3b. Individualkosten'!V240)</f>
        <v/>
      </c>
      <c r="AJ234" s="32">
        <f>IF('3b. Individualkosten'!W240="","",'3b. Individualkosten'!W240)</f>
        <v>0</v>
      </c>
      <c r="AK234" s="32">
        <f>IF('3b. Individualkosten'!X240="","",'3b. Individualkosten'!X240)</f>
        <v>0</v>
      </c>
      <c r="AL234" s="32" t="str">
        <f>IF('3b. Individualkosten'!Y240="","",'3b. Individualkosten'!Y240)</f>
        <v/>
      </c>
      <c r="AM234" s="32" t="str">
        <f>IF('3b. Individualkosten'!Z240="","",'3b. Individualkosten'!Z240)</f>
        <v/>
      </c>
      <c r="AN234" s="32" t="str">
        <f>IF('3b. Individualkosten'!AB240="","",'3b. Individualkosten'!AB240)</f>
        <v/>
      </c>
      <c r="AP234" s="34" t="str">
        <f>IF('4.2 Mitnutzungsquote'!K241="","",'4.2 Mitnutzungsquote'!M241)</f>
        <v/>
      </c>
      <c r="AQ234" s="34" t="str">
        <f>IF('4.2 Mitnutzungsquote'!$K241="","",'4.2 Mitnutzungsquote'!N241)</f>
        <v/>
      </c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X234" t="str">
        <f>IF('5. Bündelung zu Paketen'!$H260="","",IF('5. Bündelung zu Paketen'!$E$9="Nein","Ohne Paket",'5. Bündelung zu Paketen'!M260))</f>
        <v/>
      </c>
      <c r="BY234" t="str">
        <f>IF('5. Bündelung zu Paketen'!$H260="","",'5. Bündelung zu Paketen'!N260)</f>
        <v/>
      </c>
      <c r="BZ234" t="str">
        <f>IF('5. Bündelung zu Paketen'!P260="","",'5. Bündelung zu Paketen'!P260)</f>
        <v/>
      </c>
      <c r="CB234" s="34" t="str">
        <f t="shared" si="6"/>
        <v/>
      </c>
      <c r="CC234" s="38" t="str">
        <f t="shared" si="7"/>
        <v/>
      </c>
    </row>
    <row r="235" spans="1:81" x14ac:dyDescent="0.3">
      <c r="A235">
        <v>228</v>
      </c>
      <c r="B235" t="str">
        <f>IF('2. Erfassung der Leistungen'!B239="","",'2. Erfassung der Leistungen'!B239)</f>
        <v/>
      </c>
      <c r="C235" t="str">
        <f>IF('2. Erfassung der Leistungen'!C239="","",'2. Erfassung der Leistungen'!C239)</f>
        <v/>
      </c>
      <c r="D235" t="str">
        <f>IF('2. Erfassung der Leistungen'!E239="","",'2. Erfassung der Leistungen'!E239)</f>
        <v/>
      </c>
      <c r="E235" t="str">
        <f>IF('2. Erfassung der Leistungen'!F239="","",'2. Erfassung der Leistungen'!F239)</f>
        <v/>
      </c>
      <c r="F235" t="str">
        <f>IF('2. Erfassung der Leistungen'!G239="","",'2. Erfassung der Leistungen'!G239)</f>
        <v/>
      </c>
      <c r="G235" t="str">
        <f>IF('2. Erfassung der Leistungen'!H239="","",'2. Erfassung der Leistungen'!H239)</f>
        <v/>
      </c>
      <c r="H235" t="str">
        <f>IF(D235="","",IF('2. Erfassung der Leistungen'!I239="","",'2. Erfassung der Leistungen'!I239))</f>
        <v/>
      </c>
      <c r="J235" t="str">
        <f>IF($H235="","",'3a. Bewertung der Leistungen'!J245)</f>
        <v/>
      </c>
      <c r="K235" t="str">
        <f>IF(J235="Nein","",IF($H235="","",'3a. Bewertung der Leistungen'!L245))</f>
        <v/>
      </c>
      <c r="L235" t="str">
        <f>IF(J235="Nein","",IF($H235="","",'3a. Bewertung der Leistungen'!M245))</f>
        <v/>
      </c>
      <c r="M235" t="str">
        <f>IF(J235="Nein","",IF($H235="","",'3a. Bewertung der Leistungen'!N245))</f>
        <v/>
      </c>
      <c r="N235" t="str">
        <f>IF(J235="Nein","",IF($H235="","",'3a. Bewertung der Leistungen'!O245))</f>
        <v/>
      </c>
      <c r="O235" t="str">
        <f>IF(J235="Nein","",IF($H235="","",'3a. Bewertung der Leistungen'!P245))</f>
        <v/>
      </c>
      <c r="P235" t="str">
        <f>IF(J235="Nein","",IF($H235="","",'3a. Bewertung der Leistungen'!Q245))</f>
        <v/>
      </c>
      <c r="Q235" t="str">
        <f>IF(J235="Nein","",IF($H235="","",'3a. Bewertung der Leistungen'!R245))</f>
        <v/>
      </c>
      <c r="R235" t="str">
        <f>IF(J235="Nein","",IF($H235="","",'3a. Bewertung der Leistungen'!S245))</f>
        <v/>
      </c>
      <c r="S235" t="str">
        <f>IF(J235="Nein","",IF($H235="","",'3a. Bewertung der Leistungen'!T245))</f>
        <v/>
      </c>
      <c r="T235" t="str">
        <f>IF(J235="Nein","",IF($H235="","",'3a. Bewertung der Leistungen'!U245))</f>
        <v/>
      </c>
      <c r="U235" t="str">
        <f>IF(J235="Nein","",IF($H235="","",'3a. Bewertung der Leistungen'!V245))</f>
        <v/>
      </c>
      <c r="V235" t="str">
        <f>IF(J235="Nein","",IF($H235="","",'3a. Bewertung der Leistungen'!X245))</f>
        <v/>
      </c>
      <c r="W235" t="str">
        <f>IF($H235="","",'3a. Bewertung der Leistungen'!Z245)</f>
        <v/>
      </c>
      <c r="Y235" t="str">
        <f>IF('3b. Individualkosten'!L241="","",'3b. Individualkosten'!L241)</f>
        <v/>
      </c>
      <c r="Z235" s="32" t="str">
        <f>IF('3b. Individualkosten'!M241="","",'3b. Individualkosten'!M241)</f>
        <v/>
      </c>
      <c r="AA235" s="33" t="str">
        <f>IF('3b. Individualkosten'!N241="","",'3b. Individualkosten'!N241)</f>
        <v/>
      </c>
      <c r="AB235" s="33" t="str">
        <f>IF('3b. Individualkosten'!O241="","",'3b. Individualkosten'!O241)</f>
        <v/>
      </c>
      <c r="AC235" s="32">
        <f>IF('3b. Individualkosten'!P241="","",'3b. Individualkosten'!P241)</f>
        <v>0</v>
      </c>
      <c r="AD235" s="32">
        <f>IF('3b. Individualkosten'!Q241="","",'3b. Individualkosten'!Q241)</f>
        <v>0</v>
      </c>
      <c r="AE235" s="32" t="str">
        <f>IF('3b. Individualkosten'!R241="","",'3b. Individualkosten'!R241)</f>
        <v/>
      </c>
      <c r="AF235" s="32">
        <f>IF('3b. Individualkosten'!S241="","",'3b. Individualkosten'!S241)</f>
        <v>0</v>
      </c>
      <c r="AG235" s="32" t="str">
        <f>IF('3b. Individualkosten'!T241="","",'3b. Individualkosten'!T241)</f>
        <v/>
      </c>
      <c r="AH235" s="32">
        <f>IF('3b. Individualkosten'!U241="","",'3b. Individualkosten'!U241)</f>
        <v>0</v>
      </c>
      <c r="AI235" s="32" t="str">
        <f>IF('3b. Individualkosten'!V241="","",'3b. Individualkosten'!V241)</f>
        <v/>
      </c>
      <c r="AJ235" s="32">
        <f>IF('3b. Individualkosten'!W241="","",'3b. Individualkosten'!W241)</f>
        <v>0</v>
      </c>
      <c r="AK235" s="32">
        <f>IF('3b. Individualkosten'!X241="","",'3b. Individualkosten'!X241)</f>
        <v>0</v>
      </c>
      <c r="AL235" s="32" t="str">
        <f>IF('3b. Individualkosten'!Y241="","",'3b. Individualkosten'!Y241)</f>
        <v/>
      </c>
      <c r="AM235" s="32" t="str">
        <f>IF('3b. Individualkosten'!Z241="","",'3b. Individualkosten'!Z241)</f>
        <v/>
      </c>
      <c r="AN235" s="32" t="str">
        <f>IF('3b. Individualkosten'!AB241="","",'3b. Individualkosten'!AB241)</f>
        <v/>
      </c>
      <c r="AP235" s="34" t="str">
        <f>IF('4.2 Mitnutzungsquote'!K242="","",'4.2 Mitnutzungsquote'!M242)</f>
        <v/>
      </c>
      <c r="AQ235" s="34" t="str">
        <f>IF('4.2 Mitnutzungsquote'!$K242="","",'4.2 Mitnutzungsquote'!N242)</f>
        <v/>
      </c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X235" t="str">
        <f>IF('5. Bündelung zu Paketen'!$H261="","",IF('5. Bündelung zu Paketen'!$E$9="Nein","Ohne Paket",'5. Bündelung zu Paketen'!M261))</f>
        <v/>
      </c>
      <c r="BY235" t="str">
        <f>IF('5. Bündelung zu Paketen'!$H261="","",'5. Bündelung zu Paketen'!N261)</f>
        <v/>
      </c>
      <c r="BZ235" t="str">
        <f>IF('5. Bündelung zu Paketen'!P261="","",'5. Bündelung zu Paketen'!P261)</f>
        <v/>
      </c>
      <c r="CB235" s="34" t="str">
        <f t="shared" si="6"/>
        <v/>
      </c>
      <c r="CC235" s="38" t="str">
        <f t="shared" si="7"/>
        <v/>
      </c>
    </row>
    <row r="236" spans="1:81" x14ac:dyDescent="0.3">
      <c r="A236">
        <v>229</v>
      </c>
      <c r="B236" t="str">
        <f>IF('2. Erfassung der Leistungen'!B240="","",'2. Erfassung der Leistungen'!B240)</f>
        <v/>
      </c>
      <c r="C236" t="str">
        <f>IF('2. Erfassung der Leistungen'!C240="","",'2. Erfassung der Leistungen'!C240)</f>
        <v/>
      </c>
      <c r="D236" t="str">
        <f>IF('2. Erfassung der Leistungen'!E240="","",'2. Erfassung der Leistungen'!E240)</f>
        <v/>
      </c>
      <c r="E236" t="str">
        <f>IF('2. Erfassung der Leistungen'!F240="","",'2. Erfassung der Leistungen'!F240)</f>
        <v/>
      </c>
      <c r="F236" t="str">
        <f>IF('2. Erfassung der Leistungen'!G240="","",'2. Erfassung der Leistungen'!G240)</f>
        <v/>
      </c>
      <c r="G236" t="str">
        <f>IF('2. Erfassung der Leistungen'!H240="","",'2. Erfassung der Leistungen'!H240)</f>
        <v/>
      </c>
      <c r="H236" t="str">
        <f>IF(D236="","",IF('2. Erfassung der Leistungen'!I240="","",'2. Erfassung der Leistungen'!I240))</f>
        <v/>
      </c>
      <c r="J236" t="str">
        <f>IF($H236="","",'3a. Bewertung der Leistungen'!J246)</f>
        <v/>
      </c>
      <c r="K236" t="str">
        <f>IF(J236="Nein","",IF($H236="","",'3a. Bewertung der Leistungen'!L246))</f>
        <v/>
      </c>
      <c r="L236" t="str">
        <f>IF(J236="Nein","",IF($H236="","",'3a. Bewertung der Leistungen'!M246))</f>
        <v/>
      </c>
      <c r="M236" t="str">
        <f>IF(J236="Nein","",IF($H236="","",'3a. Bewertung der Leistungen'!N246))</f>
        <v/>
      </c>
      <c r="N236" t="str">
        <f>IF(J236="Nein","",IF($H236="","",'3a. Bewertung der Leistungen'!O246))</f>
        <v/>
      </c>
      <c r="O236" t="str">
        <f>IF(J236="Nein","",IF($H236="","",'3a. Bewertung der Leistungen'!P246))</f>
        <v/>
      </c>
      <c r="P236" t="str">
        <f>IF(J236="Nein","",IF($H236="","",'3a. Bewertung der Leistungen'!Q246))</f>
        <v/>
      </c>
      <c r="Q236" t="str">
        <f>IF(J236="Nein","",IF($H236="","",'3a. Bewertung der Leistungen'!R246))</f>
        <v/>
      </c>
      <c r="R236" t="str">
        <f>IF(J236="Nein","",IF($H236="","",'3a. Bewertung der Leistungen'!S246))</f>
        <v/>
      </c>
      <c r="S236" t="str">
        <f>IF(J236="Nein","",IF($H236="","",'3a. Bewertung der Leistungen'!T246))</f>
        <v/>
      </c>
      <c r="T236" t="str">
        <f>IF(J236="Nein","",IF($H236="","",'3a. Bewertung der Leistungen'!U246))</f>
        <v/>
      </c>
      <c r="U236" t="str">
        <f>IF(J236="Nein","",IF($H236="","",'3a. Bewertung der Leistungen'!V246))</f>
        <v/>
      </c>
      <c r="V236" t="str">
        <f>IF(J236="Nein","",IF($H236="","",'3a. Bewertung der Leistungen'!X246))</f>
        <v/>
      </c>
      <c r="W236" t="str">
        <f>IF($H236="","",'3a. Bewertung der Leistungen'!Z246)</f>
        <v/>
      </c>
      <c r="Y236" t="str">
        <f>IF('3b. Individualkosten'!L242="","",'3b. Individualkosten'!L242)</f>
        <v/>
      </c>
      <c r="Z236" s="32" t="str">
        <f>IF('3b. Individualkosten'!M242="","",'3b. Individualkosten'!M242)</f>
        <v/>
      </c>
      <c r="AA236" s="33" t="str">
        <f>IF('3b. Individualkosten'!N242="","",'3b. Individualkosten'!N242)</f>
        <v/>
      </c>
      <c r="AB236" s="33" t="str">
        <f>IF('3b. Individualkosten'!O242="","",'3b. Individualkosten'!O242)</f>
        <v/>
      </c>
      <c r="AC236" s="32">
        <f>IF('3b. Individualkosten'!P242="","",'3b. Individualkosten'!P242)</f>
        <v>0</v>
      </c>
      <c r="AD236" s="32">
        <f>IF('3b. Individualkosten'!Q242="","",'3b. Individualkosten'!Q242)</f>
        <v>0</v>
      </c>
      <c r="AE236" s="32" t="str">
        <f>IF('3b. Individualkosten'!R242="","",'3b. Individualkosten'!R242)</f>
        <v/>
      </c>
      <c r="AF236" s="32">
        <f>IF('3b. Individualkosten'!S242="","",'3b. Individualkosten'!S242)</f>
        <v>0</v>
      </c>
      <c r="AG236" s="32" t="str">
        <f>IF('3b. Individualkosten'!T242="","",'3b. Individualkosten'!T242)</f>
        <v/>
      </c>
      <c r="AH236" s="32">
        <f>IF('3b. Individualkosten'!U242="","",'3b. Individualkosten'!U242)</f>
        <v>0</v>
      </c>
      <c r="AI236" s="32" t="str">
        <f>IF('3b. Individualkosten'!V242="","",'3b. Individualkosten'!V242)</f>
        <v/>
      </c>
      <c r="AJ236" s="32">
        <f>IF('3b. Individualkosten'!W242="","",'3b. Individualkosten'!W242)</f>
        <v>0</v>
      </c>
      <c r="AK236" s="32">
        <f>IF('3b. Individualkosten'!X242="","",'3b. Individualkosten'!X242)</f>
        <v>0</v>
      </c>
      <c r="AL236" s="32" t="str">
        <f>IF('3b. Individualkosten'!Y242="","",'3b. Individualkosten'!Y242)</f>
        <v/>
      </c>
      <c r="AM236" s="32" t="str">
        <f>IF('3b. Individualkosten'!Z242="","",'3b. Individualkosten'!Z242)</f>
        <v/>
      </c>
      <c r="AN236" s="32" t="str">
        <f>IF('3b. Individualkosten'!AB242="","",'3b. Individualkosten'!AB242)</f>
        <v/>
      </c>
      <c r="AP236" s="34" t="str">
        <f>IF('4.2 Mitnutzungsquote'!K243="","",'4.2 Mitnutzungsquote'!M243)</f>
        <v/>
      </c>
      <c r="AQ236" s="34" t="str">
        <f>IF('4.2 Mitnutzungsquote'!$K243="","",'4.2 Mitnutzungsquote'!N243)</f>
        <v/>
      </c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X236" t="str">
        <f>IF('5. Bündelung zu Paketen'!$H262="","",IF('5. Bündelung zu Paketen'!$E$9="Nein","Ohne Paket",'5. Bündelung zu Paketen'!M262))</f>
        <v/>
      </c>
      <c r="BY236" t="str">
        <f>IF('5. Bündelung zu Paketen'!$H262="","",'5. Bündelung zu Paketen'!N262)</f>
        <v/>
      </c>
      <c r="BZ236" t="str">
        <f>IF('5. Bündelung zu Paketen'!P262="","",'5. Bündelung zu Paketen'!P262)</f>
        <v/>
      </c>
      <c r="CB236" s="34" t="str">
        <f t="shared" si="6"/>
        <v/>
      </c>
      <c r="CC236" s="38" t="str">
        <f t="shared" si="7"/>
        <v/>
      </c>
    </row>
    <row r="237" spans="1:81" x14ac:dyDescent="0.3">
      <c r="A237">
        <v>230</v>
      </c>
      <c r="B237" t="str">
        <f>IF('2. Erfassung der Leistungen'!B241="","",'2. Erfassung der Leistungen'!B241)</f>
        <v/>
      </c>
      <c r="C237" t="str">
        <f>IF('2. Erfassung der Leistungen'!C241="","",'2. Erfassung der Leistungen'!C241)</f>
        <v/>
      </c>
      <c r="D237" t="str">
        <f>IF('2. Erfassung der Leistungen'!E241="","",'2. Erfassung der Leistungen'!E241)</f>
        <v/>
      </c>
      <c r="E237" t="str">
        <f>IF('2. Erfassung der Leistungen'!F241="","",'2. Erfassung der Leistungen'!F241)</f>
        <v/>
      </c>
      <c r="F237" t="str">
        <f>IF('2. Erfassung der Leistungen'!G241="","",'2. Erfassung der Leistungen'!G241)</f>
        <v/>
      </c>
      <c r="G237" t="str">
        <f>IF('2. Erfassung der Leistungen'!H241="","",'2. Erfassung der Leistungen'!H241)</f>
        <v/>
      </c>
      <c r="H237" t="str">
        <f>IF(D237="","",IF('2. Erfassung der Leistungen'!I241="","",'2. Erfassung der Leistungen'!I241))</f>
        <v/>
      </c>
      <c r="J237" t="str">
        <f>IF($H237="","",'3a. Bewertung der Leistungen'!J247)</f>
        <v/>
      </c>
      <c r="K237" t="str">
        <f>IF(J237="Nein","",IF($H237="","",'3a. Bewertung der Leistungen'!L247))</f>
        <v/>
      </c>
      <c r="L237" t="str">
        <f>IF(J237="Nein","",IF($H237="","",'3a. Bewertung der Leistungen'!M247))</f>
        <v/>
      </c>
      <c r="M237" t="str">
        <f>IF(J237="Nein","",IF($H237="","",'3a. Bewertung der Leistungen'!N247))</f>
        <v/>
      </c>
      <c r="N237" t="str">
        <f>IF(J237="Nein","",IF($H237="","",'3a. Bewertung der Leistungen'!O247))</f>
        <v/>
      </c>
      <c r="O237" t="str">
        <f>IF(J237="Nein","",IF($H237="","",'3a. Bewertung der Leistungen'!P247))</f>
        <v/>
      </c>
      <c r="P237" t="str">
        <f>IF(J237="Nein","",IF($H237="","",'3a. Bewertung der Leistungen'!Q247))</f>
        <v/>
      </c>
      <c r="Q237" t="str">
        <f>IF(J237="Nein","",IF($H237="","",'3a. Bewertung der Leistungen'!R247))</f>
        <v/>
      </c>
      <c r="R237" t="str">
        <f>IF(J237="Nein","",IF($H237="","",'3a. Bewertung der Leistungen'!S247))</f>
        <v/>
      </c>
      <c r="S237" t="str">
        <f>IF(J237="Nein","",IF($H237="","",'3a. Bewertung der Leistungen'!T247))</f>
        <v/>
      </c>
      <c r="T237" t="str">
        <f>IF(J237="Nein","",IF($H237="","",'3a. Bewertung der Leistungen'!U247))</f>
        <v/>
      </c>
      <c r="U237" t="str">
        <f>IF(J237="Nein","",IF($H237="","",'3a. Bewertung der Leistungen'!V247))</f>
        <v/>
      </c>
      <c r="V237" t="str">
        <f>IF(J237="Nein","",IF($H237="","",'3a. Bewertung der Leistungen'!X247))</f>
        <v/>
      </c>
      <c r="W237" t="str">
        <f>IF($H237="","",'3a. Bewertung der Leistungen'!Z247)</f>
        <v/>
      </c>
      <c r="Y237" t="str">
        <f>IF('3b. Individualkosten'!L243="","",'3b. Individualkosten'!L243)</f>
        <v/>
      </c>
      <c r="Z237" s="32" t="str">
        <f>IF('3b. Individualkosten'!M243="","",'3b. Individualkosten'!M243)</f>
        <v/>
      </c>
      <c r="AA237" s="33" t="str">
        <f>IF('3b. Individualkosten'!N243="","",'3b. Individualkosten'!N243)</f>
        <v/>
      </c>
      <c r="AB237" s="33" t="str">
        <f>IF('3b. Individualkosten'!O243="","",'3b. Individualkosten'!O243)</f>
        <v/>
      </c>
      <c r="AC237" s="32">
        <f>IF('3b. Individualkosten'!P243="","",'3b. Individualkosten'!P243)</f>
        <v>0</v>
      </c>
      <c r="AD237" s="32">
        <f>IF('3b. Individualkosten'!Q243="","",'3b. Individualkosten'!Q243)</f>
        <v>0</v>
      </c>
      <c r="AE237" s="32" t="str">
        <f>IF('3b. Individualkosten'!R243="","",'3b. Individualkosten'!R243)</f>
        <v/>
      </c>
      <c r="AF237" s="32">
        <f>IF('3b. Individualkosten'!S243="","",'3b. Individualkosten'!S243)</f>
        <v>0</v>
      </c>
      <c r="AG237" s="32" t="str">
        <f>IF('3b. Individualkosten'!T243="","",'3b. Individualkosten'!T243)</f>
        <v/>
      </c>
      <c r="AH237" s="32">
        <f>IF('3b. Individualkosten'!U243="","",'3b. Individualkosten'!U243)</f>
        <v>0</v>
      </c>
      <c r="AI237" s="32" t="str">
        <f>IF('3b. Individualkosten'!V243="","",'3b. Individualkosten'!V243)</f>
        <v/>
      </c>
      <c r="AJ237" s="32">
        <f>IF('3b. Individualkosten'!W243="","",'3b. Individualkosten'!W243)</f>
        <v>0</v>
      </c>
      <c r="AK237" s="32">
        <f>IF('3b. Individualkosten'!X243="","",'3b. Individualkosten'!X243)</f>
        <v>0</v>
      </c>
      <c r="AL237" s="32" t="str">
        <f>IF('3b. Individualkosten'!Y243="","",'3b. Individualkosten'!Y243)</f>
        <v/>
      </c>
      <c r="AM237" s="32" t="str">
        <f>IF('3b. Individualkosten'!Z243="","",'3b. Individualkosten'!Z243)</f>
        <v/>
      </c>
      <c r="AN237" s="32" t="str">
        <f>IF('3b. Individualkosten'!AB243="","",'3b. Individualkosten'!AB243)</f>
        <v/>
      </c>
      <c r="AP237" s="34" t="str">
        <f>IF('4.2 Mitnutzungsquote'!K244="","",'4.2 Mitnutzungsquote'!M244)</f>
        <v/>
      </c>
      <c r="AQ237" s="34" t="str">
        <f>IF('4.2 Mitnutzungsquote'!$K244="","",'4.2 Mitnutzungsquote'!N244)</f>
        <v/>
      </c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X237" t="str">
        <f>IF('5. Bündelung zu Paketen'!$H263="","",IF('5. Bündelung zu Paketen'!$E$9="Nein","Ohne Paket",'5. Bündelung zu Paketen'!M263))</f>
        <v/>
      </c>
      <c r="BY237" t="str">
        <f>IF('5. Bündelung zu Paketen'!$H263="","",'5. Bündelung zu Paketen'!N263)</f>
        <v/>
      </c>
      <c r="BZ237" t="str">
        <f>IF('5. Bündelung zu Paketen'!P263="","",'5. Bündelung zu Paketen'!P263)</f>
        <v/>
      </c>
      <c r="CB237" s="34" t="str">
        <f t="shared" si="6"/>
        <v/>
      </c>
      <c r="CC237" s="38" t="str">
        <f t="shared" si="7"/>
        <v/>
      </c>
    </row>
    <row r="238" spans="1:81" x14ac:dyDescent="0.3">
      <c r="A238">
        <v>231</v>
      </c>
      <c r="B238" t="str">
        <f>IF('2. Erfassung der Leistungen'!B242="","",'2. Erfassung der Leistungen'!B242)</f>
        <v/>
      </c>
      <c r="C238" t="str">
        <f>IF('2. Erfassung der Leistungen'!C242="","",'2. Erfassung der Leistungen'!C242)</f>
        <v/>
      </c>
      <c r="D238" t="str">
        <f>IF('2. Erfassung der Leistungen'!E242="","",'2. Erfassung der Leistungen'!E242)</f>
        <v/>
      </c>
      <c r="E238" t="str">
        <f>IF('2. Erfassung der Leistungen'!F242="","",'2. Erfassung der Leistungen'!F242)</f>
        <v/>
      </c>
      <c r="F238" t="str">
        <f>IF('2. Erfassung der Leistungen'!G242="","",'2. Erfassung der Leistungen'!G242)</f>
        <v/>
      </c>
      <c r="G238" t="str">
        <f>IF('2. Erfassung der Leistungen'!H242="","",'2. Erfassung der Leistungen'!H242)</f>
        <v/>
      </c>
      <c r="H238" t="str">
        <f>IF(D238="","",IF('2. Erfassung der Leistungen'!I242="","",'2. Erfassung der Leistungen'!I242))</f>
        <v/>
      </c>
      <c r="J238" t="str">
        <f>IF($H238="","",'3a. Bewertung der Leistungen'!J248)</f>
        <v/>
      </c>
      <c r="K238" t="str">
        <f>IF(J238="Nein","",IF($H238="","",'3a. Bewertung der Leistungen'!L248))</f>
        <v/>
      </c>
      <c r="L238" t="str">
        <f>IF(J238="Nein","",IF($H238="","",'3a. Bewertung der Leistungen'!M248))</f>
        <v/>
      </c>
      <c r="M238" t="str">
        <f>IF(J238="Nein","",IF($H238="","",'3a. Bewertung der Leistungen'!N248))</f>
        <v/>
      </c>
      <c r="N238" t="str">
        <f>IF(J238="Nein","",IF($H238="","",'3a. Bewertung der Leistungen'!O248))</f>
        <v/>
      </c>
      <c r="O238" t="str">
        <f>IF(J238="Nein","",IF($H238="","",'3a. Bewertung der Leistungen'!P248))</f>
        <v/>
      </c>
      <c r="P238" t="str">
        <f>IF(J238="Nein","",IF($H238="","",'3a. Bewertung der Leistungen'!Q248))</f>
        <v/>
      </c>
      <c r="Q238" t="str">
        <f>IF(J238="Nein","",IF($H238="","",'3a. Bewertung der Leistungen'!R248))</f>
        <v/>
      </c>
      <c r="R238" t="str">
        <f>IF(J238="Nein","",IF($H238="","",'3a. Bewertung der Leistungen'!S248))</f>
        <v/>
      </c>
      <c r="S238" t="str">
        <f>IF(J238="Nein","",IF($H238="","",'3a. Bewertung der Leistungen'!T248))</f>
        <v/>
      </c>
      <c r="T238" t="str">
        <f>IF(J238="Nein","",IF($H238="","",'3a. Bewertung der Leistungen'!U248))</f>
        <v/>
      </c>
      <c r="U238" t="str">
        <f>IF(J238="Nein","",IF($H238="","",'3a. Bewertung der Leistungen'!V248))</f>
        <v/>
      </c>
      <c r="V238" t="str">
        <f>IF(J238="Nein","",IF($H238="","",'3a. Bewertung der Leistungen'!X248))</f>
        <v/>
      </c>
      <c r="W238" t="str">
        <f>IF($H238="","",'3a. Bewertung der Leistungen'!Z248)</f>
        <v/>
      </c>
      <c r="Y238" t="str">
        <f>IF('3b. Individualkosten'!L244="","",'3b. Individualkosten'!L244)</f>
        <v/>
      </c>
      <c r="Z238" s="32" t="str">
        <f>IF('3b. Individualkosten'!M244="","",'3b. Individualkosten'!M244)</f>
        <v/>
      </c>
      <c r="AA238" s="33" t="str">
        <f>IF('3b. Individualkosten'!N244="","",'3b. Individualkosten'!N244)</f>
        <v/>
      </c>
      <c r="AB238" s="33" t="str">
        <f>IF('3b. Individualkosten'!O244="","",'3b. Individualkosten'!O244)</f>
        <v/>
      </c>
      <c r="AC238" s="32">
        <f>IF('3b. Individualkosten'!P244="","",'3b. Individualkosten'!P244)</f>
        <v>0</v>
      </c>
      <c r="AD238" s="32">
        <f>IF('3b. Individualkosten'!Q244="","",'3b. Individualkosten'!Q244)</f>
        <v>0</v>
      </c>
      <c r="AE238" s="32" t="str">
        <f>IF('3b. Individualkosten'!R244="","",'3b. Individualkosten'!R244)</f>
        <v/>
      </c>
      <c r="AF238" s="32">
        <f>IF('3b. Individualkosten'!S244="","",'3b. Individualkosten'!S244)</f>
        <v>0</v>
      </c>
      <c r="AG238" s="32" t="str">
        <f>IF('3b. Individualkosten'!T244="","",'3b. Individualkosten'!T244)</f>
        <v/>
      </c>
      <c r="AH238" s="32">
        <f>IF('3b. Individualkosten'!U244="","",'3b. Individualkosten'!U244)</f>
        <v>0</v>
      </c>
      <c r="AI238" s="32" t="str">
        <f>IF('3b. Individualkosten'!V244="","",'3b. Individualkosten'!V244)</f>
        <v/>
      </c>
      <c r="AJ238" s="32">
        <f>IF('3b. Individualkosten'!W244="","",'3b. Individualkosten'!W244)</f>
        <v>0</v>
      </c>
      <c r="AK238" s="32">
        <f>IF('3b. Individualkosten'!X244="","",'3b. Individualkosten'!X244)</f>
        <v>0</v>
      </c>
      <c r="AL238" s="32" t="str">
        <f>IF('3b. Individualkosten'!Y244="","",'3b. Individualkosten'!Y244)</f>
        <v/>
      </c>
      <c r="AM238" s="32" t="str">
        <f>IF('3b. Individualkosten'!Z244="","",'3b. Individualkosten'!Z244)</f>
        <v/>
      </c>
      <c r="AN238" s="32" t="str">
        <f>IF('3b. Individualkosten'!AB244="","",'3b. Individualkosten'!AB244)</f>
        <v/>
      </c>
      <c r="AP238" s="34" t="str">
        <f>IF('4.2 Mitnutzungsquote'!K245="","",'4.2 Mitnutzungsquote'!M245)</f>
        <v/>
      </c>
      <c r="AQ238" s="34" t="str">
        <f>IF('4.2 Mitnutzungsquote'!$K245="","",'4.2 Mitnutzungsquote'!N245)</f>
        <v/>
      </c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X238" t="str">
        <f>IF('5. Bündelung zu Paketen'!$H264="","",IF('5. Bündelung zu Paketen'!$E$9="Nein","Ohne Paket",'5. Bündelung zu Paketen'!M264))</f>
        <v/>
      </c>
      <c r="BY238" t="str">
        <f>IF('5. Bündelung zu Paketen'!$H264="","",'5. Bündelung zu Paketen'!N264)</f>
        <v/>
      </c>
      <c r="BZ238" t="str">
        <f>IF('5. Bündelung zu Paketen'!P264="","",'5. Bündelung zu Paketen'!P264)</f>
        <v/>
      </c>
      <c r="CB238" s="34" t="str">
        <f t="shared" si="6"/>
        <v/>
      </c>
      <c r="CC238" s="38" t="str">
        <f t="shared" si="7"/>
        <v/>
      </c>
    </row>
    <row r="239" spans="1:81" x14ac:dyDescent="0.3">
      <c r="A239">
        <v>232</v>
      </c>
      <c r="B239" t="str">
        <f>IF('2. Erfassung der Leistungen'!B243="","",'2. Erfassung der Leistungen'!B243)</f>
        <v/>
      </c>
      <c r="C239" t="str">
        <f>IF('2. Erfassung der Leistungen'!C243="","",'2. Erfassung der Leistungen'!C243)</f>
        <v/>
      </c>
      <c r="D239" t="str">
        <f>IF('2. Erfassung der Leistungen'!E243="","",'2. Erfassung der Leistungen'!E243)</f>
        <v/>
      </c>
      <c r="E239" t="str">
        <f>IF('2. Erfassung der Leistungen'!F243="","",'2. Erfassung der Leistungen'!F243)</f>
        <v/>
      </c>
      <c r="F239" t="str">
        <f>IF('2. Erfassung der Leistungen'!G243="","",'2. Erfassung der Leistungen'!G243)</f>
        <v/>
      </c>
      <c r="G239" t="str">
        <f>IF('2. Erfassung der Leistungen'!H243="","",'2. Erfassung der Leistungen'!H243)</f>
        <v/>
      </c>
      <c r="H239" t="str">
        <f>IF(D239="","",IF('2. Erfassung der Leistungen'!I243="","",'2. Erfassung der Leistungen'!I243))</f>
        <v/>
      </c>
      <c r="J239" t="str">
        <f>IF($H239="","",'3a. Bewertung der Leistungen'!J249)</f>
        <v/>
      </c>
      <c r="K239" t="str">
        <f>IF(J239="Nein","",IF($H239="","",'3a. Bewertung der Leistungen'!L249))</f>
        <v/>
      </c>
      <c r="L239" t="str">
        <f>IF(J239="Nein","",IF($H239="","",'3a. Bewertung der Leistungen'!M249))</f>
        <v/>
      </c>
      <c r="M239" t="str">
        <f>IF(J239="Nein","",IF($H239="","",'3a. Bewertung der Leistungen'!N249))</f>
        <v/>
      </c>
      <c r="N239" t="str">
        <f>IF(J239="Nein","",IF($H239="","",'3a. Bewertung der Leistungen'!O249))</f>
        <v/>
      </c>
      <c r="O239" t="str">
        <f>IF(J239="Nein","",IF($H239="","",'3a. Bewertung der Leistungen'!P249))</f>
        <v/>
      </c>
      <c r="P239" t="str">
        <f>IF(J239="Nein","",IF($H239="","",'3a. Bewertung der Leistungen'!Q249))</f>
        <v/>
      </c>
      <c r="Q239" t="str">
        <f>IF(J239="Nein","",IF($H239="","",'3a. Bewertung der Leistungen'!R249))</f>
        <v/>
      </c>
      <c r="R239" t="str">
        <f>IF(J239="Nein","",IF($H239="","",'3a. Bewertung der Leistungen'!S249))</f>
        <v/>
      </c>
      <c r="S239" t="str">
        <f>IF(J239="Nein","",IF($H239="","",'3a. Bewertung der Leistungen'!T249))</f>
        <v/>
      </c>
      <c r="T239" t="str">
        <f>IF(J239="Nein","",IF($H239="","",'3a. Bewertung der Leistungen'!U249))</f>
        <v/>
      </c>
      <c r="U239" t="str">
        <f>IF(J239="Nein","",IF($H239="","",'3a. Bewertung der Leistungen'!V249))</f>
        <v/>
      </c>
      <c r="V239" t="str">
        <f>IF(J239="Nein","",IF($H239="","",'3a. Bewertung der Leistungen'!X249))</f>
        <v/>
      </c>
      <c r="W239" t="str">
        <f>IF($H239="","",'3a. Bewertung der Leistungen'!Z249)</f>
        <v/>
      </c>
      <c r="Y239" t="str">
        <f>IF('3b. Individualkosten'!L245="","",'3b. Individualkosten'!L245)</f>
        <v/>
      </c>
      <c r="Z239" s="32" t="str">
        <f>IF('3b. Individualkosten'!M245="","",'3b. Individualkosten'!M245)</f>
        <v/>
      </c>
      <c r="AA239" s="33" t="str">
        <f>IF('3b. Individualkosten'!N245="","",'3b. Individualkosten'!N245)</f>
        <v/>
      </c>
      <c r="AB239" s="33" t="str">
        <f>IF('3b. Individualkosten'!O245="","",'3b. Individualkosten'!O245)</f>
        <v/>
      </c>
      <c r="AC239" s="32">
        <f>IF('3b. Individualkosten'!P245="","",'3b. Individualkosten'!P245)</f>
        <v>0</v>
      </c>
      <c r="AD239" s="32">
        <f>IF('3b. Individualkosten'!Q245="","",'3b. Individualkosten'!Q245)</f>
        <v>0</v>
      </c>
      <c r="AE239" s="32" t="str">
        <f>IF('3b. Individualkosten'!R245="","",'3b. Individualkosten'!R245)</f>
        <v/>
      </c>
      <c r="AF239" s="32">
        <f>IF('3b. Individualkosten'!S245="","",'3b. Individualkosten'!S245)</f>
        <v>0</v>
      </c>
      <c r="AG239" s="32" t="str">
        <f>IF('3b. Individualkosten'!T245="","",'3b. Individualkosten'!T245)</f>
        <v/>
      </c>
      <c r="AH239" s="32">
        <f>IF('3b. Individualkosten'!U245="","",'3b. Individualkosten'!U245)</f>
        <v>0</v>
      </c>
      <c r="AI239" s="32" t="str">
        <f>IF('3b. Individualkosten'!V245="","",'3b. Individualkosten'!V245)</f>
        <v/>
      </c>
      <c r="AJ239" s="32">
        <f>IF('3b. Individualkosten'!W245="","",'3b. Individualkosten'!W245)</f>
        <v>0</v>
      </c>
      <c r="AK239" s="32">
        <f>IF('3b. Individualkosten'!X245="","",'3b. Individualkosten'!X245)</f>
        <v>0</v>
      </c>
      <c r="AL239" s="32" t="str">
        <f>IF('3b. Individualkosten'!Y245="","",'3b. Individualkosten'!Y245)</f>
        <v/>
      </c>
      <c r="AM239" s="32" t="str">
        <f>IF('3b. Individualkosten'!Z245="","",'3b. Individualkosten'!Z245)</f>
        <v/>
      </c>
      <c r="AN239" s="32" t="str">
        <f>IF('3b. Individualkosten'!AB245="","",'3b. Individualkosten'!AB245)</f>
        <v/>
      </c>
      <c r="AP239" s="34" t="str">
        <f>IF('4.2 Mitnutzungsquote'!K246="","",'4.2 Mitnutzungsquote'!M246)</f>
        <v/>
      </c>
      <c r="AQ239" s="34" t="str">
        <f>IF('4.2 Mitnutzungsquote'!$K246="","",'4.2 Mitnutzungsquote'!N246)</f>
        <v/>
      </c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X239" t="str">
        <f>IF('5. Bündelung zu Paketen'!$H265="","",IF('5. Bündelung zu Paketen'!$E$9="Nein","Ohne Paket",'5. Bündelung zu Paketen'!M265))</f>
        <v/>
      </c>
      <c r="BY239" t="str">
        <f>IF('5. Bündelung zu Paketen'!$H265="","",'5. Bündelung zu Paketen'!N265)</f>
        <v/>
      </c>
      <c r="BZ239" t="str">
        <f>IF('5. Bündelung zu Paketen'!P265="","",'5. Bündelung zu Paketen'!P265)</f>
        <v/>
      </c>
      <c r="CB239" s="34" t="str">
        <f t="shared" si="6"/>
        <v/>
      </c>
      <c r="CC239" s="38" t="str">
        <f t="shared" si="7"/>
        <v/>
      </c>
    </row>
    <row r="240" spans="1:81" x14ac:dyDescent="0.3">
      <c r="A240">
        <v>233</v>
      </c>
      <c r="B240" t="str">
        <f>IF('2. Erfassung der Leistungen'!B244="","",'2. Erfassung der Leistungen'!B244)</f>
        <v/>
      </c>
      <c r="C240" t="str">
        <f>IF('2. Erfassung der Leistungen'!C244="","",'2. Erfassung der Leistungen'!C244)</f>
        <v/>
      </c>
      <c r="D240" t="str">
        <f>IF('2. Erfassung der Leistungen'!E244="","",'2. Erfassung der Leistungen'!E244)</f>
        <v/>
      </c>
      <c r="E240" t="str">
        <f>IF('2. Erfassung der Leistungen'!F244="","",'2. Erfassung der Leistungen'!F244)</f>
        <v/>
      </c>
      <c r="F240" t="str">
        <f>IF('2. Erfassung der Leistungen'!G244="","",'2. Erfassung der Leistungen'!G244)</f>
        <v/>
      </c>
      <c r="G240" t="str">
        <f>IF('2. Erfassung der Leistungen'!H244="","",'2. Erfassung der Leistungen'!H244)</f>
        <v/>
      </c>
      <c r="H240" t="str">
        <f>IF(D240="","",IF('2. Erfassung der Leistungen'!I244="","",'2. Erfassung der Leistungen'!I244))</f>
        <v/>
      </c>
      <c r="J240" t="str">
        <f>IF($H240="","",'3a. Bewertung der Leistungen'!J250)</f>
        <v/>
      </c>
      <c r="K240" t="str">
        <f>IF(J240="Nein","",IF($H240="","",'3a. Bewertung der Leistungen'!L250))</f>
        <v/>
      </c>
      <c r="L240" t="str">
        <f>IF(J240="Nein","",IF($H240="","",'3a. Bewertung der Leistungen'!M250))</f>
        <v/>
      </c>
      <c r="M240" t="str">
        <f>IF(J240="Nein","",IF($H240="","",'3a. Bewertung der Leistungen'!N250))</f>
        <v/>
      </c>
      <c r="N240" t="str">
        <f>IF(J240="Nein","",IF($H240="","",'3a. Bewertung der Leistungen'!O250))</f>
        <v/>
      </c>
      <c r="O240" t="str">
        <f>IF(J240="Nein","",IF($H240="","",'3a. Bewertung der Leistungen'!P250))</f>
        <v/>
      </c>
      <c r="P240" t="str">
        <f>IF(J240="Nein","",IF($H240="","",'3a. Bewertung der Leistungen'!Q250))</f>
        <v/>
      </c>
      <c r="Q240" t="str">
        <f>IF(J240="Nein","",IF($H240="","",'3a. Bewertung der Leistungen'!R250))</f>
        <v/>
      </c>
      <c r="R240" t="str">
        <f>IF(J240="Nein","",IF($H240="","",'3a. Bewertung der Leistungen'!S250))</f>
        <v/>
      </c>
      <c r="S240" t="str">
        <f>IF(J240="Nein","",IF($H240="","",'3a. Bewertung der Leistungen'!T250))</f>
        <v/>
      </c>
      <c r="T240" t="str">
        <f>IF(J240="Nein","",IF($H240="","",'3a. Bewertung der Leistungen'!U250))</f>
        <v/>
      </c>
      <c r="U240" t="str">
        <f>IF(J240="Nein","",IF($H240="","",'3a. Bewertung der Leistungen'!V250))</f>
        <v/>
      </c>
      <c r="V240" t="str">
        <f>IF(J240="Nein","",IF($H240="","",'3a. Bewertung der Leistungen'!X250))</f>
        <v/>
      </c>
      <c r="W240" t="str">
        <f>IF($H240="","",'3a. Bewertung der Leistungen'!Z250)</f>
        <v/>
      </c>
      <c r="Y240" t="str">
        <f>IF('3b. Individualkosten'!L246="","",'3b. Individualkosten'!L246)</f>
        <v/>
      </c>
      <c r="Z240" s="32" t="str">
        <f>IF('3b. Individualkosten'!M246="","",'3b. Individualkosten'!M246)</f>
        <v/>
      </c>
      <c r="AA240" s="33" t="str">
        <f>IF('3b. Individualkosten'!N246="","",'3b. Individualkosten'!N246)</f>
        <v/>
      </c>
      <c r="AB240" s="33" t="str">
        <f>IF('3b. Individualkosten'!O246="","",'3b. Individualkosten'!O246)</f>
        <v/>
      </c>
      <c r="AC240" s="32">
        <f>IF('3b. Individualkosten'!P246="","",'3b. Individualkosten'!P246)</f>
        <v>0</v>
      </c>
      <c r="AD240" s="32">
        <f>IF('3b. Individualkosten'!Q246="","",'3b. Individualkosten'!Q246)</f>
        <v>0</v>
      </c>
      <c r="AE240" s="32" t="str">
        <f>IF('3b. Individualkosten'!R246="","",'3b. Individualkosten'!R246)</f>
        <v/>
      </c>
      <c r="AF240" s="32">
        <f>IF('3b. Individualkosten'!S246="","",'3b. Individualkosten'!S246)</f>
        <v>0</v>
      </c>
      <c r="AG240" s="32" t="str">
        <f>IF('3b. Individualkosten'!T246="","",'3b. Individualkosten'!T246)</f>
        <v/>
      </c>
      <c r="AH240" s="32">
        <f>IF('3b. Individualkosten'!U246="","",'3b. Individualkosten'!U246)</f>
        <v>0</v>
      </c>
      <c r="AI240" s="32" t="str">
        <f>IF('3b. Individualkosten'!V246="","",'3b. Individualkosten'!V246)</f>
        <v/>
      </c>
      <c r="AJ240" s="32">
        <f>IF('3b. Individualkosten'!W246="","",'3b. Individualkosten'!W246)</f>
        <v>0</v>
      </c>
      <c r="AK240" s="32">
        <f>IF('3b. Individualkosten'!X246="","",'3b. Individualkosten'!X246)</f>
        <v>0</v>
      </c>
      <c r="AL240" s="32" t="str">
        <f>IF('3b. Individualkosten'!Y246="","",'3b. Individualkosten'!Y246)</f>
        <v/>
      </c>
      <c r="AM240" s="32" t="str">
        <f>IF('3b. Individualkosten'!Z246="","",'3b. Individualkosten'!Z246)</f>
        <v/>
      </c>
      <c r="AN240" s="32" t="str">
        <f>IF('3b. Individualkosten'!AB246="","",'3b. Individualkosten'!AB246)</f>
        <v/>
      </c>
      <c r="AP240" s="34" t="str">
        <f>IF('4.2 Mitnutzungsquote'!K247="","",'4.2 Mitnutzungsquote'!M247)</f>
        <v/>
      </c>
      <c r="AQ240" s="34" t="str">
        <f>IF('4.2 Mitnutzungsquote'!$K247="","",'4.2 Mitnutzungsquote'!N247)</f>
        <v/>
      </c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X240" t="str">
        <f>IF('5. Bündelung zu Paketen'!$H266="","",IF('5. Bündelung zu Paketen'!$E$9="Nein","Ohne Paket",'5. Bündelung zu Paketen'!M266))</f>
        <v/>
      </c>
      <c r="BY240" t="str">
        <f>IF('5. Bündelung zu Paketen'!$H266="","",'5. Bündelung zu Paketen'!N266)</f>
        <v/>
      </c>
      <c r="BZ240" t="str">
        <f>IF('5. Bündelung zu Paketen'!P266="","",'5. Bündelung zu Paketen'!P266)</f>
        <v/>
      </c>
      <c r="CB240" s="34" t="str">
        <f t="shared" si="6"/>
        <v/>
      </c>
      <c r="CC240" s="38" t="str">
        <f t="shared" si="7"/>
        <v/>
      </c>
    </row>
    <row r="241" spans="1:81" x14ac:dyDescent="0.3">
      <c r="A241">
        <v>234</v>
      </c>
      <c r="B241" t="str">
        <f>IF('2. Erfassung der Leistungen'!B245="","",'2. Erfassung der Leistungen'!B245)</f>
        <v/>
      </c>
      <c r="C241" t="str">
        <f>IF('2. Erfassung der Leistungen'!C245="","",'2. Erfassung der Leistungen'!C245)</f>
        <v/>
      </c>
      <c r="D241" t="str">
        <f>IF('2. Erfassung der Leistungen'!E245="","",'2. Erfassung der Leistungen'!E245)</f>
        <v/>
      </c>
      <c r="E241" t="str">
        <f>IF('2. Erfassung der Leistungen'!F245="","",'2. Erfassung der Leistungen'!F245)</f>
        <v/>
      </c>
      <c r="F241" t="str">
        <f>IF('2. Erfassung der Leistungen'!G245="","",'2. Erfassung der Leistungen'!G245)</f>
        <v/>
      </c>
      <c r="G241" t="str">
        <f>IF('2. Erfassung der Leistungen'!H245="","",'2. Erfassung der Leistungen'!H245)</f>
        <v/>
      </c>
      <c r="H241" t="str">
        <f>IF(D241="","",IF('2. Erfassung der Leistungen'!I245="","",'2. Erfassung der Leistungen'!I245))</f>
        <v/>
      </c>
      <c r="J241" t="str">
        <f>IF($H241="","",'3a. Bewertung der Leistungen'!J251)</f>
        <v/>
      </c>
      <c r="K241" t="str">
        <f>IF(J241="Nein","",IF($H241="","",'3a. Bewertung der Leistungen'!L251))</f>
        <v/>
      </c>
      <c r="L241" t="str">
        <f>IF(J241="Nein","",IF($H241="","",'3a. Bewertung der Leistungen'!M251))</f>
        <v/>
      </c>
      <c r="M241" t="str">
        <f>IF(J241="Nein","",IF($H241="","",'3a. Bewertung der Leistungen'!N251))</f>
        <v/>
      </c>
      <c r="N241" t="str">
        <f>IF(J241="Nein","",IF($H241="","",'3a. Bewertung der Leistungen'!O251))</f>
        <v/>
      </c>
      <c r="O241" t="str">
        <f>IF(J241="Nein","",IF($H241="","",'3a. Bewertung der Leistungen'!P251))</f>
        <v/>
      </c>
      <c r="P241" t="str">
        <f>IF(J241="Nein","",IF($H241="","",'3a. Bewertung der Leistungen'!Q251))</f>
        <v/>
      </c>
      <c r="Q241" t="str">
        <f>IF(J241="Nein","",IF($H241="","",'3a. Bewertung der Leistungen'!R251))</f>
        <v/>
      </c>
      <c r="R241" t="str">
        <f>IF(J241="Nein","",IF($H241="","",'3a. Bewertung der Leistungen'!S251))</f>
        <v/>
      </c>
      <c r="S241" t="str">
        <f>IF(J241="Nein","",IF($H241="","",'3a. Bewertung der Leistungen'!T251))</f>
        <v/>
      </c>
      <c r="T241" t="str">
        <f>IF(J241="Nein","",IF($H241="","",'3a. Bewertung der Leistungen'!U251))</f>
        <v/>
      </c>
      <c r="U241" t="str">
        <f>IF(J241="Nein","",IF($H241="","",'3a. Bewertung der Leistungen'!V251))</f>
        <v/>
      </c>
      <c r="V241" t="str">
        <f>IF(J241="Nein","",IF($H241="","",'3a. Bewertung der Leistungen'!X251))</f>
        <v/>
      </c>
      <c r="W241" t="str">
        <f>IF($H241="","",'3a. Bewertung der Leistungen'!Z251)</f>
        <v/>
      </c>
      <c r="Y241" t="str">
        <f>IF('3b. Individualkosten'!L247="","",'3b. Individualkosten'!L247)</f>
        <v/>
      </c>
      <c r="Z241" s="32" t="str">
        <f>IF('3b. Individualkosten'!M247="","",'3b. Individualkosten'!M247)</f>
        <v/>
      </c>
      <c r="AA241" s="33" t="str">
        <f>IF('3b. Individualkosten'!N247="","",'3b. Individualkosten'!N247)</f>
        <v/>
      </c>
      <c r="AB241" s="33" t="str">
        <f>IF('3b. Individualkosten'!O247="","",'3b. Individualkosten'!O247)</f>
        <v/>
      </c>
      <c r="AC241" s="32">
        <f>IF('3b. Individualkosten'!P247="","",'3b. Individualkosten'!P247)</f>
        <v>0</v>
      </c>
      <c r="AD241" s="32">
        <f>IF('3b. Individualkosten'!Q247="","",'3b. Individualkosten'!Q247)</f>
        <v>0</v>
      </c>
      <c r="AE241" s="32" t="str">
        <f>IF('3b. Individualkosten'!R247="","",'3b. Individualkosten'!R247)</f>
        <v/>
      </c>
      <c r="AF241" s="32">
        <f>IF('3b. Individualkosten'!S247="","",'3b. Individualkosten'!S247)</f>
        <v>0</v>
      </c>
      <c r="AG241" s="32" t="str">
        <f>IF('3b. Individualkosten'!T247="","",'3b. Individualkosten'!T247)</f>
        <v/>
      </c>
      <c r="AH241" s="32">
        <f>IF('3b. Individualkosten'!U247="","",'3b. Individualkosten'!U247)</f>
        <v>0</v>
      </c>
      <c r="AI241" s="32" t="str">
        <f>IF('3b. Individualkosten'!V247="","",'3b. Individualkosten'!V247)</f>
        <v/>
      </c>
      <c r="AJ241" s="32">
        <f>IF('3b. Individualkosten'!W247="","",'3b. Individualkosten'!W247)</f>
        <v>0</v>
      </c>
      <c r="AK241" s="32">
        <f>IF('3b. Individualkosten'!X247="","",'3b. Individualkosten'!X247)</f>
        <v>0</v>
      </c>
      <c r="AL241" s="32" t="str">
        <f>IF('3b. Individualkosten'!Y247="","",'3b. Individualkosten'!Y247)</f>
        <v/>
      </c>
      <c r="AM241" s="32" t="str">
        <f>IF('3b. Individualkosten'!Z247="","",'3b. Individualkosten'!Z247)</f>
        <v/>
      </c>
      <c r="AN241" s="32" t="str">
        <f>IF('3b. Individualkosten'!AB247="","",'3b. Individualkosten'!AB247)</f>
        <v/>
      </c>
      <c r="AP241" s="34" t="str">
        <f>IF('4.2 Mitnutzungsquote'!K248="","",'4.2 Mitnutzungsquote'!M248)</f>
        <v/>
      </c>
      <c r="AQ241" s="34" t="str">
        <f>IF('4.2 Mitnutzungsquote'!$K248="","",'4.2 Mitnutzungsquote'!N248)</f>
        <v/>
      </c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X241" t="str">
        <f>IF('5. Bündelung zu Paketen'!$H267="","",IF('5. Bündelung zu Paketen'!$E$9="Nein","Ohne Paket",'5. Bündelung zu Paketen'!M267))</f>
        <v/>
      </c>
      <c r="BY241" t="str">
        <f>IF('5. Bündelung zu Paketen'!$H267="","",'5. Bündelung zu Paketen'!N267)</f>
        <v/>
      </c>
      <c r="BZ241" t="str">
        <f>IF('5. Bündelung zu Paketen'!P267="","",'5. Bündelung zu Paketen'!P267)</f>
        <v/>
      </c>
      <c r="CB241" s="34" t="str">
        <f t="shared" si="6"/>
        <v/>
      </c>
      <c r="CC241" s="38" t="str">
        <f t="shared" si="7"/>
        <v/>
      </c>
    </row>
    <row r="242" spans="1:81" x14ac:dyDescent="0.3">
      <c r="A242">
        <v>235</v>
      </c>
      <c r="B242" t="str">
        <f>IF('2. Erfassung der Leistungen'!B246="","",'2. Erfassung der Leistungen'!B246)</f>
        <v/>
      </c>
      <c r="C242" t="str">
        <f>IF('2. Erfassung der Leistungen'!C246="","",'2. Erfassung der Leistungen'!C246)</f>
        <v/>
      </c>
      <c r="D242" t="str">
        <f>IF('2. Erfassung der Leistungen'!E246="","",'2. Erfassung der Leistungen'!E246)</f>
        <v/>
      </c>
      <c r="E242" t="str">
        <f>IF('2. Erfassung der Leistungen'!F246="","",'2. Erfassung der Leistungen'!F246)</f>
        <v/>
      </c>
      <c r="F242" t="str">
        <f>IF('2. Erfassung der Leistungen'!G246="","",'2. Erfassung der Leistungen'!G246)</f>
        <v/>
      </c>
      <c r="G242" t="str">
        <f>IF('2. Erfassung der Leistungen'!H246="","",'2. Erfassung der Leistungen'!H246)</f>
        <v/>
      </c>
      <c r="H242" t="str">
        <f>IF(D242="","",IF('2. Erfassung der Leistungen'!I246="","",'2. Erfassung der Leistungen'!I246))</f>
        <v/>
      </c>
      <c r="J242" t="str">
        <f>IF($H242="","",'3a. Bewertung der Leistungen'!J252)</f>
        <v/>
      </c>
      <c r="K242" t="str">
        <f>IF(J242="Nein","",IF($H242="","",'3a. Bewertung der Leistungen'!L252))</f>
        <v/>
      </c>
      <c r="L242" t="str">
        <f>IF(J242="Nein","",IF($H242="","",'3a. Bewertung der Leistungen'!M252))</f>
        <v/>
      </c>
      <c r="M242" t="str">
        <f>IF(J242="Nein","",IF($H242="","",'3a. Bewertung der Leistungen'!N252))</f>
        <v/>
      </c>
      <c r="N242" t="str">
        <f>IF(J242="Nein","",IF($H242="","",'3a. Bewertung der Leistungen'!O252))</f>
        <v/>
      </c>
      <c r="O242" t="str">
        <f>IF(J242="Nein","",IF($H242="","",'3a. Bewertung der Leistungen'!P252))</f>
        <v/>
      </c>
      <c r="P242" t="str">
        <f>IF(J242="Nein","",IF($H242="","",'3a. Bewertung der Leistungen'!Q252))</f>
        <v/>
      </c>
      <c r="Q242" t="str">
        <f>IF(J242="Nein","",IF($H242="","",'3a. Bewertung der Leistungen'!R252))</f>
        <v/>
      </c>
      <c r="R242" t="str">
        <f>IF(J242="Nein","",IF($H242="","",'3a. Bewertung der Leistungen'!S252))</f>
        <v/>
      </c>
      <c r="S242" t="str">
        <f>IF(J242="Nein","",IF($H242="","",'3a. Bewertung der Leistungen'!T252))</f>
        <v/>
      </c>
      <c r="T242" t="str">
        <f>IF(J242="Nein","",IF($H242="","",'3a. Bewertung der Leistungen'!U252))</f>
        <v/>
      </c>
      <c r="U242" t="str">
        <f>IF(J242="Nein","",IF($H242="","",'3a. Bewertung der Leistungen'!V252))</f>
        <v/>
      </c>
      <c r="V242" t="str">
        <f>IF(J242="Nein","",IF($H242="","",'3a. Bewertung der Leistungen'!X252))</f>
        <v/>
      </c>
      <c r="W242" t="str">
        <f>IF($H242="","",'3a. Bewertung der Leistungen'!Z252)</f>
        <v/>
      </c>
      <c r="Y242" t="str">
        <f>IF('3b. Individualkosten'!L248="","",'3b. Individualkosten'!L248)</f>
        <v/>
      </c>
      <c r="Z242" s="32" t="str">
        <f>IF('3b. Individualkosten'!M248="","",'3b. Individualkosten'!M248)</f>
        <v/>
      </c>
      <c r="AA242" s="33" t="str">
        <f>IF('3b. Individualkosten'!N248="","",'3b. Individualkosten'!N248)</f>
        <v/>
      </c>
      <c r="AB242" s="33" t="str">
        <f>IF('3b. Individualkosten'!O248="","",'3b. Individualkosten'!O248)</f>
        <v/>
      </c>
      <c r="AC242" s="32">
        <f>IF('3b. Individualkosten'!P248="","",'3b. Individualkosten'!P248)</f>
        <v>0</v>
      </c>
      <c r="AD242" s="32">
        <f>IF('3b. Individualkosten'!Q248="","",'3b. Individualkosten'!Q248)</f>
        <v>0</v>
      </c>
      <c r="AE242" s="32" t="str">
        <f>IF('3b. Individualkosten'!R248="","",'3b. Individualkosten'!R248)</f>
        <v/>
      </c>
      <c r="AF242" s="32">
        <f>IF('3b. Individualkosten'!S248="","",'3b. Individualkosten'!S248)</f>
        <v>0</v>
      </c>
      <c r="AG242" s="32" t="str">
        <f>IF('3b. Individualkosten'!T248="","",'3b. Individualkosten'!T248)</f>
        <v/>
      </c>
      <c r="AH242" s="32">
        <f>IF('3b. Individualkosten'!U248="","",'3b. Individualkosten'!U248)</f>
        <v>0</v>
      </c>
      <c r="AI242" s="32" t="str">
        <f>IF('3b. Individualkosten'!V248="","",'3b. Individualkosten'!V248)</f>
        <v/>
      </c>
      <c r="AJ242" s="32">
        <f>IF('3b. Individualkosten'!W248="","",'3b. Individualkosten'!W248)</f>
        <v>0</v>
      </c>
      <c r="AK242" s="32">
        <f>IF('3b. Individualkosten'!X248="","",'3b. Individualkosten'!X248)</f>
        <v>0</v>
      </c>
      <c r="AL242" s="32" t="str">
        <f>IF('3b. Individualkosten'!Y248="","",'3b. Individualkosten'!Y248)</f>
        <v/>
      </c>
      <c r="AM242" s="32" t="str">
        <f>IF('3b. Individualkosten'!Z248="","",'3b. Individualkosten'!Z248)</f>
        <v/>
      </c>
      <c r="AN242" s="32" t="str">
        <f>IF('3b. Individualkosten'!AB248="","",'3b. Individualkosten'!AB248)</f>
        <v/>
      </c>
      <c r="AP242" s="34" t="str">
        <f>IF('4.2 Mitnutzungsquote'!K249="","",'4.2 Mitnutzungsquote'!M249)</f>
        <v/>
      </c>
      <c r="AQ242" s="34" t="str">
        <f>IF('4.2 Mitnutzungsquote'!$K249="","",'4.2 Mitnutzungsquote'!N249)</f>
        <v/>
      </c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X242" t="str">
        <f>IF('5. Bündelung zu Paketen'!$H268="","",IF('5. Bündelung zu Paketen'!$E$9="Nein","Ohne Paket",'5. Bündelung zu Paketen'!M268))</f>
        <v/>
      </c>
      <c r="BY242" t="str">
        <f>IF('5. Bündelung zu Paketen'!$H268="","",'5. Bündelung zu Paketen'!N268)</f>
        <v/>
      </c>
      <c r="BZ242" t="str">
        <f>IF('5. Bündelung zu Paketen'!P268="","",'5. Bündelung zu Paketen'!P268)</f>
        <v/>
      </c>
      <c r="CB242" s="34" t="str">
        <f t="shared" si="6"/>
        <v/>
      </c>
      <c r="CC242" s="38" t="str">
        <f t="shared" si="7"/>
        <v/>
      </c>
    </row>
    <row r="243" spans="1:81" x14ac:dyDescent="0.3">
      <c r="A243">
        <v>236</v>
      </c>
      <c r="B243" t="str">
        <f>IF('2. Erfassung der Leistungen'!B247="","",'2. Erfassung der Leistungen'!B247)</f>
        <v/>
      </c>
      <c r="C243" t="str">
        <f>IF('2. Erfassung der Leistungen'!C247="","",'2. Erfassung der Leistungen'!C247)</f>
        <v/>
      </c>
      <c r="D243" t="str">
        <f>IF('2. Erfassung der Leistungen'!E247="","",'2. Erfassung der Leistungen'!E247)</f>
        <v/>
      </c>
      <c r="E243" t="str">
        <f>IF('2. Erfassung der Leistungen'!F247="","",'2. Erfassung der Leistungen'!F247)</f>
        <v/>
      </c>
      <c r="F243" t="str">
        <f>IF('2. Erfassung der Leistungen'!G247="","",'2. Erfassung der Leistungen'!G247)</f>
        <v/>
      </c>
      <c r="G243" t="str">
        <f>IF('2. Erfassung der Leistungen'!H247="","",'2. Erfassung der Leistungen'!H247)</f>
        <v/>
      </c>
      <c r="H243" t="str">
        <f>IF(D243="","",IF('2. Erfassung der Leistungen'!I247="","",'2. Erfassung der Leistungen'!I247))</f>
        <v/>
      </c>
      <c r="J243" t="str">
        <f>IF($H243="","",'3a. Bewertung der Leistungen'!J253)</f>
        <v/>
      </c>
      <c r="K243" t="str">
        <f>IF(J243="Nein","",IF($H243="","",'3a. Bewertung der Leistungen'!L253))</f>
        <v/>
      </c>
      <c r="L243" t="str">
        <f>IF(J243="Nein","",IF($H243="","",'3a. Bewertung der Leistungen'!M253))</f>
        <v/>
      </c>
      <c r="M243" t="str">
        <f>IF(J243="Nein","",IF($H243="","",'3a. Bewertung der Leistungen'!N253))</f>
        <v/>
      </c>
      <c r="N243" t="str">
        <f>IF(J243="Nein","",IF($H243="","",'3a. Bewertung der Leistungen'!O253))</f>
        <v/>
      </c>
      <c r="O243" t="str">
        <f>IF(J243="Nein","",IF($H243="","",'3a. Bewertung der Leistungen'!P253))</f>
        <v/>
      </c>
      <c r="P243" t="str">
        <f>IF(J243="Nein","",IF($H243="","",'3a. Bewertung der Leistungen'!Q253))</f>
        <v/>
      </c>
      <c r="Q243" t="str">
        <f>IF(J243="Nein","",IF($H243="","",'3a. Bewertung der Leistungen'!R253))</f>
        <v/>
      </c>
      <c r="R243" t="str">
        <f>IF(J243="Nein","",IF($H243="","",'3a. Bewertung der Leistungen'!S253))</f>
        <v/>
      </c>
      <c r="S243" t="str">
        <f>IF(J243="Nein","",IF($H243="","",'3a. Bewertung der Leistungen'!T253))</f>
        <v/>
      </c>
      <c r="T243" t="str">
        <f>IF(J243="Nein","",IF($H243="","",'3a. Bewertung der Leistungen'!U253))</f>
        <v/>
      </c>
      <c r="U243" t="str">
        <f>IF(J243="Nein","",IF($H243="","",'3a. Bewertung der Leistungen'!V253))</f>
        <v/>
      </c>
      <c r="V243" t="str">
        <f>IF(J243="Nein","",IF($H243="","",'3a. Bewertung der Leistungen'!X253))</f>
        <v/>
      </c>
      <c r="W243" t="str">
        <f>IF($H243="","",'3a. Bewertung der Leistungen'!Z253)</f>
        <v/>
      </c>
      <c r="Y243" t="str">
        <f>IF('3b. Individualkosten'!L249="","",'3b. Individualkosten'!L249)</f>
        <v/>
      </c>
      <c r="Z243" s="32" t="str">
        <f>IF('3b. Individualkosten'!M249="","",'3b. Individualkosten'!M249)</f>
        <v/>
      </c>
      <c r="AA243" s="33" t="str">
        <f>IF('3b. Individualkosten'!N249="","",'3b. Individualkosten'!N249)</f>
        <v/>
      </c>
      <c r="AB243" s="33" t="str">
        <f>IF('3b. Individualkosten'!O249="","",'3b. Individualkosten'!O249)</f>
        <v/>
      </c>
      <c r="AC243" s="32">
        <f>IF('3b. Individualkosten'!P249="","",'3b. Individualkosten'!P249)</f>
        <v>0</v>
      </c>
      <c r="AD243" s="32">
        <f>IF('3b. Individualkosten'!Q249="","",'3b. Individualkosten'!Q249)</f>
        <v>0</v>
      </c>
      <c r="AE243" s="32" t="str">
        <f>IF('3b. Individualkosten'!R249="","",'3b. Individualkosten'!R249)</f>
        <v/>
      </c>
      <c r="AF243" s="32">
        <f>IF('3b. Individualkosten'!S249="","",'3b. Individualkosten'!S249)</f>
        <v>0</v>
      </c>
      <c r="AG243" s="32" t="str">
        <f>IF('3b. Individualkosten'!T249="","",'3b. Individualkosten'!T249)</f>
        <v/>
      </c>
      <c r="AH243" s="32">
        <f>IF('3b. Individualkosten'!U249="","",'3b. Individualkosten'!U249)</f>
        <v>0</v>
      </c>
      <c r="AI243" s="32" t="str">
        <f>IF('3b. Individualkosten'!V249="","",'3b. Individualkosten'!V249)</f>
        <v/>
      </c>
      <c r="AJ243" s="32">
        <f>IF('3b. Individualkosten'!W249="","",'3b. Individualkosten'!W249)</f>
        <v>0</v>
      </c>
      <c r="AK243" s="32">
        <f>IF('3b. Individualkosten'!X249="","",'3b. Individualkosten'!X249)</f>
        <v>0</v>
      </c>
      <c r="AL243" s="32" t="str">
        <f>IF('3b. Individualkosten'!Y249="","",'3b. Individualkosten'!Y249)</f>
        <v/>
      </c>
      <c r="AM243" s="32" t="str">
        <f>IF('3b. Individualkosten'!Z249="","",'3b. Individualkosten'!Z249)</f>
        <v/>
      </c>
      <c r="AN243" s="32" t="str">
        <f>IF('3b. Individualkosten'!AB249="","",'3b. Individualkosten'!AB249)</f>
        <v/>
      </c>
      <c r="AP243" s="34" t="str">
        <f>IF('4.2 Mitnutzungsquote'!K250="","",'4.2 Mitnutzungsquote'!M250)</f>
        <v/>
      </c>
      <c r="AQ243" s="34" t="str">
        <f>IF('4.2 Mitnutzungsquote'!$K250="","",'4.2 Mitnutzungsquote'!N250)</f>
        <v/>
      </c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X243" t="str">
        <f>IF('5. Bündelung zu Paketen'!$H269="","",IF('5. Bündelung zu Paketen'!$E$9="Nein","Ohne Paket",'5. Bündelung zu Paketen'!M269))</f>
        <v/>
      </c>
      <c r="BY243" t="str">
        <f>IF('5. Bündelung zu Paketen'!$H269="","",'5. Bündelung zu Paketen'!N269)</f>
        <v/>
      </c>
      <c r="BZ243" t="str">
        <f>IF('5. Bündelung zu Paketen'!P269="","",'5. Bündelung zu Paketen'!P269)</f>
        <v/>
      </c>
      <c r="CB243" s="34" t="str">
        <f t="shared" si="6"/>
        <v/>
      </c>
      <c r="CC243" s="38" t="str">
        <f t="shared" si="7"/>
        <v/>
      </c>
    </row>
    <row r="244" spans="1:81" x14ac:dyDescent="0.3">
      <c r="A244">
        <v>237</v>
      </c>
      <c r="B244" t="str">
        <f>IF('2. Erfassung der Leistungen'!B248="","",'2. Erfassung der Leistungen'!B248)</f>
        <v/>
      </c>
      <c r="C244" t="str">
        <f>IF('2. Erfassung der Leistungen'!C248="","",'2. Erfassung der Leistungen'!C248)</f>
        <v/>
      </c>
      <c r="D244" t="str">
        <f>IF('2. Erfassung der Leistungen'!E248="","",'2. Erfassung der Leistungen'!E248)</f>
        <v/>
      </c>
      <c r="E244" t="str">
        <f>IF('2. Erfassung der Leistungen'!F248="","",'2. Erfassung der Leistungen'!F248)</f>
        <v/>
      </c>
      <c r="F244" t="str">
        <f>IF('2. Erfassung der Leistungen'!G248="","",'2. Erfassung der Leistungen'!G248)</f>
        <v/>
      </c>
      <c r="G244" t="str">
        <f>IF('2. Erfassung der Leistungen'!H248="","",'2. Erfassung der Leistungen'!H248)</f>
        <v/>
      </c>
      <c r="H244" t="str">
        <f>IF(D244="","",IF('2. Erfassung der Leistungen'!I248="","",'2. Erfassung der Leistungen'!I248))</f>
        <v/>
      </c>
      <c r="J244" t="str">
        <f>IF($H244="","",'3a. Bewertung der Leistungen'!J254)</f>
        <v/>
      </c>
      <c r="K244" t="str">
        <f>IF(J244="Nein","",IF($H244="","",'3a. Bewertung der Leistungen'!L254))</f>
        <v/>
      </c>
      <c r="L244" t="str">
        <f>IF(J244="Nein","",IF($H244="","",'3a. Bewertung der Leistungen'!M254))</f>
        <v/>
      </c>
      <c r="M244" t="str">
        <f>IF(J244="Nein","",IF($H244="","",'3a. Bewertung der Leistungen'!N254))</f>
        <v/>
      </c>
      <c r="N244" t="str">
        <f>IF(J244="Nein","",IF($H244="","",'3a. Bewertung der Leistungen'!O254))</f>
        <v/>
      </c>
      <c r="O244" t="str">
        <f>IF(J244="Nein","",IF($H244="","",'3a. Bewertung der Leistungen'!P254))</f>
        <v/>
      </c>
      <c r="P244" t="str">
        <f>IF(J244="Nein","",IF($H244="","",'3a. Bewertung der Leistungen'!Q254))</f>
        <v/>
      </c>
      <c r="Q244" t="str">
        <f>IF(J244="Nein","",IF($H244="","",'3a. Bewertung der Leistungen'!R254))</f>
        <v/>
      </c>
      <c r="R244" t="str">
        <f>IF(J244="Nein","",IF($H244="","",'3a. Bewertung der Leistungen'!S254))</f>
        <v/>
      </c>
      <c r="S244" t="str">
        <f>IF(J244="Nein","",IF($H244="","",'3a. Bewertung der Leistungen'!T254))</f>
        <v/>
      </c>
      <c r="T244" t="str">
        <f>IF(J244="Nein","",IF($H244="","",'3a. Bewertung der Leistungen'!U254))</f>
        <v/>
      </c>
      <c r="U244" t="str">
        <f>IF(J244="Nein","",IF($H244="","",'3a. Bewertung der Leistungen'!V254))</f>
        <v/>
      </c>
      <c r="V244" t="str">
        <f>IF(J244="Nein","",IF($H244="","",'3a. Bewertung der Leistungen'!X254))</f>
        <v/>
      </c>
      <c r="W244" t="str">
        <f>IF($H244="","",'3a. Bewertung der Leistungen'!Z254)</f>
        <v/>
      </c>
      <c r="Y244" t="str">
        <f>IF('3b. Individualkosten'!L250="","",'3b. Individualkosten'!L250)</f>
        <v/>
      </c>
      <c r="Z244" s="32" t="str">
        <f>IF('3b. Individualkosten'!M250="","",'3b. Individualkosten'!M250)</f>
        <v/>
      </c>
      <c r="AA244" s="33" t="str">
        <f>IF('3b. Individualkosten'!N250="","",'3b. Individualkosten'!N250)</f>
        <v/>
      </c>
      <c r="AB244" s="33" t="str">
        <f>IF('3b. Individualkosten'!O250="","",'3b. Individualkosten'!O250)</f>
        <v/>
      </c>
      <c r="AC244" s="32">
        <f>IF('3b. Individualkosten'!P250="","",'3b. Individualkosten'!P250)</f>
        <v>0</v>
      </c>
      <c r="AD244" s="32">
        <f>IF('3b. Individualkosten'!Q250="","",'3b. Individualkosten'!Q250)</f>
        <v>0</v>
      </c>
      <c r="AE244" s="32" t="str">
        <f>IF('3b. Individualkosten'!R250="","",'3b. Individualkosten'!R250)</f>
        <v/>
      </c>
      <c r="AF244" s="32">
        <f>IF('3b. Individualkosten'!S250="","",'3b. Individualkosten'!S250)</f>
        <v>0</v>
      </c>
      <c r="AG244" s="32" t="str">
        <f>IF('3b. Individualkosten'!T250="","",'3b. Individualkosten'!T250)</f>
        <v/>
      </c>
      <c r="AH244" s="32">
        <f>IF('3b. Individualkosten'!U250="","",'3b. Individualkosten'!U250)</f>
        <v>0</v>
      </c>
      <c r="AI244" s="32" t="str">
        <f>IF('3b. Individualkosten'!V250="","",'3b. Individualkosten'!V250)</f>
        <v/>
      </c>
      <c r="AJ244" s="32">
        <f>IF('3b. Individualkosten'!W250="","",'3b. Individualkosten'!W250)</f>
        <v>0</v>
      </c>
      <c r="AK244" s="32">
        <f>IF('3b. Individualkosten'!X250="","",'3b. Individualkosten'!X250)</f>
        <v>0</v>
      </c>
      <c r="AL244" s="32" t="str">
        <f>IF('3b. Individualkosten'!Y250="","",'3b. Individualkosten'!Y250)</f>
        <v/>
      </c>
      <c r="AM244" s="32" t="str">
        <f>IF('3b. Individualkosten'!Z250="","",'3b. Individualkosten'!Z250)</f>
        <v/>
      </c>
      <c r="AN244" s="32" t="str">
        <f>IF('3b. Individualkosten'!AB250="","",'3b. Individualkosten'!AB250)</f>
        <v/>
      </c>
      <c r="AP244" s="34" t="str">
        <f>IF('4.2 Mitnutzungsquote'!K251="","",'4.2 Mitnutzungsquote'!M251)</f>
        <v/>
      </c>
      <c r="AQ244" s="34" t="str">
        <f>IF('4.2 Mitnutzungsquote'!$K251="","",'4.2 Mitnutzungsquote'!N251)</f>
        <v/>
      </c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X244" t="str">
        <f>IF('5. Bündelung zu Paketen'!$H270="","",IF('5. Bündelung zu Paketen'!$E$9="Nein","Ohne Paket",'5. Bündelung zu Paketen'!M270))</f>
        <v/>
      </c>
      <c r="BY244" t="str">
        <f>IF('5. Bündelung zu Paketen'!$H270="","",'5. Bündelung zu Paketen'!N270)</f>
        <v/>
      </c>
      <c r="BZ244" t="str">
        <f>IF('5. Bündelung zu Paketen'!P270="","",'5. Bündelung zu Paketen'!P270)</f>
        <v/>
      </c>
      <c r="CB244" s="34" t="str">
        <f t="shared" si="6"/>
        <v/>
      </c>
      <c r="CC244" s="38" t="str">
        <f t="shared" si="7"/>
        <v/>
      </c>
    </row>
    <row r="245" spans="1:81" x14ac:dyDescent="0.3">
      <c r="A245">
        <v>238</v>
      </c>
      <c r="B245" t="str">
        <f>IF('2. Erfassung der Leistungen'!B249="","",'2. Erfassung der Leistungen'!B249)</f>
        <v/>
      </c>
      <c r="C245" t="str">
        <f>IF('2. Erfassung der Leistungen'!C249="","",'2. Erfassung der Leistungen'!C249)</f>
        <v/>
      </c>
      <c r="D245" t="str">
        <f>IF('2. Erfassung der Leistungen'!E249="","",'2. Erfassung der Leistungen'!E249)</f>
        <v/>
      </c>
      <c r="E245" t="str">
        <f>IF('2. Erfassung der Leistungen'!F249="","",'2. Erfassung der Leistungen'!F249)</f>
        <v/>
      </c>
      <c r="F245" t="str">
        <f>IF('2. Erfassung der Leistungen'!G249="","",'2. Erfassung der Leistungen'!G249)</f>
        <v/>
      </c>
      <c r="G245" t="str">
        <f>IF('2. Erfassung der Leistungen'!H249="","",'2. Erfassung der Leistungen'!H249)</f>
        <v/>
      </c>
      <c r="H245" t="str">
        <f>IF(D245="","",IF('2. Erfassung der Leistungen'!I249="","",'2. Erfassung der Leistungen'!I249))</f>
        <v/>
      </c>
      <c r="J245" t="str">
        <f>IF($H245="","",'3a. Bewertung der Leistungen'!J255)</f>
        <v/>
      </c>
      <c r="K245" t="str">
        <f>IF(J245="Nein","",IF($H245="","",'3a. Bewertung der Leistungen'!L255))</f>
        <v/>
      </c>
      <c r="L245" t="str">
        <f>IF(J245="Nein","",IF($H245="","",'3a. Bewertung der Leistungen'!M255))</f>
        <v/>
      </c>
      <c r="M245" t="str">
        <f>IF(J245="Nein","",IF($H245="","",'3a. Bewertung der Leistungen'!N255))</f>
        <v/>
      </c>
      <c r="N245" t="str">
        <f>IF(J245="Nein","",IF($H245="","",'3a. Bewertung der Leistungen'!O255))</f>
        <v/>
      </c>
      <c r="O245" t="str">
        <f>IF(J245="Nein","",IF($H245="","",'3a. Bewertung der Leistungen'!P255))</f>
        <v/>
      </c>
      <c r="P245" t="str">
        <f>IF(J245="Nein","",IF($H245="","",'3a. Bewertung der Leistungen'!Q255))</f>
        <v/>
      </c>
      <c r="Q245" t="str">
        <f>IF(J245="Nein","",IF($H245="","",'3a. Bewertung der Leistungen'!R255))</f>
        <v/>
      </c>
      <c r="R245" t="str">
        <f>IF(J245="Nein","",IF($H245="","",'3a. Bewertung der Leistungen'!S255))</f>
        <v/>
      </c>
      <c r="S245" t="str">
        <f>IF(J245="Nein","",IF($H245="","",'3a. Bewertung der Leistungen'!T255))</f>
        <v/>
      </c>
      <c r="T245" t="str">
        <f>IF(J245="Nein","",IF($H245="","",'3a. Bewertung der Leistungen'!U255))</f>
        <v/>
      </c>
      <c r="U245" t="str">
        <f>IF(J245="Nein","",IF($H245="","",'3a. Bewertung der Leistungen'!V255))</f>
        <v/>
      </c>
      <c r="V245" t="str">
        <f>IF(J245="Nein","",IF($H245="","",'3a. Bewertung der Leistungen'!X255))</f>
        <v/>
      </c>
      <c r="W245" t="str">
        <f>IF($H245="","",'3a. Bewertung der Leistungen'!Z255)</f>
        <v/>
      </c>
      <c r="Y245" t="str">
        <f>IF('3b. Individualkosten'!L251="","",'3b. Individualkosten'!L251)</f>
        <v/>
      </c>
      <c r="Z245" s="32" t="str">
        <f>IF('3b. Individualkosten'!M251="","",'3b. Individualkosten'!M251)</f>
        <v/>
      </c>
      <c r="AA245" s="33" t="str">
        <f>IF('3b. Individualkosten'!N251="","",'3b. Individualkosten'!N251)</f>
        <v/>
      </c>
      <c r="AB245" s="33" t="str">
        <f>IF('3b. Individualkosten'!O251="","",'3b. Individualkosten'!O251)</f>
        <v/>
      </c>
      <c r="AC245" s="32">
        <f>IF('3b. Individualkosten'!P251="","",'3b. Individualkosten'!P251)</f>
        <v>0</v>
      </c>
      <c r="AD245" s="32">
        <f>IF('3b. Individualkosten'!Q251="","",'3b. Individualkosten'!Q251)</f>
        <v>0</v>
      </c>
      <c r="AE245" s="32" t="str">
        <f>IF('3b. Individualkosten'!R251="","",'3b. Individualkosten'!R251)</f>
        <v/>
      </c>
      <c r="AF245" s="32">
        <f>IF('3b. Individualkosten'!S251="","",'3b. Individualkosten'!S251)</f>
        <v>0</v>
      </c>
      <c r="AG245" s="32" t="str">
        <f>IF('3b. Individualkosten'!T251="","",'3b. Individualkosten'!T251)</f>
        <v/>
      </c>
      <c r="AH245" s="32">
        <f>IF('3b. Individualkosten'!U251="","",'3b. Individualkosten'!U251)</f>
        <v>0</v>
      </c>
      <c r="AI245" s="32" t="str">
        <f>IF('3b. Individualkosten'!V251="","",'3b. Individualkosten'!V251)</f>
        <v/>
      </c>
      <c r="AJ245" s="32">
        <f>IF('3b. Individualkosten'!W251="","",'3b. Individualkosten'!W251)</f>
        <v>0</v>
      </c>
      <c r="AK245" s="32">
        <f>IF('3b. Individualkosten'!X251="","",'3b. Individualkosten'!X251)</f>
        <v>0</v>
      </c>
      <c r="AL245" s="32" t="str">
        <f>IF('3b. Individualkosten'!Y251="","",'3b. Individualkosten'!Y251)</f>
        <v/>
      </c>
      <c r="AM245" s="32" t="str">
        <f>IF('3b. Individualkosten'!Z251="","",'3b. Individualkosten'!Z251)</f>
        <v/>
      </c>
      <c r="AN245" s="32" t="str">
        <f>IF('3b. Individualkosten'!AB251="","",'3b. Individualkosten'!AB251)</f>
        <v/>
      </c>
      <c r="AP245" s="34" t="str">
        <f>IF('4.2 Mitnutzungsquote'!K252="","",'4.2 Mitnutzungsquote'!M252)</f>
        <v/>
      </c>
      <c r="AQ245" s="34" t="str">
        <f>IF('4.2 Mitnutzungsquote'!$K252="","",'4.2 Mitnutzungsquote'!N252)</f>
        <v/>
      </c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X245" t="str">
        <f>IF('5. Bündelung zu Paketen'!$H271="","",IF('5. Bündelung zu Paketen'!$E$9="Nein","Ohne Paket",'5. Bündelung zu Paketen'!M271))</f>
        <v/>
      </c>
      <c r="BY245" t="str">
        <f>IF('5. Bündelung zu Paketen'!$H271="","",'5. Bündelung zu Paketen'!N271)</f>
        <v/>
      </c>
      <c r="BZ245" t="str">
        <f>IF('5. Bündelung zu Paketen'!P271="","",'5. Bündelung zu Paketen'!P271)</f>
        <v/>
      </c>
      <c r="CB245" s="34" t="str">
        <f t="shared" si="6"/>
        <v/>
      </c>
      <c r="CC245" s="38" t="str">
        <f t="shared" si="7"/>
        <v/>
      </c>
    </row>
    <row r="246" spans="1:81" x14ac:dyDescent="0.3">
      <c r="A246">
        <v>239</v>
      </c>
      <c r="B246" t="str">
        <f>IF('2. Erfassung der Leistungen'!B250="","",'2. Erfassung der Leistungen'!B250)</f>
        <v/>
      </c>
      <c r="C246" t="str">
        <f>IF('2. Erfassung der Leistungen'!C250="","",'2. Erfassung der Leistungen'!C250)</f>
        <v/>
      </c>
      <c r="D246" t="str">
        <f>IF('2. Erfassung der Leistungen'!E250="","",'2. Erfassung der Leistungen'!E250)</f>
        <v/>
      </c>
      <c r="E246" t="str">
        <f>IF('2. Erfassung der Leistungen'!F250="","",'2. Erfassung der Leistungen'!F250)</f>
        <v/>
      </c>
      <c r="F246" t="str">
        <f>IF('2. Erfassung der Leistungen'!G250="","",'2. Erfassung der Leistungen'!G250)</f>
        <v/>
      </c>
      <c r="G246" t="str">
        <f>IF('2. Erfassung der Leistungen'!H250="","",'2. Erfassung der Leistungen'!H250)</f>
        <v/>
      </c>
      <c r="H246" t="str">
        <f>IF(D246="","",IF('2. Erfassung der Leistungen'!I250="","",'2. Erfassung der Leistungen'!I250))</f>
        <v/>
      </c>
      <c r="J246" t="str">
        <f>IF($H246="","",'3a. Bewertung der Leistungen'!J256)</f>
        <v/>
      </c>
      <c r="K246" t="str">
        <f>IF(J246="Nein","",IF($H246="","",'3a. Bewertung der Leistungen'!L256))</f>
        <v/>
      </c>
      <c r="L246" t="str">
        <f>IF(J246="Nein","",IF($H246="","",'3a. Bewertung der Leistungen'!M256))</f>
        <v/>
      </c>
      <c r="M246" t="str">
        <f>IF(J246="Nein","",IF($H246="","",'3a. Bewertung der Leistungen'!N256))</f>
        <v/>
      </c>
      <c r="N246" t="str">
        <f>IF(J246="Nein","",IF($H246="","",'3a. Bewertung der Leistungen'!O256))</f>
        <v/>
      </c>
      <c r="O246" t="str">
        <f>IF(J246="Nein","",IF($H246="","",'3a. Bewertung der Leistungen'!P256))</f>
        <v/>
      </c>
      <c r="P246" t="str">
        <f>IF(J246="Nein","",IF($H246="","",'3a. Bewertung der Leistungen'!Q256))</f>
        <v/>
      </c>
      <c r="Q246" t="str">
        <f>IF(J246="Nein","",IF($H246="","",'3a. Bewertung der Leistungen'!R256))</f>
        <v/>
      </c>
      <c r="R246" t="str">
        <f>IF(J246="Nein","",IF($H246="","",'3a. Bewertung der Leistungen'!S256))</f>
        <v/>
      </c>
      <c r="S246" t="str">
        <f>IF(J246="Nein","",IF($H246="","",'3a. Bewertung der Leistungen'!T256))</f>
        <v/>
      </c>
      <c r="T246" t="str">
        <f>IF(J246="Nein","",IF($H246="","",'3a. Bewertung der Leistungen'!U256))</f>
        <v/>
      </c>
      <c r="U246" t="str">
        <f>IF(J246="Nein","",IF($H246="","",'3a. Bewertung der Leistungen'!V256))</f>
        <v/>
      </c>
      <c r="V246" t="str">
        <f>IF(J246="Nein","",IF($H246="","",'3a. Bewertung der Leistungen'!X256))</f>
        <v/>
      </c>
      <c r="W246" t="str">
        <f>IF($H246="","",'3a. Bewertung der Leistungen'!Z256)</f>
        <v/>
      </c>
      <c r="Y246" t="str">
        <f>IF('3b. Individualkosten'!L252="","",'3b. Individualkosten'!L252)</f>
        <v/>
      </c>
      <c r="Z246" s="32" t="str">
        <f>IF('3b. Individualkosten'!M252="","",'3b. Individualkosten'!M252)</f>
        <v/>
      </c>
      <c r="AA246" s="33" t="str">
        <f>IF('3b. Individualkosten'!N252="","",'3b. Individualkosten'!N252)</f>
        <v/>
      </c>
      <c r="AB246" s="33" t="str">
        <f>IF('3b. Individualkosten'!O252="","",'3b. Individualkosten'!O252)</f>
        <v/>
      </c>
      <c r="AC246" s="32">
        <f>IF('3b. Individualkosten'!P252="","",'3b. Individualkosten'!P252)</f>
        <v>0</v>
      </c>
      <c r="AD246" s="32">
        <f>IF('3b. Individualkosten'!Q252="","",'3b. Individualkosten'!Q252)</f>
        <v>0</v>
      </c>
      <c r="AE246" s="32" t="str">
        <f>IF('3b. Individualkosten'!R252="","",'3b. Individualkosten'!R252)</f>
        <v/>
      </c>
      <c r="AF246" s="32">
        <f>IF('3b. Individualkosten'!S252="","",'3b. Individualkosten'!S252)</f>
        <v>0</v>
      </c>
      <c r="AG246" s="32" t="str">
        <f>IF('3b. Individualkosten'!T252="","",'3b. Individualkosten'!T252)</f>
        <v/>
      </c>
      <c r="AH246" s="32">
        <f>IF('3b. Individualkosten'!U252="","",'3b. Individualkosten'!U252)</f>
        <v>0</v>
      </c>
      <c r="AI246" s="32" t="str">
        <f>IF('3b. Individualkosten'!V252="","",'3b. Individualkosten'!V252)</f>
        <v/>
      </c>
      <c r="AJ246" s="32">
        <f>IF('3b. Individualkosten'!W252="","",'3b. Individualkosten'!W252)</f>
        <v>0</v>
      </c>
      <c r="AK246" s="32">
        <f>IF('3b. Individualkosten'!X252="","",'3b. Individualkosten'!X252)</f>
        <v>0</v>
      </c>
      <c r="AL246" s="32" t="str">
        <f>IF('3b. Individualkosten'!Y252="","",'3b. Individualkosten'!Y252)</f>
        <v/>
      </c>
      <c r="AM246" s="32" t="str">
        <f>IF('3b. Individualkosten'!Z252="","",'3b. Individualkosten'!Z252)</f>
        <v/>
      </c>
      <c r="AN246" s="32" t="str">
        <f>IF('3b. Individualkosten'!AB252="","",'3b. Individualkosten'!AB252)</f>
        <v/>
      </c>
      <c r="AP246" s="34" t="str">
        <f>IF('4.2 Mitnutzungsquote'!K253="","",'4.2 Mitnutzungsquote'!M253)</f>
        <v/>
      </c>
      <c r="AQ246" s="34" t="str">
        <f>IF('4.2 Mitnutzungsquote'!$K253="","",'4.2 Mitnutzungsquote'!N253)</f>
        <v/>
      </c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X246" t="str">
        <f>IF('5. Bündelung zu Paketen'!$H272="","",IF('5. Bündelung zu Paketen'!$E$9="Nein","Ohne Paket",'5. Bündelung zu Paketen'!M272))</f>
        <v/>
      </c>
      <c r="BY246" t="str">
        <f>IF('5. Bündelung zu Paketen'!$H272="","",'5. Bündelung zu Paketen'!N272)</f>
        <v/>
      </c>
      <c r="BZ246" t="str">
        <f>IF('5. Bündelung zu Paketen'!P272="","",'5. Bündelung zu Paketen'!P272)</f>
        <v/>
      </c>
      <c r="CB246" s="34" t="str">
        <f t="shared" si="6"/>
        <v/>
      </c>
      <c r="CC246" s="38" t="str">
        <f t="shared" si="7"/>
        <v/>
      </c>
    </row>
    <row r="247" spans="1:81" x14ac:dyDescent="0.3">
      <c r="A247">
        <v>240</v>
      </c>
      <c r="B247" t="str">
        <f>IF('2. Erfassung der Leistungen'!B251="","",'2. Erfassung der Leistungen'!B251)</f>
        <v/>
      </c>
      <c r="C247" t="str">
        <f>IF('2. Erfassung der Leistungen'!C251="","",'2. Erfassung der Leistungen'!C251)</f>
        <v/>
      </c>
      <c r="D247" t="str">
        <f>IF('2. Erfassung der Leistungen'!E251="","",'2. Erfassung der Leistungen'!E251)</f>
        <v/>
      </c>
      <c r="E247" t="str">
        <f>IF('2. Erfassung der Leistungen'!F251="","",'2. Erfassung der Leistungen'!F251)</f>
        <v/>
      </c>
      <c r="F247" t="str">
        <f>IF('2. Erfassung der Leistungen'!G251="","",'2. Erfassung der Leistungen'!G251)</f>
        <v/>
      </c>
      <c r="G247" t="str">
        <f>IF('2. Erfassung der Leistungen'!H251="","",'2. Erfassung der Leistungen'!H251)</f>
        <v/>
      </c>
      <c r="H247" t="str">
        <f>IF(D247="","",IF('2. Erfassung der Leistungen'!I251="","",'2. Erfassung der Leistungen'!I251))</f>
        <v/>
      </c>
      <c r="J247" t="str">
        <f>IF($H247="","",'3a. Bewertung der Leistungen'!J257)</f>
        <v/>
      </c>
      <c r="K247" t="str">
        <f>IF(J247="Nein","",IF($H247="","",'3a. Bewertung der Leistungen'!L257))</f>
        <v/>
      </c>
      <c r="L247" t="str">
        <f>IF(J247="Nein","",IF($H247="","",'3a. Bewertung der Leistungen'!M257))</f>
        <v/>
      </c>
      <c r="M247" t="str">
        <f>IF(J247="Nein","",IF($H247="","",'3a. Bewertung der Leistungen'!N257))</f>
        <v/>
      </c>
      <c r="N247" t="str">
        <f>IF(J247="Nein","",IF($H247="","",'3a. Bewertung der Leistungen'!O257))</f>
        <v/>
      </c>
      <c r="O247" t="str">
        <f>IF(J247="Nein","",IF($H247="","",'3a. Bewertung der Leistungen'!P257))</f>
        <v/>
      </c>
      <c r="P247" t="str">
        <f>IF(J247="Nein","",IF($H247="","",'3a. Bewertung der Leistungen'!Q257))</f>
        <v/>
      </c>
      <c r="Q247" t="str">
        <f>IF(J247="Nein","",IF($H247="","",'3a. Bewertung der Leistungen'!R257))</f>
        <v/>
      </c>
      <c r="R247" t="str">
        <f>IF(J247="Nein","",IF($H247="","",'3a. Bewertung der Leistungen'!S257))</f>
        <v/>
      </c>
      <c r="S247" t="str">
        <f>IF(J247="Nein","",IF($H247="","",'3a. Bewertung der Leistungen'!T257))</f>
        <v/>
      </c>
      <c r="T247" t="str">
        <f>IF(J247="Nein","",IF($H247="","",'3a. Bewertung der Leistungen'!U257))</f>
        <v/>
      </c>
      <c r="U247" t="str">
        <f>IF(J247="Nein","",IF($H247="","",'3a. Bewertung der Leistungen'!V257))</f>
        <v/>
      </c>
      <c r="V247" t="str">
        <f>IF(J247="Nein","",IF($H247="","",'3a. Bewertung der Leistungen'!X257))</f>
        <v/>
      </c>
      <c r="W247" t="str">
        <f>IF($H247="","",'3a. Bewertung der Leistungen'!Z257)</f>
        <v/>
      </c>
      <c r="Y247" t="str">
        <f>IF('3b. Individualkosten'!L253="","",'3b. Individualkosten'!L253)</f>
        <v/>
      </c>
      <c r="Z247" s="32" t="str">
        <f>IF('3b. Individualkosten'!M253="","",'3b. Individualkosten'!M253)</f>
        <v/>
      </c>
      <c r="AA247" s="33" t="str">
        <f>IF('3b. Individualkosten'!N253="","",'3b. Individualkosten'!N253)</f>
        <v/>
      </c>
      <c r="AB247" s="33" t="str">
        <f>IF('3b. Individualkosten'!O253="","",'3b. Individualkosten'!O253)</f>
        <v/>
      </c>
      <c r="AC247" s="32">
        <f>IF('3b. Individualkosten'!P253="","",'3b. Individualkosten'!P253)</f>
        <v>0</v>
      </c>
      <c r="AD247" s="32">
        <f>IF('3b. Individualkosten'!Q253="","",'3b. Individualkosten'!Q253)</f>
        <v>0</v>
      </c>
      <c r="AE247" s="32" t="str">
        <f>IF('3b. Individualkosten'!R253="","",'3b. Individualkosten'!R253)</f>
        <v/>
      </c>
      <c r="AF247" s="32">
        <f>IF('3b. Individualkosten'!S253="","",'3b. Individualkosten'!S253)</f>
        <v>0</v>
      </c>
      <c r="AG247" s="32" t="str">
        <f>IF('3b. Individualkosten'!T253="","",'3b. Individualkosten'!T253)</f>
        <v/>
      </c>
      <c r="AH247" s="32">
        <f>IF('3b. Individualkosten'!U253="","",'3b. Individualkosten'!U253)</f>
        <v>0</v>
      </c>
      <c r="AI247" s="32" t="str">
        <f>IF('3b. Individualkosten'!V253="","",'3b. Individualkosten'!V253)</f>
        <v/>
      </c>
      <c r="AJ247" s="32">
        <f>IF('3b. Individualkosten'!W253="","",'3b. Individualkosten'!W253)</f>
        <v>0</v>
      </c>
      <c r="AK247" s="32">
        <f>IF('3b. Individualkosten'!X253="","",'3b. Individualkosten'!X253)</f>
        <v>0</v>
      </c>
      <c r="AL247" s="32" t="str">
        <f>IF('3b. Individualkosten'!Y253="","",'3b. Individualkosten'!Y253)</f>
        <v/>
      </c>
      <c r="AM247" s="32" t="str">
        <f>IF('3b. Individualkosten'!Z253="","",'3b. Individualkosten'!Z253)</f>
        <v/>
      </c>
      <c r="AN247" s="32" t="str">
        <f>IF('3b. Individualkosten'!AB253="","",'3b. Individualkosten'!AB253)</f>
        <v/>
      </c>
      <c r="AP247" s="34" t="str">
        <f>IF('4.2 Mitnutzungsquote'!K254="","",'4.2 Mitnutzungsquote'!M254)</f>
        <v/>
      </c>
      <c r="AQ247" s="34" t="str">
        <f>IF('4.2 Mitnutzungsquote'!$K254="","",'4.2 Mitnutzungsquote'!N254)</f>
        <v/>
      </c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X247" t="str">
        <f>IF('5. Bündelung zu Paketen'!$H273="","",IF('5. Bündelung zu Paketen'!$E$9="Nein","Ohne Paket",'5. Bündelung zu Paketen'!M273))</f>
        <v/>
      </c>
      <c r="BY247" t="str">
        <f>IF('5. Bündelung zu Paketen'!$H273="","",'5. Bündelung zu Paketen'!N273)</f>
        <v/>
      </c>
      <c r="BZ247" t="str">
        <f>IF('5. Bündelung zu Paketen'!P273="","",'5. Bündelung zu Paketen'!P273)</f>
        <v/>
      </c>
      <c r="CB247" s="34" t="str">
        <f t="shared" si="6"/>
        <v/>
      </c>
      <c r="CC247" s="38" t="str">
        <f t="shared" si="7"/>
        <v/>
      </c>
    </row>
    <row r="248" spans="1:81" x14ac:dyDescent="0.3">
      <c r="A248">
        <v>241</v>
      </c>
      <c r="B248" t="str">
        <f>IF('2. Erfassung der Leistungen'!B252="","",'2. Erfassung der Leistungen'!B252)</f>
        <v/>
      </c>
      <c r="C248" t="str">
        <f>IF('2. Erfassung der Leistungen'!C252="","",'2. Erfassung der Leistungen'!C252)</f>
        <v/>
      </c>
      <c r="D248" t="str">
        <f>IF('2. Erfassung der Leistungen'!E252="","",'2. Erfassung der Leistungen'!E252)</f>
        <v/>
      </c>
      <c r="E248" t="str">
        <f>IF('2. Erfassung der Leistungen'!F252="","",'2. Erfassung der Leistungen'!F252)</f>
        <v/>
      </c>
      <c r="F248" t="str">
        <f>IF('2. Erfassung der Leistungen'!G252="","",'2. Erfassung der Leistungen'!G252)</f>
        <v/>
      </c>
      <c r="G248" t="str">
        <f>IF('2. Erfassung der Leistungen'!H252="","",'2. Erfassung der Leistungen'!H252)</f>
        <v/>
      </c>
      <c r="H248" t="str">
        <f>IF(D248="","",IF('2. Erfassung der Leistungen'!I252="","",'2. Erfassung der Leistungen'!I252))</f>
        <v/>
      </c>
      <c r="J248" t="str">
        <f>IF($H248="","",'3a. Bewertung der Leistungen'!J258)</f>
        <v/>
      </c>
      <c r="K248" t="str">
        <f>IF(J248="Nein","",IF($H248="","",'3a. Bewertung der Leistungen'!L258))</f>
        <v/>
      </c>
      <c r="L248" t="str">
        <f>IF(J248="Nein","",IF($H248="","",'3a. Bewertung der Leistungen'!M258))</f>
        <v/>
      </c>
      <c r="M248" t="str">
        <f>IF(J248="Nein","",IF($H248="","",'3a. Bewertung der Leistungen'!N258))</f>
        <v/>
      </c>
      <c r="N248" t="str">
        <f>IF(J248="Nein","",IF($H248="","",'3a. Bewertung der Leistungen'!O258))</f>
        <v/>
      </c>
      <c r="O248" t="str">
        <f>IF(J248="Nein","",IF($H248="","",'3a. Bewertung der Leistungen'!P258))</f>
        <v/>
      </c>
      <c r="P248" t="str">
        <f>IF(J248="Nein","",IF($H248="","",'3a. Bewertung der Leistungen'!Q258))</f>
        <v/>
      </c>
      <c r="Q248" t="str">
        <f>IF(J248="Nein","",IF($H248="","",'3a. Bewertung der Leistungen'!R258))</f>
        <v/>
      </c>
      <c r="R248" t="str">
        <f>IF(J248="Nein","",IF($H248="","",'3a. Bewertung der Leistungen'!S258))</f>
        <v/>
      </c>
      <c r="S248" t="str">
        <f>IF(J248="Nein","",IF($H248="","",'3a. Bewertung der Leistungen'!T258))</f>
        <v/>
      </c>
      <c r="T248" t="str">
        <f>IF(J248="Nein","",IF($H248="","",'3a. Bewertung der Leistungen'!U258))</f>
        <v/>
      </c>
      <c r="U248" t="str">
        <f>IF(J248="Nein","",IF($H248="","",'3a. Bewertung der Leistungen'!V258))</f>
        <v/>
      </c>
      <c r="V248" t="str">
        <f>IF(J248="Nein","",IF($H248="","",'3a. Bewertung der Leistungen'!X258))</f>
        <v/>
      </c>
      <c r="W248" t="str">
        <f>IF($H248="","",'3a. Bewertung der Leistungen'!Z258)</f>
        <v/>
      </c>
      <c r="Y248" t="str">
        <f>IF('3b. Individualkosten'!L254="","",'3b. Individualkosten'!L254)</f>
        <v/>
      </c>
      <c r="Z248" s="32" t="str">
        <f>IF('3b. Individualkosten'!M254="","",'3b. Individualkosten'!M254)</f>
        <v/>
      </c>
      <c r="AA248" s="33" t="str">
        <f>IF('3b. Individualkosten'!N254="","",'3b. Individualkosten'!N254)</f>
        <v/>
      </c>
      <c r="AB248" s="33" t="str">
        <f>IF('3b. Individualkosten'!O254="","",'3b. Individualkosten'!O254)</f>
        <v/>
      </c>
      <c r="AC248" s="32">
        <f>IF('3b. Individualkosten'!P254="","",'3b. Individualkosten'!P254)</f>
        <v>0</v>
      </c>
      <c r="AD248" s="32">
        <f>IF('3b. Individualkosten'!Q254="","",'3b. Individualkosten'!Q254)</f>
        <v>0</v>
      </c>
      <c r="AE248" s="32" t="str">
        <f>IF('3b. Individualkosten'!R254="","",'3b. Individualkosten'!R254)</f>
        <v/>
      </c>
      <c r="AF248" s="32">
        <f>IF('3b. Individualkosten'!S254="","",'3b. Individualkosten'!S254)</f>
        <v>0</v>
      </c>
      <c r="AG248" s="32" t="str">
        <f>IF('3b. Individualkosten'!T254="","",'3b. Individualkosten'!T254)</f>
        <v/>
      </c>
      <c r="AH248" s="32">
        <f>IF('3b. Individualkosten'!U254="","",'3b. Individualkosten'!U254)</f>
        <v>0</v>
      </c>
      <c r="AI248" s="32" t="str">
        <f>IF('3b. Individualkosten'!V254="","",'3b. Individualkosten'!V254)</f>
        <v/>
      </c>
      <c r="AJ248" s="32">
        <f>IF('3b. Individualkosten'!W254="","",'3b. Individualkosten'!W254)</f>
        <v>0</v>
      </c>
      <c r="AK248" s="32">
        <f>IF('3b. Individualkosten'!X254="","",'3b. Individualkosten'!X254)</f>
        <v>0</v>
      </c>
      <c r="AL248" s="32" t="str">
        <f>IF('3b. Individualkosten'!Y254="","",'3b. Individualkosten'!Y254)</f>
        <v/>
      </c>
      <c r="AM248" s="32" t="str">
        <f>IF('3b. Individualkosten'!Z254="","",'3b. Individualkosten'!Z254)</f>
        <v/>
      </c>
      <c r="AN248" s="32" t="str">
        <f>IF('3b. Individualkosten'!AB254="","",'3b. Individualkosten'!AB254)</f>
        <v/>
      </c>
      <c r="AP248" s="34" t="str">
        <f>IF('4.2 Mitnutzungsquote'!K255="","",'4.2 Mitnutzungsquote'!M255)</f>
        <v/>
      </c>
      <c r="AQ248" s="34" t="str">
        <f>IF('4.2 Mitnutzungsquote'!$K255="","",'4.2 Mitnutzungsquote'!N255)</f>
        <v/>
      </c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X248" t="str">
        <f>IF('5. Bündelung zu Paketen'!$H274="","",IF('5. Bündelung zu Paketen'!$E$9="Nein","Ohne Paket",'5. Bündelung zu Paketen'!M274))</f>
        <v/>
      </c>
      <c r="BY248" t="str">
        <f>IF('5. Bündelung zu Paketen'!$H274="","",'5. Bündelung zu Paketen'!N274)</f>
        <v/>
      </c>
      <c r="BZ248" t="str">
        <f>IF('5. Bündelung zu Paketen'!P274="","",'5. Bündelung zu Paketen'!P274)</f>
        <v/>
      </c>
      <c r="CB248" s="34" t="str">
        <f t="shared" si="6"/>
        <v/>
      </c>
      <c r="CC248" s="38" t="str">
        <f t="shared" si="7"/>
        <v/>
      </c>
    </row>
    <row r="249" spans="1:81" x14ac:dyDescent="0.3">
      <c r="A249">
        <v>242</v>
      </c>
      <c r="B249" t="str">
        <f>IF('2. Erfassung der Leistungen'!B253="","",'2. Erfassung der Leistungen'!B253)</f>
        <v/>
      </c>
      <c r="C249" t="str">
        <f>IF('2. Erfassung der Leistungen'!C253="","",'2. Erfassung der Leistungen'!C253)</f>
        <v/>
      </c>
      <c r="D249" t="str">
        <f>IF('2. Erfassung der Leistungen'!E253="","",'2. Erfassung der Leistungen'!E253)</f>
        <v/>
      </c>
      <c r="E249" t="str">
        <f>IF('2. Erfassung der Leistungen'!F253="","",'2. Erfassung der Leistungen'!F253)</f>
        <v/>
      </c>
      <c r="F249" t="str">
        <f>IF('2. Erfassung der Leistungen'!G253="","",'2. Erfassung der Leistungen'!G253)</f>
        <v/>
      </c>
      <c r="G249" t="str">
        <f>IF('2. Erfassung der Leistungen'!H253="","",'2. Erfassung der Leistungen'!H253)</f>
        <v/>
      </c>
      <c r="H249" t="str">
        <f>IF(D249="","",IF('2. Erfassung der Leistungen'!I253="","",'2. Erfassung der Leistungen'!I253))</f>
        <v/>
      </c>
      <c r="J249" t="str">
        <f>IF($H249="","",'3a. Bewertung der Leistungen'!J259)</f>
        <v/>
      </c>
      <c r="K249" t="str">
        <f>IF(J249="Nein","",IF($H249="","",'3a. Bewertung der Leistungen'!L259))</f>
        <v/>
      </c>
      <c r="L249" t="str">
        <f>IF(J249="Nein","",IF($H249="","",'3a. Bewertung der Leistungen'!M259))</f>
        <v/>
      </c>
      <c r="M249" t="str">
        <f>IF(J249="Nein","",IF($H249="","",'3a. Bewertung der Leistungen'!N259))</f>
        <v/>
      </c>
      <c r="N249" t="str">
        <f>IF(J249="Nein","",IF($H249="","",'3a. Bewertung der Leistungen'!O259))</f>
        <v/>
      </c>
      <c r="O249" t="str">
        <f>IF(J249="Nein","",IF($H249="","",'3a. Bewertung der Leistungen'!P259))</f>
        <v/>
      </c>
      <c r="P249" t="str">
        <f>IF(J249="Nein","",IF($H249="","",'3a. Bewertung der Leistungen'!Q259))</f>
        <v/>
      </c>
      <c r="Q249" t="str">
        <f>IF(J249="Nein","",IF($H249="","",'3a. Bewertung der Leistungen'!R259))</f>
        <v/>
      </c>
      <c r="R249" t="str">
        <f>IF(J249="Nein","",IF($H249="","",'3a. Bewertung der Leistungen'!S259))</f>
        <v/>
      </c>
      <c r="S249" t="str">
        <f>IF(J249="Nein","",IF($H249="","",'3a. Bewertung der Leistungen'!T259))</f>
        <v/>
      </c>
      <c r="T249" t="str">
        <f>IF(J249="Nein","",IF($H249="","",'3a. Bewertung der Leistungen'!U259))</f>
        <v/>
      </c>
      <c r="U249" t="str">
        <f>IF(J249="Nein","",IF($H249="","",'3a. Bewertung der Leistungen'!V259))</f>
        <v/>
      </c>
      <c r="V249" t="str">
        <f>IF(J249="Nein","",IF($H249="","",'3a. Bewertung der Leistungen'!X259))</f>
        <v/>
      </c>
      <c r="W249" t="str">
        <f>IF($H249="","",'3a. Bewertung der Leistungen'!Z259)</f>
        <v/>
      </c>
      <c r="Y249" t="str">
        <f>IF('3b. Individualkosten'!L255="","",'3b. Individualkosten'!L255)</f>
        <v/>
      </c>
      <c r="Z249" s="32" t="str">
        <f>IF('3b. Individualkosten'!M255="","",'3b. Individualkosten'!M255)</f>
        <v/>
      </c>
      <c r="AA249" s="33" t="str">
        <f>IF('3b. Individualkosten'!N255="","",'3b. Individualkosten'!N255)</f>
        <v/>
      </c>
      <c r="AB249" s="33" t="str">
        <f>IF('3b. Individualkosten'!O255="","",'3b. Individualkosten'!O255)</f>
        <v/>
      </c>
      <c r="AC249" s="32">
        <f>IF('3b. Individualkosten'!P255="","",'3b. Individualkosten'!P255)</f>
        <v>0</v>
      </c>
      <c r="AD249" s="32">
        <f>IF('3b. Individualkosten'!Q255="","",'3b. Individualkosten'!Q255)</f>
        <v>0</v>
      </c>
      <c r="AE249" s="32" t="str">
        <f>IF('3b. Individualkosten'!R255="","",'3b. Individualkosten'!R255)</f>
        <v/>
      </c>
      <c r="AF249" s="32">
        <f>IF('3b. Individualkosten'!S255="","",'3b. Individualkosten'!S255)</f>
        <v>0</v>
      </c>
      <c r="AG249" s="32" t="str">
        <f>IF('3b. Individualkosten'!T255="","",'3b. Individualkosten'!T255)</f>
        <v/>
      </c>
      <c r="AH249" s="32">
        <f>IF('3b. Individualkosten'!U255="","",'3b. Individualkosten'!U255)</f>
        <v>0</v>
      </c>
      <c r="AI249" s="32" t="str">
        <f>IF('3b. Individualkosten'!V255="","",'3b. Individualkosten'!V255)</f>
        <v/>
      </c>
      <c r="AJ249" s="32">
        <f>IF('3b. Individualkosten'!W255="","",'3b. Individualkosten'!W255)</f>
        <v>0</v>
      </c>
      <c r="AK249" s="32">
        <f>IF('3b. Individualkosten'!X255="","",'3b. Individualkosten'!X255)</f>
        <v>0</v>
      </c>
      <c r="AL249" s="32" t="str">
        <f>IF('3b. Individualkosten'!Y255="","",'3b. Individualkosten'!Y255)</f>
        <v/>
      </c>
      <c r="AM249" s="32" t="str">
        <f>IF('3b. Individualkosten'!Z255="","",'3b. Individualkosten'!Z255)</f>
        <v/>
      </c>
      <c r="AN249" s="32" t="str">
        <f>IF('3b. Individualkosten'!AB255="","",'3b. Individualkosten'!AB255)</f>
        <v/>
      </c>
      <c r="AP249" s="34" t="str">
        <f>IF('4.2 Mitnutzungsquote'!K256="","",'4.2 Mitnutzungsquote'!M256)</f>
        <v/>
      </c>
      <c r="AQ249" s="34" t="str">
        <f>IF('4.2 Mitnutzungsquote'!$K256="","",'4.2 Mitnutzungsquote'!N256)</f>
        <v/>
      </c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X249" t="str">
        <f>IF('5. Bündelung zu Paketen'!$H275="","",IF('5. Bündelung zu Paketen'!$E$9="Nein","Ohne Paket",'5. Bündelung zu Paketen'!M275))</f>
        <v/>
      </c>
      <c r="BY249" t="str">
        <f>IF('5. Bündelung zu Paketen'!$H275="","",'5. Bündelung zu Paketen'!N275)</f>
        <v/>
      </c>
      <c r="BZ249" t="str">
        <f>IF('5. Bündelung zu Paketen'!P275="","",'5. Bündelung zu Paketen'!P275)</f>
        <v/>
      </c>
      <c r="CB249" s="34" t="str">
        <f t="shared" si="6"/>
        <v/>
      </c>
      <c r="CC249" s="38" t="str">
        <f t="shared" si="7"/>
        <v/>
      </c>
    </row>
    <row r="250" spans="1:81" x14ac:dyDescent="0.3">
      <c r="A250">
        <v>243</v>
      </c>
      <c r="B250" t="str">
        <f>IF('2. Erfassung der Leistungen'!B254="","",'2. Erfassung der Leistungen'!B254)</f>
        <v/>
      </c>
      <c r="C250" t="str">
        <f>IF('2. Erfassung der Leistungen'!C254="","",'2. Erfassung der Leistungen'!C254)</f>
        <v/>
      </c>
      <c r="D250" t="str">
        <f>IF('2. Erfassung der Leistungen'!E254="","",'2. Erfassung der Leistungen'!E254)</f>
        <v/>
      </c>
      <c r="E250" t="str">
        <f>IF('2. Erfassung der Leistungen'!F254="","",'2. Erfassung der Leistungen'!F254)</f>
        <v/>
      </c>
      <c r="F250" t="str">
        <f>IF('2. Erfassung der Leistungen'!G254="","",'2. Erfassung der Leistungen'!G254)</f>
        <v/>
      </c>
      <c r="G250" t="str">
        <f>IF('2. Erfassung der Leistungen'!H254="","",'2. Erfassung der Leistungen'!H254)</f>
        <v/>
      </c>
      <c r="H250" t="str">
        <f>IF(D250="","",IF('2. Erfassung der Leistungen'!I254="","",'2. Erfassung der Leistungen'!I254))</f>
        <v/>
      </c>
      <c r="J250" t="str">
        <f>IF($H250="","",'3a. Bewertung der Leistungen'!J260)</f>
        <v/>
      </c>
      <c r="K250" t="str">
        <f>IF(J250="Nein","",IF($H250="","",'3a. Bewertung der Leistungen'!L260))</f>
        <v/>
      </c>
      <c r="L250" t="str">
        <f>IF(J250="Nein","",IF($H250="","",'3a. Bewertung der Leistungen'!M260))</f>
        <v/>
      </c>
      <c r="M250" t="str">
        <f>IF(J250="Nein","",IF($H250="","",'3a. Bewertung der Leistungen'!N260))</f>
        <v/>
      </c>
      <c r="N250" t="str">
        <f>IF(J250="Nein","",IF($H250="","",'3a. Bewertung der Leistungen'!O260))</f>
        <v/>
      </c>
      <c r="O250" t="str">
        <f>IF(J250="Nein","",IF($H250="","",'3a. Bewertung der Leistungen'!P260))</f>
        <v/>
      </c>
      <c r="P250" t="str">
        <f>IF(J250="Nein","",IF($H250="","",'3a. Bewertung der Leistungen'!Q260))</f>
        <v/>
      </c>
      <c r="Q250" t="str">
        <f>IF(J250="Nein","",IF($H250="","",'3a. Bewertung der Leistungen'!R260))</f>
        <v/>
      </c>
      <c r="R250" t="str">
        <f>IF(J250="Nein","",IF($H250="","",'3a. Bewertung der Leistungen'!S260))</f>
        <v/>
      </c>
      <c r="S250" t="str">
        <f>IF(J250="Nein","",IF($H250="","",'3a. Bewertung der Leistungen'!T260))</f>
        <v/>
      </c>
      <c r="T250" t="str">
        <f>IF(J250="Nein","",IF($H250="","",'3a. Bewertung der Leistungen'!U260))</f>
        <v/>
      </c>
      <c r="U250" t="str">
        <f>IF(J250="Nein","",IF($H250="","",'3a. Bewertung der Leistungen'!V260))</f>
        <v/>
      </c>
      <c r="V250" t="str">
        <f>IF(J250="Nein","",IF($H250="","",'3a. Bewertung der Leistungen'!X260))</f>
        <v/>
      </c>
      <c r="W250" t="str">
        <f>IF($H250="","",'3a. Bewertung der Leistungen'!Z260)</f>
        <v/>
      </c>
      <c r="Y250" t="str">
        <f>IF('3b. Individualkosten'!L256="","",'3b. Individualkosten'!L256)</f>
        <v/>
      </c>
      <c r="Z250" s="32" t="str">
        <f>IF('3b. Individualkosten'!M256="","",'3b. Individualkosten'!M256)</f>
        <v/>
      </c>
      <c r="AA250" s="33" t="str">
        <f>IF('3b. Individualkosten'!N256="","",'3b. Individualkosten'!N256)</f>
        <v/>
      </c>
      <c r="AB250" s="33" t="str">
        <f>IF('3b. Individualkosten'!O256="","",'3b. Individualkosten'!O256)</f>
        <v/>
      </c>
      <c r="AC250" s="32">
        <f>IF('3b. Individualkosten'!P256="","",'3b. Individualkosten'!P256)</f>
        <v>0</v>
      </c>
      <c r="AD250" s="32">
        <f>IF('3b. Individualkosten'!Q256="","",'3b. Individualkosten'!Q256)</f>
        <v>0</v>
      </c>
      <c r="AE250" s="32" t="str">
        <f>IF('3b. Individualkosten'!R256="","",'3b. Individualkosten'!R256)</f>
        <v/>
      </c>
      <c r="AF250" s="32">
        <f>IF('3b. Individualkosten'!S256="","",'3b. Individualkosten'!S256)</f>
        <v>0</v>
      </c>
      <c r="AG250" s="32" t="str">
        <f>IF('3b. Individualkosten'!T256="","",'3b. Individualkosten'!T256)</f>
        <v/>
      </c>
      <c r="AH250" s="32">
        <f>IF('3b. Individualkosten'!U256="","",'3b. Individualkosten'!U256)</f>
        <v>0</v>
      </c>
      <c r="AI250" s="32" t="str">
        <f>IF('3b. Individualkosten'!V256="","",'3b. Individualkosten'!V256)</f>
        <v/>
      </c>
      <c r="AJ250" s="32">
        <f>IF('3b. Individualkosten'!W256="","",'3b. Individualkosten'!W256)</f>
        <v>0</v>
      </c>
      <c r="AK250" s="32">
        <f>IF('3b. Individualkosten'!X256="","",'3b. Individualkosten'!X256)</f>
        <v>0</v>
      </c>
      <c r="AL250" s="32" t="str">
        <f>IF('3b. Individualkosten'!Y256="","",'3b. Individualkosten'!Y256)</f>
        <v/>
      </c>
      <c r="AM250" s="32" t="str">
        <f>IF('3b. Individualkosten'!Z256="","",'3b. Individualkosten'!Z256)</f>
        <v/>
      </c>
      <c r="AN250" s="32" t="str">
        <f>IF('3b. Individualkosten'!AB256="","",'3b. Individualkosten'!AB256)</f>
        <v/>
      </c>
      <c r="AP250" s="34" t="str">
        <f>IF('4.2 Mitnutzungsquote'!K257="","",'4.2 Mitnutzungsquote'!M257)</f>
        <v/>
      </c>
      <c r="AQ250" s="34" t="str">
        <f>IF('4.2 Mitnutzungsquote'!$K257="","",'4.2 Mitnutzungsquote'!N257)</f>
        <v/>
      </c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X250" t="str">
        <f>IF('5. Bündelung zu Paketen'!$H276="","",IF('5. Bündelung zu Paketen'!$E$9="Nein","Ohne Paket",'5. Bündelung zu Paketen'!M276))</f>
        <v/>
      </c>
      <c r="BY250" t="str">
        <f>IF('5. Bündelung zu Paketen'!$H276="","",'5. Bündelung zu Paketen'!N276)</f>
        <v/>
      </c>
      <c r="BZ250" t="str">
        <f>IF('5. Bündelung zu Paketen'!P276="","",'5. Bündelung zu Paketen'!P276)</f>
        <v/>
      </c>
      <c r="CB250" s="34" t="str">
        <f t="shared" si="6"/>
        <v/>
      </c>
      <c r="CC250" s="38" t="str">
        <f t="shared" si="7"/>
        <v/>
      </c>
    </row>
    <row r="251" spans="1:81" x14ac:dyDescent="0.3">
      <c r="A251">
        <v>244</v>
      </c>
      <c r="B251" t="str">
        <f>IF('2. Erfassung der Leistungen'!B255="","",'2. Erfassung der Leistungen'!B255)</f>
        <v/>
      </c>
      <c r="C251" t="str">
        <f>IF('2. Erfassung der Leistungen'!C255="","",'2. Erfassung der Leistungen'!C255)</f>
        <v/>
      </c>
      <c r="D251" t="str">
        <f>IF('2. Erfassung der Leistungen'!E255="","",'2. Erfassung der Leistungen'!E255)</f>
        <v/>
      </c>
      <c r="E251" t="str">
        <f>IF('2. Erfassung der Leistungen'!F255="","",'2. Erfassung der Leistungen'!F255)</f>
        <v/>
      </c>
      <c r="F251" t="str">
        <f>IF('2. Erfassung der Leistungen'!G255="","",'2. Erfassung der Leistungen'!G255)</f>
        <v/>
      </c>
      <c r="G251" t="str">
        <f>IF('2. Erfassung der Leistungen'!H255="","",'2. Erfassung der Leistungen'!H255)</f>
        <v/>
      </c>
      <c r="H251" t="str">
        <f>IF(D251="","",IF('2. Erfassung der Leistungen'!I255="","",'2. Erfassung der Leistungen'!I255))</f>
        <v/>
      </c>
      <c r="J251" t="str">
        <f>IF($H251="","",'3a. Bewertung der Leistungen'!J261)</f>
        <v/>
      </c>
      <c r="K251" t="str">
        <f>IF(J251="Nein","",IF($H251="","",'3a. Bewertung der Leistungen'!L261))</f>
        <v/>
      </c>
      <c r="L251" t="str">
        <f>IF(J251="Nein","",IF($H251="","",'3a. Bewertung der Leistungen'!M261))</f>
        <v/>
      </c>
      <c r="M251" t="str">
        <f>IF(J251="Nein","",IF($H251="","",'3a. Bewertung der Leistungen'!N261))</f>
        <v/>
      </c>
      <c r="N251" t="str">
        <f>IF(J251="Nein","",IF($H251="","",'3a. Bewertung der Leistungen'!O261))</f>
        <v/>
      </c>
      <c r="O251" t="str">
        <f>IF(J251="Nein","",IF($H251="","",'3a. Bewertung der Leistungen'!P261))</f>
        <v/>
      </c>
      <c r="P251" t="str">
        <f>IF(J251="Nein","",IF($H251="","",'3a. Bewertung der Leistungen'!Q261))</f>
        <v/>
      </c>
      <c r="Q251" t="str">
        <f>IF(J251="Nein","",IF($H251="","",'3a. Bewertung der Leistungen'!R261))</f>
        <v/>
      </c>
      <c r="R251" t="str">
        <f>IF(J251="Nein","",IF($H251="","",'3a. Bewertung der Leistungen'!S261))</f>
        <v/>
      </c>
      <c r="S251" t="str">
        <f>IF(J251="Nein","",IF($H251="","",'3a. Bewertung der Leistungen'!T261))</f>
        <v/>
      </c>
      <c r="T251" t="str">
        <f>IF(J251="Nein","",IF($H251="","",'3a. Bewertung der Leistungen'!U261))</f>
        <v/>
      </c>
      <c r="U251" t="str">
        <f>IF(J251="Nein","",IF($H251="","",'3a. Bewertung der Leistungen'!V261))</f>
        <v/>
      </c>
      <c r="V251" t="str">
        <f>IF(J251="Nein","",IF($H251="","",'3a. Bewertung der Leistungen'!X261))</f>
        <v/>
      </c>
      <c r="W251" t="str">
        <f>IF($H251="","",'3a. Bewertung der Leistungen'!Z261)</f>
        <v/>
      </c>
      <c r="Y251" t="str">
        <f>IF('3b. Individualkosten'!L257="","",'3b. Individualkosten'!L257)</f>
        <v/>
      </c>
      <c r="Z251" s="32" t="str">
        <f>IF('3b. Individualkosten'!M257="","",'3b. Individualkosten'!M257)</f>
        <v/>
      </c>
      <c r="AA251" s="33" t="str">
        <f>IF('3b. Individualkosten'!N257="","",'3b. Individualkosten'!N257)</f>
        <v/>
      </c>
      <c r="AB251" s="33" t="str">
        <f>IF('3b. Individualkosten'!O257="","",'3b. Individualkosten'!O257)</f>
        <v/>
      </c>
      <c r="AC251" s="32">
        <f>IF('3b. Individualkosten'!P257="","",'3b. Individualkosten'!P257)</f>
        <v>0</v>
      </c>
      <c r="AD251" s="32">
        <f>IF('3b. Individualkosten'!Q257="","",'3b. Individualkosten'!Q257)</f>
        <v>0</v>
      </c>
      <c r="AE251" s="32" t="str">
        <f>IF('3b. Individualkosten'!R257="","",'3b. Individualkosten'!R257)</f>
        <v/>
      </c>
      <c r="AF251" s="32">
        <f>IF('3b. Individualkosten'!S257="","",'3b. Individualkosten'!S257)</f>
        <v>0</v>
      </c>
      <c r="AG251" s="32" t="str">
        <f>IF('3b. Individualkosten'!T257="","",'3b. Individualkosten'!T257)</f>
        <v/>
      </c>
      <c r="AH251" s="32">
        <f>IF('3b. Individualkosten'!U257="","",'3b. Individualkosten'!U257)</f>
        <v>0</v>
      </c>
      <c r="AI251" s="32" t="str">
        <f>IF('3b. Individualkosten'!V257="","",'3b. Individualkosten'!V257)</f>
        <v/>
      </c>
      <c r="AJ251" s="32">
        <f>IF('3b. Individualkosten'!W257="","",'3b. Individualkosten'!W257)</f>
        <v>0</v>
      </c>
      <c r="AK251" s="32">
        <f>IF('3b. Individualkosten'!X257="","",'3b. Individualkosten'!X257)</f>
        <v>0</v>
      </c>
      <c r="AL251" s="32" t="str">
        <f>IF('3b. Individualkosten'!Y257="","",'3b. Individualkosten'!Y257)</f>
        <v/>
      </c>
      <c r="AM251" s="32" t="str">
        <f>IF('3b. Individualkosten'!Z257="","",'3b. Individualkosten'!Z257)</f>
        <v/>
      </c>
      <c r="AN251" s="32" t="str">
        <f>IF('3b. Individualkosten'!AB257="","",'3b. Individualkosten'!AB257)</f>
        <v/>
      </c>
      <c r="AP251" s="34" t="str">
        <f>IF('4.2 Mitnutzungsquote'!K258="","",'4.2 Mitnutzungsquote'!M258)</f>
        <v/>
      </c>
      <c r="AQ251" s="34" t="str">
        <f>IF('4.2 Mitnutzungsquote'!$K258="","",'4.2 Mitnutzungsquote'!N258)</f>
        <v/>
      </c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X251" t="str">
        <f>IF('5. Bündelung zu Paketen'!$H277="","",IF('5. Bündelung zu Paketen'!$E$9="Nein","Ohne Paket",'5. Bündelung zu Paketen'!M277))</f>
        <v/>
      </c>
      <c r="BY251" t="str">
        <f>IF('5. Bündelung zu Paketen'!$H277="","",'5. Bündelung zu Paketen'!N277)</f>
        <v/>
      </c>
      <c r="BZ251" t="str">
        <f>IF('5. Bündelung zu Paketen'!P277="","",'5. Bündelung zu Paketen'!P277)</f>
        <v/>
      </c>
      <c r="CB251" s="34" t="str">
        <f t="shared" si="6"/>
        <v/>
      </c>
      <c r="CC251" s="38" t="str">
        <f t="shared" si="7"/>
        <v/>
      </c>
    </row>
    <row r="252" spans="1:81" x14ac:dyDescent="0.3">
      <c r="A252">
        <v>245</v>
      </c>
      <c r="B252" t="str">
        <f>IF('2. Erfassung der Leistungen'!B256="","",'2. Erfassung der Leistungen'!B256)</f>
        <v/>
      </c>
      <c r="C252" t="str">
        <f>IF('2. Erfassung der Leistungen'!C256="","",'2. Erfassung der Leistungen'!C256)</f>
        <v/>
      </c>
      <c r="D252" t="str">
        <f>IF('2. Erfassung der Leistungen'!E256="","",'2. Erfassung der Leistungen'!E256)</f>
        <v/>
      </c>
      <c r="E252" t="str">
        <f>IF('2. Erfassung der Leistungen'!F256="","",'2. Erfassung der Leistungen'!F256)</f>
        <v/>
      </c>
      <c r="F252" t="str">
        <f>IF('2. Erfassung der Leistungen'!G256="","",'2. Erfassung der Leistungen'!G256)</f>
        <v/>
      </c>
      <c r="G252" t="str">
        <f>IF('2. Erfassung der Leistungen'!H256="","",'2. Erfassung der Leistungen'!H256)</f>
        <v/>
      </c>
      <c r="H252" t="str">
        <f>IF(D252="","",IF('2. Erfassung der Leistungen'!I256="","",'2. Erfassung der Leistungen'!I256))</f>
        <v/>
      </c>
      <c r="J252" t="str">
        <f>IF($H252="","",'3a. Bewertung der Leistungen'!J262)</f>
        <v/>
      </c>
      <c r="K252" t="str">
        <f>IF(J252="Nein","",IF($H252="","",'3a. Bewertung der Leistungen'!L262))</f>
        <v/>
      </c>
      <c r="L252" t="str">
        <f>IF(J252="Nein","",IF($H252="","",'3a. Bewertung der Leistungen'!M262))</f>
        <v/>
      </c>
      <c r="M252" t="str">
        <f>IF(J252="Nein","",IF($H252="","",'3a. Bewertung der Leistungen'!N262))</f>
        <v/>
      </c>
      <c r="N252" t="str">
        <f>IF(J252="Nein","",IF($H252="","",'3a. Bewertung der Leistungen'!O262))</f>
        <v/>
      </c>
      <c r="O252" t="str">
        <f>IF(J252="Nein","",IF($H252="","",'3a. Bewertung der Leistungen'!P262))</f>
        <v/>
      </c>
      <c r="P252" t="str">
        <f>IF(J252="Nein","",IF($H252="","",'3a. Bewertung der Leistungen'!Q262))</f>
        <v/>
      </c>
      <c r="Q252" t="str">
        <f>IF(J252="Nein","",IF($H252="","",'3a. Bewertung der Leistungen'!R262))</f>
        <v/>
      </c>
      <c r="R252" t="str">
        <f>IF(J252="Nein","",IF($H252="","",'3a. Bewertung der Leistungen'!S262))</f>
        <v/>
      </c>
      <c r="S252" t="str">
        <f>IF(J252="Nein","",IF($H252="","",'3a. Bewertung der Leistungen'!T262))</f>
        <v/>
      </c>
      <c r="T252" t="str">
        <f>IF(J252="Nein","",IF($H252="","",'3a. Bewertung der Leistungen'!U262))</f>
        <v/>
      </c>
      <c r="U252" t="str">
        <f>IF(J252="Nein","",IF($H252="","",'3a. Bewertung der Leistungen'!V262))</f>
        <v/>
      </c>
      <c r="V252" t="str">
        <f>IF(J252="Nein","",IF($H252="","",'3a. Bewertung der Leistungen'!X262))</f>
        <v/>
      </c>
      <c r="W252" t="str">
        <f>IF($H252="","",'3a. Bewertung der Leistungen'!Z262)</f>
        <v/>
      </c>
      <c r="Y252" t="str">
        <f>IF('3b. Individualkosten'!L258="","",'3b. Individualkosten'!L258)</f>
        <v/>
      </c>
      <c r="Z252" s="32" t="str">
        <f>IF('3b. Individualkosten'!M258="","",'3b. Individualkosten'!M258)</f>
        <v/>
      </c>
      <c r="AA252" s="33" t="str">
        <f>IF('3b. Individualkosten'!N258="","",'3b. Individualkosten'!N258)</f>
        <v/>
      </c>
      <c r="AB252" s="33" t="str">
        <f>IF('3b. Individualkosten'!O258="","",'3b. Individualkosten'!O258)</f>
        <v/>
      </c>
      <c r="AC252" s="32">
        <f>IF('3b. Individualkosten'!P258="","",'3b. Individualkosten'!P258)</f>
        <v>0</v>
      </c>
      <c r="AD252" s="32">
        <f>IF('3b. Individualkosten'!Q258="","",'3b. Individualkosten'!Q258)</f>
        <v>0</v>
      </c>
      <c r="AE252" s="32" t="str">
        <f>IF('3b. Individualkosten'!R258="","",'3b. Individualkosten'!R258)</f>
        <v/>
      </c>
      <c r="AF252" s="32">
        <f>IF('3b. Individualkosten'!S258="","",'3b. Individualkosten'!S258)</f>
        <v>0</v>
      </c>
      <c r="AG252" s="32" t="str">
        <f>IF('3b. Individualkosten'!T258="","",'3b. Individualkosten'!T258)</f>
        <v/>
      </c>
      <c r="AH252" s="32">
        <f>IF('3b. Individualkosten'!U258="","",'3b. Individualkosten'!U258)</f>
        <v>0</v>
      </c>
      <c r="AI252" s="32" t="str">
        <f>IF('3b. Individualkosten'!V258="","",'3b. Individualkosten'!V258)</f>
        <v/>
      </c>
      <c r="AJ252" s="32">
        <f>IF('3b. Individualkosten'!W258="","",'3b. Individualkosten'!W258)</f>
        <v>0</v>
      </c>
      <c r="AK252" s="32">
        <f>IF('3b. Individualkosten'!X258="","",'3b. Individualkosten'!X258)</f>
        <v>0</v>
      </c>
      <c r="AL252" s="32" t="str">
        <f>IF('3b. Individualkosten'!Y258="","",'3b. Individualkosten'!Y258)</f>
        <v/>
      </c>
      <c r="AM252" s="32" t="str">
        <f>IF('3b. Individualkosten'!Z258="","",'3b. Individualkosten'!Z258)</f>
        <v/>
      </c>
      <c r="AN252" s="32" t="str">
        <f>IF('3b. Individualkosten'!AB258="","",'3b. Individualkosten'!AB258)</f>
        <v/>
      </c>
      <c r="AP252" s="34" t="str">
        <f>IF('4.2 Mitnutzungsquote'!K259="","",'4.2 Mitnutzungsquote'!M259)</f>
        <v/>
      </c>
      <c r="AQ252" s="34" t="str">
        <f>IF('4.2 Mitnutzungsquote'!$K259="","",'4.2 Mitnutzungsquote'!N259)</f>
        <v/>
      </c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X252" t="str">
        <f>IF('5. Bündelung zu Paketen'!$H278="","",IF('5. Bündelung zu Paketen'!$E$9="Nein","Ohne Paket",'5. Bündelung zu Paketen'!M278))</f>
        <v/>
      </c>
      <c r="BY252" t="str">
        <f>IF('5. Bündelung zu Paketen'!$H278="","",'5. Bündelung zu Paketen'!N278)</f>
        <v/>
      </c>
      <c r="BZ252" t="str">
        <f>IF('5. Bündelung zu Paketen'!P278="","",'5. Bündelung zu Paketen'!P278)</f>
        <v/>
      </c>
      <c r="CB252" s="34" t="str">
        <f t="shared" si="6"/>
        <v/>
      </c>
      <c r="CC252" s="38" t="str">
        <f t="shared" si="7"/>
        <v/>
      </c>
    </row>
    <row r="253" spans="1:81" x14ac:dyDescent="0.3">
      <c r="A253">
        <v>246</v>
      </c>
      <c r="B253" t="str">
        <f>IF('2. Erfassung der Leistungen'!B257="","",'2. Erfassung der Leistungen'!B257)</f>
        <v/>
      </c>
      <c r="C253" t="str">
        <f>IF('2. Erfassung der Leistungen'!C257="","",'2. Erfassung der Leistungen'!C257)</f>
        <v/>
      </c>
      <c r="D253" t="str">
        <f>IF('2. Erfassung der Leistungen'!E257="","",'2. Erfassung der Leistungen'!E257)</f>
        <v/>
      </c>
      <c r="E253" t="str">
        <f>IF('2. Erfassung der Leistungen'!F257="","",'2. Erfassung der Leistungen'!F257)</f>
        <v/>
      </c>
      <c r="F253" t="str">
        <f>IF('2. Erfassung der Leistungen'!G257="","",'2. Erfassung der Leistungen'!G257)</f>
        <v/>
      </c>
      <c r="G253" t="str">
        <f>IF('2. Erfassung der Leistungen'!H257="","",'2. Erfassung der Leistungen'!H257)</f>
        <v/>
      </c>
      <c r="H253" t="str">
        <f>IF(D253="","",IF('2. Erfassung der Leistungen'!I257="","",'2. Erfassung der Leistungen'!I257))</f>
        <v/>
      </c>
      <c r="J253" t="str">
        <f>IF($H253="","",'3a. Bewertung der Leistungen'!J263)</f>
        <v/>
      </c>
      <c r="K253" t="str">
        <f>IF(J253="Nein","",IF($H253="","",'3a. Bewertung der Leistungen'!L263))</f>
        <v/>
      </c>
      <c r="L253" t="str">
        <f>IF(J253="Nein","",IF($H253="","",'3a. Bewertung der Leistungen'!M263))</f>
        <v/>
      </c>
      <c r="M253" t="str">
        <f>IF(J253="Nein","",IF($H253="","",'3a. Bewertung der Leistungen'!N263))</f>
        <v/>
      </c>
      <c r="N253" t="str">
        <f>IF(J253="Nein","",IF($H253="","",'3a. Bewertung der Leistungen'!O263))</f>
        <v/>
      </c>
      <c r="O253" t="str">
        <f>IF(J253="Nein","",IF($H253="","",'3a. Bewertung der Leistungen'!P263))</f>
        <v/>
      </c>
      <c r="P253" t="str">
        <f>IF(J253="Nein","",IF($H253="","",'3a. Bewertung der Leistungen'!Q263))</f>
        <v/>
      </c>
      <c r="Q253" t="str">
        <f>IF(J253="Nein","",IF($H253="","",'3a. Bewertung der Leistungen'!R263))</f>
        <v/>
      </c>
      <c r="R253" t="str">
        <f>IF(J253="Nein","",IF($H253="","",'3a. Bewertung der Leistungen'!S263))</f>
        <v/>
      </c>
      <c r="S253" t="str">
        <f>IF(J253="Nein","",IF($H253="","",'3a. Bewertung der Leistungen'!T263))</f>
        <v/>
      </c>
      <c r="T253" t="str">
        <f>IF(J253="Nein","",IF($H253="","",'3a. Bewertung der Leistungen'!U263))</f>
        <v/>
      </c>
      <c r="U253" t="str">
        <f>IF(J253="Nein","",IF($H253="","",'3a. Bewertung der Leistungen'!V263))</f>
        <v/>
      </c>
      <c r="V253" t="str">
        <f>IF(J253="Nein","",IF($H253="","",'3a. Bewertung der Leistungen'!X263))</f>
        <v/>
      </c>
      <c r="W253" t="str">
        <f>IF($H253="","",'3a. Bewertung der Leistungen'!Z263)</f>
        <v/>
      </c>
      <c r="Y253" t="str">
        <f>IF('3b. Individualkosten'!L259="","",'3b. Individualkosten'!L259)</f>
        <v/>
      </c>
      <c r="Z253" s="32" t="str">
        <f>IF('3b. Individualkosten'!M259="","",'3b. Individualkosten'!M259)</f>
        <v/>
      </c>
      <c r="AA253" s="33" t="str">
        <f>IF('3b. Individualkosten'!N259="","",'3b. Individualkosten'!N259)</f>
        <v/>
      </c>
      <c r="AB253" s="33" t="str">
        <f>IF('3b. Individualkosten'!O259="","",'3b. Individualkosten'!O259)</f>
        <v/>
      </c>
      <c r="AC253" s="32">
        <f>IF('3b. Individualkosten'!P259="","",'3b. Individualkosten'!P259)</f>
        <v>0</v>
      </c>
      <c r="AD253" s="32">
        <f>IF('3b. Individualkosten'!Q259="","",'3b. Individualkosten'!Q259)</f>
        <v>0</v>
      </c>
      <c r="AE253" s="32" t="str">
        <f>IF('3b. Individualkosten'!R259="","",'3b. Individualkosten'!R259)</f>
        <v/>
      </c>
      <c r="AF253" s="32">
        <f>IF('3b. Individualkosten'!S259="","",'3b. Individualkosten'!S259)</f>
        <v>0</v>
      </c>
      <c r="AG253" s="32" t="str">
        <f>IF('3b. Individualkosten'!T259="","",'3b. Individualkosten'!T259)</f>
        <v/>
      </c>
      <c r="AH253" s="32">
        <f>IF('3b. Individualkosten'!U259="","",'3b. Individualkosten'!U259)</f>
        <v>0</v>
      </c>
      <c r="AI253" s="32" t="str">
        <f>IF('3b. Individualkosten'!V259="","",'3b. Individualkosten'!V259)</f>
        <v/>
      </c>
      <c r="AJ253" s="32">
        <f>IF('3b. Individualkosten'!W259="","",'3b. Individualkosten'!W259)</f>
        <v>0</v>
      </c>
      <c r="AK253" s="32">
        <f>IF('3b. Individualkosten'!X259="","",'3b. Individualkosten'!X259)</f>
        <v>0</v>
      </c>
      <c r="AL253" s="32" t="str">
        <f>IF('3b. Individualkosten'!Y259="","",'3b. Individualkosten'!Y259)</f>
        <v/>
      </c>
      <c r="AM253" s="32" t="str">
        <f>IF('3b. Individualkosten'!Z259="","",'3b. Individualkosten'!Z259)</f>
        <v/>
      </c>
      <c r="AN253" s="32" t="str">
        <f>IF('3b. Individualkosten'!AB259="","",'3b. Individualkosten'!AB259)</f>
        <v/>
      </c>
      <c r="AP253" s="34" t="str">
        <f>IF('4.2 Mitnutzungsquote'!K260="","",'4.2 Mitnutzungsquote'!M260)</f>
        <v/>
      </c>
      <c r="AQ253" s="34" t="str">
        <f>IF('4.2 Mitnutzungsquote'!$K260="","",'4.2 Mitnutzungsquote'!N260)</f>
        <v/>
      </c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X253" t="str">
        <f>IF('5. Bündelung zu Paketen'!$H279="","",IF('5. Bündelung zu Paketen'!$E$9="Nein","Ohne Paket",'5. Bündelung zu Paketen'!M279))</f>
        <v/>
      </c>
      <c r="BY253" t="str">
        <f>IF('5. Bündelung zu Paketen'!$H279="","",'5. Bündelung zu Paketen'!N279)</f>
        <v/>
      </c>
      <c r="BZ253" t="str">
        <f>IF('5. Bündelung zu Paketen'!P279="","",'5. Bündelung zu Paketen'!P279)</f>
        <v/>
      </c>
      <c r="CB253" s="34" t="str">
        <f t="shared" si="6"/>
        <v/>
      </c>
      <c r="CC253" s="38" t="str">
        <f t="shared" si="7"/>
        <v/>
      </c>
    </row>
    <row r="254" spans="1:81" x14ac:dyDescent="0.3">
      <c r="A254">
        <v>247</v>
      </c>
      <c r="B254" t="str">
        <f>IF('2. Erfassung der Leistungen'!B258="","",'2. Erfassung der Leistungen'!B258)</f>
        <v/>
      </c>
      <c r="C254" t="str">
        <f>IF('2. Erfassung der Leistungen'!C258="","",'2. Erfassung der Leistungen'!C258)</f>
        <v/>
      </c>
      <c r="D254" t="str">
        <f>IF('2. Erfassung der Leistungen'!E258="","",'2. Erfassung der Leistungen'!E258)</f>
        <v/>
      </c>
      <c r="E254" t="str">
        <f>IF('2. Erfassung der Leistungen'!F258="","",'2. Erfassung der Leistungen'!F258)</f>
        <v/>
      </c>
      <c r="F254" t="str">
        <f>IF('2. Erfassung der Leistungen'!G258="","",'2. Erfassung der Leistungen'!G258)</f>
        <v/>
      </c>
      <c r="G254" t="str">
        <f>IF('2. Erfassung der Leistungen'!H258="","",'2. Erfassung der Leistungen'!H258)</f>
        <v/>
      </c>
      <c r="H254" t="str">
        <f>IF(D254="","",IF('2. Erfassung der Leistungen'!I258="","",'2. Erfassung der Leistungen'!I258))</f>
        <v/>
      </c>
      <c r="J254" t="str">
        <f>IF($H254="","",'3a. Bewertung der Leistungen'!J264)</f>
        <v/>
      </c>
      <c r="K254" t="str">
        <f>IF(J254="Nein","",IF($H254="","",'3a. Bewertung der Leistungen'!L264))</f>
        <v/>
      </c>
      <c r="L254" t="str">
        <f>IF(J254="Nein","",IF($H254="","",'3a. Bewertung der Leistungen'!M264))</f>
        <v/>
      </c>
      <c r="M254" t="str">
        <f>IF(J254="Nein","",IF($H254="","",'3a. Bewertung der Leistungen'!N264))</f>
        <v/>
      </c>
      <c r="N254" t="str">
        <f>IF(J254="Nein","",IF($H254="","",'3a. Bewertung der Leistungen'!O264))</f>
        <v/>
      </c>
      <c r="O254" t="str">
        <f>IF(J254="Nein","",IF($H254="","",'3a. Bewertung der Leistungen'!P264))</f>
        <v/>
      </c>
      <c r="P254" t="str">
        <f>IF(J254="Nein","",IF($H254="","",'3a. Bewertung der Leistungen'!Q264))</f>
        <v/>
      </c>
      <c r="Q254" t="str">
        <f>IF(J254="Nein","",IF($H254="","",'3a. Bewertung der Leistungen'!R264))</f>
        <v/>
      </c>
      <c r="R254" t="str">
        <f>IF(J254="Nein","",IF($H254="","",'3a. Bewertung der Leistungen'!S264))</f>
        <v/>
      </c>
      <c r="S254" t="str">
        <f>IF(J254="Nein","",IF($H254="","",'3a. Bewertung der Leistungen'!T264))</f>
        <v/>
      </c>
      <c r="T254" t="str">
        <f>IF(J254="Nein","",IF($H254="","",'3a. Bewertung der Leistungen'!U264))</f>
        <v/>
      </c>
      <c r="U254" t="str">
        <f>IF(J254="Nein","",IF($H254="","",'3a. Bewertung der Leistungen'!V264))</f>
        <v/>
      </c>
      <c r="V254" t="str">
        <f>IF(J254="Nein","",IF($H254="","",'3a. Bewertung der Leistungen'!X264))</f>
        <v/>
      </c>
      <c r="W254" t="str">
        <f>IF($H254="","",'3a. Bewertung der Leistungen'!Z264)</f>
        <v/>
      </c>
      <c r="Y254" t="str">
        <f>IF('3b. Individualkosten'!L260="","",'3b. Individualkosten'!L260)</f>
        <v/>
      </c>
      <c r="Z254" s="32" t="str">
        <f>IF('3b. Individualkosten'!M260="","",'3b. Individualkosten'!M260)</f>
        <v/>
      </c>
      <c r="AA254" s="33" t="str">
        <f>IF('3b. Individualkosten'!N260="","",'3b. Individualkosten'!N260)</f>
        <v/>
      </c>
      <c r="AB254" s="33" t="str">
        <f>IF('3b. Individualkosten'!O260="","",'3b. Individualkosten'!O260)</f>
        <v/>
      </c>
      <c r="AC254" s="32">
        <f>IF('3b. Individualkosten'!P260="","",'3b. Individualkosten'!P260)</f>
        <v>0</v>
      </c>
      <c r="AD254" s="32">
        <f>IF('3b. Individualkosten'!Q260="","",'3b. Individualkosten'!Q260)</f>
        <v>0</v>
      </c>
      <c r="AE254" s="32" t="str">
        <f>IF('3b. Individualkosten'!R260="","",'3b. Individualkosten'!R260)</f>
        <v/>
      </c>
      <c r="AF254" s="32">
        <f>IF('3b. Individualkosten'!S260="","",'3b. Individualkosten'!S260)</f>
        <v>0</v>
      </c>
      <c r="AG254" s="32" t="str">
        <f>IF('3b. Individualkosten'!T260="","",'3b. Individualkosten'!T260)</f>
        <v/>
      </c>
      <c r="AH254" s="32">
        <f>IF('3b. Individualkosten'!U260="","",'3b. Individualkosten'!U260)</f>
        <v>0</v>
      </c>
      <c r="AI254" s="32" t="str">
        <f>IF('3b. Individualkosten'!V260="","",'3b. Individualkosten'!V260)</f>
        <v/>
      </c>
      <c r="AJ254" s="32">
        <f>IF('3b. Individualkosten'!W260="","",'3b. Individualkosten'!W260)</f>
        <v>0</v>
      </c>
      <c r="AK254" s="32">
        <f>IF('3b. Individualkosten'!X260="","",'3b. Individualkosten'!X260)</f>
        <v>0</v>
      </c>
      <c r="AL254" s="32" t="str">
        <f>IF('3b. Individualkosten'!Y260="","",'3b. Individualkosten'!Y260)</f>
        <v/>
      </c>
      <c r="AM254" s="32" t="str">
        <f>IF('3b. Individualkosten'!Z260="","",'3b. Individualkosten'!Z260)</f>
        <v/>
      </c>
      <c r="AN254" s="32" t="str">
        <f>IF('3b. Individualkosten'!AB260="","",'3b. Individualkosten'!AB260)</f>
        <v/>
      </c>
      <c r="AP254" s="34" t="str">
        <f>IF('4.2 Mitnutzungsquote'!K261="","",'4.2 Mitnutzungsquote'!M261)</f>
        <v/>
      </c>
      <c r="AQ254" s="34" t="str">
        <f>IF('4.2 Mitnutzungsquote'!$K261="","",'4.2 Mitnutzungsquote'!N261)</f>
        <v/>
      </c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X254" t="str">
        <f>IF('5. Bündelung zu Paketen'!$H280="","",IF('5. Bündelung zu Paketen'!$E$9="Nein","Ohne Paket",'5. Bündelung zu Paketen'!M280))</f>
        <v/>
      </c>
      <c r="BY254" t="str">
        <f>IF('5. Bündelung zu Paketen'!$H280="","",'5. Bündelung zu Paketen'!N280)</f>
        <v/>
      </c>
      <c r="BZ254" t="str">
        <f>IF('5. Bündelung zu Paketen'!P280="","",'5. Bündelung zu Paketen'!P280)</f>
        <v/>
      </c>
      <c r="CB254" s="34" t="str">
        <f t="shared" si="6"/>
        <v/>
      </c>
      <c r="CC254" s="38" t="str">
        <f t="shared" si="7"/>
        <v/>
      </c>
    </row>
    <row r="255" spans="1:81" x14ac:dyDescent="0.3">
      <c r="A255">
        <v>248</v>
      </c>
      <c r="B255" t="str">
        <f>IF('2. Erfassung der Leistungen'!B259="","",'2. Erfassung der Leistungen'!B259)</f>
        <v/>
      </c>
      <c r="C255" t="str">
        <f>IF('2. Erfassung der Leistungen'!C259="","",'2. Erfassung der Leistungen'!C259)</f>
        <v/>
      </c>
      <c r="D255" t="str">
        <f>IF('2. Erfassung der Leistungen'!E259="","",'2. Erfassung der Leistungen'!E259)</f>
        <v/>
      </c>
      <c r="E255" t="str">
        <f>IF('2. Erfassung der Leistungen'!F259="","",'2. Erfassung der Leistungen'!F259)</f>
        <v/>
      </c>
      <c r="F255" t="str">
        <f>IF('2. Erfassung der Leistungen'!G259="","",'2. Erfassung der Leistungen'!G259)</f>
        <v/>
      </c>
      <c r="G255" t="str">
        <f>IF('2. Erfassung der Leistungen'!H259="","",'2. Erfassung der Leistungen'!H259)</f>
        <v/>
      </c>
      <c r="H255" t="str">
        <f>IF(D255="","",IF('2. Erfassung der Leistungen'!I259="","",'2. Erfassung der Leistungen'!I259))</f>
        <v/>
      </c>
      <c r="J255" t="str">
        <f>IF($H255="","",'3a. Bewertung der Leistungen'!J265)</f>
        <v/>
      </c>
      <c r="K255" t="str">
        <f>IF(J255="Nein","",IF($H255="","",'3a. Bewertung der Leistungen'!L265))</f>
        <v/>
      </c>
      <c r="L255" t="str">
        <f>IF(J255="Nein","",IF($H255="","",'3a. Bewertung der Leistungen'!M265))</f>
        <v/>
      </c>
      <c r="M255" t="str">
        <f>IF(J255="Nein","",IF($H255="","",'3a. Bewertung der Leistungen'!N265))</f>
        <v/>
      </c>
      <c r="N255" t="str">
        <f>IF(J255="Nein","",IF($H255="","",'3a. Bewertung der Leistungen'!O265))</f>
        <v/>
      </c>
      <c r="O255" t="str">
        <f>IF(J255="Nein","",IF($H255="","",'3a. Bewertung der Leistungen'!P265))</f>
        <v/>
      </c>
      <c r="P255" t="str">
        <f>IF(J255="Nein","",IF($H255="","",'3a. Bewertung der Leistungen'!Q265))</f>
        <v/>
      </c>
      <c r="Q255" t="str">
        <f>IF(J255="Nein","",IF($H255="","",'3a. Bewertung der Leistungen'!R265))</f>
        <v/>
      </c>
      <c r="R255" t="str">
        <f>IF(J255="Nein","",IF($H255="","",'3a. Bewertung der Leistungen'!S265))</f>
        <v/>
      </c>
      <c r="S255" t="str">
        <f>IF(J255="Nein","",IF($H255="","",'3a. Bewertung der Leistungen'!T265))</f>
        <v/>
      </c>
      <c r="T255" t="str">
        <f>IF(J255="Nein","",IF($H255="","",'3a. Bewertung der Leistungen'!U265))</f>
        <v/>
      </c>
      <c r="U255" t="str">
        <f>IF(J255="Nein","",IF($H255="","",'3a. Bewertung der Leistungen'!V265))</f>
        <v/>
      </c>
      <c r="V255" t="str">
        <f>IF(J255="Nein","",IF($H255="","",'3a. Bewertung der Leistungen'!X265))</f>
        <v/>
      </c>
      <c r="W255" t="str">
        <f>IF($H255="","",'3a. Bewertung der Leistungen'!Z265)</f>
        <v/>
      </c>
      <c r="Y255" t="str">
        <f>IF('3b. Individualkosten'!L261="","",'3b. Individualkosten'!L261)</f>
        <v/>
      </c>
      <c r="Z255" s="32" t="str">
        <f>IF('3b. Individualkosten'!M261="","",'3b. Individualkosten'!M261)</f>
        <v/>
      </c>
      <c r="AA255" s="33" t="str">
        <f>IF('3b. Individualkosten'!N261="","",'3b. Individualkosten'!N261)</f>
        <v/>
      </c>
      <c r="AB255" s="33" t="str">
        <f>IF('3b. Individualkosten'!O261="","",'3b. Individualkosten'!O261)</f>
        <v/>
      </c>
      <c r="AC255" s="32">
        <f>IF('3b. Individualkosten'!P261="","",'3b. Individualkosten'!P261)</f>
        <v>0</v>
      </c>
      <c r="AD255" s="32">
        <f>IF('3b. Individualkosten'!Q261="","",'3b. Individualkosten'!Q261)</f>
        <v>0</v>
      </c>
      <c r="AE255" s="32" t="str">
        <f>IF('3b. Individualkosten'!R261="","",'3b. Individualkosten'!R261)</f>
        <v/>
      </c>
      <c r="AF255" s="32">
        <f>IF('3b. Individualkosten'!S261="","",'3b. Individualkosten'!S261)</f>
        <v>0</v>
      </c>
      <c r="AG255" s="32" t="str">
        <f>IF('3b. Individualkosten'!T261="","",'3b. Individualkosten'!T261)</f>
        <v/>
      </c>
      <c r="AH255" s="32">
        <f>IF('3b. Individualkosten'!U261="","",'3b. Individualkosten'!U261)</f>
        <v>0</v>
      </c>
      <c r="AI255" s="32" t="str">
        <f>IF('3b. Individualkosten'!V261="","",'3b. Individualkosten'!V261)</f>
        <v/>
      </c>
      <c r="AJ255" s="32">
        <f>IF('3b. Individualkosten'!W261="","",'3b. Individualkosten'!W261)</f>
        <v>0</v>
      </c>
      <c r="AK255" s="32">
        <f>IF('3b. Individualkosten'!X261="","",'3b. Individualkosten'!X261)</f>
        <v>0</v>
      </c>
      <c r="AL255" s="32" t="str">
        <f>IF('3b. Individualkosten'!Y261="","",'3b. Individualkosten'!Y261)</f>
        <v/>
      </c>
      <c r="AM255" s="32" t="str">
        <f>IF('3b. Individualkosten'!Z261="","",'3b. Individualkosten'!Z261)</f>
        <v/>
      </c>
      <c r="AN255" s="32" t="str">
        <f>IF('3b. Individualkosten'!AB261="","",'3b. Individualkosten'!AB261)</f>
        <v/>
      </c>
      <c r="AP255" s="34" t="str">
        <f>IF('4.2 Mitnutzungsquote'!K262="","",'4.2 Mitnutzungsquote'!M262)</f>
        <v/>
      </c>
      <c r="AQ255" s="34" t="str">
        <f>IF('4.2 Mitnutzungsquote'!$K262="","",'4.2 Mitnutzungsquote'!N262)</f>
        <v/>
      </c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X255" t="str">
        <f>IF('5. Bündelung zu Paketen'!$H281="","",IF('5. Bündelung zu Paketen'!$E$9="Nein","Ohne Paket",'5. Bündelung zu Paketen'!M281))</f>
        <v/>
      </c>
      <c r="BY255" t="str">
        <f>IF('5. Bündelung zu Paketen'!$H281="","",'5. Bündelung zu Paketen'!N281)</f>
        <v/>
      </c>
      <c r="BZ255" t="str">
        <f>IF('5. Bündelung zu Paketen'!P281="","",'5. Bündelung zu Paketen'!P281)</f>
        <v/>
      </c>
      <c r="CB255" s="34" t="str">
        <f t="shared" si="6"/>
        <v/>
      </c>
      <c r="CC255" s="38" t="str">
        <f t="shared" si="7"/>
        <v/>
      </c>
    </row>
    <row r="256" spans="1:81" x14ac:dyDescent="0.3">
      <c r="A256">
        <v>249</v>
      </c>
      <c r="B256" t="str">
        <f>IF('2. Erfassung der Leistungen'!B260="","",'2. Erfassung der Leistungen'!B260)</f>
        <v/>
      </c>
      <c r="C256" t="str">
        <f>IF('2. Erfassung der Leistungen'!C260="","",'2. Erfassung der Leistungen'!C260)</f>
        <v/>
      </c>
      <c r="D256" t="str">
        <f>IF('2. Erfassung der Leistungen'!E260="","",'2. Erfassung der Leistungen'!E260)</f>
        <v/>
      </c>
      <c r="E256" t="str">
        <f>IF('2. Erfassung der Leistungen'!F260="","",'2. Erfassung der Leistungen'!F260)</f>
        <v/>
      </c>
      <c r="F256" t="str">
        <f>IF('2. Erfassung der Leistungen'!G260="","",'2. Erfassung der Leistungen'!G260)</f>
        <v/>
      </c>
      <c r="G256" t="str">
        <f>IF('2. Erfassung der Leistungen'!H260="","",'2. Erfassung der Leistungen'!H260)</f>
        <v/>
      </c>
      <c r="H256" t="str">
        <f>IF(D256="","",IF('2. Erfassung der Leistungen'!I260="","",'2. Erfassung der Leistungen'!I260))</f>
        <v/>
      </c>
      <c r="J256" t="str">
        <f>IF($H256="","",'3a. Bewertung der Leistungen'!J266)</f>
        <v/>
      </c>
      <c r="K256" t="str">
        <f>IF(J256="Nein","",IF($H256="","",'3a. Bewertung der Leistungen'!L266))</f>
        <v/>
      </c>
      <c r="L256" t="str">
        <f>IF(J256="Nein","",IF($H256="","",'3a. Bewertung der Leistungen'!M266))</f>
        <v/>
      </c>
      <c r="M256" t="str">
        <f>IF(J256="Nein","",IF($H256="","",'3a. Bewertung der Leistungen'!N266))</f>
        <v/>
      </c>
      <c r="N256" t="str">
        <f>IF(J256="Nein","",IF($H256="","",'3a. Bewertung der Leistungen'!O266))</f>
        <v/>
      </c>
      <c r="O256" t="str">
        <f>IF(J256="Nein","",IF($H256="","",'3a. Bewertung der Leistungen'!P266))</f>
        <v/>
      </c>
      <c r="P256" t="str">
        <f>IF(J256="Nein","",IF($H256="","",'3a. Bewertung der Leistungen'!Q266))</f>
        <v/>
      </c>
      <c r="Q256" t="str">
        <f>IF(J256="Nein","",IF($H256="","",'3a. Bewertung der Leistungen'!R266))</f>
        <v/>
      </c>
      <c r="R256" t="str">
        <f>IF(J256="Nein","",IF($H256="","",'3a. Bewertung der Leistungen'!S266))</f>
        <v/>
      </c>
      <c r="S256" t="str">
        <f>IF(J256="Nein","",IF($H256="","",'3a. Bewertung der Leistungen'!T266))</f>
        <v/>
      </c>
      <c r="T256" t="str">
        <f>IF(J256="Nein","",IF($H256="","",'3a. Bewertung der Leistungen'!U266))</f>
        <v/>
      </c>
      <c r="U256" t="str">
        <f>IF(J256="Nein","",IF($H256="","",'3a. Bewertung der Leistungen'!V266))</f>
        <v/>
      </c>
      <c r="V256" t="str">
        <f>IF(J256="Nein","",IF($H256="","",'3a. Bewertung der Leistungen'!X266))</f>
        <v/>
      </c>
      <c r="W256" t="str">
        <f>IF($H256="","",'3a. Bewertung der Leistungen'!Z266)</f>
        <v/>
      </c>
      <c r="Y256" t="str">
        <f>IF('3b. Individualkosten'!L262="","",'3b. Individualkosten'!L262)</f>
        <v/>
      </c>
      <c r="Z256" s="32" t="str">
        <f>IF('3b. Individualkosten'!M262="","",'3b. Individualkosten'!M262)</f>
        <v/>
      </c>
      <c r="AA256" s="33" t="str">
        <f>IF('3b. Individualkosten'!N262="","",'3b. Individualkosten'!N262)</f>
        <v/>
      </c>
      <c r="AB256" s="33" t="str">
        <f>IF('3b. Individualkosten'!O262="","",'3b. Individualkosten'!O262)</f>
        <v/>
      </c>
      <c r="AC256" s="32">
        <f>IF('3b. Individualkosten'!P262="","",'3b. Individualkosten'!P262)</f>
        <v>0</v>
      </c>
      <c r="AD256" s="32">
        <f>IF('3b. Individualkosten'!Q262="","",'3b. Individualkosten'!Q262)</f>
        <v>0</v>
      </c>
      <c r="AE256" s="32" t="str">
        <f>IF('3b. Individualkosten'!R262="","",'3b. Individualkosten'!R262)</f>
        <v/>
      </c>
      <c r="AF256" s="32">
        <f>IF('3b. Individualkosten'!S262="","",'3b. Individualkosten'!S262)</f>
        <v>0</v>
      </c>
      <c r="AG256" s="32" t="str">
        <f>IF('3b. Individualkosten'!T262="","",'3b. Individualkosten'!T262)</f>
        <v/>
      </c>
      <c r="AH256" s="32">
        <f>IF('3b. Individualkosten'!U262="","",'3b. Individualkosten'!U262)</f>
        <v>0</v>
      </c>
      <c r="AI256" s="32" t="str">
        <f>IF('3b. Individualkosten'!V262="","",'3b. Individualkosten'!V262)</f>
        <v/>
      </c>
      <c r="AJ256" s="32">
        <f>IF('3b. Individualkosten'!W262="","",'3b. Individualkosten'!W262)</f>
        <v>0</v>
      </c>
      <c r="AK256" s="32">
        <f>IF('3b. Individualkosten'!X262="","",'3b. Individualkosten'!X262)</f>
        <v>0</v>
      </c>
      <c r="AL256" s="32" t="str">
        <f>IF('3b. Individualkosten'!Y262="","",'3b. Individualkosten'!Y262)</f>
        <v/>
      </c>
      <c r="AM256" s="32" t="str">
        <f>IF('3b. Individualkosten'!Z262="","",'3b. Individualkosten'!Z262)</f>
        <v/>
      </c>
      <c r="AN256" s="32" t="str">
        <f>IF('3b. Individualkosten'!AB262="","",'3b. Individualkosten'!AB262)</f>
        <v/>
      </c>
      <c r="AP256" s="34" t="str">
        <f>IF('4.2 Mitnutzungsquote'!K263="","",'4.2 Mitnutzungsquote'!M263)</f>
        <v/>
      </c>
      <c r="AQ256" s="34" t="str">
        <f>IF('4.2 Mitnutzungsquote'!$K263="","",'4.2 Mitnutzungsquote'!N263)</f>
        <v/>
      </c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X256" t="str">
        <f>IF('5. Bündelung zu Paketen'!$H282="","",IF('5. Bündelung zu Paketen'!$E$9="Nein","Ohne Paket",'5. Bündelung zu Paketen'!M282))</f>
        <v/>
      </c>
      <c r="BY256" t="str">
        <f>IF('5. Bündelung zu Paketen'!$H282="","",'5. Bündelung zu Paketen'!N282)</f>
        <v/>
      </c>
      <c r="BZ256" t="str">
        <f>IF('5. Bündelung zu Paketen'!P282="","",'5. Bündelung zu Paketen'!P282)</f>
        <v/>
      </c>
      <c r="CB256" s="34" t="str">
        <f t="shared" si="6"/>
        <v/>
      </c>
      <c r="CC256" s="38" t="str">
        <f t="shared" si="7"/>
        <v/>
      </c>
    </row>
    <row r="257" spans="1:81" x14ac:dyDescent="0.3">
      <c r="A257">
        <v>250</v>
      </c>
      <c r="B257" t="str">
        <f>IF('2. Erfassung der Leistungen'!B261="","",'2. Erfassung der Leistungen'!B261)</f>
        <v/>
      </c>
      <c r="C257" t="str">
        <f>IF('2. Erfassung der Leistungen'!C261="","",'2. Erfassung der Leistungen'!C261)</f>
        <v/>
      </c>
      <c r="D257" t="str">
        <f>IF('2. Erfassung der Leistungen'!E261="","",'2. Erfassung der Leistungen'!E261)</f>
        <v/>
      </c>
      <c r="E257" t="str">
        <f>IF('2. Erfassung der Leistungen'!F261="","",'2. Erfassung der Leistungen'!F261)</f>
        <v/>
      </c>
      <c r="F257" t="str">
        <f>IF('2. Erfassung der Leistungen'!G261="","",'2. Erfassung der Leistungen'!G261)</f>
        <v/>
      </c>
      <c r="G257" t="str">
        <f>IF('2. Erfassung der Leistungen'!H261="","",'2. Erfassung der Leistungen'!H261)</f>
        <v/>
      </c>
      <c r="H257" t="str">
        <f>IF(D257="","",IF('2. Erfassung der Leistungen'!I261="","",'2. Erfassung der Leistungen'!I261))</f>
        <v/>
      </c>
      <c r="J257" t="str">
        <f>IF($H257="","",'3a. Bewertung der Leistungen'!J267)</f>
        <v/>
      </c>
      <c r="K257" t="str">
        <f>IF(J257="Nein","",IF($H257="","",'3a. Bewertung der Leistungen'!L267))</f>
        <v/>
      </c>
      <c r="L257" t="str">
        <f>IF(J257="Nein","",IF($H257="","",'3a. Bewertung der Leistungen'!M267))</f>
        <v/>
      </c>
      <c r="M257" t="str">
        <f>IF(J257="Nein","",IF($H257="","",'3a. Bewertung der Leistungen'!N267))</f>
        <v/>
      </c>
      <c r="N257" t="str">
        <f>IF(J257="Nein","",IF($H257="","",'3a. Bewertung der Leistungen'!O267))</f>
        <v/>
      </c>
      <c r="O257" t="str">
        <f>IF(J257="Nein","",IF($H257="","",'3a. Bewertung der Leistungen'!P267))</f>
        <v/>
      </c>
      <c r="P257" t="str">
        <f>IF(J257="Nein","",IF($H257="","",'3a. Bewertung der Leistungen'!Q267))</f>
        <v/>
      </c>
      <c r="Q257" t="str">
        <f>IF(J257="Nein","",IF($H257="","",'3a. Bewertung der Leistungen'!R267))</f>
        <v/>
      </c>
      <c r="R257" t="str">
        <f>IF(J257="Nein","",IF($H257="","",'3a. Bewertung der Leistungen'!S267))</f>
        <v/>
      </c>
      <c r="S257" t="str">
        <f>IF(J257="Nein","",IF($H257="","",'3a. Bewertung der Leistungen'!T267))</f>
        <v/>
      </c>
      <c r="T257" t="str">
        <f>IF(J257="Nein","",IF($H257="","",'3a. Bewertung der Leistungen'!U267))</f>
        <v/>
      </c>
      <c r="U257" t="str">
        <f>IF(J257="Nein","",IF($H257="","",'3a. Bewertung der Leistungen'!V267))</f>
        <v/>
      </c>
      <c r="V257" t="str">
        <f>IF(J257="Nein","",IF($H257="","",'3a. Bewertung der Leistungen'!X267))</f>
        <v/>
      </c>
      <c r="W257" t="str">
        <f>IF($H257="","",'3a. Bewertung der Leistungen'!Z267)</f>
        <v/>
      </c>
      <c r="Y257" t="str">
        <f>IF('3b. Individualkosten'!L263="","",'3b. Individualkosten'!L263)</f>
        <v/>
      </c>
      <c r="Z257" s="32" t="str">
        <f>IF('3b. Individualkosten'!M263="","",'3b. Individualkosten'!M263)</f>
        <v/>
      </c>
      <c r="AA257" s="33" t="str">
        <f>IF('3b. Individualkosten'!N263="","",'3b. Individualkosten'!N263)</f>
        <v/>
      </c>
      <c r="AB257" s="33" t="str">
        <f>IF('3b. Individualkosten'!O263="","",'3b. Individualkosten'!O263)</f>
        <v/>
      </c>
      <c r="AC257" s="32">
        <f>IF('3b. Individualkosten'!P263="","",'3b. Individualkosten'!P263)</f>
        <v>0</v>
      </c>
      <c r="AD257" s="32">
        <f>IF('3b. Individualkosten'!Q263="","",'3b. Individualkosten'!Q263)</f>
        <v>0</v>
      </c>
      <c r="AE257" s="32" t="str">
        <f>IF('3b. Individualkosten'!R263="","",'3b. Individualkosten'!R263)</f>
        <v/>
      </c>
      <c r="AF257" s="32">
        <f>IF('3b. Individualkosten'!S263="","",'3b. Individualkosten'!S263)</f>
        <v>0</v>
      </c>
      <c r="AG257" s="32" t="str">
        <f>IF('3b. Individualkosten'!T263="","",'3b. Individualkosten'!T263)</f>
        <v/>
      </c>
      <c r="AH257" s="32">
        <f>IF('3b. Individualkosten'!U263="","",'3b. Individualkosten'!U263)</f>
        <v>0</v>
      </c>
      <c r="AI257" s="32" t="str">
        <f>IF('3b. Individualkosten'!V263="","",'3b. Individualkosten'!V263)</f>
        <v/>
      </c>
      <c r="AJ257" s="32">
        <f>IF('3b. Individualkosten'!W263="","",'3b. Individualkosten'!W263)</f>
        <v>0</v>
      </c>
      <c r="AK257" s="32">
        <f>IF('3b. Individualkosten'!X263="","",'3b. Individualkosten'!X263)</f>
        <v>0</v>
      </c>
      <c r="AL257" s="32" t="str">
        <f>IF('3b. Individualkosten'!Y263="","",'3b. Individualkosten'!Y263)</f>
        <v/>
      </c>
      <c r="AM257" s="32" t="str">
        <f>IF('3b. Individualkosten'!Z263="","",'3b. Individualkosten'!Z263)</f>
        <v/>
      </c>
      <c r="AN257" s="32" t="str">
        <f>IF('3b. Individualkosten'!AB263="","",'3b. Individualkosten'!AB263)</f>
        <v/>
      </c>
      <c r="AP257" s="34" t="str">
        <f>IF('4.2 Mitnutzungsquote'!K264="","",'4.2 Mitnutzungsquote'!M264)</f>
        <v/>
      </c>
      <c r="AQ257" s="34" t="str">
        <f>IF('4.2 Mitnutzungsquote'!$K264="","",'4.2 Mitnutzungsquote'!N264)</f>
        <v/>
      </c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X257" t="str">
        <f>IF('5. Bündelung zu Paketen'!$H283="","",IF('5. Bündelung zu Paketen'!$E$9="Nein","Ohne Paket",'5. Bündelung zu Paketen'!M283))</f>
        <v/>
      </c>
      <c r="BY257" t="str">
        <f>IF('5. Bündelung zu Paketen'!$H283="","",'5. Bündelung zu Paketen'!N283)</f>
        <v/>
      </c>
      <c r="BZ257" t="str">
        <f>IF('5. Bündelung zu Paketen'!P283="","",'5. Bündelung zu Paketen'!P283)</f>
        <v/>
      </c>
      <c r="CB257" s="34" t="str">
        <f t="shared" si="6"/>
        <v/>
      </c>
      <c r="CC257" s="38" t="str">
        <f t="shared" si="7"/>
        <v/>
      </c>
    </row>
    <row r="258" spans="1:81" x14ac:dyDescent="0.3">
      <c r="A258">
        <v>251</v>
      </c>
      <c r="B258" t="str">
        <f>IF('2. Erfassung der Leistungen'!B262="","",'2. Erfassung der Leistungen'!B262)</f>
        <v/>
      </c>
      <c r="C258" t="str">
        <f>IF('2. Erfassung der Leistungen'!C262="","",'2. Erfassung der Leistungen'!C262)</f>
        <v/>
      </c>
      <c r="D258" t="str">
        <f>IF('2. Erfassung der Leistungen'!E262="","",'2. Erfassung der Leistungen'!E262)</f>
        <v/>
      </c>
      <c r="E258" t="str">
        <f>IF('2. Erfassung der Leistungen'!F262="","",'2. Erfassung der Leistungen'!F262)</f>
        <v/>
      </c>
      <c r="F258" t="str">
        <f>IF('2. Erfassung der Leistungen'!G262="","",'2. Erfassung der Leistungen'!G262)</f>
        <v/>
      </c>
      <c r="G258" t="str">
        <f>IF('2. Erfassung der Leistungen'!H262="","",'2. Erfassung der Leistungen'!H262)</f>
        <v/>
      </c>
      <c r="H258" t="str">
        <f>IF(D258="","",IF('2. Erfassung der Leistungen'!I262="","",'2. Erfassung der Leistungen'!I262))</f>
        <v/>
      </c>
      <c r="J258" t="str">
        <f>IF($H258="","",'3a. Bewertung der Leistungen'!J268)</f>
        <v/>
      </c>
      <c r="K258" t="str">
        <f>IF(J258="Nein","",IF($H258="","",'3a. Bewertung der Leistungen'!L268))</f>
        <v/>
      </c>
      <c r="L258" t="str">
        <f>IF(J258="Nein","",IF($H258="","",'3a. Bewertung der Leistungen'!M268))</f>
        <v/>
      </c>
      <c r="M258" t="str">
        <f>IF(J258="Nein","",IF($H258="","",'3a. Bewertung der Leistungen'!N268))</f>
        <v/>
      </c>
      <c r="N258" t="str">
        <f>IF(J258="Nein","",IF($H258="","",'3a. Bewertung der Leistungen'!O268))</f>
        <v/>
      </c>
      <c r="O258" t="str">
        <f>IF(J258="Nein","",IF($H258="","",'3a. Bewertung der Leistungen'!P268))</f>
        <v/>
      </c>
      <c r="P258" t="str">
        <f>IF(J258="Nein","",IF($H258="","",'3a. Bewertung der Leistungen'!Q268))</f>
        <v/>
      </c>
      <c r="Q258" t="str">
        <f>IF(J258="Nein","",IF($H258="","",'3a. Bewertung der Leistungen'!R268))</f>
        <v/>
      </c>
      <c r="R258" t="str">
        <f>IF(J258="Nein","",IF($H258="","",'3a. Bewertung der Leistungen'!S268))</f>
        <v/>
      </c>
      <c r="S258" t="str">
        <f>IF(J258="Nein","",IF($H258="","",'3a. Bewertung der Leistungen'!T268))</f>
        <v/>
      </c>
      <c r="T258" t="str">
        <f>IF(J258="Nein","",IF($H258="","",'3a. Bewertung der Leistungen'!U268))</f>
        <v/>
      </c>
      <c r="U258" t="str">
        <f>IF(J258="Nein","",IF($H258="","",'3a. Bewertung der Leistungen'!V268))</f>
        <v/>
      </c>
      <c r="V258" t="str">
        <f>IF(J258="Nein","",IF($H258="","",'3a. Bewertung der Leistungen'!X268))</f>
        <v/>
      </c>
      <c r="W258" t="str">
        <f>IF($H258="","",'3a. Bewertung der Leistungen'!Z268)</f>
        <v/>
      </c>
      <c r="Y258" t="str">
        <f>IF('3b. Individualkosten'!L264="","",'3b. Individualkosten'!L264)</f>
        <v/>
      </c>
      <c r="Z258" s="32" t="str">
        <f>IF('3b. Individualkosten'!M264="","",'3b. Individualkosten'!M264)</f>
        <v/>
      </c>
      <c r="AA258" s="33" t="str">
        <f>IF('3b. Individualkosten'!N264="","",'3b. Individualkosten'!N264)</f>
        <v/>
      </c>
      <c r="AB258" s="33" t="str">
        <f>IF('3b. Individualkosten'!O264="","",'3b. Individualkosten'!O264)</f>
        <v/>
      </c>
      <c r="AC258" s="32">
        <f>IF('3b. Individualkosten'!P264="","",'3b. Individualkosten'!P264)</f>
        <v>0</v>
      </c>
      <c r="AD258" s="32">
        <f>IF('3b. Individualkosten'!Q264="","",'3b. Individualkosten'!Q264)</f>
        <v>0</v>
      </c>
      <c r="AE258" s="32" t="str">
        <f>IF('3b. Individualkosten'!R264="","",'3b. Individualkosten'!R264)</f>
        <v/>
      </c>
      <c r="AF258" s="32">
        <f>IF('3b. Individualkosten'!S264="","",'3b. Individualkosten'!S264)</f>
        <v>0</v>
      </c>
      <c r="AG258" s="32" t="str">
        <f>IF('3b. Individualkosten'!T264="","",'3b. Individualkosten'!T264)</f>
        <v/>
      </c>
      <c r="AH258" s="32">
        <f>IF('3b. Individualkosten'!U264="","",'3b. Individualkosten'!U264)</f>
        <v>0</v>
      </c>
      <c r="AI258" s="32" t="str">
        <f>IF('3b. Individualkosten'!V264="","",'3b. Individualkosten'!V264)</f>
        <v/>
      </c>
      <c r="AJ258" s="32">
        <f>IF('3b. Individualkosten'!W264="","",'3b. Individualkosten'!W264)</f>
        <v>0</v>
      </c>
      <c r="AK258" s="32">
        <f>IF('3b. Individualkosten'!X264="","",'3b. Individualkosten'!X264)</f>
        <v>0</v>
      </c>
      <c r="AL258" s="32" t="str">
        <f>IF('3b. Individualkosten'!Y264="","",'3b. Individualkosten'!Y264)</f>
        <v/>
      </c>
      <c r="AM258" s="32" t="str">
        <f>IF('3b. Individualkosten'!Z264="","",'3b. Individualkosten'!Z264)</f>
        <v/>
      </c>
      <c r="AN258" s="32" t="str">
        <f>IF('3b. Individualkosten'!AB264="","",'3b. Individualkosten'!AB264)</f>
        <v/>
      </c>
      <c r="AP258" s="34" t="str">
        <f>IF('4.2 Mitnutzungsquote'!K265="","",'4.2 Mitnutzungsquote'!M265)</f>
        <v/>
      </c>
      <c r="AQ258" s="34" t="str">
        <f>IF('4.2 Mitnutzungsquote'!$K265="","",'4.2 Mitnutzungsquote'!N265)</f>
        <v/>
      </c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X258" t="str">
        <f>IF('5. Bündelung zu Paketen'!$H284="","",IF('5. Bündelung zu Paketen'!$E$9="Nein","Ohne Paket",'5. Bündelung zu Paketen'!M284))</f>
        <v/>
      </c>
      <c r="BY258" t="str">
        <f>IF('5. Bündelung zu Paketen'!$H284="","",'5. Bündelung zu Paketen'!N284)</f>
        <v/>
      </c>
      <c r="BZ258" t="str">
        <f>IF('5. Bündelung zu Paketen'!P284="","",'5. Bündelung zu Paketen'!P284)</f>
        <v/>
      </c>
      <c r="CB258" s="34" t="str">
        <f t="shared" si="6"/>
        <v/>
      </c>
      <c r="CC258" s="38" t="str">
        <f t="shared" si="7"/>
        <v/>
      </c>
    </row>
    <row r="259" spans="1:81" x14ac:dyDescent="0.3">
      <c r="A259">
        <v>252</v>
      </c>
      <c r="B259" t="str">
        <f>IF('2. Erfassung der Leistungen'!B263="","",'2. Erfassung der Leistungen'!B263)</f>
        <v/>
      </c>
      <c r="C259" t="str">
        <f>IF('2. Erfassung der Leistungen'!C263="","",'2. Erfassung der Leistungen'!C263)</f>
        <v/>
      </c>
      <c r="D259" t="str">
        <f>IF('2. Erfassung der Leistungen'!E263="","",'2. Erfassung der Leistungen'!E263)</f>
        <v/>
      </c>
      <c r="E259" t="str">
        <f>IF('2. Erfassung der Leistungen'!F263="","",'2. Erfassung der Leistungen'!F263)</f>
        <v/>
      </c>
      <c r="F259" t="str">
        <f>IF('2. Erfassung der Leistungen'!G263="","",'2. Erfassung der Leistungen'!G263)</f>
        <v/>
      </c>
      <c r="G259" t="str">
        <f>IF('2. Erfassung der Leistungen'!H263="","",'2. Erfassung der Leistungen'!H263)</f>
        <v/>
      </c>
      <c r="H259" t="str">
        <f>IF(D259="","",IF('2. Erfassung der Leistungen'!I263="","",'2. Erfassung der Leistungen'!I263))</f>
        <v/>
      </c>
      <c r="J259" t="str">
        <f>IF($H259="","",'3a. Bewertung der Leistungen'!J269)</f>
        <v/>
      </c>
      <c r="K259" t="str">
        <f>IF(J259="Nein","",IF($H259="","",'3a. Bewertung der Leistungen'!L269))</f>
        <v/>
      </c>
      <c r="L259" t="str">
        <f>IF(J259="Nein","",IF($H259="","",'3a. Bewertung der Leistungen'!M269))</f>
        <v/>
      </c>
      <c r="M259" t="str">
        <f>IF(J259="Nein","",IF($H259="","",'3a. Bewertung der Leistungen'!N269))</f>
        <v/>
      </c>
      <c r="N259" t="str">
        <f>IF(J259="Nein","",IF($H259="","",'3a. Bewertung der Leistungen'!O269))</f>
        <v/>
      </c>
      <c r="O259" t="str">
        <f>IF(J259="Nein","",IF($H259="","",'3a. Bewertung der Leistungen'!P269))</f>
        <v/>
      </c>
      <c r="P259" t="str">
        <f>IF(J259="Nein","",IF($H259="","",'3a. Bewertung der Leistungen'!Q269))</f>
        <v/>
      </c>
      <c r="Q259" t="str">
        <f>IF(J259="Nein","",IF($H259="","",'3a. Bewertung der Leistungen'!R269))</f>
        <v/>
      </c>
      <c r="R259" t="str">
        <f>IF(J259="Nein","",IF($H259="","",'3a. Bewertung der Leistungen'!S269))</f>
        <v/>
      </c>
      <c r="S259" t="str">
        <f>IF(J259="Nein","",IF($H259="","",'3a. Bewertung der Leistungen'!T269))</f>
        <v/>
      </c>
      <c r="T259" t="str">
        <f>IF(J259="Nein","",IF($H259="","",'3a. Bewertung der Leistungen'!U269))</f>
        <v/>
      </c>
      <c r="U259" t="str">
        <f>IF(J259="Nein","",IF($H259="","",'3a. Bewertung der Leistungen'!V269))</f>
        <v/>
      </c>
      <c r="V259" t="str">
        <f>IF(J259="Nein","",IF($H259="","",'3a. Bewertung der Leistungen'!X269))</f>
        <v/>
      </c>
      <c r="W259" t="str">
        <f>IF($H259="","",'3a. Bewertung der Leistungen'!Z269)</f>
        <v/>
      </c>
      <c r="Y259" t="str">
        <f>IF('3b. Individualkosten'!L265="","",'3b. Individualkosten'!L265)</f>
        <v/>
      </c>
      <c r="Z259" s="32" t="str">
        <f>IF('3b. Individualkosten'!M265="","",'3b. Individualkosten'!M265)</f>
        <v/>
      </c>
      <c r="AA259" s="33" t="str">
        <f>IF('3b. Individualkosten'!N265="","",'3b. Individualkosten'!N265)</f>
        <v/>
      </c>
      <c r="AB259" s="33" t="str">
        <f>IF('3b. Individualkosten'!O265="","",'3b. Individualkosten'!O265)</f>
        <v/>
      </c>
      <c r="AC259" s="32">
        <f>IF('3b. Individualkosten'!P265="","",'3b. Individualkosten'!P265)</f>
        <v>0</v>
      </c>
      <c r="AD259" s="32">
        <f>IF('3b. Individualkosten'!Q265="","",'3b. Individualkosten'!Q265)</f>
        <v>0</v>
      </c>
      <c r="AE259" s="32" t="str">
        <f>IF('3b. Individualkosten'!R265="","",'3b. Individualkosten'!R265)</f>
        <v/>
      </c>
      <c r="AF259" s="32">
        <f>IF('3b. Individualkosten'!S265="","",'3b. Individualkosten'!S265)</f>
        <v>0</v>
      </c>
      <c r="AG259" s="32" t="str">
        <f>IF('3b. Individualkosten'!T265="","",'3b. Individualkosten'!T265)</f>
        <v/>
      </c>
      <c r="AH259" s="32">
        <f>IF('3b. Individualkosten'!U265="","",'3b. Individualkosten'!U265)</f>
        <v>0</v>
      </c>
      <c r="AI259" s="32" t="str">
        <f>IF('3b. Individualkosten'!V265="","",'3b. Individualkosten'!V265)</f>
        <v/>
      </c>
      <c r="AJ259" s="32">
        <f>IF('3b. Individualkosten'!W265="","",'3b. Individualkosten'!W265)</f>
        <v>0</v>
      </c>
      <c r="AK259" s="32">
        <f>IF('3b. Individualkosten'!X265="","",'3b. Individualkosten'!X265)</f>
        <v>0</v>
      </c>
      <c r="AL259" s="32" t="str">
        <f>IF('3b. Individualkosten'!Y265="","",'3b. Individualkosten'!Y265)</f>
        <v/>
      </c>
      <c r="AM259" s="32" t="str">
        <f>IF('3b. Individualkosten'!Z265="","",'3b. Individualkosten'!Z265)</f>
        <v/>
      </c>
      <c r="AN259" s="32" t="str">
        <f>IF('3b. Individualkosten'!AB265="","",'3b. Individualkosten'!AB265)</f>
        <v/>
      </c>
      <c r="AP259" s="34" t="str">
        <f>IF('4.2 Mitnutzungsquote'!K266="","",'4.2 Mitnutzungsquote'!M266)</f>
        <v/>
      </c>
      <c r="AQ259" s="34" t="str">
        <f>IF('4.2 Mitnutzungsquote'!$K266="","",'4.2 Mitnutzungsquote'!N266)</f>
        <v/>
      </c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X259" t="str">
        <f>IF('5. Bündelung zu Paketen'!$H285="","",IF('5. Bündelung zu Paketen'!$E$9="Nein","Ohne Paket",'5. Bündelung zu Paketen'!M285))</f>
        <v/>
      </c>
      <c r="BY259" t="str">
        <f>IF('5. Bündelung zu Paketen'!$H285="","",'5. Bündelung zu Paketen'!N285)</f>
        <v/>
      </c>
      <c r="BZ259" t="str">
        <f>IF('5. Bündelung zu Paketen'!P285="","",'5. Bündelung zu Paketen'!P285)</f>
        <v/>
      </c>
      <c r="CB259" s="34" t="str">
        <f t="shared" si="6"/>
        <v/>
      </c>
      <c r="CC259" s="38" t="str">
        <f t="shared" si="7"/>
        <v/>
      </c>
    </row>
    <row r="260" spans="1:81" x14ac:dyDescent="0.3">
      <c r="A260">
        <v>253</v>
      </c>
      <c r="B260" t="str">
        <f>IF('2. Erfassung der Leistungen'!B264="","",'2. Erfassung der Leistungen'!B264)</f>
        <v/>
      </c>
      <c r="C260" t="str">
        <f>IF('2. Erfassung der Leistungen'!C264="","",'2. Erfassung der Leistungen'!C264)</f>
        <v/>
      </c>
      <c r="D260" t="str">
        <f>IF('2. Erfassung der Leistungen'!E264="","",'2. Erfassung der Leistungen'!E264)</f>
        <v/>
      </c>
      <c r="E260" t="str">
        <f>IF('2. Erfassung der Leistungen'!F264="","",'2. Erfassung der Leistungen'!F264)</f>
        <v/>
      </c>
      <c r="F260" t="str">
        <f>IF('2. Erfassung der Leistungen'!G264="","",'2. Erfassung der Leistungen'!G264)</f>
        <v/>
      </c>
      <c r="G260" t="str">
        <f>IF('2. Erfassung der Leistungen'!H264="","",'2. Erfassung der Leistungen'!H264)</f>
        <v/>
      </c>
      <c r="H260" t="str">
        <f>IF(D260="","",IF('2. Erfassung der Leistungen'!I264="","",'2. Erfassung der Leistungen'!I264))</f>
        <v/>
      </c>
      <c r="J260" t="str">
        <f>IF($H260="","",'3a. Bewertung der Leistungen'!J270)</f>
        <v/>
      </c>
      <c r="K260" t="str">
        <f>IF(J260="Nein","",IF($H260="","",'3a. Bewertung der Leistungen'!L270))</f>
        <v/>
      </c>
      <c r="L260" t="str">
        <f>IF(J260="Nein","",IF($H260="","",'3a. Bewertung der Leistungen'!M270))</f>
        <v/>
      </c>
      <c r="M260" t="str">
        <f>IF(J260="Nein","",IF($H260="","",'3a. Bewertung der Leistungen'!N270))</f>
        <v/>
      </c>
      <c r="N260" t="str">
        <f>IF(J260="Nein","",IF($H260="","",'3a. Bewertung der Leistungen'!O270))</f>
        <v/>
      </c>
      <c r="O260" t="str">
        <f>IF(J260="Nein","",IF($H260="","",'3a. Bewertung der Leistungen'!P270))</f>
        <v/>
      </c>
      <c r="P260" t="str">
        <f>IF(J260="Nein","",IF($H260="","",'3a. Bewertung der Leistungen'!Q270))</f>
        <v/>
      </c>
      <c r="Q260" t="str">
        <f>IF(J260="Nein","",IF($H260="","",'3a. Bewertung der Leistungen'!R270))</f>
        <v/>
      </c>
      <c r="R260" t="str">
        <f>IF(J260="Nein","",IF($H260="","",'3a. Bewertung der Leistungen'!S270))</f>
        <v/>
      </c>
      <c r="S260" t="str">
        <f>IF(J260="Nein","",IF($H260="","",'3a. Bewertung der Leistungen'!T270))</f>
        <v/>
      </c>
      <c r="T260" t="str">
        <f>IF(J260="Nein","",IF($H260="","",'3a. Bewertung der Leistungen'!U270))</f>
        <v/>
      </c>
      <c r="U260" t="str">
        <f>IF(J260="Nein","",IF($H260="","",'3a. Bewertung der Leistungen'!V270))</f>
        <v/>
      </c>
      <c r="V260" t="str">
        <f>IF(J260="Nein","",IF($H260="","",'3a. Bewertung der Leistungen'!X270))</f>
        <v/>
      </c>
      <c r="W260" t="str">
        <f>IF($H260="","",'3a. Bewertung der Leistungen'!Z270)</f>
        <v/>
      </c>
      <c r="Y260" t="str">
        <f>IF('3b. Individualkosten'!L266="","",'3b. Individualkosten'!L266)</f>
        <v/>
      </c>
      <c r="Z260" s="32" t="str">
        <f>IF('3b. Individualkosten'!M266="","",'3b. Individualkosten'!M266)</f>
        <v/>
      </c>
      <c r="AA260" s="33" t="str">
        <f>IF('3b. Individualkosten'!N266="","",'3b. Individualkosten'!N266)</f>
        <v/>
      </c>
      <c r="AB260" s="33" t="str">
        <f>IF('3b. Individualkosten'!O266="","",'3b. Individualkosten'!O266)</f>
        <v/>
      </c>
      <c r="AC260" s="32">
        <f>IF('3b. Individualkosten'!P266="","",'3b. Individualkosten'!P266)</f>
        <v>0</v>
      </c>
      <c r="AD260" s="32">
        <f>IF('3b. Individualkosten'!Q266="","",'3b. Individualkosten'!Q266)</f>
        <v>0</v>
      </c>
      <c r="AE260" s="32" t="str">
        <f>IF('3b. Individualkosten'!R266="","",'3b. Individualkosten'!R266)</f>
        <v/>
      </c>
      <c r="AF260" s="32">
        <f>IF('3b. Individualkosten'!S266="","",'3b. Individualkosten'!S266)</f>
        <v>0</v>
      </c>
      <c r="AG260" s="32" t="str">
        <f>IF('3b. Individualkosten'!T266="","",'3b. Individualkosten'!T266)</f>
        <v/>
      </c>
      <c r="AH260" s="32">
        <f>IF('3b. Individualkosten'!U266="","",'3b. Individualkosten'!U266)</f>
        <v>0</v>
      </c>
      <c r="AI260" s="32" t="str">
        <f>IF('3b. Individualkosten'!V266="","",'3b. Individualkosten'!V266)</f>
        <v/>
      </c>
      <c r="AJ260" s="32">
        <f>IF('3b. Individualkosten'!W266="","",'3b. Individualkosten'!W266)</f>
        <v>0</v>
      </c>
      <c r="AK260" s="32">
        <f>IF('3b. Individualkosten'!X266="","",'3b. Individualkosten'!X266)</f>
        <v>0</v>
      </c>
      <c r="AL260" s="32" t="str">
        <f>IF('3b. Individualkosten'!Y266="","",'3b. Individualkosten'!Y266)</f>
        <v/>
      </c>
      <c r="AM260" s="32" t="str">
        <f>IF('3b. Individualkosten'!Z266="","",'3b. Individualkosten'!Z266)</f>
        <v/>
      </c>
      <c r="AN260" s="32" t="str">
        <f>IF('3b. Individualkosten'!AB266="","",'3b. Individualkosten'!AB266)</f>
        <v/>
      </c>
      <c r="AP260" s="34" t="str">
        <f>IF('4.2 Mitnutzungsquote'!K267="","",'4.2 Mitnutzungsquote'!M267)</f>
        <v/>
      </c>
      <c r="AQ260" s="34" t="str">
        <f>IF('4.2 Mitnutzungsquote'!$K267="","",'4.2 Mitnutzungsquote'!N267)</f>
        <v/>
      </c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X260" t="str">
        <f>IF('5. Bündelung zu Paketen'!$H286="","",IF('5. Bündelung zu Paketen'!$E$9="Nein","Ohne Paket",'5. Bündelung zu Paketen'!M286))</f>
        <v/>
      </c>
      <c r="BY260" t="str">
        <f>IF('5. Bündelung zu Paketen'!$H286="","",'5. Bündelung zu Paketen'!N286)</f>
        <v/>
      </c>
      <c r="BZ260" t="str">
        <f>IF('5. Bündelung zu Paketen'!P286="","",'5. Bündelung zu Paketen'!P286)</f>
        <v/>
      </c>
      <c r="CB260" s="34" t="str">
        <f t="shared" si="6"/>
        <v/>
      </c>
      <c r="CC260" s="38" t="str">
        <f t="shared" si="7"/>
        <v/>
      </c>
    </row>
    <row r="261" spans="1:81" x14ac:dyDescent="0.3">
      <c r="A261">
        <v>254</v>
      </c>
      <c r="B261" t="str">
        <f>IF('2. Erfassung der Leistungen'!B265="","",'2. Erfassung der Leistungen'!B265)</f>
        <v/>
      </c>
      <c r="C261" t="str">
        <f>IF('2. Erfassung der Leistungen'!C265="","",'2. Erfassung der Leistungen'!C265)</f>
        <v/>
      </c>
      <c r="D261" t="str">
        <f>IF('2. Erfassung der Leistungen'!E265="","",'2. Erfassung der Leistungen'!E265)</f>
        <v/>
      </c>
      <c r="E261" t="str">
        <f>IF('2. Erfassung der Leistungen'!F265="","",'2. Erfassung der Leistungen'!F265)</f>
        <v/>
      </c>
      <c r="F261" t="str">
        <f>IF('2. Erfassung der Leistungen'!G265="","",'2. Erfassung der Leistungen'!G265)</f>
        <v/>
      </c>
      <c r="G261" t="str">
        <f>IF('2. Erfassung der Leistungen'!H265="","",'2. Erfassung der Leistungen'!H265)</f>
        <v/>
      </c>
      <c r="H261" t="str">
        <f>IF(D261="","",IF('2. Erfassung der Leistungen'!I265="","",'2. Erfassung der Leistungen'!I265))</f>
        <v/>
      </c>
      <c r="J261" t="str">
        <f>IF($H261="","",'3a. Bewertung der Leistungen'!J271)</f>
        <v/>
      </c>
      <c r="K261" t="str">
        <f>IF(J261="Nein","",IF($H261="","",'3a. Bewertung der Leistungen'!L271))</f>
        <v/>
      </c>
      <c r="L261" t="str">
        <f>IF(J261="Nein","",IF($H261="","",'3a. Bewertung der Leistungen'!M271))</f>
        <v/>
      </c>
      <c r="M261" t="str">
        <f>IF(J261="Nein","",IF($H261="","",'3a. Bewertung der Leistungen'!N271))</f>
        <v/>
      </c>
      <c r="N261" t="str">
        <f>IF(J261="Nein","",IF($H261="","",'3a. Bewertung der Leistungen'!O271))</f>
        <v/>
      </c>
      <c r="O261" t="str">
        <f>IF(J261="Nein","",IF($H261="","",'3a. Bewertung der Leistungen'!P271))</f>
        <v/>
      </c>
      <c r="P261" t="str">
        <f>IF(J261="Nein","",IF($H261="","",'3a. Bewertung der Leistungen'!Q271))</f>
        <v/>
      </c>
      <c r="Q261" t="str">
        <f>IF(J261="Nein","",IF($H261="","",'3a. Bewertung der Leistungen'!R271))</f>
        <v/>
      </c>
      <c r="R261" t="str">
        <f>IF(J261="Nein","",IF($H261="","",'3a. Bewertung der Leistungen'!S271))</f>
        <v/>
      </c>
      <c r="S261" t="str">
        <f>IF(J261="Nein","",IF($H261="","",'3a. Bewertung der Leistungen'!T271))</f>
        <v/>
      </c>
      <c r="T261" t="str">
        <f>IF(J261="Nein","",IF($H261="","",'3a. Bewertung der Leistungen'!U271))</f>
        <v/>
      </c>
      <c r="U261" t="str">
        <f>IF(J261="Nein","",IF($H261="","",'3a. Bewertung der Leistungen'!V271))</f>
        <v/>
      </c>
      <c r="V261" t="str">
        <f>IF(J261="Nein","",IF($H261="","",'3a. Bewertung der Leistungen'!X271))</f>
        <v/>
      </c>
      <c r="W261" t="str">
        <f>IF($H261="","",'3a. Bewertung der Leistungen'!Z271)</f>
        <v/>
      </c>
      <c r="Y261" t="str">
        <f>IF('3b. Individualkosten'!L267="","",'3b. Individualkosten'!L267)</f>
        <v/>
      </c>
      <c r="Z261" s="32" t="str">
        <f>IF('3b. Individualkosten'!M267="","",'3b. Individualkosten'!M267)</f>
        <v/>
      </c>
      <c r="AA261" s="33" t="str">
        <f>IF('3b. Individualkosten'!N267="","",'3b. Individualkosten'!N267)</f>
        <v/>
      </c>
      <c r="AB261" s="33" t="str">
        <f>IF('3b. Individualkosten'!O267="","",'3b. Individualkosten'!O267)</f>
        <v/>
      </c>
      <c r="AC261" s="32">
        <f>IF('3b. Individualkosten'!P267="","",'3b. Individualkosten'!P267)</f>
        <v>0</v>
      </c>
      <c r="AD261" s="32">
        <f>IF('3b. Individualkosten'!Q267="","",'3b. Individualkosten'!Q267)</f>
        <v>0</v>
      </c>
      <c r="AE261" s="32" t="str">
        <f>IF('3b. Individualkosten'!R267="","",'3b. Individualkosten'!R267)</f>
        <v/>
      </c>
      <c r="AF261" s="32">
        <f>IF('3b. Individualkosten'!S267="","",'3b. Individualkosten'!S267)</f>
        <v>0</v>
      </c>
      <c r="AG261" s="32" t="str">
        <f>IF('3b. Individualkosten'!T267="","",'3b. Individualkosten'!T267)</f>
        <v/>
      </c>
      <c r="AH261" s="32">
        <f>IF('3b. Individualkosten'!U267="","",'3b. Individualkosten'!U267)</f>
        <v>0</v>
      </c>
      <c r="AI261" s="32" t="str">
        <f>IF('3b. Individualkosten'!V267="","",'3b. Individualkosten'!V267)</f>
        <v/>
      </c>
      <c r="AJ261" s="32">
        <f>IF('3b. Individualkosten'!W267="","",'3b. Individualkosten'!W267)</f>
        <v>0</v>
      </c>
      <c r="AK261" s="32">
        <f>IF('3b. Individualkosten'!X267="","",'3b. Individualkosten'!X267)</f>
        <v>0</v>
      </c>
      <c r="AL261" s="32" t="str">
        <f>IF('3b. Individualkosten'!Y267="","",'3b. Individualkosten'!Y267)</f>
        <v/>
      </c>
      <c r="AM261" s="32" t="str">
        <f>IF('3b. Individualkosten'!Z267="","",'3b. Individualkosten'!Z267)</f>
        <v/>
      </c>
      <c r="AN261" s="32" t="str">
        <f>IF('3b. Individualkosten'!AB267="","",'3b. Individualkosten'!AB267)</f>
        <v/>
      </c>
      <c r="AP261" s="34" t="str">
        <f>IF('4.2 Mitnutzungsquote'!K268="","",'4.2 Mitnutzungsquote'!M268)</f>
        <v/>
      </c>
      <c r="AQ261" s="34" t="str">
        <f>IF('4.2 Mitnutzungsquote'!$K268="","",'4.2 Mitnutzungsquote'!N268)</f>
        <v/>
      </c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X261" t="str">
        <f>IF('5. Bündelung zu Paketen'!$H287="","",IF('5. Bündelung zu Paketen'!$E$9="Nein","Ohne Paket",'5. Bündelung zu Paketen'!M287))</f>
        <v/>
      </c>
      <c r="BY261" t="str">
        <f>IF('5. Bündelung zu Paketen'!$H287="","",'5. Bündelung zu Paketen'!N287)</f>
        <v/>
      </c>
      <c r="BZ261" t="str">
        <f>IF('5. Bündelung zu Paketen'!P287="","",'5. Bündelung zu Paketen'!P287)</f>
        <v/>
      </c>
      <c r="CB261" s="34" t="str">
        <f t="shared" si="6"/>
        <v/>
      </c>
      <c r="CC261" s="38" t="str">
        <f t="shared" si="7"/>
        <v/>
      </c>
    </row>
    <row r="262" spans="1:81" x14ac:dyDescent="0.3">
      <c r="A262">
        <v>255</v>
      </c>
      <c r="B262" t="str">
        <f>IF('2. Erfassung der Leistungen'!B266="","",'2. Erfassung der Leistungen'!B266)</f>
        <v/>
      </c>
      <c r="C262" t="str">
        <f>IF('2. Erfassung der Leistungen'!C266="","",'2. Erfassung der Leistungen'!C266)</f>
        <v/>
      </c>
      <c r="D262" t="str">
        <f>IF('2. Erfassung der Leistungen'!E266="","",'2. Erfassung der Leistungen'!E266)</f>
        <v/>
      </c>
      <c r="E262" t="str">
        <f>IF('2. Erfassung der Leistungen'!F266="","",'2. Erfassung der Leistungen'!F266)</f>
        <v/>
      </c>
      <c r="F262" t="str">
        <f>IF('2. Erfassung der Leistungen'!G266="","",'2. Erfassung der Leistungen'!G266)</f>
        <v/>
      </c>
      <c r="G262" t="str">
        <f>IF('2. Erfassung der Leistungen'!H266="","",'2. Erfassung der Leistungen'!H266)</f>
        <v/>
      </c>
      <c r="H262" t="str">
        <f>IF(D262="","",IF('2. Erfassung der Leistungen'!I266="","",'2. Erfassung der Leistungen'!I266))</f>
        <v/>
      </c>
      <c r="J262" t="str">
        <f>IF($H262="","",'3a. Bewertung der Leistungen'!J272)</f>
        <v/>
      </c>
      <c r="K262" t="str">
        <f>IF(J262="Nein","",IF($H262="","",'3a. Bewertung der Leistungen'!L272))</f>
        <v/>
      </c>
      <c r="L262" t="str">
        <f>IF(J262="Nein","",IF($H262="","",'3a. Bewertung der Leistungen'!M272))</f>
        <v/>
      </c>
      <c r="M262" t="str">
        <f>IF(J262="Nein","",IF($H262="","",'3a. Bewertung der Leistungen'!N272))</f>
        <v/>
      </c>
      <c r="N262" t="str">
        <f>IF(J262="Nein","",IF($H262="","",'3a. Bewertung der Leistungen'!O272))</f>
        <v/>
      </c>
      <c r="O262" t="str">
        <f>IF(J262="Nein","",IF($H262="","",'3a. Bewertung der Leistungen'!P272))</f>
        <v/>
      </c>
      <c r="P262" t="str">
        <f>IF(J262="Nein","",IF($H262="","",'3a. Bewertung der Leistungen'!Q272))</f>
        <v/>
      </c>
      <c r="Q262" t="str">
        <f>IF(J262="Nein","",IF($H262="","",'3a. Bewertung der Leistungen'!R272))</f>
        <v/>
      </c>
      <c r="R262" t="str">
        <f>IF(J262="Nein","",IF($H262="","",'3a. Bewertung der Leistungen'!S272))</f>
        <v/>
      </c>
      <c r="S262" t="str">
        <f>IF(J262="Nein","",IF($H262="","",'3a. Bewertung der Leistungen'!T272))</f>
        <v/>
      </c>
      <c r="T262" t="str">
        <f>IF(J262="Nein","",IF($H262="","",'3a. Bewertung der Leistungen'!U272))</f>
        <v/>
      </c>
      <c r="U262" t="str">
        <f>IF(J262="Nein","",IF($H262="","",'3a. Bewertung der Leistungen'!V272))</f>
        <v/>
      </c>
      <c r="V262" t="str">
        <f>IF(J262="Nein","",IF($H262="","",'3a. Bewertung der Leistungen'!X272))</f>
        <v/>
      </c>
      <c r="W262" t="str">
        <f>IF($H262="","",'3a. Bewertung der Leistungen'!Z272)</f>
        <v/>
      </c>
      <c r="Y262" t="str">
        <f>IF('3b. Individualkosten'!L268="","",'3b. Individualkosten'!L268)</f>
        <v/>
      </c>
      <c r="Z262" s="32" t="str">
        <f>IF('3b. Individualkosten'!M268="","",'3b. Individualkosten'!M268)</f>
        <v/>
      </c>
      <c r="AA262" s="33" t="str">
        <f>IF('3b. Individualkosten'!N268="","",'3b. Individualkosten'!N268)</f>
        <v/>
      </c>
      <c r="AB262" s="33" t="str">
        <f>IF('3b. Individualkosten'!O268="","",'3b. Individualkosten'!O268)</f>
        <v/>
      </c>
      <c r="AC262" s="32">
        <f>IF('3b. Individualkosten'!P268="","",'3b. Individualkosten'!P268)</f>
        <v>0</v>
      </c>
      <c r="AD262" s="32">
        <f>IF('3b. Individualkosten'!Q268="","",'3b. Individualkosten'!Q268)</f>
        <v>0</v>
      </c>
      <c r="AE262" s="32" t="str">
        <f>IF('3b. Individualkosten'!R268="","",'3b. Individualkosten'!R268)</f>
        <v/>
      </c>
      <c r="AF262" s="32">
        <f>IF('3b. Individualkosten'!S268="","",'3b. Individualkosten'!S268)</f>
        <v>0</v>
      </c>
      <c r="AG262" s="32" t="str">
        <f>IF('3b. Individualkosten'!T268="","",'3b. Individualkosten'!T268)</f>
        <v/>
      </c>
      <c r="AH262" s="32">
        <f>IF('3b. Individualkosten'!U268="","",'3b. Individualkosten'!U268)</f>
        <v>0</v>
      </c>
      <c r="AI262" s="32" t="str">
        <f>IF('3b. Individualkosten'!V268="","",'3b. Individualkosten'!V268)</f>
        <v/>
      </c>
      <c r="AJ262" s="32">
        <f>IF('3b. Individualkosten'!W268="","",'3b. Individualkosten'!W268)</f>
        <v>0</v>
      </c>
      <c r="AK262" s="32">
        <f>IF('3b. Individualkosten'!X268="","",'3b. Individualkosten'!X268)</f>
        <v>0</v>
      </c>
      <c r="AL262" s="32" t="str">
        <f>IF('3b. Individualkosten'!Y268="","",'3b. Individualkosten'!Y268)</f>
        <v/>
      </c>
      <c r="AM262" s="32" t="str">
        <f>IF('3b. Individualkosten'!Z268="","",'3b. Individualkosten'!Z268)</f>
        <v/>
      </c>
      <c r="AN262" s="32" t="str">
        <f>IF('3b. Individualkosten'!AB268="","",'3b. Individualkosten'!AB268)</f>
        <v/>
      </c>
      <c r="AP262" s="34" t="str">
        <f>IF('4.2 Mitnutzungsquote'!K269="","",'4.2 Mitnutzungsquote'!M269)</f>
        <v/>
      </c>
      <c r="AQ262" s="34" t="str">
        <f>IF('4.2 Mitnutzungsquote'!$K269="","",'4.2 Mitnutzungsquote'!N269)</f>
        <v/>
      </c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X262" t="str">
        <f>IF('5. Bündelung zu Paketen'!$H288="","",IF('5. Bündelung zu Paketen'!$E$9="Nein","Ohne Paket",'5. Bündelung zu Paketen'!M288))</f>
        <v/>
      </c>
      <c r="BY262" t="str">
        <f>IF('5. Bündelung zu Paketen'!$H288="","",'5. Bündelung zu Paketen'!N288)</f>
        <v/>
      </c>
      <c r="BZ262" t="str">
        <f>IF('5. Bündelung zu Paketen'!P288="","",'5. Bündelung zu Paketen'!P288)</f>
        <v/>
      </c>
      <c r="CB262" s="34" t="str">
        <f t="shared" si="6"/>
        <v/>
      </c>
      <c r="CC262" s="38" t="str">
        <f t="shared" si="7"/>
        <v/>
      </c>
    </row>
    <row r="263" spans="1:81" x14ac:dyDescent="0.3">
      <c r="A263">
        <v>256</v>
      </c>
      <c r="B263" t="str">
        <f>IF('2. Erfassung der Leistungen'!B267="","",'2. Erfassung der Leistungen'!B267)</f>
        <v/>
      </c>
      <c r="C263" t="str">
        <f>IF('2. Erfassung der Leistungen'!C267="","",'2. Erfassung der Leistungen'!C267)</f>
        <v/>
      </c>
      <c r="D263" t="str">
        <f>IF('2. Erfassung der Leistungen'!E267="","",'2. Erfassung der Leistungen'!E267)</f>
        <v/>
      </c>
      <c r="E263" t="str">
        <f>IF('2. Erfassung der Leistungen'!F267="","",'2. Erfassung der Leistungen'!F267)</f>
        <v/>
      </c>
      <c r="F263" t="str">
        <f>IF('2. Erfassung der Leistungen'!G267="","",'2. Erfassung der Leistungen'!G267)</f>
        <v/>
      </c>
      <c r="G263" t="str">
        <f>IF('2. Erfassung der Leistungen'!H267="","",'2. Erfassung der Leistungen'!H267)</f>
        <v/>
      </c>
      <c r="H263" t="str">
        <f>IF(D263="","",IF('2. Erfassung der Leistungen'!I267="","",'2. Erfassung der Leistungen'!I267))</f>
        <v/>
      </c>
      <c r="J263" t="str">
        <f>IF($H263="","",'3a. Bewertung der Leistungen'!J273)</f>
        <v/>
      </c>
      <c r="K263" t="str">
        <f>IF(J263="Nein","",IF($H263="","",'3a. Bewertung der Leistungen'!L273))</f>
        <v/>
      </c>
      <c r="L263" t="str">
        <f>IF(J263="Nein","",IF($H263="","",'3a. Bewertung der Leistungen'!M273))</f>
        <v/>
      </c>
      <c r="M263" t="str">
        <f>IF(J263="Nein","",IF($H263="","",'3a. Bewertung der Leistungen'!N273))</f>
        <v/>
      </c>
      <c r="N263" t="str">
        <f>IF(J263="Nein","",IF($H263="","",'3a. Bewertung der Leistungen'!O273))</f>
        <v/>
      </c>
      <c r="O263" t="str">
        <f>IF(J263="Nein","",IF($H263="","",'3a. Bewertung der Leistungen'!P273))</f>
        <v/>
      </c>
      <c r="P263" t="str">
        <f>IF(J263="Nein","",IF($H263="","",'3a. Bewertung der Leistungen'!Q273))</f>
        <v/>
      </c>
      <c r="Q263" t="str">
        <f>IF(J263="Nein","",IF($H263="","",'3a. Bewertung der Leistungen'!R273))</f>
        <v/>
      </c>
      <c r="R263" t="str">
        <f>IF(J263="Nein","",IF($H263="","",'3a. Bewertung der Leistungen'!S273))</f>
        <v/>
      </c>
      <c r="S263" t="str">
        <f>IF(J263="Nein","",IF($H263="","",'3a. Bewertung der Leistungen'!T273))</f>
        <v/>
      </c>
      <c r="T263" t="str">
        <f>IF(J263="Nein","",IF($H263="","",'3a. Bewertung der Leistungen'!U273))</f>
        <v/>
      </c>
      <c r="U263" t="str">
        <f>IF(J263="Nein","",IF($H263="","",'3a. Bewertung der Leistungen'!V273))</f>
        <v/>
      </c>
      <c r="V263" t="str">
        <f>IF(J263="Nein","",IF($H263="","",'3a. Bewertung der Leistungen'!X273))</f>
        <v/>
      </c>
      <c r="W263" t="str">
        <f>IF($H263="","",'3a. Bewertung der Leistungen'!Z273)</f>
        <v/>
      </c>
      <c r="Y263" t="str">
        <f>IF('3b. Individualkosten'!L269="","",'3b. Individualkosten'!L269)</f>
        <v/>
      </c>
      <c r="Z263" s="32" t="str">
        <f>IF('3b. Individualkosten'!M269="","",'3b. Individualkosten'!M269)</f>
        <v/>
      </c>
      <c r="AA263" s="33" t="str">
        <f>IF('3b. Individualkosten'!N269="","",'3b. Individualkosten'!N269)</f>
        <v/>
      </c>
      <c r="AB263" s="33" t="str">
        <f>IF('3b. Individualkosten'!O269="","",'3b. Individualkosten'!O269)</f>
        <v/>
      </c>
      <c r="AC263" s="32">
        <f>IF('3b. Individualkosten'!P269="","",'3b. Individualkosten'!P269)</f>
        <v>0</v>
      </c>
      <c r="AD263" s="32">
        <f>IF('3b. Individualkosten'!Q269="","",'3b. Individualkosten'!Q269)</f>
        <v>0</v>
      </c>
      <c r="AE263" s="32" t="str">
        <f>IF('3b. Individualkosten'!R269="","",'3b. Individualkosten'!R269)</f>
        <v/>
      </c>
      <c r="AF263" s="32">
        <f>IF('3b. Individualkosten'!S269="","",'3b. Individualkosten'!S269)</f>
        <v>0</v>
      </c>
      <c r="AG263" s="32" t="str">
        <f>IF('3b. Individualkosten'!T269="","",'3b. Individualkosten'!T269)</f>
        <v/>
      </c>
      <c r="AH263" s="32">
        <f>IF('3b. Individualkosten'!U269="","",'3b. Individualkosten'!U269)</f>
        <v>0</v>
      </c>
      <c r="AI263" s="32" t="str">
        <f>IF('3b. Individualkosten'!V269="","",'3b. Individualkosten'!V269)</f>
        <v/>
      </c>
      <c r="AJ263" s="32">
        <f>IF('3b. Individualkosten'!W269="","",'3b. Individualkosten'!W269)</f>
        <v>0</v>
      </c>
      <c r="AK263" s="32">
        <f>IF('3b. Individualkosten'!X269="","",'3b. Individualkosten'!X269)</f>
        <v>0</v>
      </c>
      <c r="AL263" s="32" t="str">
        <f>IF('3b. Individualkosten'!Y269="","",'3b. Individualkosten'!Y269)</f>
        <v/>
      </c>
      <c r="AM263" s="32" t="str">
        <f>IF('3b. Individualkosten'!Z269="","",'3b. Individualkosten'!Z269)</f>
        <v/>
      </c>
      <c r="AN263" s="32" t="str">
        <f>IF('3b. Individualkosten'!AB269="","",'3b. Individualkosten'!AB269)</f>
        <v/>
      </c>
      <c r="AP263" s="34" t="str">
        <f>IF('4.2 Mitnutzungsquote'!K270="","",'4.2 Mitnutzungsquote'!M270)</f>
        <v/>
      </c>
      <c r="AQ263" s="34" t="str">
        <f>IF('4.2 Mitnutzungsquote'!$K270="","",'4.2 Mitnutzungsquote'!N270)</f>
        <v/>
      </c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X263" t="str">
        <f>IF('5. Bündelung zu Paketen'!$H289="","",IF('5. Bündelung zu Paketen'!$E$9="Nein","Ohne Paket",'5. Bündelung zu Paketen'!M289))</f>
        <v/>
      </c>
      <c r="BY263" t="str">
        <f>IF('5. Bündelung zu Paketen'!$H289="","",'5. Bündelung zu Paketen'!N289)</f>
        <v/>
      </c>
      <c r="BZ263" t="str">
        <f>IF('5. Bündelung zu Paketen'!P289="","",'5. Bündelung zu Paketen'!P289)</f>
        <v/>
      </c>
      <c r="CB263" s="34" t="str">
        <f t="shared" si="6"/>
        <v/>
      </c>
      <c r="CC263" s="38" t="str">
        <f t="shared" si="7"/>
        <v/>
      </c>
    </row>
    <row r="264" spans="1:81" x14ac:dyDescent="0.3">
      <c r="A264">
        <v>257</v>
      </c>
      <c r="B264" t="str">
        <f>IF('2. Erfassung der Leistungen'!B268="","",'2. Erfassung der Leistungen'!B268)</f>
        <v/>
      </c>
      <c r="C264" t="str">
        <f>IF('2. Erfassung der Leistungen'!C268="","",'2. Erfassung der Leistungen'!C268)</f>
        <v/>
      </c>
      <c r="D264" t="str">
        <f>IF('2. Erfassung der Leistungen'!E268="","",'2. Erfassung der Leistungen'!E268)</f>
        <v/>
      </c>
      <c r="E264" t="str">
        <f>IF('2. Erfassung der Leistungen'!F268="","",'2. Erfassung der Leistungen'!F268)</f>
        <v/>
      </c>
      <c r="F264" t="str">
        <f>IF('2. Erfassung der Leistungen'!G268="","",'2. Erfassung der Leistungen'!G268)</f>
        <v/>
      </c>
      <c r="G264" t="str">
        <f>IF('2. Erfassung der Leistungen'!H268="","",'2. Erfassung der Leistungen'!H268)</f>
        <v/>
      </c>
      <c r="H264" t="str">
        <f>IF(D264="","",IF('2. Erfassung der Leistungen'!I268="","",'2. Erfassung der Leistungen'!I268))</f>
        <v/>
      </c>
      <c r="J264" t="str">
        <f>IF($H264="","",'3a. Bewertung der Leistungen'!J274)</f>
        <v/>
      </c>
      <c r="K264" t="str">
        <f>IF(J264="Nein","",IF($H264="","",'3a. Bewertung der Leistungen'!L274))</f>
        <v/>
      </c>
      <c r="L264" t="str">
        <f>IF(J264="Nein","",IF($H264="","",'3a. Bewertung der Leistungen'!M274))</f>
        <v/>
      </c>
      <c r="M264" t="str">
        <f>IF(J264="Nein","",IF($H264="","",'3a. Bewertung der Leistungen'!N274))</f>
        <v/>
      </c>
      <c r="N264" t="str">
        <f>IF(J264="Nein","",IF($H264="","",'3a. Bewertung der Leistungen'!O274))</f>
        <v/>
      </c>
      <c r="O264" t="str">
        <f>IF(J264="Nein","",IF($H264="","",'3a. Bewertung der Leistungen'!P274))</f>
        <v/>
      </c>
      <c r="P264" t="str">
        <f>IF(J264="Nein","",IF($H264="","",'3a. Bewertung der Leistungen'!Q274))</f>
        <v/>
      </c>
      <c r="Q264" t="str">
        <f>IF(J264="Nein","",IF($H264="","",'3a. Bewertung der Leistungen'!R274))</f>
        <v/>
      </c>
      <c r="R264" t="str">
        <f>IF(J264="Nein","",IF($H264="","",'3a. Bewertung der Leistungen'!S274))</f>
        <v/>
      </c>
      <c r="S264" t="str">
        <f>IF(J264="Nein","",IF($H264="","",'3a. Bewertung der Leistungen'!T274))</f>
        <v/>
      </c>
      <c r="T264" t="str">
        <f>IF(J264="Nein","",IF($H264="","",'3a. Bewertung der Leistungen'!U274))</f>
        <v/>
      </c>
      <c r="U264" t="str">
        <f>IF(J264="Nein","",IF($H264="","",'3a. Bewertung der Leistungen'!V274))</f>
        <v/>
      </c>
      <c r="V264" t="str">
        <f>IF(J264="Nein","",IF($H264="","",'3a. Bewertung der Leistungen'!X274))</f>
        <v/>
      </c>
      <c r="W264" t="str">
        <f>IF($H264="","",'3a. Bewertung der Leistungen'!Z274)</f>
        <v/>
      </c>
      <c r="Y264" t="str">
        <f>IF('3b. Individualkosten'!L270="","",'3b. Individualkosten'!L270)</f>
        <v/>
      </c>
      <c r="Z264" s="32" t="str">
        <f>IF('3b. Individualkosten'!M270="","",'3b. Individualkosten'!M270)</f>
        <v/>
      </c>
      <c r="AA264" s="33" t="str">
        <f>IF('3b. Individualkosten'!N270="","",'3b. Individualkosten'!N270)</f>
        <v/>
      </c>
      <c r="AB264" s="33" t="str">
        <f>IF('3b. Individualkosten'!O270="","",'3b. Individualkosten'!O270)</f>
        <v/>
      </c>
      <c r="AC264" s="32">
        <f>IF('3b. Individualkosten'!P270="","",'3b. Individualkosten'!P270)</f>
        <v>0</v>
      </c>
      <c r="AD264" s="32">
        <f>IF('3b. Individualkosten'!Q270="","",'3b. Individualkosten'!Q270)</f>
        <v>0</v>
      </c>
      <c r="AE264" s="32" t="str">
        <f>IF('3b. Individualkosten'!R270="","",'3b. Individualkosten'!R270)</f>
        <v/>
      </c>
      <c r="AF264" s="32">
        <f>IF('3b. Individualkosten'!S270="","",'3b. Individualkosten'!S270)</f>
        <v>0</v>
      </c>
      <c r="AG264" s="32" t="str">
        <f>IF('3b. Individualkosten'!T270="","",'3b. Individualkosten'!T270)</f>
        <v/>
      </c>
      <c r="AH264" s="32">
        <f>IF('3b. Individualkosten'!U270="","",'3b. Individualkosten'!U270)</f>
        <v>0</v>
      </c>
      <c r="AI264" s="32" t="str">
        <f>IF('3b. Individualkosten'!V270="","",'3b. Individualkosten'!V270)</f>
        <v/>
      </c>
      <c r="AJ264" s="32">
        <f>IF('3b. Individualkosten'!W270="","",'3b. Individualkosten'!W270)</f>
        <v>0</v>
      </c>
      <c r="AK264" s="32">
        <f>IF('3b. Individualkosten'!X270="","",'3b. Individualkosten'!X270)</f>
        <v>0</v>
      </c>
      <c r="AL264" s="32" t="str">
        <f>IF('3b. Individualkosten'!Y270="","",'3b. Individualkosten'!Y270)</f>
        <v/>
      </c>
      <c r="AM264" s="32" t="str">
        <f>IF('3b. Individualkosten'!Z270="","",'3b. Individualkosten'!Z270)</f>
        <v/>
      </c>
      <c r="AN264" s="32" t="str">
        <f>IF('3b. Individualkosten'!AB270="","",'3b. Individualkosten'!AB270)</f>
        <v/>
      </c>
      <c r="AP264" s="34" t="str">
        <f>IF('4.2 Mitnutzungsquote'!K271="","",'4.2 Mitnutzungsquote'!M271)</f>
        <v/>
      </c>
      <c r="AQ264" s="34" t="str">
        <f>IF('4.2 Mitnutzungsquote'!$K271="","",'4.2 Mitnutzungsquote'!N271)</f>
        <v/>
      </c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X264" t="str">
        <f>IF('5. Bündelung zu Paketen'!$H290="","",IF('5. Bündelung zu Paketen'!$E$9="Nein","Ohne Paket",'5. Bündelung zu Paketen'!M290))</f>
        <v/>
      </c>
      <c r="BY264" t="str">
        <f>IF('5. Bündelung zu Paketen'!$H290="","",'5. Bündelung zu Paketen'!N290)</f>
        <v/>
      </c>
      <c r="BZ264" t="str">
        <f>IF('5. Bündelung zu Paketen'!P290="","",'5. Bündelung zu Paketen'!P290)</f>
        <v/>
      </c>
      <c r="CB264" s="34" t="str">
        <f t="shared" ref="CB264:CB307" si="8">IF(Z264="","",IF(Z264=0,0,Z264/SUMIFS($Z$8:$Z$307,$BX$8:$BX$307,BX264,$BY$8:$BY$307,"Korrekt zugeordnet")))</f>
        <v/>
      </c>
      <c r="CC264" s="38" t="str">
        <f t="shared" si="7"/>
        <v/>
      </c>
    </row>
    <row r="265" spans="1:81" x14ac:dyDescent="0.3">
      <c r="A265">
        <v>258</v>
      </c>
      <c r="B265" t="str">
        <f>IF('2. Erfassung der Leistungen'!B269="","",'2. Erfassung der Leistungen'!B269)</f>
        <v/>
      </c>
      <c r="C265" t="str">
        <f>IF('2. Erfassung der Leistungen'!C269="","",'2. Erfassung der Leistungen'!C269)</f>
        <v/>
      </c>
      <c r="D265" t="str">
        <f>IF('2. Erfassung der Leistungen'!E269="","",'2. Erfassung der Leistungen'!E269)</f>
        <v/>
      </c>
      <c r="E265" t="str">
        <f>IF('2. Erfassung der Leistungen'!F269="","",'2. Erfassung der Leistungen'!F269)</f>
        <v/>
      </c>
      <c r="F265" t="str">
        <f>IF('2. Erfassung der Leistungen'!G269="","",'2. Erfassung der Leistungen'!G269)</f>
        <v/>
      </c>
      <c r="G265" t="str">
        <f>IF('2. Erfassung der Leistungen'!H269="","",'2. Erfassung der Leistungen'!H269)</f>
        <v/>
      </c>
      <c r="H265" t="str">
        <f>IF(D265="","",IF('2. Erfassung der Leistungen'!I269="","",'2. Erfassung der Leistungen'!I269))</f>
        <v/>
      </c>
      <c r="J265" t="str">
        <f>IF($H265="","",'3a. Bewertung der Leistungen'!J275)</f>
        <v/>
      </c>
      <c r="K265" t="str">
        <f>IF(J265="Nein","",IF($H265="","",'3a. Bewertung der Leistungen'!L275))</f>
        <v/>
      </c>
      <c r="L265" t="str">
        <f>IF(J265="Nein","",IF($H265="","",'3a. Bewertung der Leistungen'!M275))</f>
        <v/>
      </c>
      <c r="M265" t="str">
        <f>IF(J265="Nein","",IF($H265="","",'3a. Bewertung der Leistungen'!N275))</f>
        <v/>
      </c>
      <c r="N265" t="str">
        <f>IF(J265="Nein","",IF($H265="","",'3a. Bewertung der Leistungen'!O275))</f>
        <v/>
      </c>
      <c r="O265" t="str">
        <f>IF(J265="Nein","",IF($H265="","",'3a. Bewertung der Leistungen'!P275))</f>
        <v/>
      </c>
      <c r="P265" t="str">
        <f>IF(J265="Nein","",IF($H265="","",'3a. Bewertung der Leistungen'!Q275))</f>
        <v/>
      </c>
      <c r="Q265" t="str">
        <f>IF(J265="Nein","",IF($H265="","",'3a. Bewertung der Leistungen'!R275))</f>
        <v/>
      </c>
      <c r="R265" t="str">
        <f>IF(J265="Nein","",IF($H265="","",'3a. Bewertung der Leistungen'!S275))</f>
        <v/>
      </c>
      <c r="S265" t="str">
        <f>IF(J265="Nein","",IF($H265="","",'3a. Bewertung der Leistungen'!T275))</f>
        <v/>
      </c>
      <c r="T265" t="str">
        <f>IF(J265="Nein","",IF($H265="","",'3a. Bewertung der Leistungen'!U275))</f>
        <v/>
      </c>
      <c r="U265" t="str">
        <f>IF(J265="Nein","",IF($H265="","",'3a. Bewertung der Leistungen'!V275))</f>
        <v/>
      </c>
      <c r="V265" t="str">
        <f>IF(J265="Nein","",IF($H265="","",'3a. Bewertung der Leistungen'!X275))</f>
        <v/>
      </c>
      <c r="W265" t="str">
        <f>IF($H265="","",'3a. Bewertung der Leistungen'!Z275)</f>
        <v/>
      </c>
      <c r="Y265" t="str">
        <f>IF('3b. Individualkosten'!L271="","",'3b. Individualkosten'!L271)</f>
        <v/>
      </c>
      <c r="Z265" s="32" t="str">
        <f>IF('3b. Individualkosten'!M271="","",'3b. Individualkosten'!M271)</f>
        <v/>
      </c>
      <c r="AA265" s="33" t="str">
        <f>IF('3b. Individualkosten'!N271="","",'3b. Individualkosten'!N271)</f>
        <v/>
      </c>
      <c r="AB265" s="33" t="str">
        <f>IF('3b. Individualkosten'!O271="","",'3b. Individualkosten'!O271)</f>
        <v/>
      </c>
      <c r="AC265" s="32">
        <f>IF('3b. Individualkosten'!P271="","",'3b. Individualkosten'!P271)</f>
        <v>0</v>
      </c>
      <c r="AD265" s="32">
        <f>IF('3b. Individualkosten'!Q271="","",'3b. Individualkosten'!Q271)</f>
        <v>0</v>
      </c>
      <c r="AE265" s="32" t="str">
        <f>IF('3b. Individualkosten'!R271="","",'3b. Individualkosten'!R271)</f>
        <v/>
      </c>
      <c r="AF265" s="32">
        <f>IF('3b. Individualkosten'!S271="","",'3b. Individualkosten'!S271)</f>
        <v>0</v>
      </c>
      <c r="AG265" s="32" t="str">
        <f>IF('3b. Individualkosten'!T271="","",'3b. Individualkosten'!T271)</f>
        <v/>
      </c>
      <c r="AH265" s="32">
        <f>IF('3b. Individualkosten'!U271="","",'3b. Individualkosten'!U271)</f>
        <v>0</v>
      </c>
      <c r="AI265" s="32" t="str">
        <f>IF('3b. Individualkosten'!V271="","",'3b. Individualkosten'!V271)</f>
        <v/>
      </c>
      <c r="AJ265" s="32">
        <f>IF('3b. Individualkosten'!W271="","",'3b. Individualkosten'!W271)</f>
        <v>0</v>
      </c>
      <c r="AK265" s="32">
        <f>IF('3b. Individualkosten'!X271="","",'3b. Individualkosten'!X271)</f>
        <v>0</v>
      </c>
      <c r="AL265" s="32" t="str">
        <f>IF('3b. Individualkosten'!Y271="","",'3b. Individualkosten'!Y271)</f>
        <v/>
      </c>
      <c r="AM265" s="32" t="str">
        <f>IF('3b. Individualkosten'!Z271="","",'3b. Individualkosten'!Z271)</f>
        <v/>
      </c>
      <c r="AN265" s="32" t="str">
        <f>IF('3b. Individualkosten'!AB271="","",'3b. Individualkosten'!AB271)</f>
        <v/>
      </c>
      <c r="AP265" s="34" t="str">
        <f>IF('4.2 Mitnutzungsquote'!K272="","",'4.2 Mitnutzungsquote'!M272)</f>
        <v/>
      </c>
      <c r="AQ265" s="34" t="str">
        <f>IF('4.2 Mitnutzungsquote'!$K272="","",'4.2 Mitnutzungsquote'!N272)</f>
        <v/>
      </c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X265" t="str">
        <f>IF('5. Bündelung zu Paketen'!$H291="","",IF('5. Bündelung zu Paketen'!$E$9="Nein","Ohne Paket",'5. Bündelung zu Paketen'!M291))</f>
        <v/>
      </c>
      <c r="BY265" t="str">
        <f>IF('5. Bündelung zu Paketen'!$H291="","",'5. Bündelung zu Paketen'!N291)</f>
        <v/>
      </c>
      <c r="BZ265" t="str">
        <f>IF('5. Bündelung zu Paketen'!P291="","",'5. Bündelung zu Paketen'!P291)</f>
        <v/>
      </c>
      <c r="CB265" s="34" t="str">
        <f t="shared" si="8"/>
        <v/>
      </c>
      <c r="CC265" s="38" t="str">
        <f t="shared" ref="CC265:CC307" si="9">IF(CB265="","",CB265*AQ265)</f>
        <v/>
      </c>
    </row>
    <row r="266" spans="1:81" x14ac:dyDescent="0.3">
      <c r="A266">
        <v>259</v>
      </c>
      <c r="B266" t="str">
        <f>IF('2. Erfassung der Leistungen'!B270="","",'2. Erfassung der Leistungen'!B270)</f>
        <v/>
      </c>
      <c r="C266" t="str">
        <f>IF('2. Erfassung der Leistungen'!C270="","",'2. Erfassung der Leistungen'!C270)</f>
        <v/>
      </c>
      <c r="D266" t="str">
        <f>IF('2. Erfassung der Leistungen'!E270="","",'2. Erfassung der Leistungen'!E270)</f>
        <v/>
      </c>
      <c r="E266" t="str">
        <f>IF('2. Erfassung der Leistungen'!F270="","",'2. Erfassung der Leistungen'!F270)</f>
        <v/>
      </c>
      <c r="F266" t="str">
        <f>IF('2. Erfassung der Leistungen'!G270="","",'2. Erfassung der Leistungen'!G270)</f>
        <v/>
      </c>
      <c r="G266" t="str">
        <f>IF('2. Erfassung der Leistungen'!H270="","",'2. Erfassung der Leistungen'!H270)</f>
        <v/>
      </c>
      <c r="H266" t="str">
        <f>IF(D266="","",IF('2. Erfassung der Leistungen'!I270="","",'2. Erfassung der Leistungen'!I270))</f>
        <v/>
      </c>
      <c r="J266" t="str">
        <f>IF($H266="","",'3a. Bewertung der Leistungen'!J276)</f>
        <v/>
      </c>
      <c r="K266" t="str">
        <f>IF(J266="Nein","",IF($H266="","",'3a. Bewertung der Leistungen'!L276))</f>
        <v/>
      </c>
      <c r="L266" t="str">
        <f>IF(J266="Nein","",IF($H266="","",'3a. Bewertung der Leistungen'!M276))</f>
        <v/>
      </c>
      <c r="M266" t="str">
        <f>IF(J266="Nein","",IF($H266="","",'3a. Bewertung der Leistungen'!N276))</f>
        <v/>
      </c>
      <c r="N266" t="str">
        <f>IF(J266="Nein","",IF($H266="","",'3a. Bewertung der Leistungen'!O276))</f>
        <v/>
      </c>
      <c r="O266" t="str">
        <f>IF(J266="Nein","",IF($H266="","",'3a. Bewertung der Leistungen'!P276))</f>
        <v/>
      </c>
      <c r="P266" t="str">
        <f>IF(J266="Nein","",IF($H266="","",'3a. Bewertung der Leistungen'!Q276))</f>
        <v/>
      </c>
      <c r="Q266" t="str">
        <f>IF(J266="Nein","",IF($H266="","",'3a. Bewertung der Leistungen'!R276))</f>
        <v/>
      </c>
      <c r="R266" t="str">
        <f>IF(J266="Nein","",IF($H266="","",'3a. Bewertung der Leistungen'!S276))</f>
        <v/>
      </c>
      <c r="S266" t="str">
        <f>IF(J266="Nein","",IF($H266="","",'3a. Bewertung der Leistungen'!T276))</f>
        <v/>
      </c>
      <c r="T266" t="str">
        <f>IF(J266="Nein","",IF($H266="","",'3a. Bewertung der Leistungen'!U276))</f>
        <v/>
      </c>
      <c r="U266" t="str">
        <f>IF(J266="Nein","",IF($H266="","",'3a. Bewertung der Leistungen'!V276))</f>
        <v/>
      </c>
      <c r="V266" t="str">
        <f>IF(J266="Nein","",IF($H266="","",'3a. Bewertung der Leistungen'!X276))</f>
        <v/>
      </c>
      <c r="W266" t="str">
        <f>IF($H266="","",'3a. Bewertung der Leistungen'!Z276)</f>
        <v/>
      </c>
      <c r="Y266" t="str">
        <f>IF('3b. Individualkosten'!L272="","",'3b. Individualkosten'!L272)</f>
        <v/>
      </c>
      <c r="Z266" s="32" t="str">
        <f>IF('3b. Individualkosten'!M272="","",'3b. Individualkosten'!M272)</f>
        <v/>
      </c>
      <c r="AA266" s="33" t="str">
        <f>IF('3b. Individualkosten'!N272="","",'3b. Individualkosten'!N272)</f>
        <v/>
      </c>
      <c r="AB266" s="33" t="str">
        <f>IF('3b. Individualkosten'!O272="","",'3b. Individualkosten'!O272)</f>
        <v/>
      </c>
      <c r="AC266" s="32">
        <f>IF('3b. Individualkosten'!P272="","",'3b. Individualkosten'!P272)</f>
        <v>0</v>
      </c>
      <c r="AD266" s="32">
        <f>IF('3b. Individualkosten'!Q272="","",'3b. Individualkosten'!Q272)</f>
        <v>0</v>
      </c>
      <c r="AE266" s="32" t="str">
        <f>IF('3b. Individualkosten'!R272="","",'3b. Individualkosten'!R272)</f>
        <v/>
      </c>
      <c r="AF266" s="32">
        <f>IF('3b. Individualkosten'!S272="","",'3b. Individualkosten'!S272)</f>
        <v>0</v>
      </c>
      <c r="AG266" s="32" t="str">
        <f>IF('3b. Individualkosten'!T272="","",'3b. Individualkosten'!T272)</f>
        <v/>
      </c>
      <c r="AH266" s="32">
        <f>IF('3b. Individualkosten'!U272="","",'3b. Individualkosten'!U272)</f>
        <v>0</v>
      </c>
      <c r="AI266" s="32" t="str">
        <f>IF('3b. Individualkosten'!V272="","",'3b. Individualkosten'!V272)</f>
        <v/>
      </c>
      <c r="AJ266" s="32">
        <f>IF('3b. Individualkosten'!W272="","",'3b. Individualkosten'!W272)</f>
        <v>0</v>
      </c>
      <c r="AK266" s="32">
        <f>IF('3b. Individualkosten'!X272="","",'3b. Individualkosten'!X272)</f>
        <v>0</v>
      </c>
      <c r="AL266" s="32" t="str">
        <f>IF('3b. Individualkosten'!Y272="","",'3b. Individualkosten'!Y272)</f>
        <v/>
      </c>
      <c r="AM266" s="32" t="str">
        <f>IF('3b. Individualkosten'!Z272="","",'3b. Individualkosten'!Z272)</f>
        <v/>
      </c>
      <c r="AN266" s="32" t="str">
        <f>IF('3b. Individualkosten'!AB272="","",'3b. Individualkosten'!AB272)</f>
        <v/>
      </c>
      <c r="AP266" s="34" t="str">
        <f>IF('4.2 Mitnutzungsquote'!K273="","",'4.2 Mitnutzungsquote'!M273)</f>
        <v/>
      </c>
      <c r="AQ266" s="34" t="str">
        <f>IF('4.2 Mitnutzungsquote'!$K273="","",'4.2 Mitnutzungsquote'!N273)</f>
        <v/>
      </c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X266" t="str">
        <f>IF('5. Bündelung zu Paketen'!$H292="","",IF('5. Bündelung zu Paketen'!$E$9="Nein","Ohne Paket",'5. Bündelung zu Paketen'!M292))</f>
        <v/>
      </c>
      <c r="BY266" t="str">
        <f>IF('5. Bündelung zu Paketen'!$H292="","",'5. Bündelung zu Paketen'!N292)</f>
        <v/>
      </c>
      <c r="BZ266" t="str">
        <f>IF('5. Bündelung zu Paketen'!P292="","",'5. Bündelung zu Paketen'!P292)</f>
        <v/>
      </c>
      <c r="CB266" s="34" t="str">
        <f t="shared" si="8"/>
        <v/>
      </c>
      <c r="CC266" s="38" t="str">
        <f t="shared" si="9"/>
        <v/>
      </c>
    </row>
    <row r="267" spans="1:81" x14ac:dyDescent="0.3">
      <c r="A267">
        <v>260</v>
      </c>
      <c r="B267" t="str">
        <f>IF('2. Erfassung der Leistungen'!B271="","",'2. Erfassung der Leistungen'!B271)</f>
        <v/>
      </c>
      <c r="C267" t="str">
        <f>IF('2. Erfassung der Leistungen'!C271="","",'2. Erfassung der Leistungen'!C271)</f>
        <v/>
      </c>
      <c r="D267" t="str">
        <f>IF('2. Erfassung der Leistungen'!E271="","",'2. Erfassung der Leistungen'!E271)</f>
        <v/>
      </c>
      <c r="E267" t="str">
        <f>IF('2. Erfassung der Leistungen'!F271="","",'2. Erfassung der Leistungen'!F271)</f>
        <v/>
      </c>
      <c r="F267" t="str">
        <f>IF('2. Erfassung der Leistungen'!G271="","",'2. Erfassung der Leistungen'!G271)</f>
        <v/>
      </c>
      <c r="G267" t="str">
        <f>IF('2. Erfassung der Leistungen'!H271="","",'2. Erfassung der Leistungen'!H271)</f>
        <v/>
      </c>
      <c r="H267" t="str">
        <f>IF(D267="","",IF('2. Erfassung der Leistungen'!I271="","",'2. Erfassung der Leistungen'!I271))</f>
        <v/>
      </c>
      <c r="J267" t="str">
        <f>IF($H267="","",'3a. Bewertung der Leistungen'!J277)</f>
        <v/>
      </c>
      <c r="K267" t="str">
        <f>IF(J267="Nein","",IF($H267="","",'3a. Bewertung der Leistungen'!L277))</f>
        <v/>
      </c>
      <c r="L267" t="str">
        <f>IF(J267="Nein","",IF($H267="","",'3a. Bewertung der Leistungen'!M277))</f>
        <v/>
      </c>
      <c r="M267" t="str">
        <f>IF(J267="Nein","",IF($H267="","",'3a. Bewertung der Leistungen'!N277))</f>
        <v/>
      </c>
      <c r="N267" t="str">
        <f>IF(J267="Nein","",IF($H267="","",'3a. Bewertung der Leistungen'!O277))</f>
        <v/>
      </c>
      <c r="O267" t="str">
        <f>IF(J267="Nein","",IF($H267="","",'3a. Bewertung der Leistungen'!P277))</f>
        <v/>
      </c>
      <c r="P267" t="str">
        <f>IF(J267="Nein","",IF($H267="","",'3a. Bewertung der Leistungen'!Q277))</f>
        <v/>
      </c>
      <c r="Q267" t="str">
        <f>IF(J267="Nein","",IF($H267="","",'3a. Bewertung der Leistungen'!R277))</f>
        <v/>
      </c>
      <c r="R267" t="str">
        <f>IF(J267="Nein","",IF($H267="","",'3a. Bewertung der Leistungen'!S277))</f>
        <v/>
      </c>
      <c r="S267" t="str">
        <f>IF(J267="Nein","",IF($H267="","",'3a. Bewertung der Leistungen'!T277))</f>
        <v/>
      </c>
      <c r="T267" t="str">
        <f>IF(J267="Nein","",IF($H267="","",'3a. Bewertung der Leistungen'!U277))</f>
        <v/>
      </c>
      <c r="U267" t="str">
        <f>IF(J267="Nein","",IF($H267="","",'3a. Bewertung der Leistungen'!V277))</f>
        <v/>
      </c>
      <c r="V267" t="str">
        <f>IF(J267="Nein","",IF($H267="","",'3a. Bewertung der Leistungen'!X277))</f>
        <v/>
      </c>
      <c r="W267" t="str">
        <f>IF($H267="","",'3a. Bewertung der Leistungen'!Z277)</f>
        <v/>
      </c>
      <c r="Y267" t="str">
        <f>IF('3b. Individualkosten'!L273="","",'3b. Individualkosten'!L273)</f>
        <v/>
      </c>
      <c r="Z267" s="32" t="str">
        <f>IF('3b. Individualkosten'!M273="","",'3b. Individualkosten'!M273)</f>
        <v/>
      </c>
      <c r="AA267" s="33" t="str">
        <f>IF('3b. Individualkosten'!N273="","",'3b. Individualkosten'!N273)</f>
        <v/>
      </c>
      <c r="AB267" s="33" t="str">
        <f>IF('3b. Individualkosten'!O273="","",'3b. Individualkosten'!O273)</f>
        <v/>
      </c>
      <c r="AC267" s="32">
        <f>IF('3b. Individualkosten'!P273="","",'3b. Individualkosten'!P273)</f>
        <v>0</v>
      </c>
      <c r="AD267" s="32">
        <f>IF('3b. Individualkosten'!Q273="","",'3b. Individualkosten'!Q273)</f>
        <v>0</v>
      </c>
      <c r="AE267" s="32" t="str">
        <f>IF('3b. Individualkosten'!R273="","",'3b. Individualkosten'!R273)</f>
        <v/>
      </c>
      <c r="AF267" s="32">
        <f>IF('3b. Individualkosten'!S273="","",'3b. Individualkosten'!S273)</f>
        <v>0</v>
      </c>
      <c r="AG267" s="32" t="str">
        <f>IF('3b. Individualkosten'!T273="","",'3b. Individualkosten'!T273)</f>
        <v/>
      </c>
      <c r="AH267" s="32">
        <f>IF('3b. Individualkosten'!U273="","",'3b. Individualkosten'!U273)</f>
        <v>0</v>
      </c>
      <c r="AI267" s="32" t="str">
        <f>IF('3b. Individualkosten'!V273="","",'3b. Individualkosten'!V273)</f>
        <v/>
      </c>
      <c r="AJ267" s="32">
        <f>IF('3b. Individualkosten'!W273="","",'3b. Individualkosten'!W273)</f>
        <v>0</v>
      </c>
      <c r="AK267" s="32">
        <f>IF('3b. Individualkosten'!X273="","",'3b. Individualkosten'!X273)</f>
        <v>0</v>
      </c>
      <c r="AL267" s="32" t="str">
        <f>IF('3b. Individualkosten'!Y273="","",'3b. Individualkosten'!Y273)</f>
        <v/>
      </c>
      <c r="AM267" s="32" t="str">
        <f>IF('3b. Individualkosten'!Z273="","",'3b. Individualkosten'!Z273)</f>
        <v/>
      </c>
      <c r="AN267" s="32" t="str">
        <f>IF('3b. Individualkosten'!AB273="","",'3b. Individualkosten'!AB273)</f>
        <v/>
      </c>
      <c r="AP267" s="34" t="str">
        <f>IF('4.2 Mitnutzungsquote'!K274="","",'4.2 Mitnutzungsquote'!M274)</f>
        <v/>
      </c>
      <c r="AQ267" s="34" t="str">
        <f>IF('4.2 Mitnutzungsquote'!$K274="","",'4.2 Mitnutzungsquote'!N274)</f>
        <v/>
      </c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X267" t="str">
        <f>IF('5. Bündelung zu Paketen'!$H293="","",IF('5. Bündelung zu Paketen'!$E$9="Nein","Ohne Paket",'5. Bündelung zu Paketen'!M293))</f>
        <v/>
      </c>
      <c r="BY267" t="str">
        <f>IF('5. Bündelung zu Paketen'!$H293="","",'5. Bündelung zu Paketen'!N293)</f>
        <v/>
      </c>
      <c r="BZ267" t="str">
        <f>IF('5. Bündelung zu Paketen'!P293="","",'5. Bündelung zu Paketen'!P293)</f>
        <v/>
      </c>
      <c r="CB267" s="34" t="str">
        <f t="shared" si="8"/>
        <v/>
      </c>
      <c r="CC267" s="38" t="str">
        <f t="shared" si="9"/>
        <v/>
      </c>
    </row>
    <row r="268" spans="1:81" x14ac:dyDescent="0.3">
      <c r="A268">
        <v>261</v>
      </c>
      <c r="B268" t="str">
        <f>IF('2. Erfassung der Leistungen'!B272="","",'2. Erfassung der Leistungen'!B272)</f>
        <v/>
      </c>
      <c r="C268" t="str">
        <f>IF('2. Erfassung der Leistungen'!C272="","",'2. Erfassung der Leistungen'!C272)</f>
        <v/>
      </c>
      <c r="D268" t="str">
        <f>IF('2. Erfassung der Leistungen'!E272="","",'2. Erfassung der Leistungen'!E272)</f>
        <v/>
      </c>
      <c r="E268" t="str">
        <f>IF('2. Erfassung der Leistungen'!F272="","",'2. Erfassung der Leistungen'!F272)</f>
        <v/>
      </c>
      <c r="F268" t="str">
        <f>IF('2. Erfassung der Leistungen'!G272="","",'2. Erfassung der Leistungen'!G272)</f>
        <v/>
      </c>
      <c r="G268" t="str">
        <f>IF('2. Erfassung der Leistungen'!H272="","",'2. Erfassung der Leistungen'!H272)</f>
        <v/>
      </c>
      <c r="H268" t="str">
        <f>IF(D268="","",IF('2. Erfassung der Leistungen'!I272="","",'2. Erfassung der Leistungen'!I272))</f>
        <v/>
      </c>
      <c r="J268" t="str">
        <f>IF($H268="","",'3a. Bewertung der Leistungen'!J278)</f>
        <v/>
      </c>
      <c r="K268" t="str">
        <f>IF(J268="Nein","",IF($H268="","",'3a. Bewertung der Leistungen'!L278))</f>
        <v/>
      </c>
      <c r="L268" t="str">
        <f>IF(J268="Nein","",IF($H268="","",'3a. Bewertung der Leistungen'!M278))</f>
        <v/>
      </c>
      <c r="M268" t="str">
        <f>IF(J268="Nein","",IF($H268="","",'3a. Bewertung der Leistungen'!N278))</f>
        <v/>
      </c>
      <c r="N268" t="str">
        <f>IF(J268="Nein","",IF($H268="","",'3a. Bewertung der Leistungen'!O278))</f>
        <v/>
      </c>
      <c r="O268" t="str">
        <f>IF(J268="Nein","",IF($H268="","",'3a. Bewertung der Leistungen'!P278))</f>
        <v/>
      </c>
      <c r="P268" t="str">
        <f>IF(J268="Nein","",IF($H268="","",'3a. Bewertung der Leistungen'!Q278))</f>
        <v/>
      </c>
      <c r="Q268" t="str">
        <f>IF(J268="Nein","",IF($H268="","",'3a. Bewertung der Leistungen'!R278))</f>
        <v/>
      </c>
      <c r="R268" t="str">
        <f>IF(J268="Nein","",IF($H268="","",'3a. Bewertung der Leistungen'!S278))</f>
        <v/>
      </c>
      <c r="S268" t="str">
        <f>IF(J268="Nein","",IF($H268="","",'3a. Bewertung der Leistungen'!T278))</f>
        <v/>
      </c>
      <c r="T268" t="str">
        <f>IF(J268="Nein","",IF($H268="","",'3a. Bewertung der Leistungen'!U278))</f>
        <v/>
      </c>
      <c r="U268" t="str">
        <f>IF(J268="Nein","",IF($H268="","",'3a. Bewertung der Leistungen'!V278))</f>
        <v/>
      </c>
      <c r="V268" t="str">
        <f>IF(J268="Nein","",IF($H268="","",'3a. Bewertung der Leistungen'!X278))</f>
        <v/>
      </c>
      <c r="W268" t="str">
        <f>IF($H268="","",'3a. Bewertung der Leistungen'!Z278)</f>
        <v/>
      </c>
      <c r="Y268" t="str">
        <f>IF('3b. Individualkosten'!L274="","",'3b. Individualkosten'!L274)</f>
        <v/>
      </c>
      <c r="Z268" s="32" t="str">
        <f>IF('3b. Individualkosten'!M274="","",'3b. Individualkosten'!M274)</f>
        <v/>
      </c>
      <c r="AA268" s="33" t="str">
        <f>IF('3b. Individualkosten'!N274="","",'3b. Individualkosten'!N274)</f>
        <v/>
      </c>
      <c r="AB268" s="33" t="str">
        <f>IF('3b. Individualkosten'!O274="","",'3b. Individualkosten'!O274)</f>
        <v/>
      </c>
      <c r="AC268" s="32">
        <f>IF('3b. Individualkosten'!P274="","",'3b. Individualkosten'!P274)</f>
        <v>0</v>
      </c>
      <c r="AD268" s="32">
        <f>IF('3b. Individualkosten'!Q274="","",'3b. Individualkosten'!Q274)</f>
        <v>0</v>
      </c>
      <c r="AE268" s="32" t="str">
        <f>IF('3b. Individualkosten'!R274="","",'3b. Individualkosten'!R274)</f>
        <v/>
      </c>
      <c r="AF268" s="32">
        <f>IF('3b. Individualkosten'!S274="","",'3b. Individualkosten'!S274)</f>
        <v>0</v>
      </c>
      <c r="AG268" s="32" t="str">
        <f>IF('3b. Individualkosten'!T274="","",'3b. Individualkosten'!T274)</f>
        <v/>
      </c>
      <c r="AH268" s="32">
        <f>IF('3b. Individualkosten'!U274="","",'3b. Individualkosten'!U274)</f>
        <v>0</v>
      </c>
      <c r="AI268" s="32" t="str">
        <f>IF('3b. Individualkosten'!V274="","",'3b. Individualkosten'!V274)</f>
        <v/>
      </c>
      <c r="AJ268" s="32">
        <f>IF('3b. Individualkosten'!W274="","",'3b. Individualkosten'!W274)</f>
        <v>0</v>
      </c>
      <c r="AK268" s="32">
        <f>IF('3b. Individualkosten'!X274="","",'3b. Individualkosten'!X274)</f>
        <v>0</v>
      </c>
      <c r="AL268" s="32" t="str">
        <f>IF('3b. Individualkosten'!Y274="","",'3b. Individualkosten'!Y274)</f>
        <v/>
      </c>
      <c r="AM268" s="32" t="str">
        <f>IF('3b. Individualkosten'!Z274="","",'3b. Individualkosten'!Z274)</f>
        <v/>
      </c>
      <c r="AN268" s="32" t="str">
        <f>IF('3b. Individualkosten'!AB274="","",'3b. Individualkosten'!AB274)</f>
        <v/>
      </c>
      <c r="AP268" s="34" t="str">
        <f>IF('4.2 Mitnutzungsquote'!K275="","",'4.2 Mitnutzungsquote'!M275)</f>
        <v/>
      </c>
      <c r="AQ268" s="34" t="str">
        <f>IF('4.2 Mitnutzungsquote'!$K275="","",'4.2 Mitnutzungsquote'!N275)</f>
        <v/>
      </c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X268" t="str">
        <f>IF('5. Bündelung zu Paketen'!$H294="","",IF('5. Bündelung zu Paketen'!$E$9="Nein","Ohne Paket",'5. Bündelung zu Paketen'!M294))</f>
        <v/>
      </c>
      <c r="BY268" t="str">
        <f>IF('5. Bündelung zu Paketen'!$H294="","",'5. Bündelung zu Paketen'!N294)</f>
        <v/>
      </c>
      <c r="BZ268" t="str">
        <f>IF('5. Bündelung zu Paketen'!P294="","",'5. Bündelung zu Paketen'!P294)</f>
        <v/>
      </c>
      <c r="CB268" s="34" t="str">
        <f t="shared" si="8"/>
        <v/>
      </c>
      <c r="CC268" s="38" t="str">
        <f t="shared" si="9"/>
        <v/>
      </c>
    </row>
    <row r="269" spans="1:81" x14ac:dyDescent="0.3">
      <c r="A269">
        <v>262</v>
      </c>
      <c r="B269" t="str">
        <f>IF('2. Erfassung der Leistungen'!B273="","",'2. Erfassung der Leistungen'!B273)</f>
        <v/>
      </c>
      <c r="C269" t="str">
        <f>IF('2. Erfassung der Leistungen'!C273="","",'2. Erfassung der Leistungen'!C273)</f>
        <v/>
      </c>
      <c r="D269" t="str">
        <f>IF('2. Erfassung der Leistungen'!E273="","",'2. Erfassung der Leistungen'!E273)</f>
        <v/>
      </c>
      <c r="E269" t="str">
        <f>IF('2. Erfassung der Leistungen'!F273="","",'2. Erfassung der Leistungen'!F273)</f>
        <v/>
      </c>
      <c r="F269" t="str">
        <f>IF('2. Erfassung der Leistungen'!G273="","",'2. Erfassung der Leistungen'!G273)</f>
        <v/>
      </c>
      <c r="G269" t="str">
        <f>IF('2. Erfassung der Leistungen'!H273="","",'2. Erfassung der Leistungen'!H273)</f>
        <v/>
      </c>
      <c r="H269" t="str">
        <f>IF(D269="","",IF('2. Erfassung der Leistungen'!I273="","",'2. Erfassung der Leistungen'!I273))</f>
        <v/>
      </c>
      <c r="J269" t="str">
        <f>IF($H269="","",'3a. Bewertung der Leistungen'!J279)</f>
        <v/>
      </c>
      <c r="K269" t="str">
        <f>IF(J269="Nein","",IF($H269="","",'3a. Bewertung der Leistungen'!L279))</f>
        <v/>
      </c>
      <c r="L269" t="str">
        <f>IF(J269="Nein","",IF($H269="","",'3a. Bewertung der Leistungen'!M279))</f>
        <v/>
      </c>
      <c r="M269" t="str">
        <f>IF(J269="Nein","",IF($H269="","",'3a. Bewertung der Leistungen'!N279))</f>
        <v/>
      </c>
      <c r="N269" t="str">
        <f>IF(J269="Nein","",IF($H269="","",'3a. Bewertung der Leistungen'!O279))</f>
        <v/>
      </c>
      <c r="O269" t="str">
        <f>IF(J269="Nein","",IF($H269="","",'3a. Bewertung der Leistungen'!P279))</f>
        <v/>
      </c>
      <c r="P269" t="str">
        <f>IF(J269="Nein","",IF($H269="","",'3a. Bewertung der Leistungen'!Q279))</f>
        <v/>
      </c>
      <c r="Q269" t="str">
        <f>IF(J269="Nein","",IF($H269="","",'3a. Bewertung der Leistungen'!R279))</f>
        <v/>
      </c>
      <c r="R269" t="str">
        <f>IF(J269="Nein","",IF($H269="","",'3a. Bewertung der Leistungen'!S279))</f>
        <v/>
      </c>
      <c r="S269" t="str">
        <f>IF(J269="Nein","",IF($H269="","",'3a. Bewertung der Leistungen'!T279))</f>
        <v/>
      </c>
      <c r="T269" t="str">
        <f>IF(J269="Nein","",IF($H269="","",'3a. Bewertung der Leistungen'!U279))</f>
        <v/>
      </c>
      <c r="U269" t="str">
        <f>IF(J269="Nein","",IF($H269="","",'3a. Bewertung der Leistungen'!V279))</f>
        <v/>
      </c>
      <c r="V269" t="str">
        <f>IF(J269="Nein","",IF($H269="","",'3a. Bewertung der Leistungen'!X279))</f>
        <v/>
      </c>
      <c r="W269" t="str">
        <f>IF($H269="","",'3a. Bewertung der Leistungen'!Z279)</f>
        <v/>
      </c>
      <c r="Y269" t="str">
        <f>IF('3b. Individualkosten'!L275="","",'3b. Individualkosten'!L275)</f>
        <v/>
      </c>
      <c r="Z269" s="32" t="str">
        <f>IF('3b. Individualkosten'!M275="","",'3b. Individualkosten'!M275)</f>
        <v/>
      </c>
      <c r="AA269" s="33" t="str">
        <f>IF('3b. Individualkosten'!N275="","",'3b. Individualkosten'!N275)</f>
        <v/>
      </c>
      <c r="AB269" s="33" t="str">
        <f>IF('3b. Individualkosten'!O275="","",'3b. Individualkosten'!O275)</f>
        <v/>
      </c>
      <c r="AC269" s="32">
        <f>IF('3b. Individualkosten'!P275="","",'3b. Individualkosten'!P275)</f>
        <v>0</v>
      </c>
      <c r="AD269" s="32">
        <f>IF('3b. Individualkosten'!Q275="","",'3b. Individualkosten'!Q275)</f>
        <v>0</v>
      </c>
      <c r="AE269" s="32" t="str">
        <f>IF('3b. Individualkosten'!R275="","",'3b. Individualkosten'!R275)</f>
        <v/>
      </c>
      <c r="AF269" s="32">
        <f>IF('3b. Individualkosten'!S275="","",'3b. Individualkosten'!S275)</f>
        <v>0</v>
      </c>
      <c r="AG269" s="32" t="str">
        <f>IF('3b. Individualkosten'!T275="","",'3b. Individualkosten'!T275)</f>
        <v/>
      </c>
      <c r="AH269" s="32">
        <f>IF('3b. Individualkosten'!U275="","",'3b. Individualkosten'!U275)</f>
        <v>0</v>
      </c>
      <c r="AI269" s="32" t="str">
        <f>IF('3b. Individualkosten'!V275="","",'3b. Individualkosten'!V275)</f>
        <v/>
      </c>
      <c r="AJ269" s="32">
        <f>IF('3b. Individualkosten'!W275="","",'3b. Individualkosten'!W275)</f>
        <v>0</v>
      </c>
      <c r="AK269" s="32">
        <f>IF('3b. Individualkosten'!X275="","",'3b. Individualkosten'!X275)</f>
        <v>0</v>
      </c>
      <c r="AL269" s="32" t="str">
        <f>IF('3b. Individualkosten'!Y275="","",'3b. Individualkosten'!Y275)</f>
        <v/>
      </c>
      <c r="AM269" s="32" t="str">
        <f>IF('3b. Individualkosten'!Z275="","",'3b. Individualkosten'!Z275)</f>
        <v/>
      </c>
      <c r="AN269" s="32" t="str">
        <f>IF('3b. Individualkosten'!AB275="","",'3b. Individualkosten'!AB275)</f>
        <v/>
      </c>
      <c r="AP269" s="34" t="str">
        <f>IF('4.2 Mitnutzungsquote'!K276="","",'4.2 Mitnutzungsquote'!M276)</f>
        <v/>
      </c>
      <c r="AQ269" s="34" t="str">
        <f>IF('4.2 Mitnutzungsquote'!$K276="","",'4.2 Mitnutzungsquote'!N276)</f>
        <v/>
      </c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X269" t="str">
        <f>IF('5. Bündelung zu Paketen'!$H295="","",IF('5. Bündelung zu Paketen'!$E$9="Nein","Ohne Paket",'5. Bündelung zu Paketen'!M295))</f>
        <v/>
      </c>
      <c r="BY269" t="str">
        <f>IF('5. Bündelung zu Paketen'!$H295="","",'5. Bündelung zu Paketen'!N295)</f>
        <v/>
      </c>
      <c r="BZ269" t="str">
        <f>IF('5. Bündelung zu Paketen'!P295="","",'5. Bündelung zu Paketen'!P295)</f>
        <v/>
      </c>
      <c r="CB269" s="34" t="str">
        <f t="shared" si="8"/>
        <v/>
      </c>
      <c r="CC269" s="38" t="str">
        <f t="shared" si="9"/>
        <v/>
      </c>
    </row>
    <row r="270" spans="1:81" x14ac:dyDescent="0.3">
      <c r="A270">
        <v>263</v>
      </c>
      <c r="B270" t="str">
        <f>IF('2. Erfassung der Leistungen'!B274="","",'2. Erfassung der Leistungen'!B274)</f>
        <v/>
      </c>
      <c r="C270" t="str">
        <f>IF('2. Erfassung der Leistungen'!C274="","",'2. Erfassung der Leistungen'!C274)</f>
        <v/>
      </c>
      <c r="D270" t="str">
        <f>IF('2. Erfassung der Leistungen'!E274="","",'2. Erfassung der Leistungen'!E274)</f>
        <v/>
      </c>
      <c r="E270" t="str">
        <f>IF('2. Erfassung der Leistungen'!F274="","",'2. Erfassung der Leistungen'!F274)</f>
        <v/>
      </c>
      <c r="F270" t="str">
        <f>IF('2. Erfassung der Leistungen'!G274="","",'2. Erfassung der Leistungen'!G274)</f>
        <v/>
      </c>
      <c r="G270" t="str">
        <f>IF('2. Erfassung der Leistungen'!H274="","",'2. Erfassung der Leistungen'!H274)</f>
        <v/>
      </c>
      <c r="H270" t="str">
        <f>IF(D270="","",IF('2. Erfassung der Leistungen'!I274="","",'2. Erfassung der Leistungen'!I274))</f>
        <v/>
      </c>
      <c r="J270" t="str">
        <f>IF($H270="","",'3a. Bewertung der Leistungen'!J280)</f>
        <v/>
      </c>
      <c r="K270" t="str">
        <f>IF(J270="Nein","",IF($H270="","",'3a. Bewertung der Leistungen'!L280))</f>
        <v/>
      </c>
      <c r="L270" t="str">
        <f>IF(J270="Nein","",IF($H270="","",'3a. Bewertung der Leistungen'!M280))</f>
        <v/>
      </c>
      <c r="M270" t="str">
        <f>IF(J270="Nein","",IF($H270="","",'3a. Bewertung der Leistungen'!N280))</f>
        <v/>
      </c>
      <c r="N270" t="str">
        <f>IF(J270="Nein","",IF($H270="","",'3a. Bewertung der Leistungen'!O280))</f>
        <v/>
      </c>
      <c r="O270" t="str">
        <f>IF(J270="Nein","",IF($H270="","",'3a. Bewertung der Leistungen'!P280))</f>
        <v/>
      </c>
      <c r="P270" t="str">
        <f>IF(J270="Nein","",IF($H270="","",'3a. Bewertung der Leistungen'!Q280))</f>
        <v/>
      </c>
      <c r="Q270" t="str">
        <f>IF(J270="Nein","",IF($H270="","",'3a. Bewertung der Leistungen'!R280))</f>
        <v/>
      </c>
      <c r="R270" t="str">
        <f>IF(J270="Nein","",IF($H270="","",'3a. Bewertung der Leistungen'!S280))</f>
        <v/>
      </c>
      <c r="S270" t="str">
        <f>IF(J270="Nein","",IF($H270="","",'3a. Bewertung der Leistungen'!T280))</f>
        <v/>
      </c>
      <c r="T270" t="str">
        <f>IF(J270="Nein","",IF($H270="","",'3a. Bewertung der Leistungen'!U280))</f>
        <v/>
      </c>
      <c r="U270" t="str">
        <f>IF(J270="Nein","",IF($H270="","",'3a. Bewertung der Leistungen'!V280))</f>
        <v/>
      </c>
      <c r="V270" t="str">
        <f>IF(J270="Nein","",IF($H270="","",'3a. Bewertung der Leistungen'!X280))</f>
        <v/>
      </c>
      <c r="W270" t="str">
        <f>IF($H270="","",'3a. Bewertung der Leistungen'!Z280)</f>
        <v/>
      </c>
      <c r="Y270" t="str">
        <f>IF('3b. Individualkosten'!L276="","",'3b. Individualkosten'!L276)</f>
        <v/>
      </c>
      <c r="Z270" s="32" t="str">
        <f>IF('3b. Individualkosten'!M276="","",'3b. Individualkosten'!M276)</f>
        <v/>
      </c>
      <c r="AA270" s="33" t="str">
        <f>IF('3b. Individualkosten'!N276="","",'3b. Individualkosten'!N276)</f>
        <v/>
      </c>
      <c r="AB270" s="33" t="str">
        <f>IF('3b. Individualkosten'!O276="","",'3b. Individualkosten'!O276)</f>
        <v/>
      </c>
      <c r="AC270" s="32">
        <f>IF('3b. Individualkosten'!P276="","",'3b. Individualkosten'!P276)</f>
        <v>0</v>
      </c>
      <c r="AD270" s="32">
        <f>IF('3b. Individualkosten'!Q276="","",'3b. Individualkosten'!Q276)</f>
        <v>0</v>
      </c>
      <c r="AE270" s="32" t="str">
        <f>IF('3b. Individualkosten'!R276="","",'3b. Individualkosten'!R276)</f>
        <v/>
      </c>
      <c r="AF270" s="32">
        <f>IF('3b. Individualkosten'!S276="","",'3b. Individualkosten'!S276)</f>
        <v>0</v>
      </c>
      <c r="AG270" s="32" t="str">
        <f>IF('3b. Individualkosten'!T276="","",'3b. Individualkosten'!T276)</f>
        <v/>
      </c>
      <c r="AH270" s="32">
        <f>IF('3b. Individualkosten'!U276="","",'3b. Individualkosten'!U276)</f>
        <v>0</v>
      </c>
      <c r="AI270" s="32" t="str">
        <f>IF('3b. Individualkosten'!V276="","",'3b. Individualkosten'!V276)</f>
        <v/>
      </c>
      <c r="AJ270" s="32">
        <f>IF('3b. Individualkosten'!W276="","",'3b. Individualkosten'!W276)</f>
        <v>0</v>
      </c>
      <c r="AK270" s="32">
        <f>IF('3b. Individualkosten'!X276="","",'3b. Individualkosten'!X276)</f>
        <v>0</v>
      </c>
      <c r="AL270" s="32" t="str">
        <f>IF('3b. Individualkosten'!Y276="","",'3b. Individualkosten'!Y276)</f>
        <v/>
      </c>
      <c r="AM270" s="32" t="str">
        <f>IF('3b. Individualkosten'!Z276="","",'3b. Individualkosten'!Z276)</f>
        <v/>
      </c>
      <c r="AN270" s="32" t="str">
        <f>IF('3b. Individualkosten'!AB276="","",'3b. Individualkosten'!AB276)</f>
        <v/>
      </c>
      <c r="AP270" s="34" t="str">
        <f>IF('4.2 Mitnutzungsquote'!K277="","",'4.2 Mitnutzungsquote'!M277)</f>
        <v/>
      </c>
      <c r="AQ270" s="34" t="str">
        <f>IF('4.2 Mitnutzungsquote'!$K277="","",'4.2 Mitnutzungsquote'!N277)</f>
        <v/>
      </c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X270" t="str">
        <f>IF('5. Bündelung zu Paketen'!$H296="","",IF('5. Bündelung zu Paketen'!$E$9="Nein","Ohne Paket",'5. Bündelung zu Paketen'!M296))</f>
        <v/>
      </c>
      <c r="BY270" t="str">
        <f>IF('5. Bündelung zu Paketen'!$H296="","",'5. Bündelung zu Paketen'!N296)</f>
        <v/>
      </c>
      <c r="BZ270" t="str">
        <f>IF('5. Bündelung zu Paketen'!P296="","",'5. Bündelung zu Paketen'!P296)</f>
        <v/>
      </c>
      <c r="CB270" s="34" t="str">
        <f t="shared" si="8"/>
        <v/>
      </c>
      <c r="CC270" s="38" t="str">
        <f t="shared" si="9"/>
        <v/>
      </c>
    </row>
    <row r="271" spans="1:81" x14ac:dyDescent="0.3">
      <c r="A271">
        <v>264</v>
      </c>
      <c r="B271" t="str">
        <f>IF('2. Erfassung der Leistungen'!B275="","",'2. Erfassung der Leistungen'!B275)</f>
        <v/>
      </c>
      <c r="C271" t="str">
        <f>IF('2. Erfassung der Leistungen'!C275="","",'2. Erfassung der Leistungen'!C275)</f>
        <v/>
      </c>
      <c r="D271" t="str">
        <f>IF('2. Erfassung der Leistungen'!E275="","",'2. Erfassung der Leistungen'!E275)</f>
        <v/>
      </c>
      <c r="E271" t="str">
        <f>IF('2. Erfassung der Leistungen'!F275="","",'2. Erfassung der Leistungen'!F275)</f>
        <v/>
      </c>
      <c r="F271" t="str">
        <f>IF('2. Erfassung der Leistungen'!G275="","",'2. Erfassung der Leistungen'!G275)</f>
        <v/>
      </c>
      <c r="G271" t="str">
        <f>IF('2. Erfassung der Leistungen'!H275="","",'2. Erfassung der Leistungen'!H275)</f>
        <v/>
      </c>
      <c r="H271" t="str">
        <f>IF(D271="","",IF('2. Erfassung der Leistungen'!I275="","",'2. Erfassung der Leistungen'!I275))</f>
        <v/>
      </c>
      <c r="J271" t="str">
        <f>IF($H271="","",'3a. Bewertung der Leistungen'!J281)</f>
        <v/>
      </c>
      <c r="K271" t="str">
        <f>IF(J271="Nein","",IF($H271="","",'3a. Bewertung der Leistungen'!L281))</f>
        <v/>
      </c>
      <c r="L271" t="str">
        <f>IF(J271="Nein","",IF($H271="","",'3a. Bewertung der Leistungen'!M281))</f>
        <v/>
      </c>
      <c r="M271" t="str">
        <f>IF(J271="Nein","",IF($H271="","",'3a. Bewertung der Leistungen'!N281))</f>
        <v/>
      </c>
      <c r="N271" t="str">
        <f>IF(J271="Nein","",IF($H271="","",'3a. Bewertung der Leistungen'!O281))</f>
        <v/>
      </c>
      <c r="O271" t="str">
        <f>IF(J271="Nein","",IF($H271="","",'3a. Bewertung der Leistungen'!P281))</f>
        <v/>
      </c>
      <c r="P271" t="str">
        <f>IF(J271="Nein","",IF($H271="","",'3a. Bewertung der Leistungen'!Q281))</f>
        <v/>
      </c>
      <c r="Q271" t="str">
        <f>IF(J271="Nein","",IF($H271="","",'3a. Bewertung der Leistungen'!R281))</f>
        <v/>
      </c>
      <c r="R271" t="str">
        <f>IF(J271="Nein","",IF($H271="","",'3a. Bewertung der Leistungen'!S281))</f>
        <v/>
      </c>
      <c r="S271" t="str">
        <f>IF(J271="Nein","",IF($H271="","",'3a. Bewertung der Leistungen'!T281))</f>
        <v/>
      </c>
      <c r="T271" t="str">
        <f>IF(J271="Nein","",IF($H271="","",'3a. Bewertung der Leistungen'!U281))</f>
        <v/>
      </c>
      <c r="U271" t="str">
        <f>IF(J271="Nein","",IF($H271="","",'3a. Bewertung der Leistungen'!V281))</f>
        <v/>
      </c>
      <c r="V271" t="str">
        <f>IF(J271="Nein","",IF($H271="","",'3a. Bewertung der Leistungen'!X281))</f>
        <v/>
      </c>
      <c r="W271" t="str">
        <f>IF($H271="","",'3a. Bewertung der Leistungen'!Z281)</f>
        <v/>
      </c>
      <c r="Y271" t="str">
        <f>IF('3b. Individualkosten'!L277="","",'3b. Individualkosten'!L277)</f>
        <v/>
      </c>
      <c r="Z271" s="32" t="str">
        <f>IF('3b. Individualkosten'!M277="","",'3b. Individualkosten'!M277)</f>
        <v/>
      </c>
      <c r="AA271" s="33" t="str">
        <f>IF('3b. Individualkosten'!N277="","",'3b. Individualkosten'!N277)</f>
        <v/>
      </c>
      <c r="AB271" s="33" t="str">
        <f>IF('3b. Individualkosten'!O277="","",'3b. Individualkosten'!O277)</f>
        <v/>
      </c>
      <c r="AC271" s="32">
        <f>IF('3b. Individualkosten'!P277="","",'3b. Individualkosten'!P277)</f>
        <v>0</v>
      </c>
      <c r="AD271" s="32">
        <f>IF('3b. Individualkosten'!Q277="","",'3b. Individualkosten'!Q277)</f>
        <v>0</v>
      </c>
      <c r="AE271" s="32" t="str">
        <f>IF('3b. Individualkosten'!R277="","",'3b. Individualkosten'!R277)</f>
        <v/>
      </c>
      <c r="AF271" s="32">
        <f>IF('3b. Individualkosten'!S277="","",'3b. Individualkosten'!S277)</f>
        <v>0</v>
      </c>
      <c r="AG271" s="32" t="str">
        <f>IF('3b. Individualkosten'!T277="","",'3b. Individualkosten'!T277)</f>
        <v/>
      </c>
      <c r="AH271" s="32">
        <f>IF('3b. Individualkosten'!U277="","",'3b. Individualkosten'!U277)</f>
        <v>0</v>
      </c>
      <c r="AI271" s="32" t="str">
        <f>IF('3b. Individualkosten'!V277="","",'3b. Individualkosten'!V277)</f>
        <v/>
      </c>
      <c r="AJ271" s="32">
        <f>IF('3b. Individualkosten'!W277="","",'3b. Individualkosten'!W277)</f>
        <v>0</v>
      </c>
      <c r="AK271" s="32">
        <f>IF('3b. Individualkosten'!X277="","",'3b. Individualkosten'!X277)</f>
        <v>0</v>
      </c>
      <c r="AL271" s="32" t="str">
        <f>IF('3b. Individualkosten'!Y277="","",'3b. Individualkosten'!Y277)</f>
        <v/>
      </c>
      <c r="AM271" s="32" t="str">
        <f>IF('3b. Individualkosten'!Z277="","",'3b. Individualkosten'!Z277)</f>
        <v/>
      </c>
      <c r="AN271" s="32" t="str">
        <f>IF('3b. Individualkosten'!AB277="","",'3b. Individualkosten'!AB277)</f>
        <v/>
      </c>
      <c r="AP271" s="34" t="str">
        <f>IF('4.2 Mitnutzungsquote'!K278="","",'4.2 Mitnutzungsquote'!M278)</f>
        <v/>
      </c>
      <c r="AQ271" s="34" t="str">
        <f>IF('4.2 Mitnutzungsquote'!$K278="","",'4.2 Mitnutzungsquote'!N278)</f>
        <v/>
      </c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X271" t="str">
        <f>IF('5. Bündelung zu Paketen'!$H297="","",IF('5. Bündelung zu Paketen'!$E$9="Nein","Ohne Paket",'5. Bündelung zu Paketen'!M297))</f>
        <v/>
      </c>
      <c r="BY271" t="str">
        <f>IF('5. Bündelung zu Paketen'!$H297="","",'5. Bündelung zu Paketen'!N297)</f>
        <v/>
      </c>
      <c r="BZ271" t="str">
        <f>IF('5. Bündelung zu Paketen'!P297="","",'5. Bündelung zu Paketen'!P297)</f>
        <v/>
      </c>
      <c r="CB271" s="34" t="str">
        <f t="shared" si="8"/>
        <v/>
      </c>
      <c r="CC271" s="38" t="str">
        <f t="shared" si="9"/>
        <v/>
      </c>
    </row>
    <row r="272" spans="1:81" x14ac:dyDescent="0.3">
      <c r="A272">
        <v>265</v>
      </c>
      <c r="B272" t="str">
        <f>IF('2. Erfassung der Leistungen'!B276="","",'2. Erfassung der Leistungen'!B276)</f>
        <v/>
      </c>
      <c r="C272" t="str">
        <f>IF('2. Erfassung der Leistungen'!C276="","",'2. Erfassung der Leistungen'!C276)</f>
        <v/>
      </c>
      <c r="D272" t="str">
        <f>IF('2. Erfassung der Leistungen'!E276="","",'2. Erfassung der Leistungen'!E276)</f>
        <v/>
      </c>
      <c r="E272" t="str">
        <f>IF('2. Erfassung der Leistungen'!F276="","",'2. Erfassung der Leistungen'!F276)</f>
        <v/>
      </c>
      <c r="F272" t="str">
        <f>IF('2. Erfassung der Leistungen'!G276="","",'2. Erfassung der Leistungen'!G276)</f>
        <v/>
      </c>
      <c r="G272" t="str">
        <f>IF('2. Erfassung der Leistungen'!H276="","",'2. Erfassung der Leistungen'!H276)</f>
        <v/>
      </c>
      <c r="H272" t="str">
        <f>IF(D272="","",IF('2. Erfassung der Leistungen'!I276="","",'2. Erfassung der Leistungen'!I276))</f>
        <v/>
      </c>
      <c r="J272" t="str">
        <f>IF($H272="","",'3a. Bewertung der Leistungen'!J282)</f>
        <v/>
      </c>
      <c r="K272" t="str">
        <f>IF(J272="Nein","",IF($H272="","",'3a. Bewertung der Leistungen'!L282))</f>
        <v/>
      </c>
      <c r="L272" t="str">
        <f>IF(J272="Nein","",IF($H272="","",'3a. Bewertung der Leistungen'!M282))</f>
        <v/>
      </c>
      <c r="M272" t="str">
        <f>IF(J272="Nein","",IF($H272="","",'3a. Bewertung der Leistungen'!N282))</f>
        <v/>
      </c>
      <c r="N272" t="str">
        <f>IF(J272="Nein","",IF($H272="","",'3a. Bewertung der Leistungen'!O282))</f>
        <v/>
      </c>
      <c r="O272" t="str">
        <f>IF(J272="Nein","",IF($H272="","",'3a. Bewertung der Leistungen'!P282))</f>
        <v/>
      </c>
      <c r="P272" t="str">
        <f>IF(J272="Nein","",IF($H272="","",'3a. Bewertung der Leistungen'!Q282))</f>
        <v/>
      </c>
      <c r="Q272" t="str">
        <f>IF(J272="Nein","",IF($H272="","",'3a. Bewertung der Leistungen'!R282))</f>
        <v/>
      </c>
      <c r="R272" t="str">
        <f>IF(J272="Nein","",IF($H272="","",'3a. Bewertung der Leistungen'!S282))</f>
        <v/>
      </c>
      <c r="S272" t="str">
        <f>IF(J272="Nein","",IF($H272="","",'3a. Bewertung der Leistungen'!T282))</f>
        <v/>
      </c>
      <c r="T272" t="str">
        <f>IF(J272="Nein","",IF($H272="","",'3a. Bewertung der Leistungen'!U282))</f>
        <v/>
      </c>
      <c r="U272" t="str">
        <f>IF(J272="Nein","",IF($H272="","",'3a. Bewertung der Leistungen'!V282))</f>
        <v/>
      </c>
      <c r="V272" t="str">
        <f>IF(J272="Nein","",IF($H272="","",'3a. Bewertung der Leistungen'!X282))</f>
        <v/>
      </c>
      <c r="W272" t="str">
        <f>IF($H272="","",'3a. Bewertung der Leistungen'!Z282)</f>
        <v/>
      </c>
      <c r="Y272" t="str">
        <f>IF('3b. Individualkosten'!L278="","",'3b. Individualkosten'!L278)</f>
        <v/>
      </c>
      <c r="Z272" s="32" t="str">
        <f>IF('3b. Individualkosten'!M278="","",'3b. Individualkosten'!M278)</f>
        <v/>
      </c>
      <c r="AA272" s="33" t="str">
        <f>IF('3b. Individualkosten'!N278="","",'3b. Individualkosten'!N278)</f>
        <v/>
      </c>
      <c r="AB272" s="33" t="str">
        <f>IF('3b. Individualkosten'!O278="","",'3b. Individualkosten'!O278)</f>
        <v/>
      </c>
      <c r="AC272" s="32">
        <f>IF('3b. Individualkosten'!P278="","",'3b. Individualkosten'!P278)</f>
        <v>0</v>
      </c>
      <c r="AD272" s="32">
        <f>IF('3b. Individualkosten'!Q278="","",'3b. Individualkosten'!Q278)</f>
        <v>0</v>
      </c>
      <c r="AE272" s="32" t="str">
        <f>IF('3b. Individualkosten'!R278="","",'3b. Individualkosten'!R278)</f>
        <v/>
      </c>
      <c r="AF272" s="32">
        <f>IF('3b. Individualkosten'!S278="","",'3b. Individualkosten'!S278)</f>
        <v>0</v>
      </c>
      <c r="AG272" s="32" t="str">
        <f>IF('3b. Individualkosten'!T278="","",'3b. Individualkosten'!T278)</f>
        <v/>
      </c>
      <c r="AH272" s="32">
        <f>IF('3b. Individualkosten'!U278="","",'3b. Individualkosten'!U278)</f>
        <v>0</v>
      </c>
      <c r="AI272" s="32" t="str">
        <f>IF('3b. Individualkosten'!V278="","",'3b. Individualkosten'!V278)</f>
        <v/>
      </c>
      <c r="AJ272" s="32">
        <f>IF('3b. Individualkosten'!W278="","",'3b. Individualkosten'!W278)</f>
        <v>0</v>
      </c>
      <c r="AK272" s="32">
        <f>IF('3b. Individualkosten'!X278="","",'3b. Individualkosten'!X278)</f>
        <v>0</v>
      </c>
      <c r="AL272" s="32" t="str">
        <f>IF('3b. Individualkosten'!Y278="","",'3b. Individualkosten'!Y278)</f>
        <v/>
      </c>
      <c r="AM272" s="32" t="str">
        <f>IF('3b. Individualkosten'!Z278="","",'3b. Individualkosten'!Z278)</f>
        <v/>
      </c>
      <c r="AN272" s="32" t="str">
        <f>IF('3b. Individualkosten'!AB278="","",'3b. Individualkosten'!AB278)</f>
        <v/>
      </c>
      <c r="AP272" s="34" t="str">
        <f>IF('4.2 Mitnutzungsquote'!K279="","",'4.2 Mitnutzungsquote'!M279)</f>
        <v/>
      </c>
      <c r="AQ272" s="34" t="str">
        <f>IF('4.2 Mitnutzungsquote'!$K279="","",'4.2 Mitnutzungsquote'!N279)</f>
        <v/>
      </c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X272" t="str">
        <f>IF('5. Bündelung zu Paketen'!$H298="","",IF('5. Bündelung zu Paketen'!$E$9="Nein","Ohne Paket",'5. Bündelung zu Paketen'!M298))</f>
        <v/>
      </c>
      <c r="BY272" t="str">
        <f>IF('5. Bündelung zu Paketen'!$H298="","",'5. Bündelung zu Paketen'!N298)</f>
        <v/>
      </c>
      <c r="BZ272" t="str">
        <f>IF('5. Bündelung zu Paketen'!P298="","",'5. Bündelung zu Paketen'!P298)</f>
        <v/>
      </c>
      <c r="CB272" s="34" t="str">
        <f t="shared" si="8"/>
        <v/>
      </c>
      <c r="CC272" s="38" t="str">
        <f t="shared" si="9"/>
        <v/>
      </c>
    </row>
    <row r="273" spans="1:81" x14ac:dyDescent="0.3">
      <c r="A273">
        <v>266</v>
      </c>
      <c r="B273" t="str">
        <f>IF('2. Erfassung der Leistungen'!B277="","",'2. Erfassung der Leistungen'!B277)</f>
        <v/>
      </c>
      <c r="C273" t="str">
        <f>IF('2. Erfassung der Leistungen'!C277="","",'2. Erfassung der Leistungen'!C277)</f>
        <v/>
      </c>
      <c r="D273" t="str">
        <f>IF('2. Erfassung der Leistungen'!E277="","",'2. Erfassung der Leistungen'!E277)</f>
        <v/>
      </c>
      <c r="E273" t="str">
        <f>IF('2. Erfassung der Leistungen'!F277="","",'2. Erfassung der Leistungen'!F277)</f>
        <v/>
      </c>
      <c r="F273" t="str">
        <f>IF('2. Erfassung der Leistungen'!G277="","",'2. Erfassung der Leistungen'!G277)</f>
        <v/>
      </c>
      <c r="G273" t="str">
        <f>IF('2. Erfassung der Leistungen'!H277="","",'2. Erfassung der Leistungen'!H277)</f>
        <v/>
      </c>
      <c r="H273" t="str">
        <f>IF(D273="","",IF('2. Erfassung der Leistungen'!I277="","",'2. Erfassung der Leistungen'!I277))</f>
        <v/>
      </c>
      <c r="J273" t="str">
        <f>IF($H273="","",'3a. Bewertung der Leistungen'!J283)</f>
        <v/>
      </c>
      <c r="K273" t="str">
        <f>IF(J273="Nein","",IF($H273="","",'3a. Bewertung der Leistungen'!L283))</f>
        <v/>
      </c>
      <c r="L273" t="str">
        <f>IF(J273="Nein","",IF($H273="","",'3a. Bewertung der Leistungen'!M283))</f>
        <v/>
      </c>
      <c r="M273" t="str">
        <f>IF(J273="Nein","",IF($H273="","",'3a. Bewertung der Leistungen'!N283))</f>
        <v/>
      </c>
      <c r="N273" t="str">
        <f>IF(J273="Nein","",IF($H273="","",'3a. Bewertung der Leistungen'!O283))</f>
        <v/>
      </c>
      <c r="O273" t="str">
        <f>IF(J273="Nein","",IF($H273="","",'3a. Bewertung der Leistungen'!P283))</f>
        <v/>
      </c>
      <c r="P273" t="str">
        <f>IF(J273="Nein","",IF($H273="","",'3a. Bewertung der Leistungen'!Q283))</f>
        <v/>
      </c>
      <c r="Q273" t="str">
        <f>IF(J273="Nein","",IF($H273="","",'3a. Bewertung der Leistungen'!R283))</f>
        <v/>
      </c>
      <c r="R273" t="str">
        <f>IF(J273="Nein","",IF($H273="","",'3a. Bewertung der Leistungen'!S283))</f>
        <v/>
      </c>
      <c r="S273" t="str">
        <f>IF(J273="Nein","",IF($H273="","",'3a. Bewertung der Leistungen'!T283))</f>
        <v/>
      </c>
      <c r="T273" t="str">
        <f>IF(J273="Nein","",IF($H273="","",'3a. Bewertung der Leistungen'!U283))</f>
        <v/>
      </c>
      <c r="U273" t="str">
        <f>IF(J273="Nein","",IF($H273="","",'3a. Bewertung der Leistungen'!V283))</f>
        <v/>
      </c>
      <c r="V273" t="str">
        <f>IF(J273="Nein","",IF($H273="","",'3a. Bewertung der Leistungen'!X283))</f>
        <v/>
      </c>
      <c r="W273" t="str">
        <f>IF($H273="","",'3a. Bewertung der Leistungen'!Z283)</f>
        <v/>
      </c>
      <c r="Y273" t="str">
        <f>IF('3b. Individualkosten'!L279="","",'3b. Individualkosten'!L279)</f>
        <v/>
      </c>
      <c r="Z273" s="32" t="str">
        <f>IF('3b. Individualkosten'!M279="","",'3b. Individualkosten'!M279)</f>
        <v/>
      </c>
      <c r="AA273" s="33" t="str">
        <f>IF('3b. Individualkosten'!N279="","",'3b. Individualkosten'!N279)</f>
        <v/>
      </c>
      <c r="AB273" s="33" t="str">
        <f>IF('3b. Individualkosten'!O279="","",'3b. Individualkosten'!O279)</f>
        <v/>
      </c>
      <c r="AC273" s="32">
        <f>IF('3b. Individualkosten'!P279="","",'3b. Individualkosten'!P279)</f>
        <v>0</v>
      </c>
      <c r="AD273" s="32">
        <f>IF('3b. Individualkosten'!Q279="","",'3b. Individualkosten'!Q279)</f>
        <v>0</v>
      </c>
      <c r="AE273" s="32" t="str">
        <f>IF('3b. Individualkosten'!R279="","",'3b. Individualkosten'!R279)</f>
        <v/>
      </c>
      <c r="AF273" s="32">
        <f>IF('3b. Individualkosten'!S279="","",'3b. Individualkosten'!S279)</f>
        <v>0</v>
      </c>
      <c r="AG273" s="32" t="str">
        <f>IF('3b. Individualkosten'!T279="","",'3b. Individualkosten'!T279)</f>
        <v/>
      </c>
      <c r="AH273" s="32">
        <f>IF('3b. Individualkosten'!U279="","",'3b. Individualkosten'!U279)</f>
        <v>0</v>
      </c>
      <c r="AI273" s="32" t="str">
        <f>IF('3b. Individualkosten'!V279="","",'3b. Individualkosten'!V279)</f>
        <v/>
      </c>
      <c r="AJ273" s="32">
        <f>IF('3b. Individualkosten'!W279="","",'3b. Individualkosten'!W279)</f>
        <v>0</v>
      </c>
      <c r="AK273" s="32">
        <f>IF('3b. Individualkosten'!X279="","",'3b. Individualkosten'!X279)</f>
        <v>0</v>
      </c>
      <c r="AL273" s="32" t="str">
        <f>IF('3b. Individualkosten'!Y279="","",'3b. Individualkosten'!Y279)</f>
        <v/>
      </c>
      <c r="AM273" s="32" t="str">
        <f>IF('3b. Individualkosten'!Z279="","",'3b. Individualkosten'!Z279)</f>
        <v/>
      </c>
      <c r="AN273" s="32" t="str">
        <f>IF('3b. Individualkosten'!AB279="","",'3b. Individualkosten'!AB279)</f>
        <v/>
      </c>
      <c r="AP273" s="34" t="str">
        <f>IF('4.2 Mitnutzungsquote'!K280="","",'4.2 Mitnutzungsquote'!M280)</f>
        <v/>
      </c>
      <c r="AQ273" s="34" t="str">
        <f>IF('4.2 Mitnutzungsquote'!$K280="","",'4.2 Mitnutzungsquote'!N280)</f>
        <v/>
      </c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X273" t="str">
        <f>IF('5. Bündelung zu Paketen'!$H299="","",IF('5. Bündelung zu Paketen'!$E$9="Nein","Ohne Paket",'5. Bündelung zu Paketen'!M299))</f>
        <v/>
      </c>
      <c r="BY273" t="str">
        <f>IF('5. Bündelung zu Paketen'!$H299="","",'5. Bündelung zu Paketen'!N299)</f>
        <v/>
      </c>
      <c r="BZ273" t="str">
        <f>IF('5. Bündelung zu Paketen'!P299="","",'5. Bündelung zu Paketen'!P299)</f>
        <v/>
      </c>
      <c r="CB273" s="34" t="str">
        <f t="shared" si="8"/>
        <v/>
      </c>
      <c r="CC273" s="38" t="str">
        <f t="shared" si="9"/>
        <v/>
      </c>
    </row>
    <row r="274" spans="1:81" x14ac:dyDescent="0.3">
      <c r="A274">
        <v>267</v>
      </c>
      <c r="B274" t="str">
        <f>IF('2. Erfassung der Leistungen'!B278="","",'2. Erfassung der Leistungen'!B278)</f>
        <v/>
      </c>
      <c r="C274" t="str">
        <f>IF('2. Erfassung der Leistungen'!C278="","",'2. Erfassung der Leistungen'!C278)</f>
        <v/>
      </c>
      <c r="D274" t="str">
        <f>IF('2. Erfassung der Leistungen'!E278="","",'2. Erfassung der Leistungen'!E278)</f>
        <v/>
      </c>
      <c r="E274" t="str">
        <f>IF('2. Erfassung der Leistungen'!F278="","",'2. Erfassung der Leistungen'!F278)</f>
        <v/>
      </c>
      <c r="F274" t="str">
        <f>IF('2. Erfassung der Leistungen'!G278="","",'2. Erfassung der Leistungen'!G278)</f>
        <v/>
      </c>
      <c r="G274" t="str">
        <f>IF('2. Erfassung der Leistungen'!H278="","",'2. Erfassung der Leistungen'!H278)</f>
        <v/>
      </c>
      <c r="H274" t="str">
        <f>IF(D274="","",IF('2. Erfassung der Leistungen'!I278="","",'2. Erfassung der Leistungen'!I278))</f>
        <v/>
      </c>
      <c r="J274" t="str">
        <f>IF($H274="","",'3a. Bewertung der Leistungen'!J284)</f>
        <v/>
      </c>
      <c r="K274" t="str">
        <f>IF(J274="Nein","",IF($H274="","",'3a. Bewertung der Leistungen'!L284))</f>
        <v/>
      </c>
      <c r="L274" t="str">
        <f>IF(J274="Nein","",IF($H274="","",'3a. Bewertung der Leistungen'!M284))</f>
        <v/>
      </c>
      <c r="M274" t="str">
        <f>IF(J274="Nein","",IF($H274="","",'3a. Bewertung der Leistungen'!N284))</f>
        <v/>
      </c>
      <c r="N274" t="str">
        <f>IF(J274="Nein","",IF($H274="","",'3a. Bewertung der Leistungen'!O284))</f>
        <v/>
      </c>
      <c r="O274" t="str">
        <f>IF(J274="Nein","",IF($H274="","",'3a. Bewertung der Leistungen'!P284))</f>
        <v/>
      </c>
      <c r="P274" t="str">
        <f>IF(J274="Nein","",IF($H274="","",'3a. Bewertung der Leistungen'!Q284))</f>
        <v/>
      </c>
      <c r="Q274" t="str">
        <f>IF(J274="Nein","",IF($H274="","",'3a. Bewertung der Leistungen'!R284))</f>
        <v/>
      </c>
      <c r="R274" t="str">
        <f>IF(J274="Nein","",IF($H274="","",'3a. Bewertung der Leistungen'!S284))</f>
        <v/>
      </c>
      <c r="S274" t="str">
        <f>IF(J274="Nein","",IF($H274="","",'3a. Bewertung der Leistungen'!T284))</f>
        <v/>
      </c>
      <c r="T274" t="str">
        <f>IF(J274="Nein","",IF($H274="","",'3a. Bewertung der Leistungen'!U284))</f>
        <v/>
      </c>
      <c r="U274" t="str">
        <f>IF(J274="Nein","",IF($H274="","",'3a. Bewertung der Leistungen'!V284))</f>
        <v/>
      </c>
      <c r="V274" t="str">
        <f>IF(J274="Nein","",IF($H274="","",'3a. Bewertung der Leistungen'!X284))</f>
        <v/>
      </c>
      <c r="W274" t="str">
        <f>IF($H274="","",'3a. Bewertung der Leistungen'!Z284)</f>
        <v/>
      </c>
      <c r="Y274" t="str">
        <f>IF('3b. Individualkosten'!L280="","",'3b. Individualkosten'!L280)</f>
        <v/>
      </c>
      <c r="Z274" s="32" t="str">
        <f>IF('3b. Individualkosten'!M280="","",'3b. Individualkosten'!M280)</f>
        <v/>
      </c>
      <c r="AA274" s="33" t="str">
        <f>IF('3b. Individualkosten'!N280="","",'3b. Individualkosten'!N280)</f>
        <v/>
      </c>
      <c r="AB274" s="33" t="str">
        <f>IF('3b. Individualkosten'!O280="","",'3b. Individualkosten'!O280)</f>
        <v/>
      </c>
      <c r="AC274" s="32">
        <f>IF('3b. Individualkosten'!P280="","",'3b. Individualkosten'!P280)</f>
        <v>0</v>
      </c>
      <c r="AD274" s="32">
        <f>IF('3b. Individualkosten'!Q280="","",'3b. Individualkosten'!Q280)</f>
        <v>0</v>
      </c>
      <c r="AE274" s="32" t="str">
        <f>IF('3b. Individualkosten'!R280="","",'3b. Individualkosten'!R280)</f>
        <v/>
      </c>
      <c r="AF274" s="32">
        <f>IF('3b. Individualkosten'!S280="","",'3b. Individualkosten'!S280)</f>
        <v>0</v>
      </c>
      <c r="AG274" s="32" t="str">
        <f>IF('3b. Individualkosten'!T280="","",'3b. Individualkosten'!T280)</f>
        <v/>
      </c>
      <c r="AH274" s="32">
        <f>IF('3b. Individualkosten'!U280="","",'3b. Individualkosten'!U280)</f>
        <v>0</v>
      </c>
      <c r="AI274" s="32" t="str">
        <f>IF('3b. Individualkosten'!V280="","",'3b. Individualkosten'!V280)</f>
        <v/>
      </c>
      <c r="AJ274" s="32">
        <f>IF('3b. Individualkosten'!W280="","",'3b. Individualkosten'!W280)</f>
        <v>0</v>
      </c>
      <c r="AK274" s="32">
        <f>IF('3b. Individualkosten'!X280="","",'3b. Individualkosten'!X280)</f>
        <v>0</v>
      </c>
      <c r="AL274" s="32" t="str">
        <f>IF('3b. Individualkosten'!Y280="","",'3b. Individualkosten'!Y280)</f>
        <v/>
      </c>
      <c r="AM274" s="32" t="str">
        <f>IF('3b. Individualkosten'!Z280="","",'3b. Individualkosten'!Z280)</f>
        <v/>
      </c>
      <c r="AN274" s="32" t="str">
        <f>IF('3b. Individualkosten'!AB280="","",'3b. Individualkosten'!AB280)</f>
        <v/>
      </c>
      <c r="AP274" s="34" t="str">
        <f>IF('4.2 Mitnutzungsquote'!K281="","",'4.2 Mitnutzungsquote'!M281)</f>
        <v/>
      </c>
      <c r="AQ274" s="34" t="str">
        <f>IF('4.2 Mitnutzungsquote'!$K281="","",'4.2 Mitnutzungsquote'!N281)</f>
        <v/>
      </c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X274" t="str">
        <f>IF('5. Bündelung zu Paketen'!$H300="","",IF('5. Bündelung zu Paketen'!$E$9="Nein","Ohne Paket",'5. Bündelung zu Paketen'!M300))</f>
        <v/>
      </c>
      <c r="BY274" t="str">
        <f>IF('5. Bündelung zu Paketen'!$H300="","",'5. Bündelung zu Paketen'!N300)</f>
        <v/>
      </c>
      <c r="BZ274" t="str">
        <f>IF('5. Bündelung zu Paketen'!P300="","",'5. Bündelung zu Paketen'!P300)</f>
        <v/>
      </c>
      <c r="CB274" s="34" t="str">
        <f t="shared" si="8"/>
        <v/>
      </c>
      <c r="CC274" s="38" t="str">
        <f t="shared" si="9"/>
        <v/>
      </c>
    </row>
    <row r="275" spans="1:81" x14ac:dyDescent="0.3">
      <c r="A275">
        <v>268</v>
      </c>
      <c r="B275" t="str">
        <f>IF('2. Erfassung der Leistungen'!B279="","",'2. Erfassung der Leistungen'!B279)</f>
        <v/>
      </c>
      <c r="C275" t="str">
        <f>IF('2. Erfassung der Leistungen'!C279="","",'2. Erfassung der Leistungen'!C279)</f>
        <v/>
      </c>
      <c r="D275" t="str">
        <f>IF('2. Erfassung der Leistungen'!E279="","",'2. Erfassung der Leistungen'!E279)</f>
        <v/>
      </c>
      <c r="E275" t="str">
        <f>IF('2. Erfassung der Leistungen'!F279="","",'2. Erfassung der Leistungen'!F279)</f>
        <v/>
      </c>
      <c r="F275" t="str">
        <f>IF('2. Erfassung der Leistungen'!G279="","",'2. Erfassung der Leistungen'!G279)</f>
        <v/>
      </c>
      <c r="G275" t="str">
        <f>IF('2. Erfassung der Leistungen'!H279="","",'2. Erfassung der Leistungen'!H279)</f>
        <v/>
      </c>
      <c r="H275" t="str">
        <f>IF(D275="","",IF('2. Erfassung der Leistungen'!I279="","",'2. Erfassung der Leistungen'!I279))</f>
        <v/>
      </c>
      <c r="J275" t="str">
        <f>IF($H275="","",'3a. Bewertung der Leistungen'!J285)</f>
        <v/>
      </c>
      <c r="K275" t="str">
        <f>IF(J275="Nein","",IF($H275="","",'3a. Bewertung der Leistungen'!L285))</f>
        <v/>
      </c>
      <c r="L275" t="str">
        <f>IF(J275="Nein","",IF($H275="","",'3a. Bewertung der Leistungen'!M285))</f>
        <v/>
      </c>
      <c r="M275" t="str">
        <f>IF(J275="Nein","",IF($H275="","",'3a. Bewertung der Leistungen'!N285))</f>
        <v/>
      </c>
      <c r="N275" t="str">
        <f>IF(J275="Nein","",IF($H275="","",'3a. Bewertung der Leistungen'!O285))</f>
        <v/>
      </c>
      <c r="O275" t="str">
        <f>IF(J275="Nein","",IF($H275="","",'3a. Bewertung der Leistungen'!P285))</f>
        <v/>
      </c>
      <c r="P275" t="str">
        <f>IF(J275="Nein","",IF($H275="","",'3a. Bewertung der Leistungen'!Q285))</f>
        <v/>
      </c>
      <c r="Q275" t="str">
        <f>IF(J275="Nein","",IF($H275="","",'3a. Bewertung der Leistungen'!R285))</f>
        <v/>
      </c>
      <c r="R275" t="str">
        <f>IF(J275="Nein","",IF($H275="","",'3a. Bewertung der Leistungen'!S285))</f>
        <v/>
      </c>
      <c r="S275" t="str">
        <f>IF(J275="Nein","",IF($H275="","",'3a. Bewertung der Leistungen'!T285))</f>
        <v/>
      </c>
      <c r="T275" t="str">
        <f>IF(J275="Nein","",IF($H275="","",'3a. Bewertung der Leistungen'!U285))</f>
        <v/>
      </c>
      <c r="U275" t="str">
        <f>IF(J275="Nein","",IF($H275="","",'3a. Bewertung der Leistungen'!V285))</f>
        <v/>
      </c>
      <c r="V275" t="str">
        <f>IF(J275="Nein","",IF($H275="","",'3a. Bewertung der Leistungen'!X285))</f>
        <v/>
      </c>
      <c r="W275" t="str">
        <f>IF($H275="","",'3a. Bewertung der Leistungen'!Z285)</f>
        <v/>
      </c>
      <c r="Y275" t="str">
        <f>IF('3b. Individualkosten'!L281="","",'3b. Individualkosten'!L281)</f>
        <v/>
      </c>
      <c r="Z275" s="32" t="str">
        <f>IF('3b. Individualkosten'!M281="","",'3b. Individualkosten'!M281)</f>
        <v/>
      </c>
      <c r="AA275" s="33" t="str">
        <f>IF('3b. Individualkosten'!N281="","",'3b. Individualkosten'!N281)</f>
        <v/>
      </c>
      <c r="AB275" s="33" t="str">
        <f>IF('3b. Individualkosten'!O281="","",'3b. Individualkosten'!O281)</f>
        <v/>
      </c>
      <c r="AC275" s="32">
        <f>IF('3b. Individualkosten'!P281="","",'3b. Individualkosten'!P281)</f>
        <v>0</v>
      </c>
      <c r="AD275" s="32">
        <f>IF('3b. Individualkosten'!Q281="","",'3b. Individualkosten'!Q281)</f>
        <v>0</v>
      </c>
      <c r="AE275" s="32" t="str">
        <f>IF('3b. Individualkosten'!R281="","",'3b. Individualkosten'!R281)</f>
        <v/>
      </c>
      <c r="AF275" s="32">
        <f>IF('3b. Individualkosten'!S281="","",'3b. Individualkosten'!S281)</f>
        <v>0</v>
      </c>
      <c r="AG275" s="32" t="str">
        <f>IF('3b. Individualkosten'!T281="","",'3b. Individualkosten'!T281)</f>
        <v/>
      </c>
      <c r="AH275" s="32">
        <f>IF('3b. Individualkosten'!U281="","",'3b. Individualkosten'!U281)</f>
        <v>0</v>
      </c>
      <c r="AI275" s="32" t="str">
        <f>IF('3b. Individualkosten'!V281="","",'3b. Individualkosten'!V281)</f>
        <v/>
      </c>
      <c r="AJ275" s="32">
        <f>IF('3b. Individualkosten'!W281="","",'3b. Individualkosten'!W281)</f>
        <v>0</v>
      </c>
      <c r="AK275" s="32">
        <f>IF('3b. Individualkosten'!X281="","",'3b. Individualkosten'!X281)</f>
        <v>0</v>
      </c>
      <c r="AL275" s="32" t="str">
        <f>IF('3b. Individualkosten'!Y281="","",'3b. Individualkosten'!Y281)</f>
        <v/>
      </c>
      <c r="AM275" s="32" t="str">
        <f>IF('3b. Individualkosten'!Z281="","",'3b. Individualkosten'!Z281)</f>
        <v/>
      </c>
      <c r="AN275" s="32" t="str">
        <f>IF('3b. Individualkosten'!AB281="","",'3b. Individualkosten'!AB281)</f>
        <v/>
      </c>
      <c r="AP275" s="34" t="str">
        <f>IF('4.2 Mitnutzungsquote'!K282="","",'4.2 Mitnutzungsquote'!M282)</f>
        <v/>
      </c>
      <c r="AQ275" s="34" t="str">
        <f>IF('4.2 Mitnutzungsquote'!$K282="","",'4.2 Mitnutzungsquote'!N282)</f>
        <v/>
      </c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X275" t="str">
        <f>IF('5. Bündelung zu Paketen'!$H301="","",IF('5. Bündelung zu Paketen'!$E$9="Nein","Ohne Paket",'5. Bündelung zu Paketen'!M301))</f>
        <v/>
      </c>
      <c r="BY275" t="str">
        <f>IF('5. Bündelung zu Paketen'!$H301="","",'5. Bündelung zu Paketen'!N301)</f>
        <v/>
      </c>
      <c r="BZ275" t="str">
        <f>IF('5. Bündelung zu Paketen'!P301="","",'5. Bündelung zu Paketen'!P301)</f>
        <v/>
      </c>
      <c r="CB275" s="34" t="str">
        <f t="shared" si="8"/>
        <v/>
      </c>
      <c r="CC275" s="38" t="str">
        <f t="shared" si="9"/>
        <v/>
      </c>
    </row>
    <row r="276" spans="1:81" x14ac:dyDescent="0.3">
      <c r="A276">
        <v>269</v>
      </c>
      <c r="B276" t="str">
        <f>IF('2. Erfassung der Leistungen'!B280="","",'2. Erfassung der Leistungen'!B280)</f>
        <v/>
      </c>
      <c r="C276" t="str">
        <f>IF('2. Erfassung der Leistungen'!C280="","",'2. Erfassung der Leistungen'!C280)</f>
        <v/>
      </c>
      <c r="D276" t="str">
        <f>IF('2. Erfassung der Leistungen'!E280="","",'2. Erfassung der Leistungen'!E280)</f>
        <v/>
      </c>
      <c r="E276" t="str">
        <f>IF('2. Erfassung der Leistungen'!F280="","",'2. Erfassung der Leistungen'!F280)</f>
        <v/>
      </c>
      <c r="F276" t="str">
        <f>IF('2. Erfassung der Leistungen'!G280="","",'2. Erfassung der Leistungen'!G280)</f>
        <v/>
      </c>
      <c r="G276" t="str">
        <f>IF('2. Erfassung der Leistungen'!H280="","",'2. Erfassung der Leistungen'!H280)</f>
        <v/>
      </c>
      <c r="H276" t="str">
        <f>IF(D276="","",IF('2. Erfassung der Leistungen'!I280="","",'2. Erfassung der Leistungen'!I280))</f>
        <v/>
      </c>
      <c r="J276" t="str">
        <f>IF($H276="","",'3a. Bewertung der Leistungen'!J286)</f>
        <v/>
      </c>
      <c r="K276" t="str">
        <f>IF(J276="Nein","",IF($H276="","",'3a. Bewertung der Leistungen'!L286))</f>
        <v/>
      </c>
      <c r="L276" t="str">
        <f>IF(J276="Nein","",IF($H276="","",'3a. Bewertung der Leistungen'!M286))</f>
        <v/>
      </c>
      <c r="M276" t="str">
        <f>IF(J276="Nein","",IF($H276="","",'3a. Bewertung der Leistungen'!N286))</f>
        <v/>
      </c>
      <c r="N276" t="str">
        <f>IF(J276="Nein","",IF($H276="","",'3a. Bewertung der Leistungen'!O286))</f>
        <v/>
      </c>
      <c r="O276" t="str">
        <f>IF(J276="Nein","",IF($H276="","",'3a. Bewertung der Leistungen'!P286))</f>
        <v/>
      </c>
      <c r="P276" t="str">
        <f>IF(J276="Nein","",IF($H276="","",'3a. Bewertung der Leistungen'!Q286))</f>
        <v/>
      </c>
      <c r="Q276" t="str">
        <f>IF(J276="Nein","",IF($H276="","",'3a. Bewertung der Leistungen'!R286))</f>
        <v/>
      </c>
      <c r="R276" t="str">
        <f>IF(J276="Nein","",IF($H276="","",'3a. Bewertung der Leistungen'!S286))</f>
        <v/>
      </c>
      <c r="S276" t="str">
        <f>IF(J276="Nein","",IF($H276="","",'3a. Bewertung der Leistungen'!T286))</f>
        <v/>
      </c>
      <c r="T276" t="str">
        <f>IF(J276="Nein","",IF($H276="","",'3a. Bewertung der Leistungen'!U286))</f>
        <v/>
      </c>
      <c r="U276" t="str">
        <f>IF(J276="Nein","",IF($H276="","",'3a. Bewertung der Leistungen'!V286))</f>
        <v/>
      </c>
      <c r="V276" t="str">
        <f>IF(J276="Nein","",IF($H276="","",'3a. Bewertung der Leistungen'!X286))</f>
        <v/>
      </c>
      <c r="W276" t="str">
        <f>IF($H276="","",'3a. Bewertung der Leistungen'!Z286)</f>
        <v/>
      </c>
      <c r="Y276" t="str">
        <f>IF('3b. Individualkosten'!L282="","",'3b. Individualkosten'!L282)</f>
        <v/>
      </c>
      <c r="Z276" s="32" t="str">
        <f>IF('3b. Individualkosten'!M282="","",'3b. Individualkosten'!M282)</f>
        <v/>
      </c>
      <c r="AA276" s="33" t="str">
        <f>IF('3b. Individualkosten'!N282="","",'3b. Individualkosten'!N282)</f>
        <v/>
      </c>
      <c r="AB276" s="33" t="str">
        <f>IF('3b. Individualkosten'!O282="","",'3b. Individualkosten'!O282)</f>
        <v/>
      </c>
      <c r="AC276" s="32">
        <f>IF('3b. Individualkosten'!P282="","",'3b. Individualkosten'!P282)</f>
        <v>0</v>
      </c>
      <c r="AD276" s="32">
        <f>IF('3b. Individualkosten'!Q282="","",'3b. Individualkosten'!Q282)</f>
        <v>0</v>
      </c>
      <c r="AE276" s="32" t="str">
        <f>IF('3b. Individualkosten'!R282="","",'3b. Individualkosten'!R282)</f>
        <v/>
      </c>
      <c r="AF276" s="32">
        <f>IF('3b. Individualkosten'!S282="","",'3b. Individualkosten'!S282)</f>
        <v>0</v>
      </c>
      <c r="AG276" s="32" t="str">
        <f>IF('3b. Individualkosten'!T282="","",'3b. Individualkosten'!T282)</f>
        <v/>
      </c>
      <c r="AH276" s="32">
        <f>IF('3b. Individualkosten'!U282="","",'3b. Individualkosten'!U282)</f>
        <v>0</v>
      </c>
      <c r="AI276" s="32" t="str">
        <f>IF('3b. Individualkosten'!V282="","",'3b. Individualkosten'!V282)</f>
        <v/>
      </c>
      <c r="AJ276" s="32">
        <f>IF('3b. Individualkosten'!W282="","",'3b. Individualkosten'!W282)</f>
        <v>0</v>
      </c>
      <c r="AK276" s="32">
        <f>IF('3b. Individualkosten'!X282="","",'3b. Individualkosten'!X282)</f>
        <v>0</v>
      </c>
      <c r="AL276" s="32" t="str">
        <f>IF('3b. Individualkosten'!Y282="","",'3b. Individualkosten'!Y282)</f>
        <v/>
      </c>
      <c r="AM276" s="32" t="str">
        <f>IF('3b. Individualkosten'!Z282="","",'3b. Individualkosten'!Z282)</f>
        <v/>
      </c>
      <c r="AN276" s="32" t="str">
        <f>IF('3b. Individualkosten'!AB282="","",'3b. Individualkosten'!AB282)</f>
        <v/>
      </c>
      <c r="AP276" s="34" t="str">
        <f>IF('4.2 Mitnutzungsquote'!K283="","",'4.2 Mitnutzungsquote'!M283)</f>
        <v/>
      </c>
      <c r="AQ276" s="34" t="str">
        <f>IF('4.2 Mitnutzungsquote'!$K283="","",'4.2 Mitnutzungsquote'!N283)</f>
        <v/>
      </c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X276" t="str">
        <f>IF('5. Bündelung zu Paketen'!$H302="","",IF('5. Bündelung zu Paketen'!$E$9="Nein","Ohne Paket",'5. Bündelung zu Paketen'!M302))</f>
        <v/>
      </c>
      <c r="BY276" t="str">
        <f>IF('5. Bündelung zu Paketen'!$H302="","",'5. Bündelung zu Paketen'!N302)</f>
        <v/>
      </c>
      <c r="BZ276" t="str">
        <f>IF('5. Bündelung zu Paketen'!P302="","",'5. Bündelung zu Paketen'!P302)</f>
        <v/>
      </c>
      <c r="CB276" s="34" t="str">
        <f t="shared" si="8"/>
        <v/>
      </c>
      <c r="CC276" s="38" t="str">
        <f t="shared" si="9"/>
        <v/>
      </c>
    </row>
    <row r="277" spans="1:81" x14ac:dyDescent="0.3">
      <c r="A277">
        <v>270</v>
      </c>
      <c r="B277" t="str">
        <f>IF('2. Erfassung der Leistungen'!B281="","",'2. Erfassung der Leistungen'!B281)</f>
        <v/>
      </c>
      <c r="C277" t="str">
        <f>IF('2. Erfassung der Leistungen'!C281="","",'2. Erfassung der Leistungen'!C281)</f>
        <v/>
      </c>
      <c r="D277" t="str">
        <f>IF('2. Erfassung der Leistungen'!E281="","",'2. Erfassung der Leistungen'!E281)</f>
        <v/>
      </c>
      <c r="E277" t="str">
        <f>IF('2. Erfassung der Leistungen'!F281="","",'2. Erfassung der Leistungen'!F281)</f>
        <v/>
      </c>
      <c r="F277" t="str">
        <f>IF('2. Erfassung der Leistungen'!G281="","",'2. Erfassung der Leistungen'!G281)</f>
        <v/>
      </c>
      <c r="G277" t="str">
        <f>IF('2. Erfassung der Leistungen'!H281="","",'2. Erfassung der Leistungen'!H281)</f>
        <v/>
      </c>
      <c r="H277" t="str">
        <f>IF(D277="","",IF('2. Erfassung der Leistungen'!I281="","",'2. Erfassung der Leistungen'!I281))</f>
        <v/>
      </c>
      <c r="J277" t="str">
        <f>IF($H277="","",'3a. Bewertung der Leistungen'!J287)</f>
        <v/>
      </c>
      <c r="K277" t="str">
        <f>IF(J277="Nein","",IF($H277="","",'3a. Bewertung der Leistungen'!L287))</f>
        <v/>
      </c>
      <c r="L277" t="str">
        <f>IF(J277="Nein","",IF($H277="","",'3a. Bewertung der Leistungen'!M287))</f>
        <v/>
      </c>
      <c r="M277" t="str">
        <f>IF(J277="Nein","",IF($H277="","",'3a. Bewertung der Leistungen'!N287))</f>
        <v/>
      </c>
      <c r="N277" t="str">
        <f>IF(J277="Nein","",IF($H277="","",'3a. Bewertung der Leistungen'!O287))</f>
        <v/>
      </c>
      <c r="O277" t="str">
        <f>IF(J277="Nein","",IF($H277="","",'3a. Bewertung der Leistungen'!P287))</f>
        <v/>
      </c>
      <c r="P277" t="str">
        <f>IF(J277="Nein","",IF($H277="","",'3a. Bewertung der Leistungen'!Q287))</f>
        <v/>
      </c>
      <c r="Q277" t="str">
        <f>IF(J277="Nein","",IF($H277="","",'3a. Bewertung der Leistungen'!R287))</f>
        <v/>
      </c>
      <c r="R277" t="str">
        <f>IF(J277="Nein","",IF($H277="","",'3a. Bewertung der Leistungen'!S287))</f>
        <v/>
      </c>
      <c r="S277" t="str">
        <f>IF(J277="Nein","",IF($H277="","",'3a. Bewertung der Leistungen'!T287))</f>
        <v/>
      </c>
      <c r="T277" t="str">
        <f>IF(J277="Nein","",IF($H277="","",'3a. Bewertung der Leistungen'!U287))</f>
        <v/>
      </c>
      <c r="U277" t="str">
        <f>IF(J277="Nein","",IF($H277="","",'3a. Bewertung der Leistungen'!V287))</f>
        <v/>
      </c>
      <c r="V277" t="str">
        <f>IF(J277="Nein","",IF($H277="","",'3a. Bewertung der Leistungen'!X287))</f>
        <v/>
      </c>
      <c r="W277" t="str">
        <f>IF($H277="","",'3a. Bewertung der Leistungen'!Z287)</f>
        <v/>
      </c>
      <c r="Y277" t="str">
        <f>IF('3b. Individualkosten'!L283="","",'3b. Individualkosten'!L283)</f>
        <v/>
      </c>
      <c r="Z277" s="32" t="str">
        <f>IF('3b. Individualkosten'!M283="","",'3b. Individualkosten'!M283)</f>
        <v/>
      </c>
      <c r="AA277" s="33" t="str">
        <f>IF('3b. Individualkosten'!N283="","",'3b. Individualkosten'!N283)</f>
        <v/>
      </c>
      <c r="AB277" s="33" t="str">
        <f>IF('3b. Individualkosten'!O283="","",'3b. Individualkosten'!O283)</f>
        <v/>
      </c>
      <c r="AC277" s="32">
        <f>IF('3b. Individualkosten'!P283="","",'3b. Individualkosten'!P283)</f>
        <v>0</v>
      </c>
      <c r="AD277" s="32">
        <f>IF('3b. Individualkosten'!Q283="","",'3b. Individualkosten'!Q283)</f>
        <v>0</v>
      </c>
      <c r="AE277" s="32" t="str">
        <f>IF('3b. Individualkosten'!R283="","",'3b. Individualkosten'!R283)</f>
        <v/>
      </c>
      <c r="AF277" s="32">
        <f>IF('3b. Individualkosten'!S283="","",'3b. Individualkosten'!S283)</f>
        <v>0</v>
      </c>
      <c r="AG277" s="32" t="str">
        <f>IF('3b. Individualkosten'!T283="","",'3b. Individualkosten'!T283)</f>
        <v/>
      </c>
      <c r="AH277" s="32">
        <f>IF('3b. Individualkosten'!U283="","",'3b. Individualkosten'!U283)</f>
        <v>0</v>
      </c>
      <c r="AI277" s="32" t="str">
        <f>IF('3b. Individualkosten'!V283="","",'3b. Individualkosten'!V283)</f>
        <v/>
      </c>
      <c r="AJ277" s="32">
        <f>IF('3b. Individualkosten'!W283="","",'3b. Individualkosten'!W283)</f>
        <v>0</v>
      </c>
      <c r="AK277" s="32">
        <f>IF('3b. Individualkosten'!X283="","",'3b. Individualkosten'!X283)</f>
        <v>0</v>
      </c>
      <c r="AL277" s="32" t="str">
        <f>IF('3b. Individualkosten'!Y283="","",'3b. Individualkosten'!Y283)</f>
        <v/>
      </c>
      <c r="AM277" s="32" t="str">
        <f>IF('3b. Individualkosten'!Z283="","",'3b. Individualkosten'!Z283)</f>
        <v/>
      </c>
      <c r="AN277" s="32" t="str">
        <f>IF('3b. Individualkosten'!AB283="","",'3b. Individualkosten'!AB283)</f>
        <v/>
      </c>
      <c r="AP277" s="34" t="str">
        <f>IF('4.2 Mitnutzungsquote'!K284="","",'4.2 Mitnutzungsquote'!M284)</f>
        <v/>
      </c>
      <c r="AQ277" s="34" t="str">
        <f>IF('4.2 Mitnutzungsquote'!$K284="","",'4.2 Mitnutzungsquote'!N284)</f>
        <v/>
      </c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X277" t="str">
        <f>IF('5. Bündelung zu Paketen'!$H303="","",IF('5. Bündelung zu Paketen'!$E$9="Nein","Ohne Paket",'5. Bündelung zu Paketen'!M303))</f>
        <v/>
      </c>
      <c r="BY277" t="str">
        <f>IF('5. Bündelung zu Paketen'!$H303="","",'5. Bündelung zu Paketen'!N303)</f>
        <v/>
      </c>
      <c r="BZ277" t="str">
        <f>IF('5. Bündelung zu Paketen'!P303="","",'5. Bündelung zu Paketen'!P303)</f>
        <v/>
      </c>
      <c r="CB277" s="34" t="str">
        <f t="shared" si="8"/>
        <v/>
      </c>
      <c r="CC277" s="38" t="str">
        <f t="shared" si="9"/>
        <v/>
      </c>
    </row>
    <row r="278" spans="1:81" x14ac:dyDescent="0.3">
      <c r="A278">
        <v>271</v>
      </c>
      <c r="B278" t="str">
        <f>IF('2. Erfassung der Leistungen'!B282="","",'2. Erfassung der Leistungen'!B282)</f>
        <v/>
      </c>
      <c r="C278" t="str">
        <f>IF('2. Erfassung der Leistungen'!C282="","",'2. Erfassung der Leistungen'!C282)</f>
        <v/>
      </c>
      <c r="D278" t="str">
        <f>IF('2. Erfassung der Leistungen'!E282="","",'2. Erfassung der Leistungen'!E282)</f>
        <v/>
      </c>
      <c r="E278" t="str">
        <f>IF('2. Erfassung der Leistungen'!F282="","",'2. Erfassung der Leistungen'!F282)</f>
        <v/>
      </c>
      <c r="F278" t="str">
        <f>IF('2. Erfassung der Leistungen'!G282="","",'2. Erfassung der Leistungen'!G282)</f>
        <v/>
      </c>
      <c r="G278" t="str">
        <f>IF('2. Erfassung der Leistungen'!H282="","",'2. Erfassung der Leistungen'!H282)</f>
        <v/>
      </c>
      <c r="H278" t="str">
        <f>IF(D278="","",IF('2. Erfassung der Leistungen'!I282="","",'2. Erfassung der Leistungen'!I282))</f>
        <v/>
      </c>
      <c r="J278" t="str">
        <f>IF($H278="","",'3a. Bewertung der Leistungen'!J288)</f>
        <v/>
      </c>
      <c r="K278" t="str">
        <f>IF(J278="Nein","",IF($H278="","",'3a. Bewertung der Leistungen'!L288))</f>
        <v/>
      </c>
      <c r="L278" t="str">
        <f>IF(J278="Nein","",IF($H278="","",'3a. Bewertung der Leistungen'!M288))</f>
        <v/>
      </c>
      <c r="M278" t="str">
        <f>IF(J278="Nein","",IF($H278="","",'3a. Bewertung der Leistungen'!N288))</f>
        <v/>
      </c>
      <c r="N278" t="str">
        <f>IF(J278="Nein","",IF($H278="","",'3a. Bewertung der Leistungen'!O288))</f>
        <v/>
      </c>
      <c r="O278" t="str">
        <f>IF(J278="Nein","",IF($H278="","",'3a. Bewertung der Leistungen'!P288))</f>
        <v/>
      </c>
      <c r="P278" t="str">
        <f>IF(J278="Nein","",IF($H278="","",'3a. Bewertung der Leistungen'!Q288))</f>
        <v/>
      </c>
      <c r="Q278" t="str">
        <f>IF(J278="Nein","",IF($H278="","",'3a. Bewertung der Leistungen'!R288))</f>
        <v/>
      </c>
      <c r="R278" t="str">
        <f>IF(J278="Nein","",IF($H278="","",'3a. Bewertung der Leistungen'!S288))</f>
        <v/>
      </c>
      <c r="S278" t="str">
        <f>IF(J278="Nein","",IF($H278="","",'3a. Bewertung der Leistungen'!T288))</f>
        <v/>
      </c>
      <c r="T278" t="str">
        <f>IF(J278="Nein","",IF($H278="","",'3a. Bewertung der Leistungen'!U288))</f>
        <v/>
      </c>
      <c r="U278" t="str">
        <f>IF(J278="Nein","",IF($H278="","",'3a. Bewertung der Leistungen'!V288))</f>
        <v/>
      </c>
      <c r="V278" t="str">
        <f>IF(J278="Nein","",IF($H278="","",'3a. Bewertung der Leistungen'!X288))</f>
        <v/>
      </c>
      <c r="W278" t="str">
        <f>IF($H278="","",'3a. Bewertung der Leistungen'!Z288)</f>
        <v/>
      </c>
      <c r="Y278" t="str">
        <f>IF('3b. Individualkosten'!L284="","",'3b. Individualkosten'!L284)</f>
        <v/>
      </c>
      <c r="Z278" s="32" t="str">
        <f>IF('3b. Individualkosten'!M284="","",'3b. Individualkosten'!M284)</f>
        <v/>
      </c>
      <c r="AA278" s="33" t="str">
        <f>IF('3b. Individualkosten'!N284="","",'3b. Individualkosten'!N284)</f>
        <v/>
      </c>
      <c r="AB278" s="33" t="str">
        <f>IF('3b. Individualkosten'!O284="","",'3b. Individualkosten'!O284)</f>
        <v/>
      </c>
      <c r="AC278" s="32">
        <f>IF('3b. Individualkosten'!P284="","",'3b. Individualkosten'!P284)</f>
        <v>0</v>
      </c>
      <c r="AD278" s="32">
        <f>IF('3b. Individualkosten'!Q284="","",'3b. Individualkosten'!Q284)</f>
        <v>0</v>
      </c>
      <c r="AE278" s="32" t="str">
        <f>IF('3b. Individualkosten'!R284="","",'3b. Individualkosten'!R284)</f>
        <v/>
      </c>
      <c r="AF278" s="32">
        <f>IF('3b. Individualkosten'!S284="","",'3b. Individualkosten'!S284)</f>
        <v>0</v>
      </c>
      <c r="AG278" s="32" t="str">
        <f>IF('3b. Individualkosten'!T284="","",'3b. Individualkosten'!T284)</f>
        <v/>
      </c>
      <c r="AH278" s="32">
        <f>IF('3b. Individualkosten'!U284="","",'3b. Individualkosten'!U284)</f>
        <v>0</v>
      </c>
      <c r="AI278" s="32" t="str">
        <f>IF('3b. Individualkosten'!V284="","",'3b. Individualkosten'!V284)</f>
        <v/>
      </c>
      <c r="AJ278" s="32">
        <f>IF('3b. Individualkosten'!W284="","",'3b. Individualkosten'!W284)</f>
        <v>0</v>
      </c>
      <c r="AK278" s="32">
        <f>IF('3b. Individualkosten'!X284="","",'3b. Individualkosten'!X284)</f>
        <v>0</v>
      </c>
      <c r="AL278" s="32" t="str">
        <f>IF('3b. Individualkosten'!Y284="","",'3b. Individualkosten'!Y284)</f>
        <v/>
      </c>
      <c r="AM278" s="32" t="str">
        <f>IF('3b. Individualkosten'!Z284="","",'3b. Individualkosten'!Z284)</f>
        <v/>
      </c>
      <c r="AN278" s="32" t="str">
        <f>IF('3b. Individualkosten'!AB284="","",'3b. Individualkosten'!AB284)</f>
        <v/>
      </c>
      <c r="AP278" s="34" t="str">
        <f>IF('4.2 Mitnutzungsquote'!K285="","",'4.2 Mitnutzungsquote'!M285)</f>
        <v/>
      </c>
      <c r="AQ278" s="34" t="str">
        <f>IF('4.2 Mitnutzungsquote'!$K285="","",'4.2 Mitnutzungsquote'!N285)</f>
        <v/>
      </c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X278" t="str">
        <f>IF('5. Bündelung zu Paketen'!$H304="","",IF('5. Bündelung zu Paketen'!$E$9="Nein","Ohne Paket",'5. Bündelung zu Paketen'!M304))</f>
        <v/>
      </c>
      <c r="BY278" t="str">
        <f>IF('5. Bündelung zu Paketen'!$H304="","",'5. Bündelung zu Paketen'!N304)</f>
        <v/>
      </c>
      <c r="BZ278" t="str">
        <f>IF('5. Bündelung zu Paketen'!P304="","",'5. Bündelung zu Paketen'!P304)</f>
        <v/>
      </c>
      <c r="CB278" s="34" t="str">
        <f t="shared" si="8"/>
        <v/>
      </c>
      <c r="CC278" s="38" t="str">
        <f t="shared" si="9"/>
        <v/>
      </c>
    </row>
    <row r="279" spans="1:81" x14ac:dyDescent="0.3">
      <c r="A279">
        <v>272</v>
      </c>
      <c r="B279" t="str">
        <f>IF('2. Erfassung der Leistungen'!B283="","",'2. Erfassung der Leistungen'!B283)</f>
        <v/>
      </c>
      <c r="C279" t="str">
        <f>IF('2. Erfassung der Leistungen'!C283="","",'2. Erfassung der Leistungen'!C283)</f>
        <v/>
      </c>
      <c r="D279" t="str">
        <f>IF('2. Erfassung der Leistungen'!E283="","",'2. Erfassung der Leistungen'!E283)</f>
        <v/>
      </c>
      <c r="E279" t="str">
        <f>IF('2. Erfassung der Leistungen'!F283="","",'2. Erfassung der Leistungen'!F283)</f>
        <v/>
      </c>
      <c r="F279" t="str">
        <f>IF('2. Erfassung der Leistungen'!G283="","",'2. Erfassung der Leistungen'!G283)</f>
        <v/>
      </c>
      <c r="G279" t="str">
        <f>IF('2. Erfassung der Leistungen'!H283="","",'2. Erfassung der Leistungen'!H283)</f>
        <v/>
      </c>
      <c r="H279" t="str">
        <f>IF(D279="","",IF('2. Erfassung der Leistungen'!I283="","",'2. Erfassung der Leistungen'!I283))</f>
        <v/>
      </c>
      <c r="J279" t="str">
        <f>IF($H279="","",'3a. Bewertung der Leistungen'!J289)</f>
        <v/>
      </c>
      <c r="K279" t="str">
        <f>IF(J279="Nein","",IF($H279="","",'3a. Bewertung der Leistungen'!L289))</f>
        <v/>
      </c>
      <c r="L279" t="str">
        <f>IF(J279="Nein","",IF($H279="","",'3a. Bewertung der Leistungen'!M289))</f>
        <v/>
      </c>
      <c r="M279" t="str">
        <f>IF(J279="Nein","",IF($H279="","",'3a. Bewertung der Leistungen'!N289))</f>
        <v/>
      </c>
      <c r="N279" t="str">
        <f>IF(J279="Nein","",IF($H279="","",'3a. Bewertung der Leistungen'!O289))</f>
        <v/>
      </c>
      <c r="O279" t="str">
        <f>IF(J279="Nein","",IF($H279="","",'3a. Bewertung der Leistungen'!P289))</f>
        <v/>
      </c>
      <c r="P279" t="str">
        <f>IF(J279="Nein","",IF($H279="","",'3a. Bewertung der Leistungen'!Q289))</f>
        <v/>
      </c>
      <c r="Q279" t="str">
        <f>IF(J279="Nein","",IF($H279="","",'3a. Bewertung der Leistungen'!R289))</f>
        <v/>
      </c>
      <c r="R279" t="str">
        <f>IF(J279="Nein","",IF($H279="","",'3a. Bewertung der Leistungen'!S289))</f>
        <v/>
      </c>
      <c r="S279" t="str">
        <f>IF(J279="Nein","",IF($H279="","",'3a. Bewertung der Leistungen'!T289))</f>
        <v/>
      </c>
      <c r="T279" t="str">
        <f>IF(J279="Nein","",IF($H279="","",'3a. Bewertung der Leistungen'!U289))</f>
        <v/>
      </c>
      <c r="U279" t="str">
        <f>IF(J279="Nein","",IF($H279="","",'3a. Bewertung der Leistungen'!V289))</f>
        <v/>
      </c>
      <c r="V279" t="str">
        <f>IF(J279="Nein","",IF($H279="","",'3a. Bewertung der Leistungen'!X289))</f>
        <v/>
      </c>
      <c r="W279" t="str">
        <f>IF($H279="","",'3a. Bewertung der Leistungen'!Z289)</f>
        <v/>
      </c>
      <c r="Y279" t="str">
        <f>IF('3b. Individualkosten'!L285="","",'3b. Individualkosten'!L285)</f>
        <v/>
      </c>
      <c r="Z279" s="32" t="str">
        <f>IF('3b. Individualkosten'!M285="","",'3b. Individualkosten'!M285)</f>
        <v/>
      </c>
      <c r="AA279" s="33" t="str">
        <f>IF('3b. Individualkosten'!N285="","",'3b. Individualkosten'!N285)</f>
        <v/>
      </c>
      <c r="AB279" s="33" t="str">
        <f>IF('3b. Individualkosten'!O285="","",'3b. Individualkosten'!O285)</f>
        <v/>
      </c>
      <c r="AC279" s="32">
        <f>IF('3b. Individualkosten'!P285="","",'3b. Individualkosten'!P285)</f>
        <v>0</v>
      </c>
      <c r="AD279" s="32">
        <f>IF('3b. Individualkosten'!Q285="","",'3b. Individualkosten'!Q285)</f>
        <v>0</v>
      </c>
      <c r="AE279" s="32" t="str">
        <f>IF('3b. Individualkosten'!R285="","",'3b. Individualkosten'!R285)</f>
        <v/>
      </c>
      <c r="AF279" s="32">
        <f>IF('3b. Individualkosten'!S285="","",'3b. Individualkosten'!S285)</f>
        <v>0</v>
      </c>
      <c r="AG279" s="32" t="str">
        <f>IF('3b. Individualkosten'!T285="","",'3b. Individualkosten'!T285)</f>
        <v/>
      </c>
      <c r="AH279" s="32">
        <f>IF('3b. Individualkosten'!U285="","",'3b. Individualkosten'!U285)</f>
        <v>0</v>
      </c>
      <c r="AI279" s="32" t="str">
        <f>IF('3b. Individualkosten'!V285="","",'3b. Individualkosten'!V285)</f>
        <v/>
      </c>
      <c r="AJ279" s="32">
        <f>IF('3b. Individualkosten'!W285="","",'3b. Individualkosten'!W285)</f>
        <v>0</v>
      </c>
      <c r="AK279" s="32">
        <f>IF('3b. Individualkosten'!X285="","",'3b. Individualkosten'!X285)</f>
        <v>0</v>
      </c>
      <c r="AL279" s="32" t="str">
        <f>IF('3b. Individualkosten'!Y285="","",'3b. Individualkosten'!Y285)</f>
        <v/>
      </c>
      <c r="AM279" s="32" t="str">
        <f>IF('3b. Individualkosten'!Z285="","",'3b. Individualkosten'!Z285)</f>
        <v/>
      </c>
      <c r="AN279" s="32" t="str">
        <f>IF('3b. Individualkosten'!AB285="","",'3b. Individualkosten'!AB285)</f>
        <v/>
      </c>
      <c r="AP279" s="34" t="str">
        <f>IF('4.2 Mitnutzungsquote'!K286="","",'4.2 Mitnutzungsquote'!M286)</f>
        <v/>
      </c>
      <c r="AQ279" s="34" t="str">
        <f>IF('4.2 Mitnutzungsquote'!$K286="","",'4.2 Mitnutzungsquote'!N286)</f>
        <v/>
      </c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X279" t="str">
        <f>IF('5. Bündelung zu Paketen'!$H305="","",IF('5. Bündelung zu Paketen'!$E$9="Nein","Ohne Paket",'5. Bündelung zu Paketen'!M305))</f>
        <v/>
      </c>
      <c r="BY279" t="str">
        <f>IF('5. Bündelung zu Paketen'!$H305="","",'5. Bündelung zu Paketen'!N305)</f>
        <v/>
      </c>
      <c r="BZ279" t="str">
        <f>IF('5. Bündelung zu Paketen'!P305="","",'5. Bündelung zu Paketen'!P305)</f>
        <v/>
      </c>
      <c r="CB279" s="34" t="str">
        <f t="shared" si="8"/>
        <v/>
      </c>
      <c r="CC279" s="38" t="str">
        <f t="shared" si="9"/>
        <v/>
      </c>
    </row>
    <row r="280" spans="1:81" x14ac:dyDescent="0.3">
      <c r="A280">
        <v>273</v>
      </c>
      <c r="B280" t="str">
        <f>IF('2. Erfassung der Leistungen'!B284="","",'2. Erfassung der Leistungen'!B284)</f>
        <v/>
      </c>
      <c r="C280" t="str">
        <f>IF('2. Erfassung der Leistungen'!C284="","",'2. Erfassung der Leistungen'!C284)</f>
        <v/>
      </c>
      <c r="D280" t="str">
        <f>IF('2. Erfassung der Leistungen'!E284="","",'2. Erfassung der Leistungen'!E284)</f>
        <v/>
      </c>
      <c r="E280" t="str">
        <f>IF('2. Erfassung der Leistungen'!F284="","",'2. Erfassung der Leistungen'!F284)</f>
        <v/>
      </c>
      <c r="F280" t="str">
        <f>IF('2. Erfassung der Leistungen'!G284="","",'2. Erfassung der Leistungen'!G284)</f>
        <v/>
      </c>
      <c r="G280" t="str">
        <f>IF('2. Erfassung der Leistungen'!H284="","",'2. Erfassung der Leistungen'!H284)</f>
        <v/>
      </c>
      <c r="H280" t="str">
        <f>IF(D280="","",IF('2. Erfassung der Leistungen'!I284="","",'2. Erfassung der Leistungen'!I284))</f>
        <v/>
      </c>
      <c r="J280" t="str">
        <f>IF($H280="","",'3a. Bewertung der Leistungen'!J290)</f>
        <v/>
      </c>
      <c r="K280" t="str">
        <f>IF(J280="Nein","",IF($H280="","",'3a. Bewertung der Leistungen'!L290))</f>
        <v/>
      </c>
      <c r="L280" t="str">
        <f>IF(J280="Nein","",IF($H280="","",'3a. Bewertung der Leistungen'!M290))</f>
        <v/>
      </c>
      <c r="M280" t="str">
        <f>IF(J280="Nein","",IF($H280="","",'3a. Bewertung der Leistungen'!N290))</f>
        <v/>
      </c>
      <c r="N280" t="str">
        <f>IF(J280="Nein","",IF($H280="","",'3a. Bewertung der Leistungen'!O290))</f>
        <v/>
      </c>
      <c r="O280" t="str">
        <f>IF(J280="Nein","",IF($H280="","",'3a. Bewertung der Leistungen'!P290))</f>
        <v/>
      </c>
      <c r="P280" t="str">
        <f>IF(J280="Nein","",IF($H280="","",'3a. Bewertung der Leistungen'!Q290))</f>
        <v/>
      </c>
      <c r="Q280" t="str">
        <f>IF(J280="Nein","",IF($H280="","",'3a. Bewertung der Leistungen'!R290))</f>
        <v/>
      </c>
      <c r="R280" t="str">
        <f>IF(J280="Nein","",IF($H280="","",'3a. Bewertung der Leistungen'!S290))</f>
        <v/>
      </c>
      <c r="S280" t="str">
        <f>IF(J280="Nein","",IF($H280="","",'3a. Bewertung der Leistungen'!T290))</f>
        <v/>
      </c>
      <c r="T280" t="str">
        <f>IF(J280="Nein","",IF($H280="","",'3a. Bewertung der Leistungen'!U290))</f>
        <v/>
      </c>
      <c r="U280" t="str">
        <f>IF(J280="Nein","",IF($H280="","",'3a. Bewertung der Leistungen'!V290))</f>
        <v/>
      </c>
      <c r="V280" t="str">
        <f>IF(J280="Nein","",IF($H280="","",'3a. Bewertung der Leistungen'!X290))</f>
        <v/>
      </c>
      <c r="W280" t="str">
        <f>IF($H280="","",'3a. Bewertung der Leistungen'!Z290)</f>
        <v/>
      </c>
      <c r="Y280" t="str">
        <f>IF('3b. Individualkosten'!L286="","",'3b. Individualkosten'!L286)</f>
        <v/>
      </c>
      <c r="Z280" s="32" t="str">
        <f>IF('3b. Individualkosten'!M286="","",'3b. Individualkosten'!M286)</f>
        <v/>
      </c>
      <c r="AA280" s="33" t="str">
        <f>IF('3b. Individualkosten'!N286="","",'3b. Individualkosten'!N286)</f>
        <v/>
      </c>
      <c r="AB280" s="33" t="str">
        <f>IF('3b. Individualkosten'!O286="","",'3b. Individualkosten'!O286)</f>
        <v/>
      </c>
      <c r="AC280" s="32">
        <f>IF('3b. Individualkosten'!P286="","",'3b. Individualkosten'!P286)</f>
        <v>0</v>
      </c>
      <c r="AD280" s="32">
        <f>IF('3b. Individualkosten'!Q286="","",'3b. Individualkosten'!Q286)</f>
        <v>0</v>
      </c>
      <c r="AE280" s="32" t="str">
        <f>IF('3b. Individualkosten'!R286="","",'3b. Individualkosten'!R286)</f>
        <v/>
      </c>
      <c r="AF280" s="32">
        <f>IF('3b. Individualkosten'!S286="","",'3b. Individualkosten'!S286)</f>
        <v>0</v>
      </c>
      <c r="AG280" s="32" t="str">
        <f>IF('3b. Individualkosten'!T286="","",'3b. Individualkosten'!T286)</f>
        <v/>
      </c>
      <c r="AH280" s="32">
        <f>IF('3b. Individualkosten'!U286="","",'3b. Individualkosten'!U286)</f>
        <v>0</v>
      </c>
      <c r="AI280" s="32" t="str">
        <f>IF('3b. Individualkosten'!V286="","",'3b. Individualkosten'!V286)</f>
        <v/>
      </c>
      <c r="AJ280" s="32">
        <f>IF('3b. Individualkosten'!W286="","",'3b. Individualkosten'!W286)</f>
        <v>0</v>
      </c>
      <c r="AK280" s="32">
        <f>IF('3b. Individualkosten'!X286="","",'3b. Individualkosten'!X286)</f>
        <v>0</v>
      </c>
      <c r="AL280" s="32" t="str">
        <f>IF('3b. Individualkosten'!Y286="","",'3b. Individualkosten'!Y286)</f>
        <v/>
      </c>
      <c r="AM280" s="32" t="str">
        <f>IF('3b. Individualkosten'!Z286="","",'3b. Individualkosten'!Z286)</f>
        <v/>
      </c>
      <c r="AN280" s="32" t="str">
        <f>IF('3b. Individualkosten'!AB286="","",'3b. Individualkosten'!AB286)</f>
        <v/>
      </c>
      <c r="AP280" s="34" t="str">
        <f>IF('4.2 Mitnutzungsquote'!K287="","",'4.2 Mitnutzungsquote'!M287)</f>
        <v/>
      </c>
      <c r="AQ280" s="34" t="str">
        <f>IF('4.2 Mitnutzungsquote'!$K287="","",'4.2 Mitnutzungsquote'!N287)</f>
        <v/>
      </c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X280" t="str">
        <f>IF('5. Bündelung zu Paketen'!$H306="","",IF('5. Bündelung zu Paketen'!$E$9="Nein","Ohne Paket",'5. Bündelung zu Paketen'!M306))</f>
        <v/>
      </c>
      <c r="BY280" t="str">
        <f>IF('5. Bündelung zu Paketen'!$H306="","",'5. Bündelung zu Paketen'!N306)</f>
        <v/>
      </c>
      <c r="BZ280" t="str">
        <f>IF('5. Bündelung zu Paketen'!P306="","",'5. Bündelung zu Paketen'!P306)</f>
        <v/>
      </c>
      <c r="CB280" s="34" t="str">
        <f t="shared" si="8"/>
        <v/>
      </c>
      <c r="CC280" s="38" t="str">
        <f t="shared" si="9"/>
        <v/>
      </c>
    </row>
    <row r="281" spans="1:81" x14ac:dyDescent="0.3">
      <c r="A281">
        <v>274</v>
      </c>
      <c r="B281" t="str">
        <f>IF('2. Erfassung der Leistungen'!B285="","",'2. Erfassung der Leistungen'!B285)</f>
        <v/>
      </c>
      <c r="C281" t="str">
        <f>IF('2. Erfassung der Leistungen'!C285="","",'2. Erfassung der Leistungen'!C285)</f>
        <v/>
      </c>
      <c r="D281" t="str">
        <f>IF('2. Erfassung der Leistungen'!E285="","",'2. Erfassung der Leistungen'!E285)</f>
        <v/>
      </c>
      <c r="E281" t="str">
        <f>IF('2. Erfassung der Leistungen'!F285="","",'2. Erfassung der Leistungen'!F285)</f>
        <v/>
      </c>
      <c r="F281" t="str">
        <f>IF('2. Erfassung der Leistungen'!G285="","",'2. Erfassung der Leistungen'!G285)</f>
        <v/>
      </c>
      <c r="G281" t="str">
        <f>IF('2. Erfassung der Leistungen'!H285="","",'2. Erfassung der Leistungen'!H285)</f>
        <v/>
      </c>
      <c r="H281" t="str">
        <f>IF(D281="","",IF('2. Erfassung der Leistungen'!I285="","",'2. Erfassung der Leistungen'!I285))</f>
        <v/>
      </c>
      <c r="J281" t="str">
        <f>IF($H281="","",'3a. Bewertung der Leistungen'!J291)</f>
        <v/>
      </c>
      <c r="K281" t="str">
        <f>IF(J281="Nein","",IF($H281="","",'3a. Bewertung der Leistungen'!L291))</f>
        <v/>
      </c>
      <c r="L281" t="str">
        <f>IF(J281="Nein","",IF($H281="","",'3a. Bewertung der Leistungen'!M291))</f>
        <v/>
      </c>
      <c r="M281" t="str">
        <f>IF(J281="Nein","",IF($H281="","",'3a. Bewertung der Leistungen'!N291))</f>
        <v/>
      </c>
      <c r="N281" t="str">
        <f>IF(J281="Nein","",IF($H281="","",'3a. Bewertung der Leistungen'!O291))</f>
        <v/>
      </c>
      <c r="O281" t="str">
        <f>IF(J281="Nein","",IF($H281="","",'3a. Bewertung der Leistungen'!P291))</f>
        <v/>
      </c>
      <c r="P281" t="str">
        <f>IF(J281="Nein","",IF($H281="","",'3a. Bewertung der Leistungen'!Q291))</f>
        <v/>
      </c>
      <c r="Q281" t="str">
        <f>IF(J281="Nein","",IF($H281="","",'3a. Bewertung der Leistungen'!R291))</f>
        <v/>
      </c>
      <c r="R281" t="str">
        <f>IF(J281="Nein","",IF($H281="","",'3a. Bewertung der Leistungen'!S291))</f>
        <v/>
      </c>
      <c r="S281" t="str">
        <f>IF(J281="Nein","",IF($H281="","",'3a. Bewertung der Leistungen'!T291))</f>
        <v/>
      </c>
      <c r="T281" t="str">
        <f>IF(J281="Nein","",IF($H281="","",'3a. Bewertung der Leistungen'!U291))</f>
        <v/>
      </c>
      <c r="U281" t="str">
        <f>IF(J281="Nein","",IF($H281="","",'3a. Bewertung der Leistungen'!V291))</f>
        <v/>
      </c>
      <c r="V281" t="str">
        <f>IF(J281="Nein","",IF($H281="","",'3a. Bewertung der Leistungen'!X291))</f>
        <v/>
      </c>
      <c r="W281" t="str">
        <f>IF($H281="","",'3a. Bewertung der Leistungen'!Z291)</f>
        <v/>
      </c>
      <c r="Y281" t="str">
        <f>IF('3b. Individualkosten'!L287="","",'3b. Individualkosten'!L287)</f>
        <v/>
      </c>
      <c r="Z281" s="32" t="str">
        <f>IF('3b. Individualkosten'!M287="","",'3b. Individualkosten'!M287)</f>
        <v/>
      </c>
      <c r="AA281" s="33" t="str">
        <f>IF('3b. Individualkosten'!N287="","",'3b. Individualkosten'!N287)</f>
        <v/>
      </c>
      <c r="AB281" s="33" t="str">
        <f>IF('3b. Individualkosten'!O287="","",'3b. Individualkosten'!O287)</f>
        <v/>
      </c>
      <c r="AC281" s="32">
        <f>IF('3b. Individualkosten'!P287="","",'3b. Individualkosten'!P287)</f>
        <v>0</v>
      </c>
      <c r="AD281" s="32">
        <f>IF('3b. Individualkosten'!Q287="","",'3b. Individualkosten'!Q287)</f>
        <v>0</v>
      </c>
      <c r="AE281" s="32" t="str">
        <f>IF('3b. Individualkosten'!R287="","",'3b. Individualkosten'!R287)</f>
        <v/>
      </c>
      <c r="AF281" s="32">
        <f>IF('3b. Individualkosten'!S287="","",'3b. Individualkosten'!S287)</f>
        <v>0</v>
      </c>
      <c r="AG281" s="32" t="str">
        <f>IF('3b. Individualkosten'!T287="","",'3b. Individualkosten'!T287)</f>
        <v/>
      </c>
      <c r="AH281" s="32">
        <f>IF('3b. Individualkosten'!U287="","",'3b. Individualkosten'!U287)</f>
        <v>0</v>
      </c>
      <c r="AI281" s="32" t="str">
        <f>IF('3b. Individualkosten'!V287="","",'3b. Individualkosten'!V287)</f>
        <v/>
      </c>
      <c r="AJ281" s="32">
        <f>IF('3b. Individualkosten'!W287="","",'3b. Individualkosten'!W287)</f>
        <v>0</v>
      </c>
      <c r="AK281" s="32">
        <f>IF('3b. Individualkosten'!X287="","",'3b. Individualkosten'!X287)</f>
        <v>0</v>
      </c>
      <c r="AL281" s="32" t="str">
        <f>IF('3b. Individualkosten'!Y287="","",'3b. Individualkosten'!Y287)</f>
        <v/>
      </c>
      <c r="AM281" s="32" t="str">
        <f>IF('3b. Individualkosten'!Z287="","",'3b. Individualkosten'!Z287)</f>
        <v/>
      </c>
      <c r="AN281" s="32" t="str">
        <f>IF('3b. Individualkosten'!AB287="","",'3b. Individualkosten'!AB287)</f>
        <v/>
      </c>
      <c r="AP281" s="34" t="str">
        <f>IF('4.2 Mitnutzungsquote'!K288="","",'4.2 Mitnutzungsquote'!M288)</f>
        <v/>
      </c>
      <c r="AQ281" s="34" t="str">
        <f>IF('4.2 Mitnutzungsquote'!$K288="","",'4.2 Mitnutzungsquote'!N288)</f>
        <v/>
      </c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X281" t="str">
        <f>IF('5. Bündelung zu Paketen'!$H307="","",IF('5. Bündelung zu Paketen'!$E$9="Nein","Ohne Paket",'5. Bündelung zu Paketen'!M307))</f>
        <v/>
      </c>
      <c r="BY281" t="str">
        <f>IF('5. Bündelung zu Paketen'!$H307="","",'5. Bündelung zu Paketen'!N307)</f>
        <v/>
      </c>
      <c r="BZ281" t="str">
        <f>IF('5. Bündelung zu Paketen'!P307="","",'5. Bündelung zu Paketen'!P307)</f>
        <v/>
      </c>
      <c r="CB281" s="34" t="str">
        <f t="shared" si="8"/>
        <v/>
      </c>
      <c r="CC281" s="38" t="str">
        <f t="shared" si="9"/>
        <v/>
      </c>
    </row>
    <row r="282" spans="1:81" x14ac:dyDescent="0.3">
      <c r="A282">
        <v>275</v>
      </c>
      <c r="B282" t="str">
        <f>IF('2. Erfassung der Leistungen'!B286="","",'2. Erfassung der Leistungen'!B286)</f>
        <v/>
      </c>
      <c r="C282" t="str">
        <f>IF('2. Erfassung der Leistungen'!C286="","",'2. Erfassung der Leistungen'!C286)</f>
        <v/>
      </c>
      <c r="D282" t="str">
        <f>IF('2. Erfassung der Leistungen'!E286="","",'2. Erfassung der Leistungen'!E286)</f>
        <v/>
      </c>
      <c r="E282" t="str">
        <f>IF('2. Erfassung der Leistungen'!F286="","",'2. Erfassung der Leistungen'!F286)</f>
        <v/>
      </c>
      <c r="F282" t="str">
        <f>IF('2. Erfassung der Leistungen'!G286="","",'2. Erfassung der Leistungen'!G286)</f>
        <v/>
      </c>
      <c r="G282" t="str">
        <f>IF('2. Erfassung der Leistungen'!H286="","",'2. Erfassung der Leistungen'!H286)</f>
        <v/>
      </c>
      <c r="H282" t="str">
        <f>IF(D282="","",IF('2. Erfassung der Leistungen'!I286="","",'2. Erfassung der Leistungen'!I286))</f>
        <v/>
      </c>
      <c r="J282" t="str">
        <f>IF($H282="","",'3a. Bewertung der Leistungen'!J292)</f>
        <v/>
      </c>
      <c r="K282" t="str">
        <f>IF(J282="Nein","",IF($H282="","",'3a. Bewertung der Leistungen'!L292))</f>
        <v/>
      </c>
      <c r="L282" t="str">
        <f>IF(J282="Nein","",IF($H282="","",'3a. Bewertung der Leistungen'!M292))</f>
        <v/>
      </c>
      <c r="M282" t="str">
        <f>IF(J282="Nein","",IF($H282="","",'3a. Bewertung der Leistungen'!N292))</f>
        <v/>
      </c>
      <c r="N282" t="str">
        <f>IF(J282="Nein","",IF($H282="","",'3a. Bewertung der Leistungen'!O292))</f>
        <v/>
      </c>
      <c r="O282" t="str">
        <f>IF(J282="Nein","",IF($H282="","",'3a. Bewertung der Leistungen'!P292))</f>
        <v/>
      </c>
      <c r="P282" t="str">
        <f>IF(J282="Nein","",IF($H282="","",'3a. Bewertung der Leistungen'!Q292))</f>
        <v/>
      </c>
      <c r="Q282" t="str">
        <f>IF(J282="Nein","",IF($H282="","",'3a. Bewertung der Leistungen'!R292))</f>
        <v/>
      </c>
      <c r="R282" t="str">
        <f>IF(J282="Nein","",IF($H282="","",'3a. Bewertung der Leistungen'!S292))</f>
        <v/>
      </c>
      <c r="S282" t="str">
        <f>IF(J282="Nein","",IF($H282="","",'3a. Bewertung der Leistungen'!T292))</f>
        <v/>
      </c>
      <c r="T282" t="str">
        <f>IF(J282="Nein","",IF($H282="","",'3a. Bewertung der Leistungen'!U292))</f>
        <v/>
      </c>
      <c r="U282" t="str">
        <f>IF(J282="Nein","",IF($H282="","",'3a. Bewertung der Leistungen'!V292))</f>
        <v/>
      </c>
      <c r="V282" t="str">
        <f>IF(J282="Nein","",IF($H282="","",'3a. Bewertung der Leistungen'!X292))</f>
        <v/>
      </c>
      <c r="W282" t="str">
        <f>IF($H282="","",'3a. Bewertung der Leistungen'!Z292)</f>
        <v/>
      </c>
      <c r="Y282" t="str">
        <f>IF('3b. Individualkosten'!L288="","",'3b. Individualkosten'!L288)</f>
        <v/>
      </c>
      <c r="Z282" s="32" t="str">
        <f>IF('3b. Individualkosten'!M288="","",'3b. Individualkosten'!M288)</f>
        <v/>
      </c>
      <c r="AA282" s="33" t="str">
        <f>IF('3b. Individualkosten'!N288="","",'3b. Individualkosten'!N288)</f>
        <v/>
      </c>
      <c r="AB282" s="33" t="str">
        <f>IF('3b. Individualkosten'!O288="","",'3b. Individualkosten'!O288)</f>
        <v/>
      </c>
      <c r="AC282" s="32">
        <f>IF('3b. Individualkosten'!P288="","",'3b. Individualkosten'!P288)</f>
        <v>0</v>
      </c>
      <c r="AD282" s="32">
        <f>IF('3b. Individualkosten'!Q288="","",'3b. Individualkosten'!Q288)</f>
        <v>0</v>
      </c>
      <c r="AE282" s="32" t="str">
        <f>IF('3b. Individualkosten'!R288="","",'3b. Individualkosten'!R288)</f>
        <v/>
      </c>
      <c r="AF282" s="32">
        <f>IF('3b. Individualkosten'!S288="","",'3b. Individualkosten'!S288)</f>
        <v>0</v>
      </c>
      <c r="AG282" s="32" t="str">
        <f>IF('3b. Individualkosten'!T288="","",'3b. Individualkosten'!T288)</f>
        <v/>
      </c>
      <c r="AH282" s="32">
        <f>IF('3b. Individualkosten'!U288="","",'3b. Individualkosten'!U288)</f>
        <v>0</v>
      </c>
      <c r="AI282" s="32" t="str">
        <f>IF('3b. Individualkosten'!V288="","",'3b. Individualkosten'!V288)</f>
        <v/>
      </c>
      <c r="AJ282" s="32">
        <f>IF('3b. Individualkosten'!W288="","",'3b. Individualkosten'!W288)</f>
        <v>0</v>
      </c>
      <c r="AK282" s="32">
        <f>IF('3b. Individualkosten'!X288="","",'3b. Individualkosten'!X288)</f>
        <v>0</v>
      </c>
      <c r="AL282" s="32" t="str">
        <f>IF('3b. Individualkosten'!Y288="","",'3b. Individualkosten'!Y288)</f>
        <v/>
      </c>
      <c r="AM282" s="32" t="str">
        <f>IF('3b. Individualkosten'!Z288="","",'3b. Individualkosten'!Z288)</f>
        <v/>
      </c>
      <c r="AN282" s="32" t="str">
        <f>IF('3b. Individualkosten'!AB288="","",'3b. Individualkosten'!AB288)</f>
        <v/>
      </c>
      <c r="AP282" s="34" t="str">
        <f>IF('4.2 Mitnutzungsquote'!K289="","",'4.2 Mitnutzungsquote'!M289)</f>
        <v/>
      </c>
      <c r="AQ282" s="34" t="str">
        <f>IF('4.2 Mitnutzungsquote'!$K289="","",'4.2 Mitnutzungsquote'!N289)</f>
        <v/>
      </c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X282" t="str">
        <f>IF('5. Bündelung zu Paketen'!$H308="","",IF('5. Bündelung zu Paketen'!$E$9="Nein","Ohne Paket",'5. Bündelung zu Paketen'!M308))</f>
        <v/>
      </c>
      <c r="BY282" t="str">
        <f>IF('5. Bündelung zu Paketen'!$H308="","",'5. Bündelung zu Paketen'!N308)</f>
        <v/>
      </c>
      <c r="BZ282" t="str">
        <f>IF('5. Bündelung zu Paketen'!P308="","",'5. Bündelung zu Paketen'!P308)</f>
        <v/>
      </c>
      <c r="CB282" s="34" t="str">
        <f t="shared" si="8"/>
        <v/>
      </c>
      <c r="CC282" s="38" t="str">
        <f t="shared" si="9"/>
        <v/>
      </c>
    </row>
    <row r="283" spans="1:81" x14ac:dyDescent="0.3">
      <c r="A283">
        <v>276</v>
      </c>
      <c r="B283" t="str">
        <f>IF('2. Erfassung der Leistungen'!B287="","",'2. Erfassung der Leistungen'!B287)</f>
        <v/>
      </c>
      <c r="C283" t="str">
        <f>IF('2. Erfassung der Leistungen'!C287="","",'2. Erfassung der Leistungen'!C287)</f>
        <v/>
      </c>
      <c r="D283" t="str">
        <f>IF('2. Erfassung der Leistungen'!E287="","",'2. Erfassung der Leistungen'!E287)</f>
        <v/>
      </c>
      <c r="E283" t="str">
        <f>IF('2. Erfassung der Leistungen'!F287="","",'2. Erfassung der Leistungen'!F287)</f>
        <v/>
      </c>
      <c r="F283" t="str">
        <f>IF('2. Erfassung der Leistungen'!G287="","",'2. Erfassung der Leistungen'!G287)</f>
        <v/>
      </c>
      <c r="G283" t="str">
        <f>IF('2. Erfassung der Leistungen'!H287="","",'2. Erfassung der Leistungen'!H287)</f>
        <v/>
      </c>
      <c r="H283" t="str">
        <f>IF(D283="","",IF('2. Erfassung der Leistungen'!I287="","",'2. Erfassung der Leistungen'!I287))</f>
        <v/>
      </c>
      <c r="J283" t="str">
        <f>IF($H283="","",'3a. Bewertung der Leistungen'!J293)</f>
        <v/>
      </c>
      <c r="K283" t="str">
        <f>IF(J283="Nein","",IF($H283="","",'3a. Bewertung der Leistungen'!L293))</f>
        <v/>
      </c>
      <c r="L283" t="str">
        <f>IF(J283="Nein","",IF($H283="","",'3a. Bewertung der Leistungen'!M293))</f>
        <v/>
      </c>
      <c r="M283" t="str">
        <f>IF(J283="Nein","",IF($H283="","",'3a. Bewertung der Leistungen'!N293))</f>
        <v/>
      </c>
      <c r="N283" t="str">
        <f>IF(J283="Nein","",IF($H283="","",'3a. Bewertung der Leistungen'!O293))</f>
        <v/>
      </c>
      <c r="O283" t="str">
        <f>IF(J283="Nein","",IF($H283="","",'3a. Bewertung der Leistungen'!P293))</f>
        <v/>
      </c>
      <c r="P283" t="str">
        <f>IF(J283="Nein","",IF($H283="","",'3a. Bewertung der Leistungen'!Q293))</f>
        <v/>
      </c>
      <c r="Q283" t="str">
        <f>IF(J283="Nein","",IF($H283="","",'3a. Bewertung der Leistungen'!R293))</f>
        <v/>
      </c>
      <c r="R283" t="str">
        <f>IF(J283="Nein","",IF($H283="","",'3a. Bewertung der Leistungen'!S293))</f>
        <v/>
      </c>
      <c r="S283" t="str">
        <f>IF(J283="Nein","",IF($H283="","",'3a. Bewertung der Leistungen'!T293))</f>
        <v/>
      </c>
      <c r="T283" t="str">
        <f>IF(J283="Nein","",IF($H283="","",'3a. Bewertung der Leistungen'!U293))</f>
        <v/>
      </c>
      <c r="U283" t="str">
        <f>IF(J283="Nein","",IF($H283="","",'3a. Bewertung der Leistungen'!V293))</f>
        <v/>
      </c>
      <c r="V283" t="str">
        <f>IF(J283="Nein","",IF($H283="","",'3a. Bewertung der Leistungen'!X293))</f>
        <v/>
      </c>
      <c r="W283" t="str">
        <f>IF($H283="","",'3a. Bewertung der Leistungen'!Z293)</f>
        <v/>
      </c>
      <c r="Y283" t="str">
        <f>IF('3b. Individualkosten'!L289="","",'3b. Individualkosten'!L289)</f>
        <v/>
      </c>
      <c r="Z283" s="32" t="str">
        <f>IF('3b. Individualkosten'!M289="","",'3b. Individualkosten'!M289)</f>
        <v/>
      </c>
      <c r="AA283" s="33" t="str">
        <f>IF('3b. Individualkosten'!N289="","",'3b. Individualkosten'!N289)</f>
        <v/>
      </c>
      <c r="AB283" s="33" t="str">
        <f>IF('3b. Individualkosten'!O289="","",'3b. Individualkosten'!O289)</f>
        <v/>
      </c>
      <c r="AC283" s="32">
        <f>IF('3b. Individualkosten'!P289="","",'3b. Individualkosten'!P289)</f>
        <v>0</v>
      </c>
      <c r="AD283" s="32">
        <f>IF('3b. Individualkosten'!Q289="","",'3b. Individualkosten'!Q289)</f>
        <v>0</v>
      </c>
      <c r="AE283" s="32" t="str">
        <f>IF('3b. Individualkosten'!R289="","",'3b. Individualkosten'!R289)</f>
        <v/>
      </c>
      <c r="AF283" s="32">
        <f>IF('3b. Individualkosten'!S289="","",'3b. Individualkosten'!S289)</f>
        <v>0</v>
      </c>
      <c r="AG283" s="32" t="str">
        <f>IF('3b. Individualkosten'!T289="","",'3b. Individualkosten'!T289)</f>
        <v/>
      </c>
      <c r="AH283" s="32">
        <f>IF('3b. Individualkosten'!U289="","",'3b. Individualkosten'!U289)</f>
        <v>0</v>
      </c>
      <c r="AI283" s="32" t="str">
        <f>IF('3b. Individualkosten'!V289="","",'3b. Individualkosten'!V289)</f>
        <v/>
      </c>
      <c r="AJ283" s="32">
        <f>IF('3b. Individualkosten'!W289="","",'3b. Individualkosten'!W289)</f>
        <v>0</v>
      </c>
      <c r="AK283" s="32">
        <f>IF('3b. Individualkosten'!X289="","",'3b. Individualkosten'!X289)</f>
        <v>0</v>
      </c>
      <c r="AL283" s="32" t="str">
        <f>IF('3b. Individualkosten'!Y289="","",'3b. Individualkosten'!Y289)</f>
        <v/>
      </c>
      <c r="AM283" s="32" t="str">
        <f>IF('3b. Individualkosten'!Z289="","",'3b. Individualkosten'!Z289)</f>
        <v/>
      </c>
      <c r="AN283" s="32" t="str">
        <f>IF('3b. Individualkosten'!AB289="","",'3b. Individualkosten'!AB289)</f>
        <v/>
      </c>
      <c r="AP283" s="34" t="str">
        <f>IF('4.2 Mitnutzungsquote'!K290="","",'4.2 Mitnutzungsquote'!M290)</f>
        <v/>
      </c>
      <c r="AQ283" s="34" t="str">
        <f>IF('4.2 Mitnutzungsquote'!$K290="","",'4.2 Mitnutzungsquote'!N290)</f>
        <v/>
      </c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X283" t="str">
        <f>IF('5. Bündelung zu Paketen'!$H309="","",IF('5. Bündelung zu Paketen'!$E$9="Nein","Ohne Paket",'5. Bündelung zu Paketen'!M309))</f>
        <v/>
      </c>
      <c r="BY283" t="str">
        <f>IF('5. Bündelung zu Paketen'!$H309="","",'5. Bündelung zu Paketen'!N309)</f>
        <v/>
      </c>
      <c r="BZ283" t="str">
        <f>IF('5. Bündelung zu Paketen'!P309="","",'5. Bündelung zu Paketen'!P309)</f>
        <v/>
      </c>
      <c r="CB283" s="34" t="str">
        <f t="shared" si="8"/>
        <v/>
      </c>
      <c r="CC283" s="38" t="str">
        <f t="shared" si="9"/>
        <v/>
      </c>
    </row>
    <row r="284" spans="1:81" x14ac:dyDescent="0.3">
      <c r="A284">
        <v>277</v>
      </c>
      <c r="B284" t="str">
        <f>IF('2. Erfassung der Leistungen'!B288="","",'2. Erfassung der Leistungen'!B288)</f>
        <v/>
      </c>
      <c r="C284" t="str">
        <f>IF('2. Erfassung der Leistungen'!C288="","",'2. Erfassung der Leistungen'!C288)</f>
        <v/>
      </c>
      <c r="D284" t="str">
        <f>IF('2. Erfassung der Leistungen'!E288="","",'2. Erfassung der Leistungen'!E288)</f>
        <v/>
      </c>
      <c r="E284" t="str">
        <f>IF('2. Erfassung der Leistungen'!F288="","",'2. Erfassung der Leistungen'!F288)</f>
        <v/>
      </c>
      <c r="F284" t="str">
        <f>IF('2. Erfassung der Leistungen'!G288="","",'2. Erfassung der Leistungen'!G288)</f>
        <v/>
      </c>
      <c r="G284" t="str">
        <f>IF('2. Erfassung der Leistungen'!H288="","",'2. Erfassung der Leistungen'!H288)</f>
        <v/>
      </c>
      <c r="H284" t="str">
        <f>IF(D284="","",IF('2. Erfassung der Leistungen'!I288="","",'2. Erfassung der Leistungen'!I288))</f>
        <v/>
      </c>
      <c r="J284" t="str">
        <f>IF($H284="","",'3a. Bewertung der Leistungen'!J294)</f>
        <v/>
      </c>
      <c r="K284" t="str">
        <f>IF(J284="Nein","",IF($H284="","",'3a. Bewertung der Leistungen'!L294))</f>
        <v/>
      </c>
      <c r="L284" t="str">
        <f>IF(J284="Nein","",IF($H284="","",'3a. Bewertung der Leistungen'!M294))</f>
        <v/>
      </c>
      <c r="M284" t="str">
        <f>IF(J284="Nein","",IF($H284="","",'3a. Bewertung der Leistungen'!N294))</f>
        <v/>
      </c>
      <c r="N284" t="str">
        <f>IF(J284="Nein","",IF($H284="","",'3a. Bewertung der Leistungen'!O294))</f>
        <v/>
      </c>
      <c r="O284" t="str">
        <f>IF(J284="Nein","",IF($H284="","",'3a. Bewertung der Leistungen'!P294))</f>
        <v/>
      </c>
      <c r="P284" t="str">
        <f>IF(J284="Nein","",IF($H284="","",'3a. Bewertung der Leistungen'!Q294))</f>
        <v/>
      </c>
      <c r="Q284" t="str">
        <f>IF(J284="Nein","",IF($H284="","",'3a. Bewertung der Leistungen'!R294))</f>
        <v/>
      </c>
      <c r="R284" t="str">
        <f>IF(J284="Nein","",IF($H284="","",'3a. Bewertung der Leistungen'!S294))</f>
        <v/>
      </c>
      <c r="S284" t="str">
        <f>IF(J284="Nein","",IF($H284="","",'3a. Bewertung der Leistungen'!T294))</f>
        <v/>
      </c>
      <c r="T284" t="str">
        <f>IF(J284="Nein","",IF($H284="","",'3a. Bewertung der Leistungen'!U294))</f>
        <v/>
      </c>
      <c r="U284" t="str">
        <f>IF(J284="Nein","",IF($H284="","",'3a. Bewertung der Leistungen'!V294))</f>
        <v/>
      </c>
      <c r="V284" t="str">
        <f>IF(J284="Nein","",IF($H284="","",'3a. Bewertung der Leistungen'!X294))</f>
        <v/>
      </c>
      <c r="W284" t="str">
        <f>IF($H284="","",'3a. Bewertung der Leistungen'!Z294)</f>
        <v/>
      </c>
      <c r="Y284" t="str">
        <f>IF('3b. Individualkosten'!L290="","",'3b. Individualkosten'!L290)</f>
        <v/>
      </c>
      <c r="Z284" s="32" t="str">
        <f>IF('3b. Individualkosten'!M290="","",'3b. Individualkosten'!M290)</f>
        <v/>
      </c>
      <c r="AA284" s="33" t="str">
        <f>IF('3b. Individualkosten'!N290="","",'3b. Individualkosten'!N290)</f>
        <v/>
      </c>
      <c r="AB284" s="33" t="str">
        <f>IF('3b. Individualkosten'!O290="","",'3b. Individualkosten'!O290)</f>
        <v/>
      </c>
      <c r="AC284" s="32">
        <f>IF('3b. Individualkosten'!P290="","",'3b. Individualkosten'!P290)</f>
        <v>0</v>
      </c>
      <c r="AD284" s="32">
        <f>IF('3b. Individualkosten'!Q290="","",'3b. Individualkosten'!Q290)</f>
        <v>0</v>
      </c>
      <c r="AE284" s="32" t="str">
        <f>IF('3b. Individualkosten'!R290="","",'3b. Individualkosten'!R290)</f>
        <v/>
      </c>
      <c r="AF284" s="32">
        <f>IF('3b. Individualkosten'!S290="","",'3b. Individualkosten'!S290)</f>
        <v>0</v>
      </c>
      <c r="AG284" s="32" t="str">
        <f>IF('3b. Individualkosten'!T290="","",'3b. Individualkosten'!T290)</f>
        <v/>
      </c>
      <c r="AH284" s="32">
        <f>IF('3b. Individualkosten'!U290="","",'3b. Individualkosten'!U290)</f>
        <v>0</v>
      </c>
      <c r="AI284" s="32" t="str">
        <f>IF('3b. Individualkosten'!V290="","",'3b. Individualkosten'!V290)</f>
        <v/>
      </c>
      <c r="AJ284" s="32">
        <f>IF('3b. Individualkosten'!W290="","",'3b. Individualkosten'!W290)</f>
        <v>0</v>
      </c>
      <c r="AK284" s="32">
        <f>IF('3b. Individualkosten'!X290="","",'3b. Individualkosten'!X290)</f>
        <v>0</v>
      </c>
      <c r="AL284" s="32" t="str">
        <f>IF('3b. Individualkosten'!Y290="","",'3b. Individualkosten'!Y290)</f>
        <v/>
      </c>
      <c r="AM284" s="32" t="str">
        <f>IF('3b. Individualkosten'!Z290="","",'3b. Individualkosten'!Z290)</f>
        <v/>
      </c>
      <c r="AN284" s="32" t="str">
        <f>IF('3b. Individualkosten'!AB290="","",'3b. Individualkosten'!AB290)</f>
        <v/>
      </c>
      <c r="AP284" s="34" t="str">
        <f>IF('4.2 Mitnutzungsquote'!K291="","",'4.2 Mitnutzungsquote'!M291)</f>
        <v/>
      </c>
      <c r="AQ284" s="34" t="str">
        <f>IF('4.2 Mitnutzungsquote'!$K291="","",'4.2 Mitnutzungsquote'!N291)</f>
        <v/>
      </c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X284" t="str">
        <f>IF('5. Bündelung zu Paketen'!$H310="","",IF('5. Bündelung zu Paketen'!$E$9="Nein","Ohne Paket",'5. Bündelung zu Paketen'!M310))</f>
        <v/>
      </c>
      <c r="BY284" t="str">
        <f>IF('5. Bündelung zu Paketen'!$H310="","",'5. Bündelung zu Paketen'!N310)</f>
        <v/>
      </c>
      <c r="BZ284" t="str">
        <f>IF('5. Bündelung zu Paketen'!P310="","",'5. Bündelung zu Paketen'!P310)</f>
        <v/>
      </c>
      <c r="CB284" s="34" t="str">
        <f t="shared" si="8"/>
        <v/>
      </c>
      <c r="CC284" s="38" t="str">
        <f t="shared" si="9"/>
        <v/>
      </c>
    </row>
    <row r="285" spans="1:81" x14ac:dyDescent="0.3">
      <c r="A285">
        <v>278</v>
      </c>
      <c r="B285" t="str">
        <f>IF('2. Erfassung der Leistungen'!B289="","",'2. Erfassung der Leistungen'!B289)</f>
        <v/>
      </c>
      <c r="C285" t="str">
        <f>IF('2. Erfassung der Leistungen'!C289="","",'2. Erfassung der Leistungen'!C289)</f>
        <v/>
      </c>
      <c r="D285" t="str">
        <f>IF('2. Erfassung der Leistungen'!E289="","",'2. Erfassung der Leistungen'!E289)</f>
        <v/>
      </c>
      <c r="E285" t="str">
        <f>IF('2. Erfassung der Leistungen'!F289="","",'2. Erfassung der Leistungen'!F289)</f>
        <v/>
      </c>
      <c r="F285" t="str">
        <f>IF('2. Erfassung der Leistungen'!G289="","",'2. Erfassung der Leistungen'!G289)</f>
        <v/>
      </c>
      <c r="G285" t="str">
        <f>IF('2. Erfassung der Leistungen'!H289="","",'2. Erfassung der Leistungen'!H289)</f>
        <v/>
      </c>
      <c r="H285" t="str">
        <f>IF(D285="","",IF('2. Erfassung der Leistungen'!I289="","",'2. Erfassung der Leistungen'!I289))</f>
        <v/>
      </c>
      <c r="J285" t="str">
        <f>IF($H285="","",'3a. Bewertung der Leistungen'!J295)</f>
        <v/>
      </c>
      <c r="K285" t="str">
        <f>IF(J285="Nein","",IF($H285="","",'3a. Bewertung der Leistungen'!L295))</f>
        <v/>
      </c>
      <c r="L285" t="str">
        <f>IF(J285="Nein","",IF($H285="","",'3a. Bewertung der Leistungen'!M295))</f>
        <v/>
      </c>
      <c r="M285" t="str">
        <f>IF(J285="Nein","",IF($H285="","",'3a. Bewertung der Leistungen'!N295))</f>
        <v/>
      </c>
      <c r="N285" t="str">
        <f>IF(J285="Nein","",IF($H285="","",'3a. Bewertung der Leistungen'!O295))</f>
        <v/>
      </c>
      <c r="O285" t="str">
        <f>IF(J285="Nein","",IF($H285="","",'3a. Bewertung der Leistungen'!P295))</f>
        <v/>
      </c>
      <c r="P285" t="str">
        <f>IF(J285="Nein","",IF($H285="","",'3a. Bewertung der Leistungen'!Q295))</f>
        <v/>
      </c>
      <c r="Q285" t="str">
        <f>IF(J285="Nein","",IF($H285="","",'3a. Bewertung der Leistungen'!R295))</f>
        <v/>
      </c>
      <c r="R285" t="str">
        <f>IF(J285="Nein","",IF($H285="","",'3a. Bewertung der Leistungen'!S295))</f>
        <v/>
      </c>
      <c r="S285" t="str">
        <f>IF(J285="Nein","",IF($H285="","",'3a. Bewertung der Leistungen'!T295))</f>
        <v/>
      </c>
      <c r="T285" t="str">
        <f>IF(J285="Nein","",IF($H285="","",'3a. Bewertung der Leistungen'!U295))</f>
        <v/>
      </c>
      <c r="U285" t="str">
        <f>IF(J285="Nein","",IF($H285="","",'3a. Bewertung der Leistungen'!V295))</f>
        <v/>
      </c>
      <c r="V285" t="str">
        <f>IF(J285="Nein","",IF($H285="","",'3a. Bewertung der Leistungen'!X295))</f>
        <v/>
      </c>
      <c r="W285" t="str">
        <f>IF($H285="","",'3a. Bewertung der Leistungen'!Z295)</f>
        <v/>
      </c>
      <c r="Y285" t="str">
        <f>IF('3b. Individualkosten'!L291="","",'3b. Individualkosten'!L291)</f>
        <v/>
      </c>
      <c r="Z285" s="32" t="str">
        <f>IF('3b. Individualkosten'!M291="","",'3b. Individualkosten'!M291)</f>
        <v/>
      </c>
      <c r="AA285" s="33" t="str">
        <f>IF('3b. Individualkosten'!N291="","",'3b. Individualkosten'!N291)</f>
        <v/>
      </c>
      <c r="AB285" s="33" t="str">
        <f>IF('3b. Individualkosten'!O291="","",'3b. Individualkosten'!O291)</f>
        <v/>
      </c>
      <c r="AC285" s="32">
        <f>IF('3b. Individualkosten'!P291="","",'3b. Individualkosten'!P291)</f>
        <v>0</v>
      </c>
      <c r="AD285" s="32">
        <f>IF('3b. Individualkosten'!Q291="","",'3b. Individualkosten'!Q291)</f>
        <v>0</v>
      </c>
      <c r="AE285" s="32" t="str">
        <f>IF('3b. Individualkosten'!R291="","",'3b. Individualkosten'!R291)</f>
        <v/>
      </c>
      <c r="AF285" s="32">
        <f>IF('3b. Individualkosten'!S291="","",'3b. Individualkosten'!S291)</f>
        <v>0</v>
      </c>
      <c r="AG285" s="32" t="str">
        <f>IF('3b. Individualkosten'!T291="","",'3b. Individualkosten'!T291)</f>
        <v/>
      </c>
      <c r="AH285" s="32">
        <f>IF('3b. Individualkosten'!U291="","",'3b. Individualkosten'!U291)</f>
        <v>0</v>
      </c>
      <c r="AI285" s="32" t="str">
        <f>IF('3b. Individualkosten'!V291="","",'3b. Individualkosten'!V291)</f>
        <v/>
      </c>
      <c r="AJ285" s="32">
        <f>IF('3b. Individualkosten'!W291="","",'3b. Individualkosten'!W291)</f>
        <v>0</v>
      </c>
      <c r="AK285" s="32">
        <f>IF('3b. Individualkosten'!X291="","",'3b. Individualkosten'!X291)</f>
        <v>0</v>
      </c>
      <c r="AL285" s="32" t="str">
        <f>IF('3b. Individualkosten'!Y291="","",'3b. Individualkosten'!Y291)</f>
        <v/>
      </c>
      <c r="AM285" s="32" t="str">
        <f>IF('3b. Individualkosten'!Z291="","",'3b. Individualkosten'!Z291)</f>
        <v/>
      </c>
      <c r="AN285" s="32" t="str">
        <f>IF('3b. Individualkosten'!AB291="","",'3b. Individualkosten'!AB291)</f>
        <v/>
      </c>
      <c r="AP285" s="34" t="str">
        <f>IF('4.2 Mitnutzungsquote'!K292="","",'4.2 Mitnutzungsquote'!M292)</f>
        <v/>
      </c>
      <c r="AQ285" s="34" t="str">
        <f>IF('4.2 Mitnutzungsquote'!$K292="","",'4.2 Mitnutzungsquote'!N292)</f>
        <v/>
      </c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X285" t="str">
        <f>IF('5. Bündelung zu Paketen'!$H311="","",IF('5. Bündelung zu Paketen'!$E$9="Nein","Ohne Paket",'5. Bündelung zu Paketen'!M311))</f>
        <v/>
      </c>
      <c r="BY285" t="str">
        <f>IF('5. Bündelung zu Paketen'!$H311="","",'5. Bündelung zu Paketen'!N311)</f>
        <v/>
      </c>
      <c r="BZ285" t="str">
        <f>IF('5. Bündelung zu Paketen'!P311="","",'5. Bündelung zu Paketen'!P311)</f>
        <v/>
      </c>
      <c r="CB285" s="34" t="str">
        <f t="shared" si="8"/>
        <v/>
      </c>
      <c r="CC285" s="38" t="str">
        <f t="shared" si="9"/>
        <v/>
      </c>
    </row>
    <row r="286" spans="1:81" x14ac:dyDescent="0.3">
      <c r="A286">
        <v>279</v>
      </c>
      <c r="B286" t="str">
        <f>IF('2. Erfassung der Leistungen'!B290="","",'2. Erfassung der Leistungen'!B290)</f>
        <v/>
      </c>
      <c r="C286" t="str">
        <f>IF('2. Erfassung der Leistungen'!C290="","",'2. Erfassung der Leistungen'!C290)</f>
        <v/>
      </c>
      <c r="D286" t="str">
        <f>IF('2. Erfassung der Leistungen'!E290="","",'2. Erfassung der Leistungen'!E290)</f>
        <v/>
      </c>
      <c r="E286" t="str">
        <f>IF('2. Erfassung der Leistungen'!F290="","",'2. Erfassung der Leistungen'!F290)</f>
        <v/>
      </c>
      <c r="F286" t="str">
        <f>IF('2. Erfassung der Leistungen'!G290="","",'2. Erfassung der Leistungen'!G290)</f>
        <v/>
      </c>
      <c r="G286" t="str">
        <f>IF('2. Erfassung der Leistungen'!H290="","",'2. Erfassung der Leistungen'!H290)</f>
        <v/>
      </c>
      <c r="H286" t="str">
        <f>IF(D286="","",IF('2. Erfassung der Leistungen'!I290="","",'2. Erfassung der Leistungen'!I290))</f>
        <v/>
      </c>
      <c r="J286" t="str">
        <f>IF($H286="","",'3a. Bewertung der Leistungen'!J296)</f>
        <v/>
      </c>
      <c r="K286" t="str">
        <f>IF(J286="Nein","",IF($H286="","",'3a. Bewertung der Leistungen'!L296))</f>
        <v/>
      </c>
      <c r="L286" t="str">
        <f>IF(J286="Nein","",IF($H286="","",'3a. Bewertung der Leistungen'!M296))</f>
        <v/>
      </c>
      <c r="M286" t="str">
        <f>IF(J286="Nein","",IF($H286="","",'3a. Bewertung der Leistungen'!N296))</f>
        <v/>
      </c>
      <c r="N286" t="str">
        <f>IF(J286="Nein","",IF($H286="","",'3a. Bewertung der Leistungen'!O296))</f>
        <v/>
      </c>
      <c r="O286" t="str">
        <f>IF(J286="Nein","",IF($H286="","",'3a. Bewertung der Leistungen'!P296))</f>
        <v/>
      </c>
      <c r="P286" t="str">
        <f>IF(J286="Nein","",IF($H286="","",'3a. Bewertung der Leistungen'!Q296))</f>
        <v/>
      </c>
      <c r="Q286" t="str">
        <f>IF(J286="Nein","",IF($H286="","",'3a. Bewertung der Leistungen'!R296))</f>
        <v/>
      </c>
      <c r="R286" t="str">
        <f>IF(J286="Nein","",IF($H286="","",'3a. Bewertung der Leistungen'!S296))</f>
        <v/>
      </c>
      <c r="S286" t="str">
        <f>IF(J286="Nein","",IF($H286="","",'3a. Bewertung der Leistungen'!T296))</f>
        <v/>
      </c>
      <c r="T286" t="str">
        <f>IF(J286="Nein","",IF($H286="","",'3a. Bewertung der Leistungen'!U296))</f>
        <v/>
      </c>
      <c r="U286" t="str">
        <f>IF(J286="Nein","",IF($H286="","",'3a. Bewertung der Leistungen'!V296))</f>
        <v/>
      </c>
      <c r="V286" t="str">
        <f>IF(J286="Nein","",IF($H286="","",'3a. Bewertung der Leistungen'!X296))</f>
        <v/>
      </c>
      <c r="W286" t="str">
        <f>IF($H286="","",'3a. Bewertung der Leistungen'!Z296)</f>
        <v/>
      </c>
      <c r="Y286" t="str">
        <f>IF('3b. Individualkosten'!L292="","",'3b. Individualkosten'!L292)</f>
        <v/>
      </c>
      <c r="Z286" s="32" t="str">
        <f>IF('3b. Individualkosten'!M292="","",'3b. Individualkosten'!M292)</f>
        <v/>
      </c>
      <c r="AA286" s="33" t="str">
        <f>IF('3b. Individualkosten'!N292="","",'3b. Individualkosten'!N292)</f>
        <v/>
      </c>
      <c r="AB286" s="33" t="str">
        <f>IF('3b. Individualkosten'!O292="","",'3b. Individualkosten'!O292)</f>
        <v/>
      </c>
      <c r="AC286" s="32">
        <f>IF('3b. Individualkosten'!P292="","",'3b. Individualkosten'!P292)</f>
        <v>0</v>
      </c>
      <c r="AD286" s="32">
        <f>IF('3b. Individualkosten'!Q292="","",'3b. Individualkosten'!Q292)</f>
        <v>0</v>
      </c>
      <c r="AE286" s="32" t="str">
        <f>IF('3b. Individualkosten'!R292="","",'3b. Individualkosten'!R292)</f>
        <v/>
      </c>
      <c r="AF286" s="32">
        <f>IF('3b. Individualkosten'!S292="","",'3b. Individualkosten'!S292)</f>
        <v>0</v>
      </c>
      <c r="AG286" s="32" t="str">
        <f>IF('3b. Individualkosten'!T292="","",'3b. Individualkosten'!T292)</f>
        <v/>
      </c>
      <c r="AH286" s="32">
        <f>IF('3b. Individualkosten'!U292="","",'3b. Individualkosten'!U292)</f>
        <v>0</v>
      </c>
      <c r="AI286" s="32" t="str">
        <f>IF('3b. Individualkosten'!V292="","",'3b. Individualkosten'!V292)</f>
        <v/>
      </c>
      <c r="AJ286" s="32">
        <f>IF('3b. Individualkosten'!W292="","",'3b. Individualkosten'!W292)</f>
        <v>0</v>
      </c>
      <c r="AK286" s="32">
        <f>IF('3b. Individualkosten'!X292="","",'3b. Individualkosten'!X292)</f>
        <v>0</v>
      </c>
      <c r="AL286" s="32" t="str">
        <f>IF('3b. Individualkosten'!Y292="","",'3b. Individualkosten'!Y292)</f>
        <v/>
      </c>
      <c r="AM286" s="32" t="str">
        <f>IF('3b. Individualkosten'!Z292="","",'3b. Individualkosten'!Z292)</f>
        <v/>
      </c>
      <c r="AN286" s="32" t="str">
        <f>IF('3b. Individualkosten'!AB292="","",'3b. Individualkosten'!AB292)</f>
        <v/>
      </c>
      <c r="AP286" s="34" t="str">
        <f>IF('4.2 Mitnutzungsquote'!K293="","",'4.2 Mitnutzungsquote'!M293)</f>
        <v/>
      </c>
      <c r="AQ286" s="34" t="str">
        <f>IF('4.2 Mitnutzungsquote'!$K293="","",'4.2 Mitnutzungsquote'!N293)</f>
        <v/>
      </c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X286" t="str">
        <f>IF('5. Bündelung zu Paketen'!$H312="","",IF('5. Bündelung zu Paketen'!$E$9="Nein","Ohne Paket",'5. Bündelung zu Paketen'!M312))</f>
        <v/>
      </c>
      <c r="BY286" t="str">
        <f>IF('5. Bündelung zu Paketen'!$H312="","",'5. Bündelung zu Paketen'!N312)</f>
        <v/>
      </c>
      <c r="BZ286" t="str">
        <f>IF('5. Bündelung zu Paketen'!P312="","",'5. Bündelung zu Paketen'!P312)</f>
        <v/>
      </c>
      <c r="CB286" s="34" t="str">
        <f t="shared" si="8"/>
        <v/>
      </c>
      <c r="CC286" s="38" t="str">
        <f t="shared" si="9"/>
        <v/>
      </c>
    </row>
    <row r="287" spans="1:81" x14ac:dyDescent="0.3">
      <c r="A287">
        <v>280</v>
      </c>
      <c r="B287" t="str">
        <f>IF('2. Erfassung der Leistungen'!B291="","",'2. Erfassung der Leistungen'!B291)</f>
        <v/>
      </c>
      <c r="C287" t="str">
        <f>IF('2. Erfassung der Leistungen'!C291="","",'2. Erfassung der Leistungen'!C291)</f>
        <v/>
      </c>
      <c r="D287" t="str">
        <f>IF('2. Erfassung der Leistungen'!E291="","",'2. Erfassung der Leistungen'!E291)</f>
        <v/>
      </c>
      <c r="E287" t="str">
        <f>IF('2. Erfassung der Leistungen'!F291="","",'2. Erfassung der Leistungen'!F291)</f>
        <v/>
      </c>
      <c r="F287" t="str">
        <f>IF('2. Erfassung der Leistungen'!G291="","",'2. Erfassung der Leistungen'!G291)</f>
        <v/>
      </c>
      <c r="G287" t="str">
        <f>IF('2. Erfassung der Leistungen'!H291="","",'2. Erfassung der Leistungen'!H291)</f>
        <v/>
      </c>
      <c r="H287" t="str">
        <f>IF(D287="","",IF('2. Erfassung der Leistungen'!I291="","",'2. Erfassung der Leistungen'!I291))</f>
        <v/>
      </c>
      <c r="J287" t="str">
        <f>IF($H287="","",'3a. Bewertung der Leistungen'!J297)</f>
        <v/>
      </c>
      <c r="K287" t="str">
        <f>IF(J287="Nein","",IF($H287="","",'3a. Bewertung der Leistungen'!L297))</f>
        <v/>
      </c>
      <c r="L287" t="str">
        <f>IF(J287="Nein","",IF($H287="","",'3a. Bewertung der Leistungen'!M297))</f>
        <v/>
      </c>
      <c r="M287" t="str">
        <f>IF(J287="Nein","",IF($H287="","",'3a. Bewertung der Leistungen'!N297))</f>
        <v/>
      </c>
      <c r="N287" t="str">
        <f>IF(J287="Nein","",IF($H287="","",'3a. Bewertung der Leistungen'!O297))</f>
        <v/>
      </c>
      <c r="O287" t="str">
        <f>IF(J287="Nein","",IF($H287="","",'3a. Bewertung der Leistungen'!P297))</f>
        <v/>
      </c>
      <c r="P287" t="str">
        <f>IF(J287="Nein","",IF($H287="","",'3a. Bewertung der Leistungen'!Q297))</f>
        <v/>
      </c>
      <c r="Q287" t="str">
        <f>IF(J287="Nein","",IF($H287="","",'3a. Bewertung der Leistungen'!R297))</f>
        <v/>
      </c>
      <c r="R287" t="str">
        <f>IF(J287="Nein","",IF($H287="","",'3a. Bewertung der Leistungen'!S297))</f>
        <v/>
      </c>
      <c r="S287" t="str">
        <f>IF(J287="Nein","",IF($H287="","",'3a. Bewertung der Leistungen'!T297))</f>
        <v/>
      </c>
      <c r="T287" t="str">
        <f>IF(J287="Nein","",IF($H287="","",'3a. Bewertung der Leistungen'!U297))</f>
        <v/>
      </c>
      <c r="U287" t="str">
        <f>IF(J287="Nein","",IF($H287="","",'3a. Bewertung der Leistungen'!V297))</f>
        <v/>
      </c>
      <c r="V287" t="str">
        <f>IF(J287="Nein","",IF($H287="","",'3a. Bewertung der Leistungen'!X297))</f>
        <v/>
      </c>
      <c r="W287" t="str">
        <f>IF($H287="","",'3a. Bewertung der Leistungen'!Z297)</f>
        <v/>
      </c>
      <c r="Y287" t="str">
        <f>IF('3b. Individualkosten'!L293="","",'3b. Individualkosten'!L293)</f>
        <v/>
      </c>
      <c r="Z287" s="32" t="str">
        <f>IF('3b. Individualkosten'!M293="","",'3b. Individualkosten'!M293)</f>
        <v/>
      </c>
      <c r="AA287" s="33" t="str">
        <f>IF('3b. Individualkosten'!N293="","",'3b. Individualkosten'!N293)</f>
        <v/>
      </c>
      <c r="AB287" s="33" t="str">
        <f>IF('3b. Individualkosten'!O293="","",'3b. Individualkosten'!O293)</f>
        <v/>
      </c>
      <c r="AC287" s="32">
        <f>IF('3b. Individualkosten'!P293="","",'3b. Individualkosten'!P293)</f>
        <v>0</v>
      </c>
      <c r="AD287" s="32">
        <f>IF('3b. Individualkosten'!Q293="","",'3b. Individualkosten'!Q293)</f>
        <v>0</v>
      </c>
      <c r="AE287" s="32" t="str">
        <f>IF('3b. Individualkosten'!R293="","",'3b. Individualkosten'!R293)</f>
        <v/>
      </c>
      <c r="AF287" s="32">
        <f>IF('3b. Individualkosten'!S293="","",'3b. Individualkosten'!S293)</f>
        <v>0</v>
      </c>
      <c r="AG287" s="32" t="str">
        <f>IF('3b. Individualkosten'!T293="","",'3b. Individualkosten'!T293)</f>
        <v/>
      </c>
      <c r="AH287" s="32">
        <f>IF('3b. Individualkosten'!U293="","",'3b. Individualkosten'!U293)</f>
        <v>0</v>
      </c>
      <c r="AI287" s="32" t="str">
        <f>IF('3b. Individualkosten'!V293="","",'3b. Individualkosten'!V293)</f>
        <v/>
      </c>
      <c r="AJ287" s="32">
        <f>IF('3b. Individualkosten'!W293="","",'3b. Individualkosten'!W293)</f>
        <v>0</v>
      </c>
      <c r="AK287" s="32">
        <f>IF('3b. Individualkosten'!X293="","",'3b. Individualkosten'!X293)</f>
        <v>0</v>
      </c>
      <c r="AL287" s="32" t="str">
        <f>IF('3b. Individualkosten'!Y293="","",'3b. Individualkosten'!Y293)</f>
        <v/>
      </c>
      <c r="AM287" s="32" t="str">
        <f>IF('3b. Individualkosten'!Z293="","",'3b. Individualkosten'!Z293)</f>
        <v/>
      </c>
      <c r="AN287" s="32" t="str">
        <f>IF('3b. Individualkosten'!AB293="","",'3b. Individualkosten'!AB293)</f>
        <v/>
      </c>
      <c r="AP287" s="34" t="str">
        <f>IF('4.2 Mitnutzungsquote'!K294="","",'4.2 Mitnutzungsquote'!M294)</f>
        <v/>
      </c>
      <c r="AQ287" s="34" t="str">
        <f>IF('4.2 Mitnutzungsquote'!$K294="","",'4.2 Mitnutzungsquote'!N294)</f>
        <v/>
      </c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X287" t="str">
        <f>IF('5. Bündelung zu Paketen'!$H313="","",IF('5. Bündelung zu Paketen'!$E$9="Nein","Ohne Paket",'5. Bündelung zu Paketen'!M313))</f>
        <v/>
      </c>
      <c r="BY287" t="str">
        <f>IF('5. Bündelung zu Paketen'!$H313="","",'5. Bündelung zu Paketen'!N313)</f>
        <v/>
      </c>
      <c r="BZ287" t="str">
        <f>IF('5. Bündelung zu Paketen'!P313="","",'5. Bündelung zu Paketen'!P313)</f>
        <v/>
      </c>
      <c r="CB287" s="34" t="str">
        <f t="shared" si="8"/>
        <v/>
      </c>
      <c r="CC287" s="38" t="str">
        <f t="shared" si="9"/>
        <v/>
      </c>
    </row>
    <row r="288" spans="1:81" x14ac:dyDescent="0.3">
      <c r="A288">
        <v>281</v>
      </c>
      <c r="B288" t="str">
        <f>IF('2. Erfassung der Leistungen'!B292="","",'2. Erfassung der Leistungen'!B292)</f>
        <v/>
      </c>
      <c r="C288" t="str">
        <f>IF('2. Erfassung der Leistungen'!C292="","",'2. Erfassung der Leistungen'!C292)</f>
        <v/>
      </c>
      <c r="D288" t="str">
        <f>IF('2. Erfassung der Leistungen'!E292="","",'2. Erfassung der Leistungen'!E292)</f>
        <v/>
      </c>
      <c r="E288" t="str">
        <f>IF('2. Erfassung der Leistungen'!F292="","",'2. Erfassung der Leistungen'!F292)</f>
        <v/>
      </c>
      <c r="F288" t="str">
        <f>IF('2. Erfassung der Leistungen'!G292="","",'2. Erfassung der Leistungen'!G292)</f>
        <v/>
      </c>
      <c r="G288" t="str">
        <f>IF('2. Erfassung der Leistungen'!H292="","",'2. Erfassung der Leistungen'!H292)</f>
        <v/>
      </c>
      <c r="H288" t="str">
        <f>IF(D288="","",IF('2. Erfassung der Leistungen'!I292="","",'2. Erfassung der Leistungen'!I292))</f>
        <v/>
      </c>
      <c r="J288" t="str">
        <f>IF($H288="","",'3a. Bewertung der Leistungen'!J298)</f>
        <v/>
      </c>
      <c r="K288" t="str">
        <f>IF(J288="Nein","",IF($H288="","",'3a. Bewertung der Leistungen'!L298))</f>
        <v/>
      </c>
      <c r="L288" t="str">
        <f>IF(J288="Nein","",IF($H288="","",'3a. Bewertung der Leistungen'!M298))</f>
        <v/>
      </c>
      <c r="M288" t="str">
        <f>IF(J288="Nein","",IF($H288="","",'3a. Bewertung der Leistungen'!N298))</f>
        <v/>
      </c>
      <c r="N288" t="str">
        <f>IF(J288="Nein","",IF($H288="","",'3a. Bewertung der Leistungen'!O298))</f>
        <v/>
      </c>
      <c r="O288" t="str">
        <f>IF(J288="Nein","",IF($H288="","",'3a. Bewertung der Leistungen'!P298))</f>
        <v/>
      </c>
      <c r="P288" t="str">
        <f>IF(J288="Nein","",IF($H288="","",'3a. Bewertung der Leistungen'!Q298))</f>
        <v/>
      </c>
      <c r="Q288" t="str">
        <f>IF(J288="Nein","",IF($H288="","",'3a. Bewertung der Leistungen'!R298))</f>
        <v/>
      </c>
      <c r="R288" t="str">
        <f>IF(J288="Nein","",IF($H288="","",'3a. Bewertung der Leistungen'!S298))</f>
        <v/>
      </c>
      <c r="S288" t="str">
        <f>IF(J288="Nein","",IF($H288="","",'3a. Bewertung der Leistungen'!T298))</f>
        <v/>
      </c>
      <c r="T288" t="str">
        <f>IF(J288="Nein","",IF($H288="","",'3a. Bewertung der Leistungen'!U298))</f>
        <v/>
      </c>
      <c r="U288" t="str">
        <f>IF(J288="Nein","",IF($H288="","",'3a. Bewertung der Leistungen'!V298))</f>
        <v/>
      </c>
      <c r="V288" t="str">
        <f>IF(J288="Nein","",IF($H288="","",'3a. Bewertung der Leistungen'!X298))</f>
        <v/>
      </c>
      <c r="W288" t="str">
        <f>IF($H288="","",'3a. Bewertung der Leistungen'!Z298)</f>
        <v/>
      </c>
      <c r="Y288" t="str">
        <f>IF('3b. Individualkosten'!L294="","",'3b. Individualkosten'!L294)</f>
        <v/>
      </c>
      <c r="Z288" s="32" t="str">
        <f>IF('3b. Individualkosten'!M294="","",'3b. Individualkosten'!M294)</f>
        <v/>
      </c>
      <c r="AA288" s="33" t="str">
        <f>IF('3b. Individualkosten'!N294="","",'3b. Individualkosten'!N294)</f>
        <v/>
      </c>
      <c r="AB288" s="33" t="str">
        <f>IF('3b. Individualkosten'!O294="","",'3b. Individualkosten'!O294)</f>
        <v/>
      </c>
      <c r="AC288" s="32">
        <f>IF('3b. Individualkosten'!P294="","",'3b. Individualkosten'!P294)</f>
        <v>0</v>
      </c>
      <c r="AD288" s="32">
        <f>IF('3b. Individualkosten'!Q294="","",'3b. Individualkosten'!Q294)</f>
        <v>0</v>
      </c>
      <c r="AE288" s="32" t="str">
        <f>IF('3b. Individualkosten'!R294="","",'3b. Individualkosten'!R294)</f>
        <v/>
      </c>
      <c r="AF288" s="32">
        <f>IF('3b. Individualkosten'!S294="","",'3b. Individualkosten'!S294)</f>
        <v>0</v>
      </c>
      <c r="AG288" s="32" t="str">
        <f>IF('3b. Individualkosten'!T294="","",'3b. Individualkosten'!T294)</f>
        <v/>
      </c>
      <c r="AH288" s="32">
        <f>IF('3b. Individualkosten'!U294="","",'3b. Individualkosten'!U294)</f>
        <v>0</v>
      </c>
      <c r="AI288" s="32" t="str">
        <f>IF('3b. Individualkosten'!V294="","",'3b. Individualkosten'!V294)</f>
        <v/>
      </c>
      <c r="AJ288" s="32">
        <f>IF('3b. Individualkosten'!W294="","",'3b. Individualkosten'!W294)</f>
        <v>0</v>
      </c>
      <c r="AK288" s="32">
        <f>IF('3b. Individualkosten'!X294="","",'3b. Individualkosten'!X294)</f>
        <v>0</v>
      </c>
      <c r="AL288" s="32" t="str">
        <f>IF('3b. Individualkosten'!Y294="","",'3b. Individualkosten'!Y294)</f>
        <v/>
      </c>
      <c r="AM288" s="32" t="str">
        <f>IF('3b. Individualkosten'!Z294="","",'3b. Individualkosten'!Z294)</f>
        <v/>
      </c>
      <c r="AN288" s="32" t="str">
        <f>IF('3b. Individualkosten'!AB294="","",'3b. Individualkosten'!AB294)</f>
        <v/>
      </c>
      <c r="AP288" s="34" t="str">
        <f>IF('4.2 Mitnutzungsquote'!K295="","",'4.2 Mitnutzungsquote'!M295)</f>
        <v/>
      </c>
      <c r="AQ288" s="34" t="str">
        <f>IF('4.2 Mitnutzungsquote'!$K295="","",'4.2 Mitnutzungsquote'!N295)</f>
        <v/>
      </c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X288" t="str">
        <f>IF('5. Bündelung zu Paketen'!$H314="","",IF('5. Bündelung zu Paketen'!$E$9="Nein","Ohne Paket",'5. Bündelung zu Paketen'!M314))</f>
        <v/>
      </c>
      <c r="BY288" t="str">
        <f>IF('5. Bündelung zu Paketen'!$H314="","",'5. Bündelung zu Paketen'!N314)</f>
        <v/>
      </c>
      <c r="BZ288" t="str">
        <f>IF('5. Bündelung zu Paketen'!P314="","",'5. Bündelung zu Paketen'!P314)</f>
        <v/>
      </c>
      <c r="CB288" s="34" t="str">
        <f t="shared" si="8"/>
        <v/>
      </c>
      <c r="CC288" s="38" t="str">
        <f t="shared" si="9"/>
        <v/>
      </c>
    </row>
    <row r="289" spans="1:81" x14ac:dyDescent="0.3">
      <c r="A289">
        <v>282</v>
      </c>
      <c r="B289" t="str">
        <f>IF('2. Erfassung der Leistungen'!B293="","",'2. Erfassung der Leistungen'!B293)</f>
        <v/>
      </c>
      <c r="C289" t="str">
        <f>IF('2. Erfassung der Leistungen'!C293="","",'2. Erfassung der Leistungen'!C293)</f>
        <v/>
      </c>
      <c r="D289" t="str">
        <f>IF('2. Erfassung der Leistungen'!E293="","",'2. Erfassung der Leistungen'!E293)</f>
        <v/>
      </c>
      <c r="E289" t="str">
        <f>IF('2. Erfassung der Leistungen'!F293="","",'2. Erfassung der Leistungen'!F293)</f>
        <v/>
      </c>
      <c r="F289" t="str">
        <f>IF('2. Erfassung der Leistungen'!G293="","",'2. Erfassung der Leistungen'!G293)</f>
        <v/>
      </c>
      <c r="G289" t="str">
        <f>IF('2. Erfassung der Leistungen'!H293="","",'2. Erfassung der Leistungen'!H293)</f>
        <v/>
      </c>
      <c r="H289" t="str">
        <f>IF(D289="","",IF('2. Erfassung der Leistungen'!I293="","",'2. Erfassung der Leistungen'!I293))</f>
        <v/>
      </c>
      <c r="J289" t="str">
        <f>IF($H289="","",'3a. Bewertung der Leistungen'!J299)</f>
        <v/>
      </c>
      <c r="K289" t="str">
        <f>IF(J289="Nein","",IF($H289="","",'3a. Bewertung der Leistungen'!L299))</f>
        <v/>
      </c>
      <c r="L289" t="str">
        <f>IF(J289="Nein","",IF($H289="","",'3a. Bewertung der Leistungen'!M299))</f>
        <v/>
      </c>
      <c r="M289" t="str">
        <f>IF(J289="Nein","",IF($H289="","",'3a. Bewertung der Leistungen'!N299))</f>
        <v/>
      </c>
      <c r="N289" t="str">
        <f>IF(J289="Nein","",IF($H289="","",'3a. Bewertung der Leistungen'!O299))</f>
        <v/>
      </c>
      <c r="O289" t="str">
        <f>IF(J289="Nein","",IF($H289="","",'3a. Bewertung der Leistungen'!P299))</f>
        <v/>
      </c>
      <c r="P289" t="str">
        <f>IF(J289="Nein","",IF($H289="","",'3a. Bewertung der Leistungen'!Q299))</f>
        <v/>
      </c>
      <c r="Q289" t="str">
        <f>IF(J289="Nein","",IF($H289="","",'3a. Bewertung der Leistungen'!R299))</f>
        <v/>
      </c>
      <c r="R289" t="str">
        <f>IF(J289="Nein","",IF($H289="","",'3a. Bewertung der Leistungen'!S299))</f>
        <v/>
      </c>
      <c r="S289" t="str">
        <f>IF(J289="Nein","",IF($H289="","",'3a. Bewertung der Leistungen'!T299))</f>
        <v/>
      </c>
      <c r="T289" t="str">
        <f>IF(J289="Nein","",IF($H289="","",'3a. Bewertung der Leistungen'!U299))</f>
        <v/>
      </c>
      <c r="U289" t="str">
        <f>IF(J289="Nein","",IF($H289="","",'3a. Bewertung der Leistungen'!V299))</f>
        <v/>
      </c>
      <c r="V289" t="str">
        <f>IF(J289="Nein","",IF($H289="","",'3a. Bewertung der Leistungen'!X299))</f>
        <v/>
      </c>
      <c r="W289" t="str">
        <f>IF($H289="","",'3a. Bewertung der Leistungen'!Z299)</f>
        <v/>
      </c>
      <c r="Y289" t="str">
        <f>IF('3b. Individualkosten'!L295="","",'3b. Individualkosten'!L295)</f>
        <v/>
      </c>
      <c r="Z289" s="32" t="str">
        <f>IF('3b. Individualkosten'!M295="","",'3b. Individualkosten'!M295)</f>
        <v/>
      </c>
      <c r="AA289" s="33" t="str">
        <f>IF('3b. Individualkosten'!N295="","",'3b. Individualkosten'!N295)</f>
        <v/>
      </c>
      <c r="AB289" s="33" t="str">
        <f>IF('3b. Individualkosten'!O295="","",'3b. Individualkosten'!O295)</f>
        <v/>
      </c>
      <c r="AC289" s="32">
        <f>IF('3b. Individualkosten'!P295="","",'3b. Individualkosten'!P295)</f>
        <v>0</v>
      </c>
      <c r="AD289" s="32">
        <f>IF('3b. Individualkosten'!Q295="","",'3b. Individualkosten'!Q295)</f>
        <v>0</v>
      </c>
      <c r="AE289" s="32" t="str">
        <f>IF('3b. Individualkosten'!R295="","",'3b. Individualkosten'!R295)</f>
        <v/>
      </c>
      <c r="AF289" s="32">
        <f>IF('3b. Individualkosten'!S295="","",'3b. Individualkosten'!S295)</f>
        <v>0</v>
      </c>
      <c r="AG289" s="32" t="str">
        <f>IF('3b. Individualkosten'!T295="","",'3b. Individualkosten'!T295)</f>
        <v/>
      </c>
      <c r="AH289" s="32">
        <f>IF('3b. Individualkosten'!U295="","",'3b. Individualkosten'!U295)</f>
        <v>0</v>
      </c>
      <c r="AI289" s="32" t="str">
        <f>IF('3b. Individualkosten'!V295="","",'3b. Individualkosten'!V295)</f>
        <v/>
      </c>
      <c r="AJ289" s="32">
        <f>IF('3b. Individualkosten'!W295="","",'3b. Individualkosten'!W295)</f>
        <v>0</v>
      </c>
      <c r="AK289" s="32">
        <f>IF('3b. Individualkosten'!X295="","",'3b. Individualkosten'!X295)</f>
        <v>0</v>
      </c>
      <c r="AL289" s="32" t="str">
        <f>IF('3b. Individualkosten'!Y295="","",'3b. Individualkosten'!Y295)</f>
        <v/>
      </c>
      <c r="AM289" s="32" t="str">
        <f>IF('3b. Individualkosten'!Z295="","",'3b. Individualkosten'!Z295)</f>
        <v/>
      </c>
      <c r="AN289" s="32" t="str">
        <f>IF('3b. Individualkosten'!AB295="","",'3b. Individualkosten'!AB295)</f>
        <v/>
      </c>
      <c r="AP289" s="34" t="str">
        <f>IF('4.2 Mitnutzungsquote'!K296="","",'4.2 Mitnutzungsquote'!M296)</f>
        <v/>
      </c>
      <c r="AQ289" s="34" t="str">
        <f>IF('4.2 Mitnutzungsquote'!$K296="","",'4.2 Mitnutzungsquote'!N296)</f>
        <v/>
      </c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X289" t="str">
        <f>IF('5. Bündelung zu Paketen'!$H315="","",IF('5. Bündelung zu Paketen'!$E$9="Nein","Ohne Paket",'5. Bündelung zu Paketen'!M315))</f>
        <v/>
      </c>
      <c r="BY289" t="str">
        <f>IF('5. Bündelung zu Paketen'!$H315="","",'5. Bündelung zu Paketen'!N315)</f>
        <v/>
      </c>
      <c r="BZ289" t="str">
        <f>IF('5. Bündelung zu Paketen'!P315="","",'5. Bündelung zu Paketen'!P315)</f>
        <v/>
      </c>
      <c r="CB289" s="34" t="str">
        <f t="shared" si="8"/>
        <v/>
      </c>
      <c r="CC289" s="38" t="str">
        <f t="shared" si="9"/>
        <v/>
      </c>
    </row>
    <row r="290" spans="1:81" x14ac:dyDescent="0.3">
      <c r="A290">
        <v>283</v>
      </c>
      <c r="B290" t="str">
        <f>IF('2. Erfassung der Leistungen'!B294="","",'2. Erfassung der Leistungen'!B294)</f>
        <v/>
      </c>
      <c r="C290" t="str">
        <f>IF('2. Erfassung der Leistungen'!C294="","",'2. Erfassung der Leistungen'!C294)</f>
        <v/>
      </c>
      <c r="D290" t="str">
        <f>IF('2. Erfassung der Leistungen'!E294="","",'2. Erfassung der Leistungen'!E294)</f>
        <v/>
      </c>
      <c r="E290" t="str">
        <f>IF('2. Erfassung der Leistungen'!F294="","",'2. Erfassung der Leistungen'!F294)</f>
        <v/>
      </c>
      <c r="F290" t="str">
        <f>IF('2. Erfassung der Leistungen'!G294="","",'2. Erfassung der Leistungen'!G294)</f>
        <v/>
      </c>
      <c r="G290" t="str">
        <f>IF('2. Erfassung der Leistungen'!H294="","",'2. Erfassung der Leistungen'!H294)</f>
        <v/>
      </c>
      <c r="H290" t="str">
        <f>IF(D290="","",IF('2. Erfassung der Leistungen'!I294="","",'2. Erfassung der Leistungen'!I294))</f>
        <v/>
      </c>
      <c r="J290" t="str">
        <f>IF($H290="","",'3a. Bewertung der Leistungen'!J300)</f>
        <v/>
      </c>
      <c r="K290" t="str">
        <f>IF(J290="Nein","",IF($H290="","",'3a. Bewertung der Leistungen'!L300))</f>
        <v/>
      </c>
      <c r="L290" t="str">
        <f>IF(J290="Nein","",IF($H290="","",'3a. Bewertung der Leistungen'!M300))</f>
        <v/>
      </c>
      <c r="M290" t="str">
        <f>IF(J290="Nein","",IF($H290="","",'3a. Bewertung der Leistungen'!N300))</f>
        <v/>
      </c>
      <c r="N290" t="str">
        <f>IF(J290="Nein","",IF($H290="","",'3a. Bewertung der Leistungen'!O300))</f>
        <v/>
      </c>
      <c r="O290" t="str">
        <f>IF(J290="Nein","",IF($H290="","",'3a. Bewertung der Leistungen'!P300))</f>
        <v/>
      </c>
      <c r="P290" t="str">
        <f>IF(J290="Nein","",IF($H290="","",'3a. Bewertung der Leistungen'!Q300))</f>
        <v/>
      </c>
      <c r="Q290" t="str">
        <f>IF(J290="Nein","",IF($H290="","",'3a. Bewertung der Leistungen'!R300))</f>
        <v/>
      </c>
      <c r="R290" t="str">
        <f>IF(J290="Nein","",IF($H290="","",'3a. Bewertung der Leistungen'!S300))</f>
        <v/>
      </c>
      <c r="S290" t="str">
        <f>IF(J290="Nein","",IF($H290="","",'3a. Bewertung der Leistungen'!T300))</f>
        <v/>
      </c>
      <c r="T290" t="str">
        <f>IF(J290="Nein","",IF($H290="","",'3a. Bewertung der Leistungen'!U300))</f>
        <v/>
      </c>
      <c r="U290" t="str">
        <f>IF(J290="Nein","",IF($H290="","",'3a. Bewertung der Leistungen'!V300))</f>
        <v/>
      </c>
      <c r="V290" t="str">
        <f>IF(J290="Nein","",IF($H290="","",'3a. Bewertung der Leistungen'!X300))</f>
        <v/>
      </c>
      <c r="W290" t="str">
        <f>IF($H290="","",'3a. Bewertung der Leistungen'!Z300)</f>
        <v/>
      </c>
      <c r="Y290" t="str">
        <f>IF('3b. Individualkosten'!L296="","",'3b. Individualkosten'!L296)</f>
        <v/>
      </c>
      <c r="Z290" s="32" t="str">
        <f>IF('3b. Individualkosten'!M296="","",'3b. Individualkosten'!M296)</f>
        <v/>
      </c>
      <c r="AA290" s="33" t="str">
        <f>IF('3b. Individualkosten'!N296="","",'3b. Individualkosten'!N296)</f>
        <v/>
      </c>
      <c r="AB290" s="33" t="str">
        <f>IF('3b. Individualkosten'!O296="","",'3b. Individualkosten'!O296)</f>
        <v/>
      </c>
      <c r="AC290" s="32">
        <f>IF('3b. Individualkosten'!P296="","",'3b. Individualkosten'!P296)</f>
        <v>0</v>
      </c>
      <c r="AD290" s="32">
        <f>IF('3b. Individualkosten'!Q296="","",'3b. Individualkosten'!Q296)</f>
        <v>0</v>
      </c>
      <c r="AE290" s="32" t="str">
        <f>IF('3b. Individualkosten'!R296="","",'3b. Individualkosten'!R296)</f>
        <v/>
      </c>
      <c r="AF290" s="32">
        <f>IF('3b. Individualkosten'!S296="","",'3b. Individualkosten'!S296)</f>
        <v>0</v>
      </c>
      <c r="AG290" s="32" t="str">
        <f>IF('3b. Individualkosten'!T296="","",'3b. Individualkosten'!T296)</f>
        <v/>
      </c>
      <c r="AH290" s="32">
        <f>IF('3b. Individualkosten'!U296="","",'3b. Individualkosten'!U296)</f>
        <v>0</v>
      </c>
      <c r="AI290" s="32" t="str">
        <f>IF('3b. Individualkosten'!V296="","",'3b. Individualkosten'!V296)</f>
        <v/>
      </c>
      <c r="AJ290" s="32">
        <f>IF('3b. Individualkosten'!W296="","",'3b. Individualkosten'!W296)</f>
        <v>0</v>
      </c>
      <c r="AK290" s="32">
        <f>IF('3b. Individualkosten'!X296="","",'3b. Individualkosten'!X296)</f>
        <v>0</v>
      </c>
      <c r="AL290" s="32" t="str">
        <f>IF('3b. Individualkosten'!Y296="","",'3b. Individualkosten'!Y296)</f>
        <v/>
      </c>
      <c r="AM290" s="32" t="str">
        <f>IF('3b. Individualkosten'!Z296="","",'3b. Individualkosten'!Z296)</f>
        <v/>
      </c>
      <c r="AN290" s="32" t="str">
        <f>IF('3b. Individualkosten'!AB296="","",'3b. Individualkosten'!AB296)</f>
        <v/>
      </c>
      <c r="AP290" s="34" t="str">
        <f>IF('4.2 Mitnutzungsquote'!K297="","",'4.2 Mitnutzungsquote'!M297)</f>
        <v/>
      </c>
      <c r="AQ290" s="34" t="str">
        <f>IF('4.2 Mitnutzungsquote'!$K297="","",'4.2 Mitnutzungsquote'!N297)</f>
        <v/>
      </c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X290" t="str">
        <f>IF('5. Bündelung zu Paketen'!$H316="","",IF('5. Bündelung zu Paketen'!$E$9="Nein","Ohne Paket",'5. Bündelung zu Paketen'!M316))</f>
        <v/>
      </c>
      <c r="BY290" t="str">
        <f>IF('5. Bündelung zu Paketen'!$H316="","",'5. Bündelung zu Paketen'!N316)</f>
        <v/>
      </c>
      <c r="BZ290" t="str">
        <f>IF('5. Bündelung zu Paketen'!P316="","",'5. Bündelung zu Paketen'!P316)</f>
        <v/>
      </c>
      <c r="CB290" s="34" t="str">
        <f t="shared" si="8"/>
        <v/>
      </c>
      <c r="CC290" s="38" t="str">
        <f t="shared" si="9"/>
        <v/>
      </c>
    </row>
    <row r="291" spans="1:81" x14ac:dyDescent="0.3">
      <c r="A291">
        <v>284</v>
      </c>
      <c r="B291" t="str">
        <f>IF('2. Erfassung der Leistungen'!B295="","",'2. Erfassung der Leistungen'!B295)</f>
        <v/>
      </c>
      <c r="C291" t="str">
        <f>IF('2. Erfassung der Leistungen'!C295="","",'2. Erfassung der Leistungen'!C295)</f>
        <v/>
      </c>
      <c r="D291" t="str">
        <f>IF('2. Erfassung der Leistungen'!E295="","",'2. Erfassung der Leistungen'!E295)</f>
        <v/>
      </c>
      <c r="E291" t="str">
        <f>IF('2. Erfassung der Leistungen'!F295="","",'2. Erfassung der Leistungen'!F295)</f>
        <v/>
      </c>
      <c r="F291" t="str">
        <f>IF('2. Erfassung der Leistungen'!G295="","",'2. Erfassung der Leistungen'!G295)</f>
        <v/>
      </c>
      <c r="G291" t="str">
        <f>IF('2. Erfassung der Leistungen'!H295="","",'2. Erfassung der Leistungen'!H295)</f>
        <v/>
      </c>
      <c r="H291" t="str">
        <f>IF(D291="","",IF('2. Erfassung der Leistungen'!I295="","",'2. Erfassung der Leistungen'!I295))</f>
        <v/>
      </c>
      <c r="J291" t="str">
        <f>IF($H291="","",'3a. Bewertung der Leistungen'!J301)</f>
        <v/>
      </c>
      <c r="K291" t="str">
        <f>IF(J291="Nein","",IF($H291="","",'3a. Bewertung der Leistungen'!L301))</f>
        <v/>
      </c>
      <c r="L291" t="str">
        <f>IF(J291="Nein","",IF($H291="","",'3a. Bewertung der Leistungen'!M301))</f>
        <v/>
      </c>
      <c r="M291" t="str">
        <f>IF(J291="Nein","",IF($H291="","",'3a. Bewertung der Leistungen'!N301))</f>
        <v/>
      </c>
      <c r="N291" t="str">
        <f>IF(J291="Nein","",IF($H291="","",'3a. Bewertung der Leistungen'!O301))</f>
        <v/>
      </c>
      <c r="O291" t="str">
        <f>IF(J291="Nein","",IF($H291="","",'3a. Bewertung der Leistungen'!P301))</f>
        <v/>
      </c>
      <c r="P291" t="str">
        <f>IF(J291="Nein","",IF($H291="","",'3a. Bewertung der Leistungen'!Q301))</f>
        <v/>
      </c>
      <c r="Q291" t="str">
        <f>IF(J291="Nein","",IF($H291="","",'3a. Bewertung der Leistungen'!R301))</f>
        <v/>
      </c>
      <c r="R291" t="str">
        <f>IF(J291="Nein","",IF($H291="","",'3a. Bewertung der Leistungen'!S301))</f>
        <v/>
      </c>
      <c r="S291" t="str">
        <f>IF(J291="Nein","",IF($H291="","",'3a. Bewertung der Leistungen'!T301))</f>
        <v/>
      </c>
      <c r="T291" t="str">
        <f>IF(J291="Nein","",IF($H291="","",'3a. Bewertung der Leistungen'!U301))</f>
        <v/>
      </c>
      <c r="U291" t="str">
        <f>IF(J291="Nein","",IF($H291="","",'3a. Bewertung der Leistungen'!V301))</f>
        <v/>
      </c>
      <c r="V291" t="str">
        <f>IF(J291="Nein","",IF($H291="","",'3a. Bewertung der Leistungen'!X301))</f>
        <v/>
      </c>
      <c r="W291" t="str">
        <f>IF($H291="","",'3a. Bewertung der Leistungen'!Z301)</f>
        <v/>
      </c>
      <c r="Y291" t="str">
        <f>IF('3b. Individualkosten'!L297="","",'3b. Individualkosten'!L297)</f>
        <v/>
      </c>
      <c r="Z291" s="32" t="str">
        <f>IF('3b. Individualkosten'!M297="","",'3b. Individualkosten'!M297)</f>
        <v/>
      </c>
      <c r="AA291" s="33" t="str">
        <f>IF('3b. Individualkosten'!N297="","",'3b. Individualkosten'!N297)</f>
        <v/>
      </c>
      <c r="AB291" s="33" t="str">
        <f>IF('3b. Individualkosten'!O297="","",'3b. Individualkosten'!O297)</f>
        <v/>
      </c>
      <c r="AC291" s="32">
        <f>IF('3b. Individualkosten'!P297="","",'3b. Individualkosten'!P297)</f>
        <v>0</v>
      </c>
      <c r="AD291" s="32">
        <f>IF('3b. Individualkosten'!Q297="","",'3b. Individualkosten'!Q297)</f>
        <v>0</v>
      </c>
      <c r="AE291" s="32" t="str">
        <f>IF('3b. Individualkosten'!R297="","",'3b. Individualkosten'!R297)</f>
        <v/>
      </c>
      <c r="AF291" s="32">
        <f>IF('3b. Individualkosten'!S297="","",'3b. Individualkosten'!S297)</f>
        <v>0</v>
      </c>
      <c r="AG291" s="32" t="str">
        <f>IF('3b. Individualkosten'!T297="","",'3b. Individualkosten'!T297)</f>
        <v/>
      </c>
      <c r="AH291" s="32">
        <f>IF('3b. Individualkosten'!U297="","",'3b. Individualkosten'!U297)</f>
        <v>0</v>
      </c>
      <c r="AI291" s="32" t="str">
        <f>IF('3b. Individualkosten'!V297="","",'3b. Individualkosten'!V297)</f>
        <v/>
      </c>
      <c r="AJ291" s="32">
        <f>IF('3b. Individualkosten'!W297="","",'3b. Individualkosten'!W297)</f>
        <v>0</v>
      </c>
      <c r="AK291" s="32">
        <f>IF('3b. Individualkosten'!X297="","",'3b. Individualkosten'!X297)</f>
        <v>0</v>
      </c>
      <c r="AL291" s="32" t="str">
        <f>IF('3b. Individualkosten'!Y297="","",'3b. Individualkosten'!Y297)</f>
        <v/>
      </c>
      <c r="AM291" s="32" t="str">
        <f>IF('3b. Individualkosten'!Z297="","",'3b. Individualkosten'!Z297)</f>
        <v/>
      </c>
      <c r="AN291" s="32" t="str">
        <f>IF('3b. Individualkosten'!AB297="","",'3b. Individualkosten'!AB297)</f>
        <v/>
      </c>
      <c r="AP291" s="34" t="str">
        <f>IF('4.2 Mitnutzungsquote'!K298="","",'4.2 Mitnutzungsquote'!M298)</f>
        <v/>
      </c>
      <c r="AQ291" s="34" t="str">
        <f>IF('4.2 Mitnutzungsquote'!$K298="","",'4.2 Mitnutzungsquote'!N298)</f>
        <v/>
      </c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X291" t="str">
        <f>IF('5. Bündelung zu Paketen'!$H317="","",IF('5. Bündelung zu Paketen'!$E$9="Nein","Ohne Paket",'5. Bündelung zu Paketen'!M317))</f>
        <v/>
      </c>
      <c r="BY291" t="str">
        <f>IF('5. Bündelung zu Paketen'!$H317="","",'5. Bündelung zu Paketen'!N317)</f>
        <v/>
      </c>
      <c r="BZ291" t="str">
        <f>IF('5. Bündelung zu Paketen'!P317="","",'5. Bündelung zu Paketen'!P317)</f>
        <v/>
      </c>
      <c r="CB291" s="34" t="str">
        <f t="shared" si="8"/>
        <v/>
      </c>
      <c r="CC291" s="38" t="str">
        <f t="shared" si="9"/>
        <v/>
      </c>
    </row>
    <row r="292" spans="1:81" x14ac:dyDescent="0.3">
      <c r="A292">
        <v>285</v>
      </c>
      <c r="B292" t="str">
        <f>IF('2. Erfassung der Leistungen'!B296="","",'2. Erfassung der Leistungen'!B296)</f>
        <v/>
      </c>
      <c r="C292" t="str">
        <f>IF('2. Erfassung der Leistungen'!C296="","",'2. Erfassung der Leistungen'!C296)</f>
        <v/>
      </c>
      <c r="D292" t="str">
        <f>IF('2. Erfassung der Leistungen'!E296="","",'2. Erfassung der Leistungen'!E296)</f>
        <v/>
      </c>
      <c r="E292" t="str">
        <f>IF('2. Erfassung der Leistungen'!F296="","",'2. Erfassung der Leistungen'!F296)</f>
        <v/>
      </c>
      <c r="F292" t="str">
        <f>IF('2. Erfassung der Leistungen'!G296="","",'2. Erfassung der Leistungen'!G296)</f>
        <v/>
      </c>
      <c r="G292" t="str">
        <f>IF('2. Erfassung der Leistungen'!H296="","",'2. Erfassung der Leistungen'!H296)</f>
        <v/>
      </c>
      <c r="H292" t="str">
        <f>IF(D292="","",IF('2. Erfassung der Leistungen'!I296="","",'2. Erfassung der Leistungen'!I296))</f>
        <v/>
      </c>
      <c r="J292" t="str">
        <f>IF($H292="","",'3a. Bewertung der Leistungen'!J302)</f>
        <v/>
      </c>
      <c r="K292" t="str">
        <f>IF(J292="Nein","",IF($H292="","",'3a. Bewertung der Leistungen'!L302))</f>
        <v/>
      </c>
      <c r="L292" t="str">
        <f>IF(J292="Nein","",IF($H292="","",'3a. Bewertung der Leistungen'!M302))</f>
        <v/>
      </c>
      <c r="M292" t="str">
        <f>IF(J292="Nein","",IF($H292="","",'3a. Bewertung der Leistungen'!N302))</f>
        <v/>
      </c>
      <c r="N292" t="str">
        <f>IF(J292="Nein","",IF($H292="","",'3a. Bewertung der Leistungen'!O302))</f>
        <v/>
      </c>
      <c r="O292" t="str">
        <f>IF(J292="Nein","",IF($H292="","",'3a. Bewertung der Leistungen'!P302))</f>
        <v/>
      </c>
      <c r="P292" t="str">
        <f>IF(J292="Nein","",IF($H292="","",'3a. Bewertung der Leistungen'!Q302))</f>
        <v/>
      </c>
      <c r="Q292" t="str">
        <f>IF(J292="Nein","",IF($H292="","",'3a. Bewertung der Leistungen'!R302))</f>
        <v/>
      </c>
      <c r="R292" t="str">
        <f>IF(J292="Nein","",IF($H292="","",'3a. Bewertung der Leistungen'!S302))</f>
        <v/>
      </c>
      <c r="S292" t="str">
        <f>IF(J292="Nein","",IF($H292="","",'3a. Bewertung der Leistungen'!T302))</f>
        <v/>
      </c>
      <c r="T292" t="str">
        <f>IF(J292="Nein","",IF($H292="","",'3a. Bewertung der Leistungen'!U302))</f>
        <v/>
      </c>
      <c r="U292" t="str">
        <f>IF(J292="Nein","",IF($H292="","",'3a. Bewertung der Leistungen'!V302))</f>
        <v/>
      </c>
      <c r="V292" t="str">
        <f>IF(J292="Nein","",IF($H292="","",'3a. Bewertung der Leistungen'!X302))</f>
        <v/>
      </c>
      <c r="W292" t="str">
        <f>IF($H292="","",'3a. Bewertung der Leistungen'!Z302)</f>
        <v/>
      </c>
      <c r="Y292" t="str">
        <f>IF('3b. Individualkosten'!L298="","",'3b. Individualkosten'!L298)</f>
        <v/>
      </c>
      <c r="Z292" s="32" t="str">
        <f>IF('3b. Individualkosten'!M298="","",'3b. Individualkosten'!M298)</f>
        <v/>
      </c>
      <c r="AA292" s="33" t="str">
        <f>IF('3b. Individualkosten'!N298="","",'3b. Individualkosten'!N298)</f>
        <v/>
      </c>
      <c r="AB292" s="33" t="str">
        <f>IF('3b. Individualkosten'!O298="","",'3b. Individualkosten'!O298)</f>
        <v/>
      </c>
      <c r="AC292" s="32">
        <f>IF('3b. Individualkosten'!P298="","",'3b. Individualkosten'!P298)</f>
        <v>0</v>
      </c>
      <c r="AD292" s="32">
        <f>IF('3b. Individualkosten'!Q298="","",'3b. Individualkosten'!Q298)</f>
        <v>0</v>
      </c>
      <c r="AE292" s="32" t="str">
        <f>IF('3b. Individualkosten'!R298="","",'3b. Individualkosten'!R298)</f>
        <v/>
      </c>
      <c r="AF292" s="32">
        <f>IF('3b. Individualkosten'!S298="","",'3b. Individualkosten'!S298)</f>
        <v>0</v>
      </c>
      <c r="AG292" s="32" t="str">
        <f>IF('3b. Individualkosten'!T298="","",'3b. Individualkosten'!T298)</f>
        <v/>
      </c>
      <c r="AH292" s="32">
        <f>IF('3b. Individualkosten'!U298="","",'3b. Individualkosten'!U298)</f>
        <v>0</v>
      </c>
      <c r="AI292" s="32" t="str">
        <f>IF('3b. Individualkosten'!V298="","",'3b. Individualkosten'!V298)</f>
        <v/>
      </c>
      <c r="AJ292" s="32">
        <f>IF('3b. Individualkosten'!W298="","",'3b. Individualkosten'!W298)</f>
        <v>0</v>
      </c>
      <c r="AK292" s="32">
        <f>IF('3b. Individualkosten'!X298="","",'3b. Individualkosten'!X298)</f>
        <v>0</v>
      </c>
      <c r="AL292" s="32" t="str">
        <f>IF('3b. Individualkosten'!Y298="","",'3b. Individualkosten'!Y298)</f>
        <v/>
      </c>
      <c r="AM292" s="32" t="str">
        <f>IF('3b. Individualkosten'!Z298="","",'3b. Individualkosten'!Z298)</f>
        <v/>
      </c>
      <c r="AN292" s="32" t="str">
        <f>IF('3b. Individualkosten'!AB298="","",'3b. Individualkosten'!AB298)</f>
        <v/>
      </c>
      <c r="AP292" s="34" t="str">
        <f>IF('4.2 Mitnutzungsquote'!K299="","",'4.2 Mitnutzungsquote'!M299)</f>
        <v/>
      </c>
      <c r="AQ292" s="34" t="str">
        <f>IF('4.2 Mitnutzungsquote'!$K299="","",'4.2 Mitnutzungsquote'!N299)</f>
        <v/>
      </c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X292" t="str">
        <f>IF('5. Bündelung zu Paketen'!$H318="","",IF('5. Bündelung zu Paketen'!$E$9="Nein","Ohne Paket",'5. Bündelung zu Paketen'!M318))</f>
        <v/>
      </c>
      <c r="BY292" t="str">
        <f>IF('5. Bündelung zu Paketen'!$H318="","",'5. Bündelung zu Paketen'!N318)</f>
        <v/>
      </c>
      <c r="BZ292" t="str">
        <f>IF('5. Bündelung zu Paketen'!P318="","",'5. Bündelung zu Paketen'!P318)</f>
        <v/>
      </c>
      <c r="CB292" s="34" t="str">
        <f t="shared" si="8"/>
        <v/>
      </c>
      <c r="CC292" s="38" t="str">
        <f t="shared" si="9"/>
        <v/>
      </c>
    </row>
    <row r="293" spans="1:81" x14ac:dyDescent="0.3">
      <c r="A293">
        <v>286</v>
      </c>
      <c r="B293" t="str">
        <f>IF('2. Erfassung der Leistungen'!B297="","",'2. Erfassung der Leistungen'!B297)</f>
        <v/>
      </c>
      <c r="C293" t="str">
        <f>IF('2. Erfassung der Leistungen'!C297="","",'2. Erfassung der Leistungen'!C297)</f>
        <v/>
      </c>
      <c r="D293" t="str">
        <f>IF('2. Erfassung der Leistungen'!E297="","",'2. Erfassung der Leistungen'!E297)</f>
        <v/>
      </c>
      <c r="E293" t="str">
        <f>IF('2. Erfassung der Leistungen'!F297="","",'2. Erfassung der Leistungen'!F297)</f>
        <v/>
      </c>
      <c r="F293" t="str">
        <f>IF('2. Erfassung der Leistungen'!G297="","",'2. Erfassung der Leistungen'!G297)</f>
        <v/>
      </c>
      <c r="G293" t="str">
        <f>IF('2. Erfassung der Leistungen'!H297="","",'2. Erfassung der Leistungen'!H297)</f>
        <v/>
      </c>
      <c r="H293" t="str">
        <f>IF(D293="","",IF('2. Erfassung der Leistungen'!I297="","",'2. Erfassung der Leistungen'!I297))</f>
        <v/>
      </c>
      <c r="J293" t="str">
        <f>IF($H293="","",'3a. Bewertung der Leistungen'!J303)</f>
        <v/>
      </c>
      <c r="K293" t="str">
        <f>IF(J293="Nein","",IF($H293="","",'3a. Bewertung der Leistungen'!L303))</f>
        <v/>
      </c>
      <c r="L293" t="str">
        <f>IF(J293="Nein","",IF($H293="","",'3a. Bewertung der Leistungen'!M303))</f>
        <v/>
      </c>
      <c r="M293" t="str">
        <f>IF(J293="Nein","",IF($H293="","",'3a. Bewertung der Leistungen'!N303))</f>
        <v/>
      </c>
      <c r="N293" t="str">
        <f>IF(J293="Nein","",IF($H293="","",'3a. Bewertung der Leistungen'!O303))</f>
        <v/>
      </c>
      <c r="O293" t="str">
        <f>IF(J293="Nein","",IF($H293="","",'3a. Bewertung der Leistungen'!P303))</f>
        <v/>
      </c>
      <c r="P293" t="str">
        <f>IF(J293="Nein","",IF($H293="","",'3a. Bewertung der Leistungen'!Q303))</f>
        <v/>
      </c>
      <c r="Q293" t="str">
        <f>IF(J293="Nein","",IF($H293="","",'3a. Bewertung der Leistungen'!R303))</f>
        <v/>
      </c>
      <c r="R293" t="str">
        <f>IF(J293="Nein","",IF($H293="","",'3a. Bewertung der Leistungen'!S303))</f>
        <v/>
      </c>
      <c r="S293" t="str">
        <f>IF(J293="Nein","",IF($H293="","",'3a. Bewertung der Leistungen'!T303))</f>
        <v/>
      </c>
      <c r="T293" t="str">
        <f>IF(J293="Nein","",IF($H293="","",'3a. Bewertung der Leistungen'!U303))</f>
        <v/>
      </c>
      <c r="U293" t="str">
        <f>IF(J293="Nein","",IF($H293="","",'3a. Bewertung der Leistungen'!V303))</f>
        <v/>
      </c>
      <c r="V293" t="str">
        <f>IF(J293="Nein","",IF($H293="","",'3a. Bewertung der Leistungen'!X303))</f>
        <v/>
      </c>
      <c r="W293" t="str">
        <f>IF($H293="","",'3a. Bewertung der Leistungen'!Z303)</f>
        <v/>
      </c>
      <c r="Y293" t="str">
        <f>IF('3b. Individualkosten'!L299="","",'3b. Individualkosten'!L299)</f>
        <v/>
      </c>
      <c r="Z293" s="32" t="str">
        <f>IF('3b. Individualkosten'!M299="","",'3b. Individualkosten'!M299)</f>
        <v/>
      </c>
      <c r="AA293" s="33" t="str">
        <f>IF('3b. Individualkosten'!N299="","",'3b. Individualkosten'!N299)</f>
        <v/>
      </c>
      <c r="AB293" s="33" t="str">
        <f>IF('3b. Individualkosten'!O299="","",'3b. Individualkosten'!O299)</f>
        <v/>
      </c>
      <c r="AC293" s="32">
        <f>IF('3b. Individualkosten'!P299="","",'3b. Individualkosten'!P299)</f>
        <v>0</v>
      </c>
      <c r="AD293" s="32">
        <f>IF('3b. Individualkosten'!Q299="","",'3b. Individualkosten'!Q299)</f>
        <v>0</v>
      </c>
      <c r="AE293" s="32" t="str">
        <f>IF('3b. Individualkosten'!R299="","",'3b. Individualkosten'!R299)</f>
        <v/>
      </c>
      <c r="AF293" s="32">
        <f>IF('3b. Individualkosten'!S299="","",'3b. Individualkosten'!S299)</f>
        <v>0</v>
      </c>
      <c r="AG293" s="32" t="str">
        <f>IF('3b. Individualkosten'!T299="","",'3b. Individualkosten'!T299)</f>
        <v/>
      </c>
      <c r="AH293" s="32">
        <f>IF('3b. Individualkosten'!U299="","",'3b. Individualkosten'!U299)</f>
        <v>0</v>
      </c>
      <c r="AI293" s="32" t="str">
        <f>IF('3b. Individualkosten'!V299="","",'3b. Individualkosten'!V299)</f>
        <v/>
      </c>
      <c r="AJ293" s="32">
        <f>IF('3b. Individualkosten'!W299="","",'3b. Individualkosten'!W299)</f>
        <v>0</v>
      </c>
      <c r="AK293" s="32">
        <f>IF('3b. Individualkosten'!X299="","",'3b. Individualkosten'!X299)</f>
        <v>0</v>
      </c>
      <c r="AL293" s="32" t="str">
        <f>IF('3b. Individualkosten'!Y299="","",'3b. Individualkosten'!Y299)</f>
        <v/>
      </c>
      <c r="AM293" s="32" t="str">
        <f>IF('3b. Individualkosten'!Z299="","",'3b. Individualkosten'!Z299)</f>
        <v/>
      </c>
      <c r="AN293" s="32" t="str">
        <f>IF('3b. Individualkosten'!AB299="","",'3b. Individualkosten'!AB299)</f>
        <v/>
      </c>
      <c r="AP293" s="34" t="str">
        <f>IF('4.2 Mitnutzungsquote'!K300="","",'4.2 Mitnutzungsquote'!M300)</f>
        <v/>
      </c>
      <c r="AQ293" s="34" t="str">
        <f>IF('4.2 Mitnutzungsquote'!$K300="","",'4.2 Mitnutzungsquote'!N300)</f>
        <v/>
      </c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X293" t="str">
        <f>IF('5. Bündelung zu Paketen'!$H319="","",IF('5. Bündelung zu Paketen'!$E$9="Nein","Ohne Paket",'5. Bündelung zu Paketen'!M319))</f>
        <v/>
      </c>
      <c r="BY293" t="str">
        <f>IF('5. Bündelung zu Paketen'!$H319="","",'5. Bündelung zu Paketen'!N319)</f>
        <v/>
      </c>
      <c r="BZ293" t="str">
        <f>IF('5. Bündelung zu Paketen'!P319="","",'5. Bündelung zu Paketen'!P319)</f>
        <v/>
      </c>
      <c r="CB293" s="34" t="str">
        <f t="shared" si="8"/>
        <v/>
      </c>
      <c r="CC293" s="38" t="str">
        <f t="shared" si="9"/>
        <v/>
      </c>
    </row>
    <row r="294" spans="1:81" x14ac:dyDescent="0.3">
      <c r="A294">
        <v>287</v>
      </c>
      <c r="B294" t="str">
        <f>IF('2. Erfassung der Leistungen'!B298="","",'2. Erfassung der Leistungen'!B298)</f>
        <v/>
      </c>
      <c r="C294" t="str">
        <f>IF('2. Erfassung der Leistungen'!C298="","",'2. Erfassung der Leistungen'!C298)</f>
        <v/>
      </c>
      <c r="D294" t="str">
        <f>IF('2. Erfassung der Leistungen'!E298="","",'2. Erfassung der Leistungen'!E298)</f>
        <v/>
      </c>
      <c r="E294" t="str">
        <f>IF('2. Erfassung der Leistungen'!F298="","",'2. Erfassung der Leistungen'!F298)</f>
        <v/>
      </c>
      <c r="F294" t="str">
        <f>IF('2. Erfassung der Leistungen'!G298="","",'2. Erfassung der Leistungen'!G298)</f>
        <v/>
      </c>
      <c r="G294" t="str">
        <f>IF('2. Erfassung der Leistungen'!H298="","",'2. Erfassung der Leistungen'!H298)</f>
        <v/>
      </c>
      <c r="H294" t="str">
        <f>IF(D294="","",IF('2. Erfassung der Leistungen'!I298="","",'2. Erfassung der Leistungen'!I298))</f>
        <v/>
      </c>
      <c r="J294" t="str">
        <f>IF($H294="","",'3a. Bewertung der Leistungen'!J304)</f>
        <v/>
      </c>
      <c r="K294" t="str">
        <f>IF(J294="Nein","",IF($H294="","",'3a. Bewertung der Leistungen'!L304))</f>
        <v/>
      </c>
      <c r="L294" t="str">
        <f>IF(J294="Nein","",IF($H294="","",'3a. Bewertung der Leistungen'!M304))</f>
        <v/>
      </c>
      <c r="M294" t="str">
        <f>IF(J294="Nein","",IF($H294="","",'3a. Bewertung der Leistungen'!N304))</f>
        <v/>
      </c>
      <c r="N294" t="str">
        <f>IF(J294="Nein","",IF($H294="","",'3a. Bewertung der Leistungen'!O304))</f>
        <v/>
      </c>
      <c r="O294" t="str">
        <f>IF(J294="Nein","",IF($H294="","",'3a. Bewertung der Leistungen'!P304))</f>
        <v/>
      </c>
      <c r="P294" t="str">
        <f>IF(J294="Nein","",IF($H294="","",'3a. Bewertung der Leistungen'!Q304))</f>
        <v/>
      </c>
      <c r="Q294" t="str">
        <f>IF(J294="Nein","",IF($H294="","",'3a. Bewertung der Leistungen'!R304))</f>
        <v/>
      </c>
      <c r="R294" t="str">
        <f>IF(J294="Nein","",IF($H294="","",'3a. Bewertung der Leistungen'!S304))</f>
        <v/>
      </c>
      <c r="S294" t="str">
        <f>IF(J294="Nein","",IF($H294="","",'3a. Bewertung der Leistungen'!T304))</f>
        <v/>
      </c>
      <c r="T294" t="str">
        <f>IF(J294="Nein","",IF($H294="","",'3a. Bewertung der Leistungen'!U304))</f>
        <v/>
      </c>
      <c r="U294" t="str">
        <f>IF(J294="Nein","",IF($H294="","",'3a. Bewertung der Leistungen'!V304))</f>
        <v/>
      </c>
      <c r="V294" t="str">
        <f>IF(J294="Nein","",IF($H294="","",'3a. Bewertung der Leistungen'!X304))</f>
        <v/>
      </c>
      <c r="W294" t="str">
        <f>IF($H294="","",'3a. Bewertung der Leistungen'!Z304)</f>
        <v/>
      </c>
      <c r="Y294" t="str">
        <f>IF('3b. Individualkosten'!L300="","",'3b. Individualkosten'!L300)</f>
        <v/>
      </c>
      <c r="Z294" s="32" t="str">
        <f>IF('3b. Individualkosten'!M300="","",'3b. Individualkosten'!M300)</f>
        <v/>
      </c>
      <c r="AA294" s="33" t="str">
        <f>IF('3b. Individualkosten'!N300="","",'3b. Individualkosten'!N300)</f>
        <v/>
      </c>
      <c r="AB294" s="33" t="str">
        <f>IF('3b. Individualkosten'!O300="","",'3b. Individualkosten'!O300)</f>
        <v/>
      </c>
      <c r="AC294" s="32">
        <f>IF('3b. Individualkosten'!P300="","",'3b. Individualkosten'!P300)</f>
        <v>0</v>
      </c>
      <c r="AD294" s="32">
        <f>IF('3b. Individualkosten'!Q300="","",'3b. Individualkosten'!Q300)</f>
        <v>0</v>
      </c>
      <c r="AE294" s="32" t="str">
        <f>IF('3b. Individualkosten'!R300="","",'3b. Individualkosten'!R300)</f>
        <v/>
      </c>
      <c r="AF294" s="32">
        <f>IF('3b. Individualkosten'!S300="","",'3b. Individualkosten'!S300)</f>
        <v>0</v>
      </c>
      <c r="AG294" s="32" t="str">
        <f>IF('3b. Individualkosten'!T300="","",'3b. Individualkosten'!T300)</f>
        <v/>
      </c>
      <c r="AH294" s="32">
        <f>IF('3b. Individualkosten'!U300="","",'3b. Individualkosten'!U300)</f>
        <v>0</v>
      </c>
      <c r="AI294" s="32" t="str">
        <f>IF('3b. Individualkosten'!V300="","",'3b. Individualkosten'!V300)</f>
        <v/>
      </c>
      <c r="AJ294" s="32">
        <f>IF('3b. Individualkosten'!W300="","",'3b. Individualkosten'!W300)</f>
        <v>0</v>
      </c>
      <c r="AK294" s="32">
        <f>IF('3b. Individualkosten'!X300="","",'3b. Individualkosten'!X300)</f>
        <v>0</v>
      </c>
      <c r="AL294" s="32" t="str">
        <f>IF('3b. Individualkosten'!Y300="","",'3b. Individualkosten'!Y300)</f>
        <v/>
      </c>
      <c r="AM294" s="32" t="str">
        <f>IF('3b. Individualkosten'!Z300="","",'3b. Individualkosten'!Z300)</f>
        <v/>
      </c>
      <c r="AN294" s="32" t="str">
        <f>IF('3b. Individualkosten'!AB300="","",'3b. Individualkosten'!AB300)</f>
        <v/>
      </c>
      <c r="AP294" s="34" t="str">
        <f>IF('4.2 Mitnutzungsquote'!K301="","",'4.2 Mitnutzungsquote'!M301)</f>
        <v/>
      </c>
      <c r="AQ294" s="34" t="str">
        <f>IF('4.2 Mitnutzungsquote'!$K301="","",'4.2 Mitnutzungsquote'!N301)</f>
        <v/>
      </c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X294" t="str">
        <f>IF('5. Bündelung zu Paketen'!$H320="","",IF('5. Bündelung zu Paketen'!$E$9="Nein","Ohne Paket",'5. Bündelung zu Paketen'!M320))</f>
        <v/>
      </c>
      <c r="BY294" t="str">
        <f>IF('5. Bündelung zu Paketen'!$H320="","",'5. Bündelung zu Paketen'!N320)</f>
        <v/>
      </c>
      <c r="BZ294" t="str">
        <f>IF('5. Bündelung zu Paketen'!P320="","",'5. Bündelung zu Paketen'!P320)</f>
        <v/>
      </c>
      <c r="CB294" s="34" t="str">
        <f t="shared" si="8"/>
        <v/>
      </c>
      <c r="CC294" s="38" t="str">
        <f t="shared" si="9"/>
        <v/>
      </c>
    </row>
    <row r="295" spans="1:81" x14ac:dyDescent="0.3">
      <c r="A295">
        <v>288</v>
      </c>
      <c r="B295" t="str">
        <f>IF('2. Erfassung der Leistungen'!B299="","",'2. Erfassung der Leistungen'!B299)</f>
        <v/>
      </c>
      <c r="C295" t="str">
        <f>IF('2. Erfassung der Leistungen'!C299="","",'2. Erfassung der Leistungen'!C299)</f>
        <v/>
      </c>
      <c r="D295" t="str">
        <f>IF('2. Erfassung der Leistungen'!E299="","",'2. Erfassung der Leistungen'!E299)</f>
        <v/>
      </c>
      <c r="E295" t="str">
        <f>IF('2. Erfassung der Leistungen'!F299="","",'2. Erfassung der Leistungen'!F299)</f>
        <v/>
      </c>
      <c r="F295" t="str">
        <f>IF('2. Erfassung der Leistungen'!G299="","",'2. Erfassung der Leistungen'!G299)</f>
        <v/>
      </c>
      <c r="G295" t="str">
        <f>IF('2. Erfassung der Leistungen'!H299="","",'2. Erfassung der Leistungen'!H299)</f>
        <v/>
      </c>
      <c r="H295" t="str">
        <f>IF(D295="","",IF('2. Erfassung der Leistungen'!I299="","",'2. Erfassung der Leistungen'!I299))</f>
        <v/>
      </c>
      <c r="J295" t="str">
        <f>IF($H295="","",'3a. Bewertung der Leistungen'!J305)</f>
        <v/>
      </c>
      <c r="K295" t="str">
        <f>IF(J295="Nein","",IF($H295="","",'3a. Bewertung der Leistungen'!L305))</f>
        <v/>
      </c>
      <c r="L295" t="str">
        <f>IF(J295="Nein","",IF($H295="","",'3a. Bewertung der Leistungen'!M305))</f>
        <v/>
      </c>
      <c r="M295" t="str">
        <f>IF(J295="Nein","",IF($H295="","",'3a. Bewertung der Leistungen'!N305))</f>
        <v/>
      </c>
      <c r="N295" t="str">
        <f>IF(J295="Nein","",IF($H295="","",'3a. Bewertung der Leistungen'!O305))</f>
        <v/>
      </c>
      <c r="O295" t="str">
        <f>IF(J295="Nein","",IF($H295="","",'3a. Bewertung der Leistungen'!P305))</f>
        <v/>
      </c>
      <c r="P295" t="str">
        <f>IF(J295="Nein","",IF($H295="","",'3a. Bewertung der Leistungen'!Q305))</f>
        <v/>
      </c>
      <c r="Q295" t="str">
        <f>IF(J295="Nein","",IF($H295="","",'3a. Bewertung der Leistungen'!R305))</f>
        <v/>
      </c>
      <c r="R295" t="str">
        <f>IF(J295="Nein","",IF($H295="","",'3a. Bewertung der Leistungen'!S305))</f>
        <v/>
      </c>
      <c r="S295" t="str">
        <f>IF(J295="Nein","",IF($H295="","",'3a. Bewertung der Leistungen'!T305))</f>
        <v/>
      </c>
      <c r="T295" t="str">
        <f>IF(J295="Nein","",IF($H295="","",'3a. Bewertung der Leistungen'!U305))</f>
        <v/>
      </c>
      <c r="U295" t="str">
        <f>IF(J295="Nein","",IF($H295="","",'3a. Bewertung der Leistungen'!V305))</f>
        <v/>
      </c>
      <c r="V295" t="str">
        <f>IF(J295="Nein","",IF($H295="","",'3a. Bewertung der Leistungen'!X305))</f>
        <v/>
      </c>
      <c r="W295" t="str">
        <f>IF($H295="","",'3a. Bewertung der Leistungen'!Z305)</f>
        <v/>
      </c>
      <c r="Y295" t="str">
        <f>IF('3b. Individualkosten'!L301="","",'3b. Individualkosten'!L301)</f>
        <v/>
      </c>
      <c r="Z295" s="32" t="str">
        <f>IF('3b. Individualkosten'!M301="","",'3b. Individualkosten'!M301)</f>
        <v/>
      </c>
      <c r="AA295" s="33" t="str">
        <f>IF('3b. Individualkosten'!N301="","",'3b. Individualkosten'!N301)</f>
        <v/>
      </c>
      <c r="AB295" s="33" t="str">
        <f>IF('3b. Individualkosten'!O301="","",'3b. Individualkosten'!O301)</f>
        <v/>
      </c>
      <c r="AC295" s="32">
        <f>IF('3b. Individualkosten'!P301="","",'3b. Individualkosten'!P301)</f>
        <v>0</v>
      </c>
      <c r="AD295" s="32">
        <f>IF('3b. Individualkosten'!Q301="","",'3b. Individualkosten'!Q301)</f>
        <v>0</v>
      </c>
      <c r="AE295" s="32" t="str">
        <f>IF('3b. Individualkosten'!R301="","",'3b. Individualkosten'!R301)</f>
        <v/>
      </c>
      <c r="AF295" s="32">
        <f>IF('3b. Individualkosten'!S301="","",'3b. Individualkosten'!S301)</f>
        <v>0</v>
      </c>
      <c r="AG295" s="32" t="str">
        <f>IF('3b. Individualkosten'!T301="","",'3b. Individualkosten'!T301)</f>
        <v/>
      </c>
      <c r="AH295" s="32">
        <f>IF('3b. Individualkosten'!U301="","",'3b. Individualkosten'!U301)</f>
        <v>0</v>
      </c>
      <c r="AI295" s="32" t="str">
        <f>IF('3b. Individualkosten'!V301="","",'3b. Individualkosten'!V301)</f>
        <v/>
      </c>
      <c r="AJ295" s="32">
        <f>IF('3b. Individualkosten'!W301="","",'3b. Individualkosten'!W301)</f>
        <v>0</v>
      </c>
      <c r="AK295" s="32">
        <f>IF('3b. Individualkosten'!X301="","",'3b. Individualkosten'!X301)</f>
        <v>0</v>
      </c>
      <c r="AL295" s="32" t="str">
        <f>IF('3b. Individualkosten'!Y301="","",'3b. Individualkosten'!Y301)</f>
        <v/>
      </c>
      <c r="AM295" s="32" t="str">
        <f>IF('3b. Individualkosten'!Z301="","",'3b. Individualkosten'!Z301)</f>
        <v/>
      </c>
      <c r="AN295" s="32" t="str">
        <f>IF('3b. Individualkosten'!AB301="","",'3b. Individualkosten'!AB301)</f>
        <v/>
      </c>
      <c r="AP295" s="34" t="str">
        <f>IF('4.2 Mitnutzungsquote'!K302="","",'4.2 Mitnutzungsquote'!M302)</f>
        <v/>
      </c>
      <c r="AQ295" s="34" t="str">
        <f>IF('4.2 Mitnutzungsquote'!$K302="","",'4.2 Mitnutzungsquote'!N302)</f>
        <v/>
      </c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X295" t="str">
        <f>IF('5. Bündelung zu Paketen'!$H321="","",IF('5. Bündelung zu Paketen'!$E$9="Nein","Ohne Paket",'5. Bündelung zu Paketen'!M321))</f>
        <v/>
      </c>
      <c r="BY295" t="str">
        <f>IF('5. Bündelung zu Paketen'!$H321="","",'5. Bündelung zu Paketen'!N321)</f>
        <v/>
      </c>
      <c r="BZ295" t="str">
        <f>IF('5. Bündelung zu Paketen'!P321="","",'5. Bündelung zu Paketen'!P321)</f>
        <v/>
      </c>
      <c r="CB295" s="34" t="str">
        <f t="shared" si="8"/>
        <v/>
      </c>
      <c r="CC295" s="38" t="str">
        <f t="shared" si="9"/>
        <v/>
      </c>
    </row>
    <row r="296" spans="1:81" x14ac:dyDescent="0.3">
      <c r="A296">
        <v>289</v>
      </c>
      <c r="B296" t="str">
        <f>IF('2. Erfassung der Leistungen'!B300="","",'2. Erfassung der Leistungen'!B300)</f>
        <v/>
      </c>
      <c r="C296" t="str">
        <f>IF('2. Erfassung der Leistungen'!C300="","",'2. Erfassung der Leistungen'!C300)</f>
        <v/>
      </c>
      <c r="D296" t="str">
        <f>IF('2. Erfassung der Leistungen'!E300="","",'2. Erfassung der Leistungen'!E300)</f>
        <v/>
      </c>
      <c r="E296" t="str">
        <f>IF('2. Erfassung der Leistungen'!F300="","",'2. Erfassung der Leistungen'!F300)</f>
        <v/>
      </c>
      <c r="F296" t="str">
        <f>IF('2. Erfassung der Leistungen'!G300="","",'2. Erfassung der Leistungen'!G300)</f>
        <v/>
      </c>
      <c r="G296" t="str">
        <f>IF('2. Erfassung der Leistungen'!H300="","",'2. Erfassung der Leistungen'!H300)</f>
        <v/>
      </c>
      <c r="H296" t="str">
        <f>IF(D296="","",IF('2. Erfassung der Leistungen'!I300="","",'2. Erfassung der Leistungen'!I300))</f>
        <v/>
      </c>
      <c r="J296" t="str">
        <f>IF($H296="","",'3a. Bewertung der Leistungen'!J306)</f>
        <v/>
      </c>
      <c r="K296" t="str">
        <f>IF(J296="Nein","",IF($H296="","",'3a. Bewertung der Leistungen'!L306))</f>
        <v/>
      </c>
      <c r="L296" t="str">
        <f>IF(J296="Nein","",IF($H296="","",'3a. Bewertung der Leistungen'!M306))</f>
        <v/>
      </c>
      <c r="M296" t="str">
        <f>IF(J296="Nein","",IF($H296="","",'3a. Bewertung der Leistungen'!N306))</f>
        <v/>
      </c>
      <c r="N296" t="str">
        <f>IF(J296="Nein","",IF($H296="","",'3a. Bewertung der Leistungen'!O306))</f>
        <v/>
      </c>
      <c r="O296" t="str">
        <f>IF(J296="Nein","",IF($H296="","",'3a. Bewertung der Leistungen'!P306))</f>
        <v/>
      </c>
      <c r="P296" t="str">
        <f>IF(J296="Nein","",IF($H296="","",'3a. Bewertung der Leistungen'!Q306))</f>
        <v/>
      </c>
      <c r="Q296" t="str">
        <f>IF(J296="Nein","",IF($H296="","",'3a. Bewertung der Leistungen'!R306))</f>
        <v/>
      </c>
      <c r="R296" t="str">
        <f>IF(J296="Nein","",IF($H296="","",'3a. Bewertung der Leistungen'!S306))</f>
        <v/>
      </c>
      <c r="S296" t="str">
        <f>IF(J296="Nein","",IF($H296="","",'3a. Bewertung der Leistungen'!T306))</f>
        <v/>
      </c>
      <c r="T296" t="str">
        <f>IF(J296="Nein","",IF($H296="","",'3a. Bewertung der Leistungen'!U306))</f>
        <v/>
      </c>
      <c r="U296" t="str">
        <f>IF(J296="Nein","",IF($H296="","",'3a. Bewertung der Leistungen'!V306))</f>
        <v/>
      </c>
      <c r="V296" t="str">
        <f>IF(J296="Nein","",IF($H296="","",'3a. Bewertung der Leistungen'!X306))</f>
        <v/>
      </c>
      <c r="W296" t="str">
        <f>IF($H296="","",'3a. Bewertung der Leistungen'!Z306)</f>
        <v/>
      </c>
      <c r="Y296" t="str">
        <f>IF('3b. Individualkosten'!L302="","",'3b. Individualkosten'!L302)</f>
        <v/>
      </c>
      <c r="Z296" s="32" t="str">
        <f>IF('3b. Individualkosten'!M302="","",'3b. Individualkosten'!M302)</f>
        <v/>
      </c>
      <c r="AA296" s="33" t="str">
        <f>IF('3b. Individualkosten'!N302="","",'3b. Individualkosten'!N302)</f>
        <v/>
      </c>
      <c r="AB296" s="33" t="str">
        <f>IF('3b. Individualkosten'!O302="","",'3b. Individualkosten'!O302)</f>
        <v/>
      </c>
      <c r="AC296" s="32">
        <f>IF('3b. Individualkosten'!P302="","",'3b. Individualkosten'!P302)</f>
        <v>0</v>
      </c>
      <c r="AD296" s="32">
        <f>IF('3b. Individualkosten'!Q302="","",'3b. Individualkosten'!Q302)</f>
        <v>0</v>
      </c>
      <c r="AE296" s="32" t="str">
        <f>IF('3b. Individualkosten'!R302="","",'3b. Individualkosten'!R302)</f>
        <v/>
      </c>
      <c r="AF296" s="32">
        <f>IF('3b. Individualkosten'!S302="","",'3b. Individualkosten'!S302)</f>
        <v>0</v>
      </c>
      <c r="AG296" s="32" t="str">
        <f>IF('3b. Individualkosten'!T302="","",'3b. Individualkosten'!T302)</f>
        <v/>
      </c>
      <c r="AH296" s="32">
        <f>IF('3b. Individualkosten'!U302="","",'3b. Individualkosten'!U302)</f>
        <v>0</v>
      </c>
      <c r="AI296" s="32" t="str">
        <f>IF('3b. Individualkosten'!V302="","",'3b. Individualkosten'!V302)</f>
        <v/>
      </c>
      <c r="AJ296" s="32">
        <f>IF('3b. Individualkosten'!W302="","",'3b. Individualkosten'!W302)</f>
        <v>0</v>
      </c>
      <c r="AK296" s="32">
        <f>IF('3b. Individualkosten'!X302="","",'3b. Individualkosten'!X302)</f>
        <v>0</v>
      </c>
      <c r="AL296" s="32" t="str">
        <f>IF('3b. Individualkosten'!Y302="","",'3b. Individualkosten'!Y302)</f>
        <v/>
      </c>
      <c r="AM296" s="32" t="str">
        <f>IF('3b. Individualkosten'!Z302="","",'3b. Individualkosten'!Z302)</f>
        <v/>
      </c>
      <c r="AN296" s="32" t="str">
        <f>IF('3b. Individualkosten'!AB302="","",'3b. Individualkosten'!AB302)</f>
        <v/>
      </c>
      <c r="AP296" s="34" t="str">
        <f>IF('4.2 Mitnutzungsquote'!K303="","",'4.2 Mitnutzungsquote'!M303)</f>
        <v/>
      </c>
      <c r="AQ296" s="34" t="str">
        <f>IF('4.2 Mitnutzungsquote'!$K303="","",'4.2 Mitnutzungsquote'!N303)</f>
        <v/>
      </c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X296" t="str">
        <f>IF('5. Bündelung zu Paketen'!$H322="","",IF('5. Bündelung zu Paketen'!$E$9="Nein","Ohne Paket",'5. Bündelung zu Paketen'!M322))</f>
        <v/>
      </c>
      <c r="BY296" t="str">
        <f>IF('5. Bündelung zu Paketen'!$H322="","",'5. Bündelung zu Paketen'!N322)</f>
        <v/>
      </c>
      <c r="BZ296" t="str">
        <f>IF('5. Bündelung zu Paketen'!P322="","",'5. Bündelung zu Paketen'!P322)</f>
        <v/>
      </c>
      <c r="CB296" s="34" t="str">
        <f t="shared" si="8"/>
        <v/>
      </c>
      <c r="CC296" s="38" t="str">
        <f t="shared" si="9"/>
        <v/>
      </c>
    </row>
    <row r="297" spans="1:81" x14ac:dyDescent="0.3">
      <c r="A297">
        <v>290</v>
      </c>
      <c r="B297" t="str">
        <f>IF('2. Erfassung der Leistungen'!B301="","",'2. Erfassung der Leistungen'!B301)</f>
        <v/>
      </c>
      <c r="C297" t="str">
        <f>IF('2. Erfassung der Leistungen'!C301="","",'2. Erfassung der Leistungen'!C301)</f>
        <v/>
      </c>
      <c r="D297" t="str">
        <f>IF('2. Erfassung der Leistungen'!E301="","",'2. Erfassung der Leistungen'!E301)</f>
        <v/>
      </c>
      <c r="E297" t="str">
        <f>IF('2. Erfassung der Leistungen'!F301="","",'2. Erfassung der Leistungen'!F301)</f>
        <v/>
      </c>
      <c r="F297" t="str">
        <f>IF('2. Erfassung der Leistungen'!G301="","",'2. Erfassung der Leistungen'!G301)</f>
        <v/>
      </c>
      <c r="G297" t="str">
        <f>IF('2. Erfassung der Leistungen'!H301="","",'2. Erfassung der Leistungen'!H301)</f>
        <v/>
      </c>
      <c r="H297" t="str">
        <f>IF(D297="","",IF('2. Erfassung der Leistungen'!I301="","",'2. Erfassung der Leistungen'!I301))</f>
        <v/>
      </c>
      <c r="J297" t="str">
        <f>IF($H297="","",'3a. Bewertung der Leistungen'!J307)</f>
        <v/>
      </c>
      <c r="K297" t="str">
        <f>IF(J297="Nein","",IF($H297="","",'3a. Bewertung der Leistungen'!L307))</f>
        <v/>
      </c>
      <c r="L297" t="str">
        <f>IF(J297="Nein","",IF($H297="","",'3a. Bewertung der Leistungen'!M307))</f>
        <v/>
      </c>
      <c r="M297" t="str">
        <f>IF(J297="Nein","",IF($H297="","",'3a. Bewertung der Leistungen'!N307))</f>
        <v/>
      </c>
      <c r="N297" t="str">
        <f>IF(J297="Nein","",IF($H297="","",'3a. Bewertung der Leistungen'!O307))</f>
        <v/>
      </c>
      <c r="O297" t="str">
        <f>IF(J297="Nein","",IF($H297="","",'3a. Bewertung der Leistungen'!P307))</f>
        <v/>
      </c>
      <c r="P297" t="str">
        <f>IF(J297="Nein","",IF($H297="","",'3a. Bewertung der Leistungen'!Q307))</f>
        <v/>
      </c>
      <c r="Q297" t="str">
        <f>IF(J297="Nein","",IF($H297="","",'3a. Bewertung der Leistungen'!R307))</f>
        <v/>
      </c>
      <c r="R297" t="str">
        <f>IF(J297="Nein","",IF($H297="","",'3a. Bewertung der Leistungen'!S307))</f>
        <v/>
      </c>
      <c r="S297" t="str">
        <f>IF(J297="Nein","",IF($H297="","",'3a. Bewertung der Leistungen'!T307))</f>
        <v/>
      </c>
      <c r="T297" t="str">
        <f>IF(J297="Nein","",IF($H297="","",'3a. Bewertung der Leistungen'!U307))</f>
        <v/>
      </c>
      <c r="U297" t="str">
        <f>IF(J297="Nein","",IF($H297="","",'3a. Bewertung der Leistungen'!V307))</f>
        <v/>
      </c>
      <c r="V297" t="str">
        <f>IF(J297="Nein","",IF($H297="","",'3a. Bewertung der Leistungen'!X307))</f>
        <v/>
      </c>
      <c r="W297" t="str">
        <f>IF($H297="","",'3a. Bewertung der Leistungen'!Z307)</f>
        <v/>
      </c>
      <c r="Y297" t="str">
        <f>IF('3b. Individualkosten'!L303="","",'3b. Individualkosten'!L303)</f>
        <v/>
      </c>
      <c r="Z297" s="32" t="str">
        <f>IF('3b. Individualkosten'!M303="","",'3b. Individualkosten'!M303)</f>
        <v/>
      </c>
      <c r="AA297" s="33" t="str">
        <f>IF('3b. Individualkosten'!N303="","",'3b. Individualkosten'!N303)</f>
        <v/>
      </c>
      <c r="AB297" s="33" t="str">
        <f>IF('3b. Individualkosten'!O303="","",'3b. Individualkosten'!O303)</f>
        <v/>
      </c>
      <c r="AC297" s="32">
        <f>IF('3b. Individualkosten'!P303="","",'3b. Individualkosten'!P303)</f>
        <v>0</v>
      </c>
      <c r="AD297" s="32">
        <f>IF('3b. Individualkosten'!Q303="","",'3b. Individualkosten'!Q303)</f>
        <v>0</v>
      </c>
      <c r="AE297" s="32" t="str">
        <f>IF('3b. Individualkosten'!R303="","",'3b. Individualkosten'!R303)</f>
        <v/>
      </c>
      <c r="AF297" s="32">
        <f>IF('3b. Individualkosten'!S303="","",'3b. Individualkosten'!S303)</f>
        <v>0</v>
      </c>
      <c r="AG297" s="32" t="str">
        <f>IF('3b. Individualkosten'!T303="","",'3b. Individualkosten'!T303)</f>
        <v/>
      </c>
      <c r="AH297" s="32">
        <f>IF('3b. Individualkosten'!U303="","",'3b. Individualkosten'!U303)</f>
        <v>0</v>
      </c>
      <c r="AI297" s="32" t="str">
        <f>IF('3b. Individualkosten'!V303="","",'3b. Individualkosten'!V303)</f>
        <v/>
      </c>
      <c r="AJ297" s="32">
        <f>IF('3b. Individualkosten'!W303="","",'3b. Individualkosten'!W303)</f>
        <v>0</v>
      </c>
      <c r="AK297" s="32">
        <f>IF('3b. Individualkosten'!X303="","",'3b. Individualkosten'!X303)</f>
        <v>0</v>
      </c>
      <c r="AL297" s="32" t="str">
        <f>IF('3b. Individualkosten'!Y303="","",'3b. Individualkosten'!Y303)</f>
        <v/>
      </c>
      <c r="AM297" s="32" t="str">
        <f>IF('3b. Individualkosten'!Z303="","",'3b. Individualkosten'!Z303)</f>
        <v/>
      </c>
      <c r="AN297" s="32" t="str">
        <f>IF('3b. Individualkosten'!AB303="","",'3b. Individualkosten'!AB303)</f>
        <v/>
      </c>
      <c r="AP297" s="34" t="str">
        <f>IF('4.2 Mitnutzungsquote'!K304="","",'4.2 Mitnutzungsquote'!M304)</f>
        <v/>
      </c>
      <c r="AQ297" s="34" t="str">
        <f>IF('4.2 Mitnutzungsquote'!$K304="","",'4.2 Mitnutzungsquote'!N304)</f>
        <v/>
      </c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X297" t="str">
        <f>IF('5. Bündelung zu Paketen'!$H323="","",IF('5. Bündelung zu Paketen'!$E$9="Nein","Ohne Paket",'5. Bündelung zu Paketen'!M323))</f>
        <v/>
      </c>
      <c r="BY297" t="str">
        <f>IF('5. Bündelung zu Paketen'!$H323="","",'5. Bündelung zu Paketen'!N323)</f>
        <v/>
      </c>
      <c r="BZ297" t="str">
        <f>IF('5. Bündelung zu Paketen'!P323="","",'5. Bündelung zu Paketen'!P323)</f>
        <v/>
      </c>
      <c r="CB297" s="34" t="str">
        <f t="shared" si="8"/>
        <v/>
      </c>
      <c r="CC297" s="38" t="str">
        <f t="shared" si="9"/>
        <v/>
      </c>
    </row>
    <row r="298" spans="1:81" x14ac:dyDescent="0.3">
      <c r="A298">
        <v>291</v>
      </c>
      <c r="B298" t="str">
        <f>IF('2. Erfassung der Leistungen'!B302="","",'2. Erfassung der Leistungen'!B302)</f>
        <v/>
      </c>
      <c r="C298" t="str">
        <f>IF('2. Erfassung der Leistungen'!C302="","",'2. Erfassung der Leistungen'!C302)</f>
        <v/>
      </c>
      <c r="D298" t="str">
        <f>IF('2. Erfassung der Leistungen'!E302="","",'2. Erfassung der Leistungen'!E302)</f>
        <v/>
      </c>
      <c r="E298" t="str">
        <f>IF('2. Erfassung der Leistungen'!F302="","",'2. Erfassung der Leistungen'!F302)</f>
        <v/>
      </c>
      <c r="F298" t="str">
        <f>IF('2. Erfassung der Leistungen'!G302="","",'2. Erfassung der Leistungen'!G302)</f>
        <v/>
      </c>
      <c r="G298" t="str">
        <f>IF('2. Erfassung der Leistungen'!H302="","",'2. Erfassung der Leistungen'!H302)</f>
        <v/>
      </c>
      <c r="H298" t="str">
        <f>IF(D298="","",IF('2. Erfassung der Leistungen'!I302="","",'2. Erfassung der Leistungen'!I302))</f>
        <v/>
      </c>
      <c r="J298" t="str">
        <f>IF($H298="","",'3a. Bewertung der Leistungen'!J308)</f>
        <v/>
      </c>
      <c r="K298" t="str">
        <f>IF(J298="Nein","",IF($H298="","",'3a. Bewertung der Leistungen'!L308))</f>
        <v/>
      </c>
      <c r="L298" t="str">
        <f>IF(J298="Nein","",IF($H298="","",'3a. Bewertung der Leistungen'!M308))</f>
        <v/>
      </c>
      <c r="M298" t="str">
        <f>IF(J298="Nein","",IF($H298="","",'3a. Bewertung der Leistungen'!N308))</f>
        <v/>
      </c>
      <c r="N298" t="str">
        <f>IF(J298="Nein","",IF($H298="","",'3a. Bewertung der Leistungen'!O308))</f>
        <v/>
      </c>
      <c r="O298" t="str">
        <f>IF(J298="Nein","",IF($H298="","",'3a. Bewertung der Leistungen'!P308))</f>
        <v/>
      </c>
      <c r="P298" t="str">
        <f>IF(J298="Nein","",IF($H298="","",'3a. Bewertung der Leistungen'!Q308))</f>
        <v/>
      </c>
      <c r="Q298" t="str">
        <f>IF(J298="Nein","",IF($H298="","",'3a. Bewertung der Leistungen'!R308))</f>
        <v/>
      </c>
      <c r="R298" t="str">
        <f>IF(J298="Nein","",IF($H298="","",'3a. Bewertung der Leistungen'!S308))</f>
        <v/>
      </c>
      <c r="S298" t="str">
        <f>IF(J298="Nein","",IF($H298="","",'3a. Bewertung der Leistungen'!T308))</f>
        <v/>
      </c>
      <c r="T298" t="str">
        <f>IF(J298="Nein","",IF($H298="","",'3a. Bewertung der Leistungen'!U308))</f>
        <v/>
      </c>
      <c r="U298" t="str">
        <f>IF(J298="Nein","",IF($H298="","",'3a. Bewertung der Leistungen'!V308))</f>
        <v/>
      </c>
      <c r="V298" t="str">
        <f>IF(J298="Nein","",IF($H298="","",'3a. Bewertung der Leistungen'!X308))</f>
        <v/>
      </c>
      <c r="W298" t="str">
        <f>IF($H298="","",'3a. Bewertung der Leistungen'!Z308)</f>
        <v/>
      </c>
      <c r="Y298" t="str">
        <f>IF('3b. Individualkosten'!L304="","",'3b. Individualkosten'!L304)</f>
        <v/>
      </c>
      <c r="Z298" s="32" t="str">
        <f>IF('3b. Individualkosten'!M304="","",'3b. Individualkosten'!M304)</f>
        <v/>
      </c>
      <c r="AA298" s="33" t="str">
        <f>IF('3b. Individualkosten'!N304="","",'3b. Individualkosten'!N304)</f>
        <v/>
      </c>
      <c r="AB298" s="33" t="str">
        <f>IF('3b. Individualkosten'!O304="","",'3b. Individualkosten'!O304)</f>
        <v/>
      </c>
      <c r="AC298" s="32">
        <f>IF('3b. Individualkosten'!P304="","",'3b. Individualkosten'!P304)</f>
        <v>0</v>
      </c>
      <c r="AD298" s="32">
        <f>IF('3b. Individualkosten'!Q304="","",'3b. Individualkosten'!Q304)</f>
        <v>0</v>
      </c>
      <c r="AE298" s="32" t="str">
        <f>IF('3b. Individualkosten'!R304="","",'3b. Individualkosten'!R304)</f>
        <v/>
      </c>
      <c r="AF298" s="32">
        <f>IF('3b. Individualkosten'!S304="","",'3b. Individualkosten'!S304)</f>
        <v>0</v>
      </c>
      <c r="AG298" s="32" t="str">
        <f>IF('3b. Individualkosten'!T304="","",'3b. Individualkosten'!T304)</f>
        <v/>
      </c>
      <c r="AH298" s="32">
        <f>IF('3b. Individualkosten'!U304="","",'3b. Individualkosten'!U304)</f>
        <v>0</v>
      </c>
      <c r="AI298" s="32" t="str">
        <f>IF('3b. Individualkosten'!V304="","",'3b. Individualkosten'!V304)</f>
        <v/>
      </c>
      <c r="AJ298" s="32">
        <f>IF('3b. Individualkosten'!W304="","",'3b. Individualkosten'!W304)</f>
        <v>0</v>
      </c>
      <c r="AK298" s="32">
        <f>IF('3b. Individualkosten'!X304="","",'3b. Individualkosten'!X304)</f>
        <v>0</v>
      </c>
      <c r="AL298" s="32" t="str">
        <f>IF('3b. Individualkosten'!Y304="","",'3b. Individualkosten'!Y304)</f>
        <v/>
      </c>
      <c r="AM298" s="32" t="str">
        <f>IF('3b. Individualkosten'!Z304="","",'3b. Individualkosten'!Z304)</f>
        <v/>
      </c>
      <c r="AN298" s="32" t="str">
        <f>IF('3b. Individualkosten'!AB304="","",'3b. Individualkosten'!AB304)</f>
        <v/>
      </c>
      <c r="AP298" s="34" t="str">
        <f>IF('4.2 Mitnutzungsquote'!K305="","",'4.2 Mitnutzungsquote'!M305)</f>
        <v/>
      </c>
      <c r="AQ298" s="34" t="str">
        <f>IF('4.2 Mitnutzungsquote'!$K305="","",'4.2 Mitnutzungsquote'!N305)</f>
        <v/>
      </c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X298" t="str">
        <f>IF('5. Bündelung zu Paketen'!$H324="","",IF('5. Bündelung zu Paketen'!$E$9="Nein","Ohne Paket",'5. Bündelung zu Paketen'!M324))</f>
        <v/>
      </c>
      <c r="BY298" t="str">
        <f>IF('5. Bündelung zu Paketen'!$H324="","",'5. Bündelung zu Paketen'!N324)</f>
        <v/>
      </c>
      <c r="BZ298" t="str">
        <f>IF('5. Bündelung zu Paketen'!P324="","",'5. Bündelung zu Paketen'!P324)</f>
        <v/>
      </c>
      <c r="CB298" s="34" t="str">
        <f t="shared" si="8"/>
        <v/>
      </c>
      <c r="CC298" s="38" t="str">
        <f t="shared" si="9"/>
        <v/>
      </c>
    </row>
    <row r="299" spans="1:81" x14ac:dyDescent="0.3">
      <c r="A299">
        <v>292</v>
      </c>
      <c r="B299" t="str">
        <f>IF('2. Erfassung der Leistungen'!B303="","",'2. Erfassung der Leistungen'!B303)</f>
        <v/>
      </c>
      <c r="C299" t="str">
        <f>IF('2. Erfassung der Leistungen'!C303="","",'2. Erfassung der Leistungen'!C303)</f>
        <v/>
      </c>
      <c r="D299" t="str">
        <f>IF('2. Erfassung der Leistungen'!E303="","",'2. Erfassung der Leistungen'!E303)</f>
        <v/>
      </c>
      <c r="E299" t="str">
        <f>IF('2. Erfassung der Leistungen'!F303="","",'2. Erfassung der Leistungen'!F303)</f>
        <v/>
      </c>
      <c r="F299" t="str">
        <f>IF('2. Erfassung der Leistungen'!G303="","",'2. Erfassung der Leistungen'!G303)</f>
        <v/>
      </c>
      <c r="G299" t="str">
        <f>IF('2. Erfassung der Leistungen'!H303="","",'2. Erfassung der Leistungen'!H303)</f>
        <v/>
      </c>
      <c r="H299" t="str">
        <f>IF(D299="","",IF('2. Erfassung der Leistungen'!I303="","",'2. Erfassung der Leistungen'!I303))</f>
        <v/>
      </c>
      <c r="J299" t="str">
        <f>IF($H299="","",'3a. Bewertung der Leistungen'!J309)</f>
        <v/>
      </c>
      <c r="K299" t="str">
        <f>IF(J299="Nein","",IF($H299="","",'3a. Bewertung der Leistungen'!L309))</f>
        <v/>
      </c>
      <c r="L299" t="str">
        <f>IF(J299="Nein","",IF($H299="","",'3a. Bewertung der Leistungen'!M309))</f>
        <v/>
      </c>
      <c r="M299" t="str">
        <f>IF(J299="Nein","",IF($H299="","",'3a. Bewertung der Leistungen'!N309))</f>
        <v/>
      </c>
      <c r="N299" t="str">
        <f>IF(J299="Nein","",IF($H299="","",'3a. Bewertung der Leistungen'!O309))</f>
        <v/>
      </c>
      <c r="O299" t="str">
        <f>IF(J299="Nein","",IF($H299="","",'3a. Bewertung der Leistungen'!P309))</f>
        <v/>
      </c>
      <c r="P299" t="str">
        <f>IF(J299="Nein","",IF($H299="","",'3a. Bewertung der Leistungen'!Q309))</f>
        <v/>
      </c>
      <c r="Q299" t="str">
        <f>IF(J299="Nein","",IF($H299="","",'3a. Bewertung der Leistungen'!R309))</f>
        <v/>
      </c>
      <c r="R299" t="str">
        <f>IF(J299="Nein","",IF($H299="","",'3a. Bewertung der Leistungen'!S309))</f>
        <v/>
      </c>
      <c r="S299" t="str">
        <f>IF(J299="Nein","",IF($H299="","",'3a. Bewertung der Leistungen'!T309))</f>
        <v/>
      </c>
      <c r="T299" t="str">
        <f>IF(J299="Nein","",IF($H299="","",'3a. Bewertung der Leistungen'!U309))</f>
        <v/>
      </c>
      <c r="U299" t="str">
        <f>IF(J299="Nein","",IF($H299="","",'3a. Bewertung der Leistungen'!V309))</f>
        <v/>
      </c>
      <c r="V299" t="str">
        <f>IF(J299="Nein","",IF($H299="","",'3a. Bewertung der Leistungen'!X309))</f>
        <v/>
      </c>
      <c r="W299" t="str">
        <f>IF($H299="","",'3a. Bewertung der Leistungen'!Z309)</f>
        <v/>
      </c>
      <c r="Y299" t="str">
        <f>IF('3b. Individualkosten'!L305="","",'3b. Individualkosten'!L305)</f>
        <v/>
      </c>
      <c r="Z299" s="32" t="str">
        <f>IF('3b. Individualkosten'!M305="","",'3b. Individualkosten'!M305)</f>
        <v/>
      </c>
      <c r="AA299" s="33" t="str">
        <f>IF('3b. Individualkosten'!N305="","",'3b. Individualkosten'!N305)</f>
        <v/>
      </c>
      <c r="AB299" s="33" t="str">
        <f>IF('3b. Individualkosten'!O305="","",'3b. Individualkosten'!O305)</f>
        <v/>
      </c>
      <c r="AC299" s="32">
        <f>IF('3b. Individualkosten'!P305="","",'3b. Individualkosten'!P305)</f>
        <v>0</v>
      </c>
      <c r="AD299" s="32">
        <f>IF('3b. Individualkosten'!Q305="","",'3b. Individualkosten'!Q305)</f>
        <v>0</v>
      </c>
      <c r="AE299" s="32" t="str">
        <f>IF('3b. Individualkosten'!R305="","",'3b. Individualkosten'!R305)</f>
        <v/>
      </c>
      <c r="AF299" s="32">
        <f>IF('3b. Individualkosten'!S305="","",'3b. Individualkosten'!S305)</f>
        <v>0</v>
      </c>
      <c r="AG299" s="32" t="str">
        <f>IF('3b. Individualkosten'!T305="","",'3b. Individualkosten'!T305)</f>
        <v/>
      </c>
      <c r="AH299" s="32">
        <f>IF('3b. Individualkosten'!U305="","",'3b. Individualkosten'!U305)</f>
        <v>0</v>
      </c>
      <c r="AI299" s="32" t="str">
        <f>IF('3b. Individualkosten'!V305="","",'3b. Individualkosten'!V305)</f>
        <v/>
      </c>
      <c r="AJ299" s="32">
        <f>IF('3b. Individualkosten'!W305="","",'3b. Individualkosten'!W305)</f>
        <v>0</v>
      </c>
      <c r="AK299" s="32">
        <f>IF('3b. Individualkosten'!X305="","",'3b. Individualkosten'!X305)</f>
        <v>0</v>
      </c>
      <c r="AL299" s="32" t="str">
        <f>IF('3b. Individualkosten'!Y305="","",'3b. Individualkosten'!Y305)</f>
        <v/>
      </c>
      <c r="AM299" s="32" t="str">
        <f>IF('3b. Individualkosten'!Z305="","",'3b. Individualkosten'!Z305)</f>
        <v/>
      </c>
      <c r="AN299" s="32" t="str">
        <f>IF('3b. Individualkosten'!AB305="","",'3b. Individualkosten'!AB305)</f>
        <v/>
      </c>
      <c r="AP299" s="34" t="str">
        <f>IF('4.2 Mitnutzungsquote'!K306="","",'4.2 Mitnutzungsquote'!M306)</f>
        <v/>
      </c>
      <c r="AQ299" s="34" t="str">
        <f>IF('4.2 Mitnutzungsquote'!$K306="","",'4.2 Mitnutzungsquote'!N306)</f>
        <v/>
      </c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X299" t="str">
        <f>IF('5. Bündelung zu Paketen'!$H325="","",IF('5. Bündelung zu Paketen'!$E$9="Nein","Ohne Paket",'5. Bündelung zu Paketen'!M325))</f>
        <v/>
      </c>
      <c r="BY299" t="str">
        <f>IF('5. Bündelung zu Paketen'!$H325="","",'5. Bündelung zu Paketen'!N325)</f>
        <v/>
      </c>
      <c r="BZ299" t="str">
        <f>IF('5. Bündelung zu Paketen'!P325="","",'5. Bündelung zu Paketen'!P325)</f>
        <v/>
      </c>
      <c r="CB299" s="34" t="str">
        <f t="shared" si="8"/>
        <v/>
      </c>
      <c r="CC299" s="38" t="str">
        <f t="shared" si="9"/>
        <v/>
      </c>
    </row>
    <row r="300" spans="1:81" x14ac:dyDescent="0.3">
      <c r="A300">
        <v>293</v>
      </c>
      <c r="B300" t="str">
        <f>IF('2. Erfassung der Leistungen'!B304="","",'2. Erfassung der Leistungen'!B304)</f>
        <v/>
      </c>
      <c r="C300" t="str">
        <f>IF('2. Erfassung der Leistungen'!C304="","",'2. Erfassung der Leistungen'!C304)</f>
        <v/>
      </c>
      <c r="D300" t="str">
        <f>IF('2. Erfassung der Leistungen'!E304="","",'2. Erfassung der Leistungen'!E304)</f>
        <v/>
      </c>
      <c r="E300" t="str">
        <f>IF('2. Erfassung der Leistungen'!F304="","",'2. Erfassung der Leistungen'!F304)</f>
        <v/>
      </c>
      <c r="F300" t="str">
        <f>IF('2. Erfassung der Leistungen'!G304="","",'2. Erfassung der Leistungen'!G304)</f>
        <v/>
      </c>
      <c r="G300" t="str">
        <f>IF('2. Erfassung der Leistungen'!H304="","",'2. Erfassung der Leistungen'!H304)</f>
        <v/>
      </c>
      <c r="H300" t="str">
        <f>IF(D300="","",IF('2. Erfassung der Leistungen'!I304="","",'2. Erfassung der Leistungen'!I304))</f>
        <v/>
      </c>
      <c r="J300" t="str">
        <f>IF($H300="","",'3a. Bewertung der Leistungen'!J310)</f>
        <v/>
      </c>
      <c r="K300" t="str">
        <f>IF(J300="Nein","",IF($H300="","",'3a. Bewertung der Leistungen'!L310))</f>
        <v/>
      </c>
      <c r="L300" t="str">
        <f>IF(J300="Nein","",IF($H300="","",'3a. Bewertung der Leistungen'!M310))</f>
        <v/>
      </c>
      <c r="M300" t="str">
        <f>IF(J300="Nein","",IF($H300="","",'3a. Bewertung der Leistungen'!N310))</f>
        <v/>
      </c>
      <c r="N300" t="str">
        <f>IF(J300="Nein","",IF($H300="","",'3a. Bewertung der Leistungen'!O310))</f>
        <v/>
      </c>
      <c r="O300" t="str">
        <f>IF(J300="Nein","",IF($H300="","",'3a. Bewertung der Leistungen'!P310))</f>
        <v/>
      </c>
      <c r="P300" t="str">
        <f>IF(J300="Nein","",IF($H300="","",'3a. Bewertung der Leistungen'!Q310))</f>
        <v/>
      </c>
      <c r="Q300" t="str">
        <f>IF(J300="Nein","",IF($H300="","",'3a. Bewertung der Leistungen'!R310))</f>
        <v/>
      </c>
      <c r="R300" t="str">
        <f>IF(J300="Nein","",IF($H300="","",'3a. Bewertung der Leistungen'!S310))</f>
        <v/>
      </c>
      <c r="S300" t="str">
        <f>IF(J300="Nein","",IF($H300="","",'3a. Bewertung der Leistungen'!T310))</f>
        <v/>
      </c>
      <c r="T300" t="str">
        <f>IF(J300="Nein","",IF($H300="","",'3a. Bewertung der Leistungen'!U310))</f>
        <v/>
      </c>
      <c r="U300" t="str">
        <f>IF(J300="Nein","",IF($H300="","",'3a. Bewertung der Leistungen'!V310))</f>
        <v/>
      </c>
      <c r="V300" t="str">
        <f>IF(J300="Nein","",IF($H300="","",'3a. Bewertung der Leistungen'!X310))</f>
        <v/>
      </c>
      <c r="W300" t="str">
        <f>IF($H300="","",'3a. Bewertung der Leistungen'!Z310)</f>
        <v/>
      </c>
      <c r="Y300" t="str">
        <f>IF('3b. Individualkosten'!L306="","",'3b. Individualkosten'!L306)</f>
        <v/>
      </c>
      <c r="Z300" s="32" t="str">
        <f>IF('3b. Individualkosten'!M306="","",'3b. Individualkosten'!M306)</f>
        <v/>
      </c>
      <c r="AA300" s="33" t="str">
        <f>IF('3b. Individualkosten'!N306="","",'3b. Individualkosten'!N306)</f>
        <v/>
      </c>
      <c r="AB300" s="33" t="str">
        <f>IF('3b. Individualkosten'!O306="","",'3b. Individualkosten'!O306)</f>
        <v/>
      </c>
      <c r="AC300" s="32">
        <f>IF('3b. Individualkosten'!P306="","",'3b. Individualkosten'!P306)</f>
        <v>0</v>
      </c>
      <c r="AD300" s="32">
        <f>IF('3b. Individualkosten'!Q306="","",'3b. Individualkosten'!Q306)</f>
        <v>0</v>
      </c>
      <c r="AE300" s="32" t="str">
        <f>IF('3b. Individualkosten'!R306="","",'3b. Individualkosten'!R306)</f>
        <v/>
      </c>
      <c r="AF300" s="32">
        <f>IF('3b. Individualkosten'!S306="","",'3b. Individualkosten'!S306)</f>
        <v>0</v>
      </c>
      <c r="AG300" s="32" t="str">
        <f>IF('3b. Individualkosten'!T306="","",'3b. Individualkosten'!T306)</f>
        <v/>
      </c>
      <c r="AH300" s="32">
        <f>IF('3b. Individualkosten'!U306="","",'3b. Individualkosten'!U306)</f>
        <v>0</v>
      </c>
      <c r="AI300" s="32" t="str">
        <f>IF('3b. Individualkosten'!V306="","",'3b. Individualkosten'!V306)</f>
        <v/>
      </c>
      <c r="AJ300" s="32">
        <f>IF('3b. Individualkosten'!W306="","",'3b. Individualkosten'!W306)</f>
        <v>0</v>
      </c>
      <c r="AK300" s="32">
        <f>IF('3b. Individualkosten'!X306="","",'3b. Individualkosten'!X306)</f>
        <v>0</v>
      </c>
      <c r="AL300" s="32" t="str">
        <f>IF('3b. Individualkosten'!Y306="","",'3b. Individualkosten'!Y306)</f>
        <v/>
      </c>
      <c r="AM300" s="32" t="str">
        <f>IF('3b. Individualkosten'!Z306="","",'3b. Individualkosten'!Z306)</f>
        <v/>
      </c>
      <c r="AN300" s="32" t="str">
        <f>IF('3b. Individualkosten'!AB306="","",'3b. Individualkosten'!AB306)</f>
        <v/>
      </c>
      <c r="AP300" s="34" t="str">
        <f>IF('4.2 Mitnutzungsquote'!K307="","",'4.2 Mitnutzungsquote'!M307)</f>
        <v/>
      </c>
      <c r="AQ300" s="34" t="str">
        <f>IF('4.2 Mitnutzungsquote'!$K307="","",'4.2 Mitnutzungsquote'!N307)</f>
        <v/>
      </c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X300" t="str">
        <f>IF('5. Bündelung zu Paketen'!$H326="","",IF('5. Bündelung zu Paketen'!$E$9="Nein","Ohne Paket",'5. Bündelung zu Paketen'!M326))</f>
        <v/>
      </c>
      <c r="BY300" t="str">
        <f>IF('5. Bündelung zu Paketen'!$H326="","",'5. Bündelung zu Paketen'!N326)</f>
        <v/>
      </c>
      <c r="BZ300" t="str">
        <f>IF('5. Bündelung zu Paketen'!P326="","",'5. Bündelung zu Paketen'!P326)</f>
        <v/>
      </c>
      <c r="CB300" s="34" t="str">
        <f t="shared" si="8"/>
        <v/>
      </c>
      <c r="CC300" s="38" t="str">
        <f t="shared" si="9"/>
        <v/>
      </c>
    </row>
    <row r="301" spans="1:81" x14ac:dyDescent="0.3">
      <c r="A301">
        <v>294</v>
      </c>
      <c r="B301" t="str">
        <f>IF('2. Erfassung der Leistungen'!B305="","",'2. Erfassung der Leistungen'!B305)</f>
        <v/>
      </c>
      <c r="C301" t="str">
        <f>IF('2. Erfassung der Leistungen'!C305="","",'2. Erfassung der Leistungen'!C305)</f>
        <v/>
      </c>
      <c r="D301" t="str">
        <f>IF('2. Erfassung der Leistungen'!E305="","",'2. Erfassung der Leistungen'!E305)</f>
        <v/>
      </c>
      <c r="E301" t="str">
        <f>IF('2. Erfassung der Leistungen'!F305="","",'2. Erfassung der Leistungen'!F305)</f>
        <v/>
      </c>
      <c r="F301" t="str">
        <f>IF('2. Erfassung der Leistungen'!G305="","",'2. Erfassung der Leistungen'!G305)</f>
        <v/>
      </c>
      <c r="G301" t="str">
        <f>IF('2. Erfassung der Leistungen'!H305="","",'2. Erfassung der Leistungen'!H305)</f>
        <v/>
      </c>
      <c r="H301" t="str">
        <f>IF(D301="","",IF('2. Erfassung der Leistungen'!I305="","",'2. Erfassung der Leistungen'!I305))</f>
        <v/>
      </c>
      <c r="J301" t="str">
        <f>IF($H301="","",'3a. Bewertung der Leistungen'!J311)</f>
        <v/>
      </c>
      <c r="K301" t="str">
        <f>IF(J301="Nein","",IF($H301="","",'3a. Bewertung der Leistungen'!L311))</f>
        <v/>
      </c>
      <c r="L301" t="str">
        <f>IF(J301="Nein","",IF($H301="","",'3a. Bewertung der Leistungen'!M311))</f>
        <v/>
      </c>
      <c r="M301" t="str">
        <f>IF(J301="Nein","",IF($H301="","",'3a. Bewertung der Leistungen'!N311))</f>
        <v/>
      </c>
      <c r="N301" t="str">
        <f>IF(J301="Nein","",IF($H301="","",'3a. Bewertung der Leistungen'!O311))</f>
        <v/>
      </c>
      <c r="O301" t="str">
        <f>IF(J301="Nein","",IF($H301="","",'3a. Bewertung der Leistungen'!P311))</f>
        <v/>
      </c>
      <c r="P301" t="str">
        <f>IF(J301="Nein","",IF($H301="","",'3a. Bewertung der Leistungen'!Q311))</f>
        <v/>
      </c>
      <c r="Q301" t="str">
        <f>IF(J301="Nein","",IF($H301="","",'3a. Bewertung der Leistungen'!R311))</f>
        <v/>
      </c>
      <c r="R301" t="str">
        <f>IF(J301="Nein","",IF($H301="","",'3a. Bewertung der Leistungen'!S311))</f>
        <v/>
      </c>
      <c r="S301" t="str">
        <f>IF(J301="Nein","",IF($H301="","",'3a. Bewertung der Leistungen'!T311))</f>
        <v/>
      </c>
      <c r="T301" t="str">
        <f>IF(J301="Nein","",IF($H301="","",'3a. Bewertung der Leistungen'!U311))</f>
        <v/>
      </c>
      <c r="U301" t="str">
        <f>IF(J301="Nein","",IF($H301="","",'3a. Bewertung der Leistungen'!V311))</f>
        <v/>
      </c>
      <c r="V301" t="str">
        <f>IF(J301="Nein","",IF($H301="","",'3a. Bewertung der Leistungen'!X311))</f>
        <v/>
      </c>
      <c r="W301" t="str">
        <f>IF($H301="","",'3a. Bewertung der Leistungen'!Z311)</f>
        <v/>
      </c>
      <c r="Y301" t="str">
        <f>IF('3b. Individualkosten'!L307="","",'3b. Individualkosten'!L307)</f>
        <v/>
      </c>
      <c r="Z301" s="32" t="str">
        <f>IF('3b. Individualkosten'!M307="","",'3b. Individualkosten'!M307)</f>
        <v/>
      </c>
      <c r="AA301" s="33" t="str">
        <f>IF('3b. Individualkosten'!N307="","",'3b. Individualkosten'!N307)</f>
        <v/>
      </c>
      <c r="AB301" s="33" t="str">
        <f>IF('3b. Individualkosten'!O307="","",'3b. Individualkosten'!O307)</f>
        <v/>
      </c>
      <c r="AC301" s="32">
        <f>IF('3b. Individualkosten'!P307="","",'3b. Individualkosten'!P307)</f>
        <v>0</v>
      </c>
      <c r="AD301" s="32">
        <f>IF('3b. Individualkosten'!Q307="","",'3b. Individualkosten'!Q307)</f>
        <v>0</v>
      </c>
      <c r="AE301" s="32" t="str">
        <f>IF('3b. Individualkosten'!R307="","",'3b. Individualkosten'!R307)</f>
        <v/>
      </c>
      <c r="AF301" s="32">
        <f>IF('3b. Individualkosten'!S307="","",'3b. Individualkosten'!S307)</f>
        <v>0</v>
      </c>
      <c r="AG301" s="32" t="str">
        <f>IF('3b. Individualkosten'!T307="","",'3b. Individualkosten'!T307)</f>
        <v/>
      </c>
      <c r="AH301" s="32">
        <f>IF('3b. Individualkosten'!U307="","",'3b. Individualkosten'!U307)</f>
        <v>0</v>
      </c>
      <c r="AI301" s="32" t="str">
        <f>IF('3b. Individualkosten'!V307="","",'3b. Individualkosten'!V307)</f>
        <v/>
      </c>
      <c r="AJ301" s="32">
        <f>IF('3b. Individualkosten'!W307="","",'3b. Individualkosten'!W307)</f>
        <v>0</v>
      </c>
      <c r="AK301" s="32">
        <f>IF('3b. Individualkosten'!X307="","",'3b. Individualkosten'!X307)</f>
        <v>0</v>
      </c>
      <c r="AL301" s="32" t="str">
        <f>IF('3b. Individualkosten'!Y307="","",'3b. Individualkosten'!Y307)</f>
        <v/>
      </c>
      <c r="AM301" s="32" t="str">
        <f>IF('3b. Individualkosten'!Z307="","",'3b. Individualkosten'!Z307)</f>
        <v/>
      </c>
      <c r="AN301" s="32" t="str">
        <f>IF('3b. Individualkosten'!AB307="","",'3b. Individualkosten'!AB307)</f>
        <v/>
      </c>
      <c r="AP301" s="34" t="str">
        <f>IF('4.2 Mitnutzungsquote'!K308="","",'4.2 Mitnutzungsquote'!M308)</f>
        <v/>
      </c>
      <c r="AQ301" s="34" t="str">
        <f>IF('4.2 Mitnutzungsquote'!$K308="","",'4.2 Mitnutzungsquote'!N308)</f>
        <v/>
      </c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X301" t="str">
        <f>IF('5. Bündelung zu Paketen'!$H327="","",IF('5. Bündelung zu Paketen'!$E$9="Nein","Ohne Paket",'5. Bündelung zu Paketen'!M327))</f>
        <v/>
      </c>
      <c r="BY301" t="str">
        <f>IF('5. Bündelung zu Paketen'!$H327="","",'5. Bündelung zu Paketen'!N327)</f>
        <v/>
      </c>
      <c r="BZ301" t="str">
        <f>IF('5. Bündelung zu Paketen'!P327="","",'5. Bündelung zu Paketen'!P327)</f>
        <v/>
      </c>
      <c r="CB301" s="34" t="str">
        <f t="shared" si="8"/>
        <v/>
      </c>
      <c r="CC301" s="38" t="str">
        <f t="shared" si="9"/>
        <v/>
      </c>
    </row>
    <row r="302" spans="1:81" x14ac:dyDescent="0.3">
      <c r="A302">
        <v>295</v>
      </c>
      <c r="B302" t="str">
        <f>IF('2. Erfassung der Leistungen'!B306="","",'2. Erfassung der Leistungen'!B306)</f>
        <v/>
      </c>
      <c r="C302" t="str">
        <f>IF('2. Erfassung der Leistungen'!C306="","",'2. Erfassung der Leistungen'!C306)</f>
        <v/>
      </c>
      <c r="D302" t="str">
        <f>IF('2. Erfassung der Leistungen'!E306="","",'2. Erfassung der Leistungen'!E306)</f>
        <v/>
      </c>
      <c r="E302" t="str">
        <f>IF('2. Erfassung der Leistungen'!F306="","",'2. Erfassung der Leistungen'!F306)</f>
        <v/>
      </c>
      <c r="F302" t="str">
        <f>IF('2. Erfassung der Leistungen'!G306="","",'2. Erfassung der Leistungen'!G306)</f>
        <v/>
      </c>
      <c r="G302" t="str">
        <f>IF('2. Erfassung der Leistungen'!H306="","",'2. Erfassung der Leistungen'!H306)</f>
        <v/>
      </c>
      <c r="H302" t="str">
        <f>IF(D302="","",IF('2. Erfassung der Leistungen'!I306="","",'2. Erfassung der Leistungen'!I306))</f>
        <v/>
      </c>
      <c r="J302" t="str">
        <f>IF($H302="","",'3a. Bewertung der Leistungen'!J312)</f>
        <v/>
      </c>
      <c r="K302" t="str">
        <f>IF(J302="Nein","",IF($H302="","",'3a. Bewertung der Leistungen'!L312))</f>
        <v/>
      </c>
      <c r="L302" t="str">
        <f>IF(J302="Nein","",IF($H302="","",'3a. Bewertung der Leistungen'!M312))</f>
        <v/>
      </c>
      <c r="M302" t="str">
        <f>IF(J302="Nein","",IF($H302="","",'3a. Bewertung der Leistungen'!N312))</f>
        <v/>
      </c>
      <c r="N302" t="str">
        <f>IF(J302="Nein","",IF($H302="","",'3a. Bewertung der Leistungen'!O312))</f>
        <v/>
      </c>
      <c r="O302" t="str">
        <f>IF(J302="Nein","",IF($H302="","",'3a. Bewertung der Leistungen'!P312))</f>
        <v/>
      </c>
      <c r="P302" t="str">
        <f>IF(J302="Nein","",IF($H302="","",'3a. Bewertung der Leistungen'!Q312))</f>
        <v/>
      </c>
      <c r="Q302" t="str">
        <f>IF(J302="Nein","",IF($H302="","",'3a. Bewertung der Leistungen'!R312))</f>
        <v/>
      </c>
      <c r="R302" t="str">
        <f>IF(J302="Nein","",IF($H302="","",'3a. Bewertung der Leistungen'!S312))</f>
        <v/>
      </c>
      <c r="S302" t="str">
        <f>IF(J302="Nein","",IF($H302="","",'3a. Bewertung der Leistungen'!T312))</f>
        <v/>
      </c>
      <c r="T302" t="str">
        <f>IF(J302="Nein","",IF($H302="","",'3a. Bewertung der Leistungen'!U312))</f>
        <v/>
      </c>
      <c r="U302" t="str">
        <f>IF(J302="Nein","",IF($H302="","",'3a. Bewertung der Leistungen'!V312))</f>
        <v/>
      </c>
      <c r="V302" t="str">
        <f>IF(J302="Nein","",IF($H302="","",'3a. Bewertung der Leistungen'!X312))</f>
        <v/>
      </c>
      <c r="W302" t="str">
        <f>IF($H302="","",'3a. Bewertung der Leistungen'!Z312)</f>
        <v/>
      </c>
      <c r="Y302" t="str">
        <f>IF('3b. Individualkosten'!L308="","",'3b. Individualkosten'!L308)</f>
        <v/>
      </c>
      <c r="Z302" s="32" t="str">
        <f>IF('3b. Individualkosten'!M308="","",'3b. Individualkosten'!M308)</f>
        <v/>
      </c>
      <c r="AA302" s="33" t="str">
        <f>IF('3b. Individualkosten'!N308="","",'3b. Individualkosten'!N308)</f>
        <v/>
      </c>
      <c r="AB302" s="33" t="str">
        <f>IF('3b. Individualkosten'!O308="","",'3b. Individualkosten'!O308)</f>
        <v/>
      </c>
      <c r="AC302" s="32">
        <f>IF('3b. Individualkosten'!P308="","",'3b. Individualkosten'!P308)</f>
        <v>0</v>
      </c>
      <c r="AD302" s="32">
        <f>IF('3b. Individualkosten'!Q308="","",'3b. Individualkosten'!Q308)</f>
        <v>0</v>
      </c>
      <c r="AE302" s="32" t="str">
        <f>IF('3b. Individualkosten'!R308="","",'3b. Individualkosten'!R308)</f>
        <v/>
      </c>
      <c r="AF302" s="32">
        <f>IF('3b. Individualkosten'!S308="","",'3b. Individualkosten'!S308)</f>
        <v>0</v>
      </c>
      <c r="AG302" s="32" t="str">
        <f>IF('3b. Individualkosten'!T308="","",'3b. Individualkosten'!T308)</f>
        <v/>
      </c>
      <c r="AH302" s="32">
        <f>IF('3b. Individualkosten'!U308="","",'3b. Individualkosten'!U308)</f>
        <v>0</v>
      </c>
      <c r="AI302" s="32" t="str">
        <f>IF('3b. Individualkosten'!V308="","",'3b. Individualkosten'!V308)</f>
        <v/>
      </c>
      <c r="AJ302" s="32">
        <f>IF('3b. Individualkosten'!W308="","",'3b. Individualkosten'!W308)</f>
        <v>0</v>
      </c>
      <c r="AK302" s="32">
        <f>IF('3b. Individualkosten'!X308="","",'3b. Individualkosten'!X308)</f>
        <v>0</v>
      </c>
      <c r="AL302" s="32" t="str">
        <f>IF('3b. Individualkosten'!Y308="","",'3b. Individualkosten'!Y308)</f>
        <v/>
      </c>
      <c r="AM302" s="32" t="str">
        <f>IF('3b. Individualkosten'!Z308="","",'3b. Individualkosten'!Z308)</f>
        <v/>
      </c>
      <c r="AN302" s="32" t="str">
        <f>IF('3b. Individualkosten'!AB308="","",'3b. Individualkosten'!AB308)</f>
        <v/>
      </c>
      <c r="AP302" s="34" t="str">
        <f>IF('4.2 Mitnutzungsquote'!K309="","",'4.2 Mitnutzungsquote'!M309)</f>
        <v/>
      </c>
      <c r="AQ302" s="34" t="str">
        <f>IF('4.2 Mitnutzungsquote'!$K309="","",'4.2 Mitnutzungsquote'!N309)</f>
        <v/>
      </c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X302" t="str">
        <f>IF('5. Bündelung zu Paketen'!$H328="","",IF('5. Bündelung zu Paketen'!$E$9="Nein","Ohne Paket",'5. Bündelung zu Paketen'!M328))</f>
        <v/>
      </c>
      <c r="BY302" t="str">
        <f>IF('5. Bündelung zu Paketen'!$H328="","",'5. Bündelung zu Paketen'!N328)</f>
        <v/>
      </c>
      <c r="BZ302" t="str">
        <f>IF('5. Bündelung zu Paketen'!P328="","",'5. Bündelung zu Paketen'!P328)</f>
        <v/>
      </c>
      <c r="CB302" s="34" t="str">
        <f t="shared" si="8"/>
        <v/>
      </c>
      <c r="CC302" s="38" t="str">
        <f t="shared" si="9"/>
        <v/>
      </c>
    </row>
    <row r="303" spans="1:81" x14ac:dyDescent="0.3">
      <c r="A303">
        <v>296</v>
      </c>
      <c r="B303" t="str">
        <f>IF('2. Erfassung der Leistungen'!B307="","",'2. Erfassung der Leistungen'!B307)</f>
        <v/>
      </c>
      <c r="C303" t="str">
        <f>IF('2. Erfassung der Leistungen'!C307="","",'2. Erfassung der Leistungen'!C307)</f>
        <v/>
      </c>
      <c r="D303" t="str">
        <f>IF('2. Erfassung der Leistungen'!E307="","",'2. Erfassung der Leistungen'!E307)</f>
        <v/>
      </c>
      <c r="E303" t="str">
        <f>IF('2. Erfassung der Leistungen'!F307="","",'2. Erfassung der Leistungen'!F307)</f>
        <v/>
      </c>
      <c r="F303" t="str">
        <f>IF('2. Erfassung der Leistungen'!G307="","",'2. Erfassung der Leistungen'!G307)</f>
        <v/>
      </c>
      <c r="G303" t="str">
        <f>IF('2. Erfassung der Leistungen'!H307="","",'2. Erfassung der Leistungen'!H307)</f>
        <v/>
      </c>
      <c r="H303" t="str">
        <f>IF(D303="","",IF('2. Erfassung der Leistungen'!I307="","",'2. Erfassung der Leistungen'!I307))</f>
        <v/>
      </c>
      <c r="J303" t="str">
        <f>IF($H303="","",'3a. Bewertung der Leistungen'!J313)</f>
        <v/>
      </c>
      <c r="K303" t="str">
        <f>IF(J303="Nein","",IF($H303="","",'3a. Bewertung der Leistungen'!L313))</f>
        <v/>
      </c>
      <c r="L303" t="str">
        <f>IF(J303="Nein","",IF($H303="","",'3a. Bewertung der Leistungen'!M313))</f>
        <v/>
      </c>
      <c r="M303" t="str">
        <f>IF(J303="Nein","",IF($H303="","",'3a. Bewertung der Leistungen'!N313))</f>
        <v/>
      </c>
      <c r="N303" t="str">
        <f>IF(J303="Nein","",IF($H303="","",'3a. Bewertung der Leistungen'!O313))</f>
        <v/>
      </c>
      <c r="O303" t="str">
        <f>IF(J303="Nein","",IF($H303="","",'3a. Bewertung der Leistungen'!P313))</f>
        <v/>
      </c>
      <c r="P303" t="str">
        <f>IF(J303="Nein","",IF($H303="","",'3a. Bewertung der Leistungen'!Q313))</f>
        <v/>
      </c>
      <c r="Q303" t="str">
        <f>IF(J303="Nein","",IF($H303="","",'3a. Bewertung der Leistungen'!R313))</f>
        <v/>
      </c>
      <c r="R303" t="str">
        <f>IF(J303="Nein","",IF($H303="","",'3a. Bewertung der Leistungen'!S313))</f>
        <v/>
      </c>
      <c r="S303" t="str">
        <f>IF(J303="Nein","",IF($H303="","",'3a. Bewertung der Leistungen'!T313))</f>
        <v/>
      </c>
      <c r="T303" t="str">
        <f>IF(J303="Nein","",IF($H303="","",'3a. Bewertung der Leistungen'!U313))</f>
        <v/>
      </c>
      <c r="U303" t="str">
        <f>IF(J303="Nein","",IF($H303="","",'3a. Bewertung der Leistungen'!V313))</f>
        <v/>
      </c>
      <c r="V303" t="str">
        <f>IF(J303="Nein","",IF($H303="","",'3a. Bewertung der Leistungen'!X313))</f>
        <v/>
      </c>
      <c r="W303" t="str">
        <f>IF($H303="","",'3a. Bewertung der Leistungen'!Z313)</f>
        <v/>
      </c>
      <c r="Y303" t="str">
        <f>IF('3b. Individualkosten'!L309="","",'3b. Individualkosten'!L309)</f>
        <v/>
      </c>
      <c r="Z303" s="32" t="str">
        <f>IF('3b. Individualkosten'!M309="","",'3b. Individualkosten'!M309)</f>
        <v/>
      </c>
      <c r="AA303" s="33" t="str">
        <f>IF('3b. Individualkosten'!N309="","",'3b. Individualkosten'!N309)</f>
        <v/>
      </c>
      <c r="AB303" s="33" t="str">
        <f>IF('3b. Individualkosten'!O309="","",'3b. Individualkosten'!O309)</f>
        <v/>
      </c>
      <c r="AC303" s="32">
        <f>IF('3b. Individualkosten'!P309="","",'3b. Individualkosten'!P309)</f>
        <v>0</v>
      </c>
      <c r="AD303" s="32">
        <f>IF('3b. Individualkosten'!Q309="","",'3b. Individualkosten'!Q309)</f>
        <v>0</v>
      </c>
      <c r="AE303" s="32" t="str">
        <f>IF('3b. Individualkosten'!R309="","",'3b. Individualkosten'!R309)</f>
        <v/>
      </c>
      <c r="AF303" s="32">
        <f>IF('3b. Individualkosten'!S309="","",'3b. Individualkosten'!S309)</f>
        <v>0</v>
      </c>
      <c r="AG303" s="32" t="str">
        <f>IF('3b. Individualkosten'!T309="","",'3b. Individualkosten'!T309)</f>
        <v/>
      </c>
      <c r="AH303" s="32">
        <f>IF('3b. Individualkosten'!U309="","",'3b. Individualkosten'!U309)</f>
        <v>0</v>
      </c>
      <c r="AI303" s="32" t="str">
        <f>IF('3b. Individualkosten'!V309="","",'3b. Individualkosten'!V309)</f>
        <v/>
      </c>
      <c r="AJ303" s="32">
        <f>IF('3b. Individualkosten'!W309="","",'3b. Individualkosten'!W309)</f>
        <v>0</v>
      </c>
      <c r="AK303" s="32">
        <f>IF('3b. Individualkosten'!X309="","",'3b. Individualkosten'!X309)</f>
        <v>0</v>
      </c>
      <c r="AL303" s="32" t="str">
        <f>IF('3b. Individualkosten'!Y309="","",'3b. Individualkosten'!Y309)</f>
        <v/>
      </c>
      <c r="AM303" s="32" t="str">
        <f>IF('3b. Individualkosten'!Z309="","",'3b. Individualkosten'!Z309)</f>
        <v/>
      </c>
      <c r="AN303" s="32" t="str">
        <f>IF('3b. Individualkosten'!AB309="","",'3b. Individualkosten'!AB309)</f>
        <v/>
      </c>
      <c r="AP303" s="34" t="str">
        <f>IF('4.2 Mitnutzungsquote'!K310="","",'4.2 Mitnutzungsquote'!M310)</f>
        <v/>
      </c>
      <c r="AQ303" s="34" t="str">
        <f>IF('4.2 Mitnutzungsquote'!$K310="","",'4.2 Mitnutzungsquote'!N310)</f>
        <v/>
      </c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X303" t="str">
        <f>IF('5. Bündelung zu Paketen'!$H329="","",IF('5. Bündelung zu Paketen'!$E$9="Nein","Ohne Paket",'5. Bündelung zu Paketen'!M329))</f>
        <v/>
      </c>
      <c r="BY303" t="str">
        <f>IF('5. Bündelung zu Paketen'!$H329="","",'5. Bündelung zu Paketen'!N329)</f>
        <v/>
      </c>
      <c r="BZ303" t="str">
        <f>IF('5. Bündelung zu Paketen'!P329="","",'5. Bündelung zu Paketen'!P329)</f>
        <v/>
      </c>
      <c r="CB303" s="34" t="str">
        <f t="shared" si="8"/>
        <v/>
      </c>
      <c r="CC303" s="38" t="str">
        <f t="shared" si="9"/>
        <v/>
      </c>
    </row>
    <row r="304" spans="1:81" x14ac:dyDescent="0.3">
      <c r="A304">
        <v>297</v>
      </c>
      <c r="B304" t="str">
        <f>IF('2. Erfassung der Leistungen'!B308="","",'2. Erfassung der Leistungen'!B308)</f>
        <v/>
      </c>
      <c r="C304" t="str">
        <f>IF('2. Erfassung der Leistungen'!C308="","",'2. Erfassung der Leistungen'!C308)</f>
        <v/>
      </c>
      <c r="D304" t="str">
        <f>IF('2. Erfassung der Leistungen'!E308="","",'2. Erfassung der Leistungen'!E308)</f>
        <v/>
      </c>
      <c r="E304" t="str">
        <f>IF('2. Erfassung der Leistungen'!F308="","",'2. Erfassung der Leistungen'!F308)</f>
        <v/>
      </c>
      <c r="F304" t="str">
        <f>IF('2. Erfassung der Leistungen'!G308="","",'2. Erfassung der Leistungen'!G308)</f>
        <v/>
      </c>
      <c r="G304" t="str">
        <f>IF('2. Erfassung der Leistungen'!H308="","",'2. Erfassung der Leistungen'!H308)</f>
        <v/>
      </c>
      <c r="H304" t="str">
        <f>IF(D304="","",IF('2. Erfassung der Leistungen'!I308="","",'2. Erfassung der Leistungen'!I308))</f>
        <v/>
      </c>
      <c r="J304" t="str">
        <f>IF($H304="","",'3a. Bewertung der Leistungen'!J314)</f>
        <v/>
      </c>
      <c r="K304" t="str">
        <f>IF(J304="Nein","",IF($H304="","",'3a. Bewertung der Leistungen'!L314))</f>
        <v/>
      </c>
      <c r="L304" t="str">
        <f>IF(J304="Nein","",IF($H304="","",'3a. Bewertung der Leistungen'!M314))</f>
        <v/>
      </c>
      <c r="M304" t="str">
        <f>IF(J304="Nein","",IF($H304="","",'3a. Bewertung der Leistungen'!N314))</f>
        <v/>
      </c>
      <c r="N304" t="str">
        <f>IF(J304="Nein","",IF($H304="","",'3a. Bewertung der Leistungen'!O314))</f>
        <v/>
      </c>
      <c r="O304" t="str">
        <f>IF(J304="Nein","",IF($H304="","",'3a. Bewertung der Leistungen'!P314))</f>
        <v/>
      </c>
      <c r="P304" t="str">
        <f>IF(J304="Nein","",IF($H304="","",'3a. Bewertung der Leistungen'!Q314))</f>
        <v/>
      </c>
      <c r="Q304" t="str">
        <f>IF(J304="Nein","",IF($H304="","",'3a. Bewertung der Leistungen'!R314))</f>
        <v/>
      </c>
      <c r="R304" t="str">
        <f>IF(J304="Nein","",IF($H304="","",'3a. Bewertung der Leistungen'!S314))</f>
        <v/>
      </c>
      <c r="S304" t="str">
        <f>IF(J304="Nein","",IF($H304="","",'3a. Bewertung der Leistungen'!T314))</f>
        <v/>
      </c>
      <c r="T304" t="str">
        <f>IF(J304="Nein","",IF($H304="","",'3a. Bewertung der Leistungen'!U314))</f>
        <v/>
      </c>
      <c r="U304" t="str">
        <f>IF(J304="Nein","",IF($H304="","",'3a. Bewertung der Leistungen'!V314))</f>
        <v/>
      </c>
      <c r="V304" t="str">
        <f>IF(J304="Nein","",IF($H304="","",'3a. Bewertung der Leistungen'!X314))</f>
        <v/>
      </c>
      <c r="W304" t="str">
        <f>IF($H304="","",'3a. Bewertung der Leistungen'!Z314)</f>
        <v/>
      </c>
      <c r="Y304" t="str">
        <f>IF('3b. Individualkosten'!L310="","",'3b. Individualkosten'!L310)</f>
        <v/>
      </c>
      <c r="Z304" s="32" t="str">
        <f>IF('3b. Individualkosten'!M310="","",'3b. Individualkosten'!M310)</f>
        <v/>
      </c>
      <c r="AA304" s="33" t="str">
        <f>IF('3b. Individualkosten'!N310="","",'3b. Individualkosten'!N310)</f>
        <v/>
      </c>
      <c r="AB304" s="33" t="str">
        <f>IF('3b. Individualkosten'!O310="","",'3b. Individualkosten'!O310)</f>
        <v/>
      </c>
      <c r="AC304" s="32">
        <f>IF('3b. Individualkosten'!P310="","",'3b. Individualkosten'!P310)</f>
        <v>0</v>
      </c>
      <c r="AD304" s="32">
        <f>IF('3b. Individualkosten'!Q310="","",'3b. Individualkosten'!Q310)</f>
        <v>0</v>
      </c>
      <c r="AE304" s="32" t="str">
        <f>IF('3b. Individualkosten'!R310="","",'3b. Individualkosten'!R310)</f>
        <v/>
      </c>
      <c r="AF304" s="32">
        <f>IF('3b. Individualkosten'!S310="","",'3b. Individualkosten'!S310)</f>
        <v>0</v>
      </c>
      <c r="AG304" s="32" t="str">
        <f>IF('3b. Individualkosten'!T310="","",'3b. Individualkosten'!T310)</f>
        <v/>
      </c>
      <c r="AH304" s="32">
        <f>IF('3b. Individualkosten'!U310="","",'3b. Individualkosten'!U310)</f>
        <v>0</v>
      </c>
      <c r="AI304" s="32" t="str">
        <f>IF('3b. Individualkosten'!V310="","",'3b. Individualkosten'!V310)</f>
        <v/>
      </c>
      <c r="AJ304" s="32">
        <f>IF('3b. Individualkosten'!W310="","",'3b. Individualkosten'!W310)</f>
        <v>0</v>
      </c>
      <c r="AK304" s="32">
        <f>IF('3b. Individualkosten'!X310="","",'3b. Individualkosten'!X310)</f>
        <v>0</v>
      </c>
      <c r="AL304" s="32" t="str">
        <f>IF('3b. Individualkosten'!Y310="","",'3b. Individualkosten'!Y310)</f>
        <v/>
      </c>
      <c r="AM304" s="32" t="str">
        <f>IF('3b. Individualkosten'!Z310="","",'3b. Individualkosten'!Z310)</f>
        <v/>
      </c>
      <c r="AN304" s="32" t="str">
        <f>IF('3b. Individualkosten'!AB310="","",'3b. Individualkosten'!AB310)</f>
        <v/>
      </c>
      <c r="AP304" s="34" t="str">
        <f>IF('4.2 Mitnutzungsquote'!K311="","",'4.2 Mitnutzungsquote'!M311)</f>
        <v/>
      </c>
      <c r="AQ304" s="34" t="str">
        <f>IF('4.2 Mitnutzungsquote'!$K311="","",'4.2 Mitnutzungsquote'!N311)</f>
        <v/>
      </c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X304" t="str">
        <f>IF('5. Bündelung zu Paketen'!$H330="","",IF('5. Bündelung zu Paketen'!$E$9="Nein","Ohne Paket",'5. Bündelung zu Paketen'!M330))</f>
        <v/>
      </c>
      <c r="BY304" t="str">
        <f>IF('5. Bündelung zu Paketen'!$H330="","",'5. Bündelung zu Paketen'!N330)</f>
        <v/>
      </c>
      <c r="BZ304" t="str">
        <f>IF('5. Bündelung zu Paketen'!P330="","",'5. Bündelung zu Paketen'!P330)</f>
        <v/>
      </c>
      <c r="CB304" s="34" t="str">
        <f t="shared" si="8"/>
        <v/>
      </c>
      <c r="CC304" s="38" t="str">
        <f t="shared" si="9"/>
        <v/>
      </c>
    </row>
    <row r="305" spans="1:81" x14ac:dyDescent="0.3">
      <c r="A305">
        <v>298</v>
      </c>
      <c r="B305" t="str">
        <f>IF('2. Erfassung der Leistungen'!B309="","",'2. Erfassung der Leistungen'!B309)</f>
        <v/>
      </c>
      <c r="C305" t="str">
        <f>IF('2. Erfassung der Leistungen'!C309="","",'2. Erfassung der Leistungen'!C309)</f>
        <v/>
      </c>
      <c r="D305" t="str">
        <f>IF('2. Erfassung der Leistungen'!E309="","",'2. Erfassung der Leistungen'!E309)</f>
        <v/>
      </c>
      <c r="E305" t="str">
        <f>IF('2. Erfassung der Leistungen'!F309="","",'2. Erfassung der Leistungen'!F309)</f>
        <v/>
      </c>
      <c r="F305" t="str">
        <f>IF('2. Erfassung der Leistungen'!G309="","",'2. Erfassung der Leistungen'!G309)</f>
        <v/>
      </c>
      <c r="G305" t="str">
        <f>IF('2. Erfassung der Leistungen'!H309="","",'2. Erfassung der Leistungen'!H309)</f>
        <v/>
      </c>
      <c r="H305" t="str">
        <f>IF(D305="","",IF('2. Erfassung der Leistungen'!I309="","",'2. Erfassung der Leistungen'!I309))</f>
        <v/>
      </c>
      <c r="J305" t="str">
        <f>IF($H305="","",'3a. Bewertung der Leistungen'!J315)</f>
        <v/>
      </c>
      <c r="K305" t="str">
        <f>IF(J305="Nein","",IF($H305="","",'3a. Bewertung der Leistungen'!L315))</f>
        <v/>
      </c>
      <c r="L305" t="str">
        <f>IF(J305="Nein","",IF($H305="","",'3a. Bewertung der Leistungen'!M315))</f>
        <v/>
      </c>
      <c r="M305" t="str">
        <f>IF(J305="Nein","",IF($H305="","",'3a. Bewertung der Leistungen'!N315))</f>
        <v/>
      </c>
      <c r="N305" t="str">
        <f>IF(J305="Nein","",IF($H305="","",'3a. Bewertung der Leistungen'!O315))</f>
        <v/>
      </c>
      <c r="O305" t="str">
        <f>IF(J305="Nein","",IF($H305="","",'3a. Bewertung der Leistungen'!P315))</f>
        <v/>
      </c>
      <c r="P305" t="str">
        <f>IF(J305="Nein","",IF($H305="","",'3a. Bewertung der Leistungen'!Q315))</f>
        <v/>
      </c>
      <c r="Q305" t="str">
        <f>IF(J305="Nein","",IF($H305="","",'3a. Bewertung der Leistungen'!R315))</f>
        <v/>
      </c>
      <c r="R305" t="str">
        <f>IF(J305="Nein","",IF($H305="","",'3a. Bewertung der Leistungen'!S315))</f>
        <v/>
      </c>
      <c r="S305" t="str">
        <f>IF(J305="Nein","",IF($H305="","",'3a. Bewertung der Leistungen'!T315))</f>
        <v/>
      </c>
      <c r="T305" t="str">
        <f>IF(J305="Nein","",IF($H305="","",'3a. Bewertung der Leistungen'!U315))</f>
        <v/>
      </c>
      <c r="U305" t="str">
        <f>IF(J305="Nein","",IF($H305="","",'3a. Bewertung der Leistungen'!V315))</f>
        <v/>
      </c>
      <c r="V305" t="str">
        <f>IF(J305="Nein","",IF($H305="","",'3a. Bewertung der Leistungen'!X315))</f>
        <v/>
      </c>
      <c r="W305" t="str">
        <f>IF($H305="","",'3a. Bewertung der Leistungen'!Z315)</f>
        <v/>
      </c>
      <c r="Y305" t="str">
        <f>IF('3b. Individualkosten'!L311="","",'3b. Individualkosten'!L311)</f>
        <v/>
      </c>
      <c r="Z305" s="32" t="str">
        <f>IF('3b. Individualkosten'!M311="","",'3b. Individualkosten'!M311)</f>
        <v/>
      </c>
      <c r="AA305" s="33" t="str">
        <f>IF('3b. Individualkosten'!N311="","",'3b. Individualkosten'!N311)</f>
        <v/>
      </c>
      <c r="AB305" s="33" t="str">
        <f>IF('3b. Individualkosten'!O311="","",'3b. Individualkosten'!O311)</f>
        <v/>
      </c>
      <c r="AC305" s="32">
        <f>IF('3b. Individualkosten'!P311="","",'3b. Individualkosten'!P311)</f>
        <v>0</v>
      </c>
      <c r="AD305" s="32">
        <f>IF('3b. Individualkosten'!Q311="","",'3b. Individualkosten'!Q311)</f>
        <v>0</v>
      </c>
      <c r="AE305" s="32" t="str">
        <f>IF('3b. Individualkosten'!R311="","",'3b. Individualkosten'!R311)</f>
        <v/>
      </c>
      <c r="AF305" s="32">
        <f>IF('3b. Individualkosten'!S311="","",'3b. Individualkosten'!S311)</f>
        <v>0</v>
      </c>
      <c r="AG305" s="32" t="str">
        <f>IF('3b. Individualkosten'!T311="","",'3b. Individualkosten'!T311)</f>
        <v/>
      </c>
      <c r="AH305" s="32">
        <f>IF('3b. Individualkosten'!U311="","",'3b. Individualkosten'!U311)</f>
        <v>0</v>
      </c>
      <c r="AI305" s="32" t="str">
        <f>IF('3b. Individualkosten'!V311="","",'3b. Individualkosten'!V311)</f>
        <v/>
      </c>
      <c r="AJ305" s="32">
        <f>IF('3b. Individualkosten'!W311="","",'3b. Individualkosten'!W311)</f>
        <v>0</v>
      </c>
      <c r="AK305" s="32">
        <f>IF('3b. Individualkosten'!X311="","",'3b. Individualkosten'!X311)</f>
        <v>0</v>
      </c>
      <c r="AL305" s="32" t="str">
        <f>IF('3b. Individualkosten'!Y311="","",'3b. Individualkosten'!Y311)</f>
        <v/>
      </c>
      <c r="AM305" s="32" t="str">
        <f>IF('3b. Individualkosten'!Z311="","",'3b. Individualkosten'!Z311)</f>
        <v/>
      </c>
      <c r="AN305" s="32" t="str">
        <f>IF('3b. Individualkosten'!AB311="","",'3b. Individualkosten'!AB311)</f>
        <v/>
      </c>
      <c r="AP305" s="34" t="str">
        <f>IF('4.2 Mitnutzungsquote'!K312="","",'4.2 Mitnutzungsquote'!M312)</f>
        <v/>
      </c>
      <c r="AQ305" s="34" t="str">
        <f>IF('4.2 Mitnutzungsquote'!$K312="","",'4.2 Mitnutzungsquote'!N312)</f>
        <v/>
      </c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X305" t="str">
        <f>IF('5. Bündelung zu Paketen'!$H331="","",IF('5. Bündelung zu Paketen'!$E$9="Nein","Ohne Paket",'5. Bündelung zu Paketen'!M331))</f>
        <v/>
      </c>
      <c r="BY305" t="str">
        <f>IF('5. Bündelung zu Paketen'!$H331="","",'5. Bündelung zu Paketen'!N331)</f>
        <v/>
      </c>
      <c r="BZ305" t="str">
        <f>IF('5. Bündelung zu Paketen'!P331="","",'5. Bündelung zu Paketen'!P331)</f>
        <v/>
      </c>
      <c r="CB305" s="34" t="str">
        <f t="shared" si="8"/>
        <v/>
      </c>
      <c r="CC305" s="38" t="str">
        <f t="shared" si="9"/>
        <v/>
      </c>
    </row>
    <row r="306" spans="1:81" x14ac:dyDescent="0.3">
      <c r="A306">
        <v>299</v>
      </c>
      <c r="B306" t="str">
        <f>IF('2. Erfassung der Leistungen'!B310="","",'2. Erfassung der Leistungen'!B310)</f>
        <v/>
      </c>
      <c r="C306" t="str">
        <f>IF('2. Erfassung der Leistungen'!C310="","",'2. Erfassung der Leistungen'!C310)</f>
        <v/>
      </c>
      <c r="D306" t="str">
        <f>IF('2. Erfassung der Leistungen'!E310="","",'2. Erfassung der Leistungen'!E310)</f>
        <v/>
      </c>
      <c r="E306" t="str">
        <f>IF('2. Erfassung der Leistungen'!F310="","",'2. Erfassung der Leistungen'!F310)</f>
        <v/>
      </c>
      <c r="F306" t="str">
        <f>IF('2. Erfassung der Leistungen'!G310="","",'2. Erfassung der Leistungen'!G310)</f>
        <v/>
      </c>
      <c r="G306" t="str">
        <f>IF('2. Erfassung der Leistungen'!H310="","",'2. Erfassung der Leistungen'!H310)</f>
        <v/>
      </c>
      <c r="H306" t="str">
        <f>IF(D306="","",IF('2. Erfassung der Leistungen'!I310="","",'2. Erfassung der Leistungen'!I310))</f>
        <v/>
      </c>
      <c r="J306" t="str">
        <f>IF($H306="","",'3a. Bewertung der Leistungen'!J316)</f>
        <v/>
      </c>
      <c r="K306" t="str">
        <f>IF(J306="Nein","",IF($H306="","",'3a. Bewertung der Leistungen'!L316))</f>
        <v/>
      </c>
      <c r="L306" t="str">
        <f>IF(J306="Nein","",IF($H306="","",'3a. Bewertung der Leistungen'!M316))</f>
        <v/>
      </c>
      <c r="M306" t="str">
        <f>IF(J306="Nein","",IF($H306="","",'3a. Bewertung der Leistungen'!N316))</f>
        <v/>
      </c>
      <c r="N306" t="str">
        <f>IF(J306="Nein","",IF($H306="","",'3a. Bewertung der Leistungen'!O316))</f>
        <v/>
      </c>
      <c r="O306" t="str">
        <f>IF(J306="Nein","",IF($H306="","",'3a. Bewertung der Leistungen'!P316))</f>
        <v/>
      </c>
      <c r="P306" t="str">
        <f>IF(J306="Nein","",IF($H306="","",'3a. Bewertung der Leistungen'!Q316))</f>
        <v/>
      </c>
      <c r="Q306" t="str">
        <f>IF(J306="Nein","",IF($H306="","",'3a. Bewertung der Leistungen'!R316))</f>
        <v/>
      </c>
      <c r="R306" t="str">
        <f>IF(J306="Nein","",IF($H306="","",'3a. Bewertung der Leistungen'!S316))</f>
        <v/>
      </c>
      <c r="S306" t="str">
        <f>IF(J306="Nein","",IF($H306="","",'3a. Bewertung der Leistungen'!T316))</f>
        <v/>
      </c>
      <c r="T306" t="str">
        <f>IF(J306="Nein","",IF($H306="","",'3a. Bewertung der Leistungen'!U316))</f>
        <v/>
      </c>
      <c r="U306" t="str">
        <f>IF(J306="Nein","",IF($H306="","",'3a. Bewertung der Leistungen'!V316))</f>
        <v/>
      </c>
      <c r="V306" t="str">
        <f>IF(J306="Nein","",IF($H306="","",'3a. Bewertung der Leistungen'!X316))</f>
        <v/>
      </c>
      <c r="W306" t="str">
        <f>IF($H306="","",'3a. Bewertung der Leistungen'!Z316)</f>
        <v/>
      </c>
      <c r="Y306" t="str">
        <f>IF('3b. Individualkosten'!L312="","",'3b. Individualkosten'!L312)</f>
        <v/>
      </c>
      <c r="Z306" s="32" t="str">
        <f>IF('3b. Individualkosten'!M312="","",'3b. Individualkosten'!M312)</f>
        <v/>
      </c>
      <c r="AA306" s="33" t="str">
        <f>IF('3b. Individualkosten'!N312="","",'3b. Individualkosten'!N312)</f>
        <v/>
      </c>
      <c r="AB306" s="33" t="str">
        <f>IF('3b. Individualkosten'!O312="","",'3b. Individualkosten'!O312)</f>
        <v/>
      </c>
      <c r="AC306" s="32">
        <f>IF('3b. Individualkosten'!P312="","",'3b. Individualkosten'!P312)</f>
        <v>0</v>
      </c>
      <c r="AD306" s="32">
        <f>IF('3b. Individualkosten'!Q312="","",'3b. Individualkosten'!Q312)</f>
        <v>0</v>
      </c>
      <c r="AE306" s="32" t="str">
        <f>IF('3b. Individualkosten'!R312="","",'3b. Individualkosten'!R312)</f>
        <v/>
      </c>
      <c r="AF306" s="32">
        <f>IF('3b. Individualkosten'!S312="","",'3b. Individualkosten'!S312)</f>
        <v>0</v>
      </c>
      <c r="AG306" s="32" t="str">
        <f>IF('3b. Individualkosten'!T312="","",'3b. Individualkosten'!T312)</f>
        <v/>
      </c>
      <c r="AH306" s="32">
        <f>IF('3b. Individualkosten'!U312="","",'3b. Individualkosten'!U312)</f>
        <v>0</v>
      </c>
      <c r="AI306" s="32" t="str">
        <f>IF('3b. Individualkosten'!V312="","",'3b. Individualkosten'!V312)</f>
        <v/>
      </c>
      <c r="AJ306" s="32">
        <f>IF('3b. Individualkosten'!W312="","",'3b. Individualkosten'!W312)</f>
        <v>0</v>
      </c>
      <c r="AK306" s="32">
        <f>IF('3b. Individualkosten'!X312="","",'3b. Individualkosten'!X312)</f>
        <v>0</v>
      </c>
      <c r="AL306" s="32" t="str">
        <f>IF('3b. Individualkosten'!Y312="","",'3b. Individualkosten'!Y312)</f>
        <v/>
      </c>
      <c r="AM306" s="32" t="str">
        <f>IF('3b. Individualkosten'!Z312="","",'3b. Individualkosten'!Z312)</f>
        <v/>
      </c>
      <c r="AN306" s="32" t="str">
        <f>IF('3b. Individualkosten'!AB312="","",'3b. Individualkosten'!AB312)</f>
        <v/>
      </c>
      <c r="AP306" s="34" t="str">
        <f>IF('4.2 Mitnutzungsquote'!K313="","",'4.2 Mitnutzungsquote'!M313)</f>
        <v/>
      </c>
      <c r="AQ306" s="34" t="str">
        <f>IF('4.2 Mitnutzungsquote'!$K313="","",'4.2 Mitnutzungsquote'!N313)</f>
        <v/>
      </c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X306" t="str">
        <f>IF('5. Bündelung zu Paketen'!$H332="","",IF('5. Bündelung zu Paketen'!$E$9="Nein","Ohne Paket",'5. Bündelung zu Paketen'!M332))</f>
        <v/>
      </c>
      <c r="BY306" t="str">
        <f>IF('5. Bündelung zu Paketen'!$H332="","",'5. Bündelung zu Paketen'!N332)</f>
        <v/>
      </c>
      <c r="BZ306" t="str">
        <f>IF('5. Bündelung zu Paketen'!P332="","",'5. Bündelung zu Paketen'!P332)</f>
        <v/>
      </c>
      <c r="CB306" s="34" t="str">
        <f t="shared" si="8"/>
        <v/>
      </c>
      <c r="CC306" s="38" t="str">
        <f t="shared" si="9"/>
        <v/>
      </c>
    </row>
    <row r="307" spans="1:81" x14ac:dyDescent="0.3">
      <c r="A307" s="1">
        <v>300</v>
      </c>
      <c r="B307" s="1" t="str">
        <f>IF('2. Erfassung der Leistungen'!B311="","",'2. Erfassung der Leistungen'!B311)</f>
        <v/>
      </c>
      <c r="C307" s="1" t="str">
        <f>IF('2. Erfassung der Leistungen'!C311="","",'2. Erfassung der Leistungen'!C311)</f>
        <v/>
      </c>
      <c r="D307" s="1" t="str">
        <f>IF('2. Erfassung der Leistungen'!E311="","",'2. Erfassung der Leistungen'!E311)</f>
        <v/>
      </c>
      <c r="E307" s="1" t="str">
        <f>IF('2. Erfassung der Leistungen'!F311="","",'2. Erfassung der Leistungen'!F311)</f>
        <v/>
      </c>
      <c r="F307" s="1" t="str">
        <f>IF('2. Erfassung der Leistungen'!G311="","",'2. Erfassung der Leistungen'!G311)</f>
        <v/>
      </c>
      <c r="G307" s="1" t="str">
        <f>IF('2. Erfassung der Leistungen'!H311="","",'2. Erfassung der Leistungen'!H311)</f>
        <v/>
      </c>
      <c r="H307" s="1" t="str">
        <f>IF(D307="","",IF('2. Erfassung der Leistungen'!I311="","",'2. Erfassung der Leistungen'!I311))</f>
        <v/>
      </c>
      <c r="I307" s="1"/>
      <c r="J307" t="str">
        <f>IF($H307="","",'3a. Bewertung der Leistungen'!J317)</f>
        <v/>
      </c>
      <c r="K307" t="str">
        <f>IF(J307="Nein","",IF($H307="","",'3a. Bewertung der Leistungen'!L317))</f>
        <v/>
      </c>
      <c r="L307" t="str">
        <f>IF(J307="Nein","",IF($H307="","",'3a. Bewertung der Leistungen'!M317))</f>
        <v/>
      </c>
      <c r="M307" t="str">
        <f>IF(J307="Nein","",IF($H307="","",'3a. Bewertung der Leistungen'!N317))</f>
        <v/>
      </c>
      <c r="N307" t="str">
        <f>IF(J307="Nein","",IF($H307="","",'3a. Bewertung der Leistungen'!O317))</f>
        <v/>
      </c>
      <c r="O307" t="str">
        <f>IF(J307="Nein","",IF($H307="","",'3a. Bewertung der Leistungen'!P317))</f>
        <v/>
      </c>
      <c r="P307" t="str">
        <f>IF(J307="Nein","",IF($H307="","",'3a. Bewertung der Leistungen'!Q317))</f>
        <v/>
      </c>
      <c r="Q307" t="str">
        <f>IF(J307="Nein","",IF($H307="","",'3a. Bewertung der Leistungen'!R317))</f>
        <v/>
      </c>
      <c r="R307" t="str">
        <f>IF(J307="Nein","",IF($H307="","",'3a. Bewertung der Leistungen'!S317))</f>
        <v/>
      </c>
      <c r="S307" t="str">
        <f>IF(J307="Nein","",IF($H307="","",'3a. Bewertung der Leistungen'!T317))</f>
        <v/>
      </c>
      <c r="T307" t="str">
        <f>IF(J307="Nein","",IF($H307="","",'3a. Bewertung der Leistungen'!U317))</f>
        <v/>
      </c>
      <c r="U307" t="str">
        <f>IF(J307="Nein","",IF($H307="","",'3a. Bewertung der Leistungen'!V317))</f>
        <v/>
      </c>
      <c r="V307" t="str">
        <f>IF(J307="Nein","",IF($H307="","",'3a. Bewertung der Leistungen'!X317))</f>
        <v/>
      </c>
      <c r="W307" t="str">
        <f>IF($H307="","",'3a. Bewertung der Leistungen'!Z317)</f>
        <v/>
      </c>
      <c r="X307" s="1"/>
      <c r="Y307" t="str">
        <f>IF('3b. Individualkosten'!L313="","",'3b. Individualkosten'!L313)</f>
        <v/>
      </c>
      <c r="Z307" s="32" t="str">
        <f>IF('3b. Individualkosten'!M313="","",'3b. Individualkosten'!M313)</f>
        <v/>
      </c>
      <c r="AA307" s="33" t="str">
        <f>IF('3b. Individualkosten'!N313="","",'3b. Individualkosten'!N313)</f>
        <v/>
      </c>
      <c r="AB307" s="33" t="str">
        <f>IF('3b. Individualkosten'!O313="","",'3b. Individualkosten'!O313)</f>
        <v/>
      </c>
      <c r="AC307" s="32">
        <f>IF('3b. Individualkosten'!P313="","",'3b. Individualkosten'!P313)</f>
        <v>0</v>
      </c>
      <c r="AD307" s="32">
        <f>IF('3b. Individualkosten'!Q313="","",'3b. Individualkosten'!Q313)</f>
        <v>0</v>
      </c>
      <c r="AE307" s="32" t="str">
        <f>IF('3b. Individualkosten'!R313="","",'3b. Individualkosten'!R313)</f>
        <v/>
      </c>
      <c r="AF307" s="32">
        <f>IF('3b. Individualkosten'!S313="","",'3b. Individualkosten'!S313)</f>
        <v>0</v>
      </c>
      <c r="AG307" s="32" t="str">
        <f>IF('3b. Individualkosten'!T313="","",'3b. Individualkosten'!T313)</f>
        <v/>
      </c>
      <c r="AH307" s="32">
        <f>IF('3b. Individualkosten'!U313="","",'3b. Individualkosten'!U313)</f>
        <v>0</v>
      </c>
      <c r="AI307" s="32" t="str">
        <f>IF('3b. Individualkosten'!V313="","",'3b. Individualkosten'!V313)</f>
        <v/>
      </c>
      <c r="AJ307" s="32">
        <f>IF('3b. Individualkosten'!W313="","",'3b. Individualkosten'!W313)</f>
        <v>0</v>
      </c>
      <c r="AK307" s="32">
        <f>IF('3b. Individualkosten'!X313="","",'3b. Individualkosten'!X313)</f>
        <v>0</v>
      </c>
      <c r="AL307" s="32" t="str">
        <f>IF('3b. Individualkosten'!Y313="","",'3b. Individualkosten'!Y313)</f>
        <v/>
      </c>
      <c r="AM307" s="32" t="str">
        <f>IF('3b. Individualkosten'!Z313="","",'3b. Individualkosten'!Z313)</f>
        <v/>
      </c>
      <c r="AN307" s="32" t="str">
        <f>IF('3b. Individualkosten'!AB313="","",'3b. Individualkosten'!AB313)</f>
        <v/>
      </c>
      <c r="AO307" s="1"/>
      <c r="AP307" s="34" t="str">
        <f>IF('4.2 Mitnutzungsquote'!K314="","",'4.2 Mitnutzungsquote'!M314)</f>
        <v/>
      </c>
      <c r="AQ307" s="34" t="str">
        <f>IF('4.2 Mitnutzungsquote'!$K314="","",'4.2 Mitnutzungsquote'!N314)</f>
        <v/>
      </c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X307" t="str">
        <f>IF('5. Bündelung zu Paketen'!$H333="","",IF('5. Bündelung zu Paketen'!$E$9="Nein","Ohne Paket",'5. Bündelung zu Paketen'!M333))</f>
        <v/>
      </c>
      <c r="BY307" t="str">
        <f>IF('5. Bündelung zu Paketen'!$H333="","",'5. Bündelung zu Paketen'!N333)</f>
        <v/>
      </c>
      <c r="BZ307" t="str">
        <f>IF('5. Bündelung zu Paketen'!P333="","",'5. Bündelung zu Paketen'!P333)</f>
        <v/>
      </c>
      <c r="CB307" s="34" t="str">
        <f t="shared" si="8"/>
        <v/>
      </c>
      <c r="CC307" s="38" t="str">
        <f t="shared" si="9"/>
        <v/>
      </c>
    </row>
    <row r="308" spans="1:81" x14ac:dyDescent="0.3"/>
  </sheetData>
  <mergeCells count="4">
    <mergeCell ref="AK6:AL6"/>
    <mergeCell ref="AD6:AE6"/>
    <mergeCell ref="AF6:AG6"/>
    <mergeCell ref="AH6:AI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7"/>
  <dimension ref="A1:XFC316"/>
  <sheetViews>
    <sheetView showGridLines="0" zoomScaleNormal="100" workbookViewId="0">
      <selection activeCell="S17" sqref="S17"/>
    </sheetView>
  </sheetViews>
  <sheetFormatPr baseColWidth="10" defaultColWidth="0" defaultRowHeight="14.4" zeroHeight="1" x14ac:dyDescent="0.3"/>
  <cols>
    <col min="1" max="1" width="8.77734375" customWidth="1"/>
    <col min="2" max="2" width="4.77734375" customWidth="1"/>
    <col min="3" max="3" width="8.77734375" customWidth="1"/>
    <col min="4" max="4" width="15.109375" customWidth="1"/>
    <col min="5" max="5" width="25" customWidth="1"/>
    <col min="6" max="6" width="23.77734375" customWidth="1"/>
    <col min="7" max="7" width="12.21875" customWidth="1"/>
    <col min="8" max="8" width="10.88671875" customWidth="1"/>
    <col min="9" max="9" width="14.88671875" customWidth="1"/>
    <col min="10" max="10" width="3.6640625" customWidth="1"/>
    <col min="11" max="11" width="21.88671875" bestFit="1" customWidth="1"/>
    <col min="12" max="12" width="18.21875" customWidth="1"/>
    <col min="13" max="13" width="16.88671875" bestFit="1" customWidth="1"/>
    <col min="14" max="14" width="16.21875" customWidth="1"/>
    <col min="15" max="15" width="20.6640625" customWidth="1"/>
    <col min="16" max="17" width="17.6640625" bestFit="1" customWidth="1"/>
    <col min="18" max="18" width="19" customWidth="1"/>
    <col min="19" max="19" width="17.6640625" bestFit="1" customWidth="1"/>
    <col min="20" max="20" width="18.5546875" customWidth="1"/>
    <col min="21" max="21" width="17.6640625" bestFit="1" customWidth="1"/>
    <col min="22" max="22" width="18.88671875" customWidth="1"/>
    <col min="23" max="23" width="17.6640625" bestFit="1" customWidth="1"/>
    <col min="24" max="24" width="17.44140625" customWidth="1"/>
    <col min="25" max="25" width="18.77734375" customWidth="1"/>
    <col min="26" max="26" width="25.88671875" bestFit="1" customWidth="1"/>
    <col min="27" max="27" width="3.6640625" customWidth="1"/>
    <col min="28" max="28" width="11.109375" bestFit="1" customWidth="1"/>
    <col min="29" max="29" width="8.77734375" customWidth="1"/>
    <col min="30" max="16383" width="8.77734375" hidden="1"/>
    <col min="16384" max="16384" width="4.77734375" hidden="1"/>
  </cols>
  <sheetData>
    <row r="1" spans="2:31" x14ac:dyDescent="0.3"/>
    <row r="2" spans="2:31" ht="18" x14ac:dyDescent="0.3">
      <c r="B2" s="51" t="s">
        <v>126</v>
      </c>
      <c r="C2" s="51" t="s">
        <v>148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2"/>
      <c r="AD2" s="52"/>
      <c r="AE2" s="52"/>
    </row>
    <row r="3" spans="2:31" x14ac:dyDescent="0.3"/>
    <row r="4" spans="2:31" x14ac:dyDescent="0.3">
      <c r="B4" s="164" t="s">
        <v>40</v>
      </c>
      <c r="C4" s="164"/>
      <c r="D4" s="43" t="str">
        <f>IF('3a. Bewertung der Leistungen'!E9="Nein","In diesem Tabellenblatt müssen für alle Produkte die 'Ersetzenden Kosten' gepflegt werden",IF('3a. Bewertung der Leistungen'!E9="Ja","In diesem Tabllenblatt können 'Ersetzende Kosten' und 'Zusätzliche Kosten' gepflegt werden","In diesem Tabellenblatt müssen für alle Produkte die 'Ersetzenden Kosten' gepflegt werden"))</f>
        <v>In diesem Tabllenblatt können 'Ersetzende Kosten' und 'Zusätzliche Kosten' gepflegt werden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</row>
    <row r="5" spans="2:31" x14ac:dyDescent="0.3"/>
    <row r="6" spans="2:31" x14ac:dyDescent="0.3"/>
    <row r="7" spans="2:31" x14ac:dyDescent="0.3"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</row>
    <row r="8" spans="2:31" x14ac:dyDescent="0.3">
      <c r="B8" s="16" t="s">
        <v>151</v>
      </c>
      <c r="C8" s="16"/>
      <c r="D8" s="16"/>
      <c r="E8" s="16"/>
      <c r="F8" s="16" t="s">
        <v>150</v>
      </c>
      <c r="G8" s="16" t="s">
        <v>35</v>
      </c>
      <c r="H8" s="16"/>
      <c r="I8" s="16"/>
      <c r="J8" s="16"/>
      <c r="K8" s="16"/>
    </row>
    <row r="9" spans="2:31" ht="14.55" customHeight="1" x14ac:dyDescent="0.3">
      <c r="B9" s="176" t="s">
        <v>149</v>
      </c>
      <c r="C9" s="176"/>
      <c r="D9" s="176"/>
      <c r="E9" s="176"/>
      <c r="F9" s="71">
        <v>0.1</v>
      </c>
      <c r="G9" s="54" t="s">
        <v>152</v>
      </c>
      <c r="H9" s="44"/>
      <c r="I9" s="44"/>
      <c r="J9" s="44"/>
      <c r="K9" s="44"/>
    </row>
    <row r="10" spans="2:31" x14ac:dyDescent="0.3"/>
    <row r="11" spans="2:31" x14ac:dyDescent="0.3">
      <c r="B11" s="16" t="s">
        <v>127</v>
      </c>
      <c r="C11" s="16"/>
      <c r="D11" s="16"/>
      <c r="E11" s="16"/>
      <c r="F11" s="16"/>
      <c r="G11" s="16"/>
      <c r="H11" s="16"/>
      <c r="I11" s="16"/>
      <c r="K11" s="16" t="str">
        <f>CONCATENATE("Kosten je ",'2. Erfassung der Leistungen'!D7)</f>
        <v>Kosten je Online-Dienst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B11" s="16"/>
    </row>
    <row r="12" spans="2:31" ht="28.8" x14ac:dyDescent="0.3">
      <c r="B12" s="30"/>
      <c r="C12" s="30"/>
      <c r="D12" s="30"/>
      <c r="E12" s="30"/>
      <c r="F12" s="30"/>
      <c r="G12" s="30"/>
      <c r="H12" s="30"/>
      <c r="I12" s="30"/>
      <c r="K12" s="30"/>
      <c r="L12" s="30"/>
      <c r="M12" s="30"/>
      <c r="N12" s="30"/>
      <c r="O12" s="30"/>
      <c r="P12" s="30" t="s">
        <v>139</v>
      </c>
      <c r="Q12" s="166" t="s">
        <v>140</v>
      </c>
      <c r="R12" s="166"/>
      <c r="S12" s="166" t="s">
        <v>141</v>
      </c>
      <c r="T12" s="166"/>
      <c r="U12" s="166" t="s">
        <v>142</v>
      </c>
      <c r="V12" s="166"/>
      <c r="W12" s="30" t="s">
        <v>138</v>
      </c>
      <c r="X12" s="166" t="s">
        <v>249</v>
      </c>
      <c r="Y12" s="166"/>
      <c r="Z12" s="117" t="s">
        <v>146</v>
      </c>
      <c r="AB12" s="117"/>
    </row>
    <row r="13" spans="2:31" ht="30.45" customHeight="1" x14ac:dyDescent="0.3">
      <c r="B13" s="30" t="s">
        <v>36</v>
      </c>
      <c r="C13" s="166" t="s">
        <v>37</v>
      </c>
      <c r="D13" s="166"/>
      <c r="E13" s="30" t="str">
        <f>'2. Erfassung der Leistungen'!D7</f>
        <v>Online-Dienst</v>
      </c>
      <c r="F13" s="30" t="s">
        <v>38</v>
      </c>
      <c r="G13" s="30" t="str">
        <f>'2. Erfassung der Leistungen'!G11</f>
        <v>OD-ID (optional)</v>
      </c>
      <c r="H13" s="30" t="str">
        <f>DB!G7</f>
        <v>Basisdaten vollständig</v>
      </c>
      <c r="I13" s="30" t="str">
        <f>'2. Erfassung der Leistungen'!I11</f>
        <v>Berücksichtigen</v>
      </c>
      <c r="K13" s="30" t="str">
        <f>DB!W7</f>
        <v>Gewichtung vollständig</v>
      </c>
      <c r="L13" s="30" t="s">
        <v>193</v>
      </c>
      <c r="M13" s="117" t="s">
        <v>128</v>
      </c>
      <c r="N13" s="30" t="s">
        <v>129</v>
      </c>
      <c r="O13" s="30" t="s">
        <v>145</v>
      </c>
      <c r="P13" s="30" t="s">
        <v>198</v>
      </c>
      <c r="Q13" s="30" t="s">
        <v>194</v>
      </c>
      <c r="R13" s="30" t="s">
        <v>143</v>
      </c>
      <c r="S13" s="30" t="s">
        <v>194</v>
      </c>
      <c r="T13" s="30" t="s">
        <v>143</v>
      </c>
      <c r="U13" s="30" t="s">
        <v>194</v>
      </c>
      <c r="V13" s="30" t="s">
        <v>143</v>
      </c>
      <c r="W13" s="30" t="s">
        <v>198</v>
      </c>
      <c r="X13" s="30" t="s">
        <v>194</v>
      </c>
      <c r="Y13" s="30" t="s">
        <v>143</v>
      </c>
      <c r="Z13" s="30" t="s">
        <v>143</v>
      </c>
      <c r="AB13" s="117" t="s">
        <v>39</v>
      </c>
    </row>
    <row r="14" spans="2:31" x14ac:dyDescent="0.3">
      <c r="B14">
        <f>IF(DB!B8="","",DB!B8)</f>
        <v>1</v>
      </c>
      <c r="C14" s="169" t="str">
        <f>IF(DB!C8="","",DB!C8)</f>
        <v>Bauen und Wohnen</v>
      </c>
      <c r="D14" s="169"/>
      <c r="E14" t="str">
        <f>IF(DB!D8="","",DB!D8)</f>
        <v>DiPlanPortal</v>
      </c>
      <c r="F14" t="str">
        <f>IF(DB!E8="","",DB!E8)</f>
        <v>Bürgerbeteiligung und Information</v>
      </c>
      <c r="G14" t="str">
        <f>IF(DB!F8="","",DB!F8)</f>
        <v/>
      </c>
      <c r="H14" t="str">
        <f>IF(DB!G8="","",DB!G8)</f>
        <v>Ja</v>
      </c>
      <c r="I14" t="str">
        <f>IF(DB!H8="","",DB!H8)</f>
        <v>Ja</v>
      </c>
      <c r="K14" t="str">
        <f>IF(DB!W8="","",DB!W8)</f>
        <v>Ja</v>
      </c>
      <c r="L14" t="str">
        <f>IF(DB!J8="Nein","Ja",IF(DB!J8="","","Nein"))</f>
        <v>Nein</v>
      </c>
      <c r="M14" s="74">
        <f t="shared" ref="M14:M77" si="0">IF(I14="Nein",0,IF(L14="","",IF(L14="Ja",SUM(P14,Q14,S14,U14,W14,X14),IF(L14="Nein",SUM(P14:Z14),"Error"))))</f>
        <v>1567061.2208678278</v>
      </c>
      <c r="N14" s="75">
        <f>IF(M14="","",M14/'1. Kostenerfassung'!$E$37)</f>
        <v>0.18734629186518012</v>
      </c>
      <c r="O14" s="70">
        <f>IF(AND(H14="Ja",I14="Ja",L14="Nein",K14="Ja"),IFERROR(DB!V8/SUMIFS(DB!$V$8:$V$307,DB!$W$8:$W$307,"Ja",DB!$H$8:$H$307,"Ja",DB!$G$8:$G$307,"Ja",DB!$W$8:$W$307,"Ja"),""),"")</f>
        <v>0.14000000000000001</v>
      </c>
      <c r="P14" s="79">
        <v>69744.568217827822</v>
      </c>
      <c r="Q14" s="79">
        <v>629748</v>
      </c>
      <c r="R14" s="77">
        <f>IF(L14="Ja",0,IFERROR(IF($O14="","",$O14*('1. Kostenerfassung'!$E$10-'1. Kostenerfassung'!$E$11)),""))</f>
        <v>130174.41149999996</v>
      </c>
      <c r="S14" s="79">
        <v>0</v>
      </c>
      <c r="T14" s="77">
        <f>IF(L14="Ja",0,IFERROR(IF($O14="","",$O14*('1. Kostenerfassung'!$E$17-'1. Kostenerfassung'!$E$18)),""))</f>
        <v>0</v>
      </c>
      <c r="U14" s="79">
        <v>636412</v>
      </c>
      <c r="V14" s="77">
        <f>IF(L14="Ja",0,IFERROR(IF($O14="","",$O14*('1. Kostenerfassung'!$E$24-'1. Kostenerfassung'!$E$25)),""))</f>
        <v>79968.000000000015</v>
      </c>
      <c r="W14" s="79">
        <v>0</v>
      </c>
      <c r="X14" s="79">
        <v>0</v>
      </c>
      <c r="Y14" s="77">
        <f>IF(L14="Ja",0,IFERROR(IF($O14="","",$O14*('1. Kostenerfassung'!$E$32-'1. Kostenerfassung'!$E$34)),""))</f>
        <v>0</v>
      </c>
      <c r="Z14" s="77">
        <f>IF(SUM(R14,V14,T14)=0,"",SUM(R14,V14,T14)*$F$9)</f>
        <v>21014.241150000002</v>
      </c>
      <c r="AB14" s="64" t="str">
        <f t="shared" ref="AB14:AB77" si="1">IF(L14="Ja",IF(SUM(Q14,S14,U14,X14)&lt;1,"Nein","Ja"),IF(L14="Nein","Ja",""))</f>
        <v>Ja</v>
      </c>
    </row>
    <row r="15" spans="2:31" x14ac:dyDescent="0.3">
      <c r="B15">
        <f>IF(DB!B9="","",DB!B9)</f>
        <v>2</v>
      </c>
      <c r="C15" s="169" t="str">
        <f>IF(DB!C9="","",DB!C9)</f>
        <v>Bauen und Wohnen</v>
      </c>
      <c r="D15" s="169"/>
      <c r="E15" t="str">
        <f>IF(DB!D9="","",DB!D9)</f>
        <v>DiPlanCockpit Basis</v>
      </c>
      <c r="F15" t="str">
        <f>IF(DB!E9="","",DB!E9)</f>
        <v>Bürgerbeteiligung und Information</v>
      </c>
      <c r="G15" t="str">
        <f>IF(DB!F9="","",DB!F9)</f>
        <v/>
      </c>
      <c r="H15" t="str">
        <f>IF(DB!G9="","",DB!G9)</f>
        <v>Ja</v>
      </c>
      <c r="I15" t="str">
        <f>IF(DB!H9="","",DB!H9)</f>
        <v>Ja</v>
      </c>
      <c r="K15" t="str">
        <f>IF(DB!W9="","",DB!W9)</f>
        <v>Ja</v>
      </c>
      <c r="L15" t="str">
        <f>IF(DB!J9="Nein","Ja",IF(DB!J9="","","Nein"))</f>
        <v>Nein</v>
      </c>
      <c r="M15" s="74">
        <f t="shared" si="0"/>
        <v>2372897.0949298241</v>
      </c>
      <c r="N15" s="75">
        <f>IF(M15="","",M15/'1. Kostenerfassung'!$E$37)</f>
        <v>0.2836860907492626</v>
      </c>
      <c r="O15" s="70">
        <f>IF(AND(H15="Ja",I15="Ja",L15="Nein",K15="Ja"),IFERROR(DB!V9/SUMIFS(DB!$V$8:$V$307,DB!$W$8:$W$307,"Ja",DB!$H$8:$H$307,"Ja",DB!$G$8:$G$307,"Ja",DB!$W$8:$W$307,"Ja"),""),"")</f>
        <v>0.30000000000000004</v>
      </c>
      <c r="P15" s="79">
        <v>446880.67734649067</v>
      </c>
      <c r="Q15" s="79">
        <v>874429.3</v>
      </c>
      <c r="R15" s="77">
        <f>IF(L15="Ja",0,IFERROR(IF($O15="","",$O15*('1. Kostenerfassung'!$E$10-'1. Kostenerfassung'!$E$11)),""))</f>
        <v>278945.16749999992</v>
      </c>
      <c r="S15" s="79">
        <v>0</v>
      </c>
      <c r="T15" s="77">
        <f>IF(L15="Ja",0,IFERROR(IF($O15="","",$O15*('1. Kostenerfassung'!$E$17-'1. Kostenerfassung'!$E$18)),""))</f>
        <v>0</v>
      </c>
      <c r="U15" s="79">
        <v>556251.43333333335</v>
      </c>
      <c r="V15" s="77">
        <f>IF(L15="Ja",0,IFERROR(IF($O15="","",$O15*('1. Kostenerfassung'!$E$24-'1. Kostenerfassung'!$E$25)),""))</f>
        <v>171360.00000000003</v>
      </c>
      <c r="W15" s="79">
        <v>0</v>
      </c>
      <c r="X15" s="79">
        <v>0</v>
      </c>
      <c r="Y15" s="77">
        <f>IF(L15="Ja",0,IFERROR(IF($O15="","",$O15*('1. Kostenerfassung'!$E$32-'1. Kostenerfassung'!$E$34)),""))</f>
        <v>0</v>
      </c>
      <c r="Z15" s="77">
        <f t="shared" ref="Z15:Z78" si="2">IF(SUM(R15,V15,T15)=0,"",SUM(R15,V15,T15)*$F$9)</f>
        <v>45030.516750000003</v>
      </c>
      <c r="AB15" s="64" t="str">
        <f t="shared" si="1"/>
        <v>Ja</v>
      </c>
    </row>
    <row r="16" spans="2:31" x14ac:dyDescent="0.3">
      <c r="B16">
        <f>IF(DB!B10="","",DB!B10)</f>
        <v>3</v>
      </c>
      <c r="C16" s="169" t="str">
        <f>IF(DB!C10="","",DB!C10)</f>
        <v>Bauen und Wohnen</v>
      </c>
      <c r="D16" s="169"/>
      <c r="E16" t="str">
        <f>IF(DB!D10="","",DB!D10)</f>
        <v>DiPlanCockpit Pro</v>
      </c>
      <c r="F16" t="str">
        <f>IF(DB!E10="","",DB!E10)</f>
        <v>Bürgerbeteiligung und Information</v>
      </c>
      <c r="G16" t="str">
        <f>IF(DB!F10="","",DB!F10)</f>
        <v/>
      </c>
      <c r="H16" t="str">
        <f>IF(DB!G10="","",DB!G10)</f>
        <v>Ja</v>
      </c>
      <c r="I16" t="str">
        <f>IF(DB!H10="","",DB!H10)</f>
        <v>Ja</v>
      </c>
      <c r="K16" t="str">
        <f>IF(DB!W10="","",DB!W10)</f>
        <v>Ja</v>
      </c>
      <c r="L16" t="str">
        <f>IF(DB!J10="Nein","Ja",IF(DB!J10="","","Nein"))</f>
        <v>Nein</v>
      </c>
      <c r="M16" s="74">
        <f t="shared" si="0"/>
        <v>1072792.8842499999</v>
      </c>
      <c r="N16" s="75">
        <f>IF(M16="","",M16/'1. Kostenerfassung'!$E$37)</f>
        <v>0.12825521181124336</v>
      </c>
      <c r="O16" s="70">
        <f>IF(AND(H16="Ja",I16="Ja",L16="Nein",K16="Ja"),IFERROR(DB!V10/SUMIFS(DB!$V$8:$V$307,DB!$W$8:$W$307,"Ja",DB!$H$8:$H$307,"Ja",DB!$G$8:$G$307,"Ja",DB!$W$8:$W$307,"Ja"),""),"")</f>
        <v>0.30000000000000004</v>
      </c>
      <c r="P16" s="79">
        <v>0</v>
      </c>
      <c r="Q16" s="79">
        <v>433092.89999999997</v>
      </c>
      <c r="R16" s="77">
        <f>IF(L16="Ja",0,IFERROR(IF($O16="","",$O16*('1. Kostenerfassung'!$E$10-'1. Kostenerfassung'!$E$11)),""))</f>
        <v>278945.16749999992</v>
      </c>
      <c r="S16" s="79">
        <v>0</v>
      </c>
      <c r="T16" s="77">
        <f>IF(L16="Ja",0,IFERROR(IF($O16="","",$O16*('1. Kostenerfassung'!$E$17-'1. Kostenerfassung'!$E$18)),""))</f>
        <v>0</v>
      </c>
      <c r="U16" s="79">
        <v>144364.29999999999</v>
      </c>
      <c r="V16" s="77">
        <f>IF(L16="Ja",0,IFERROR(IF($O16="","",$O16*('1. Kostenerfassung'!$E$24-'1. Kostenerfassung'!$E$25)),""))</f>
        <v>171360.00000000003</v>
      </c>
      <c r="W16" s="79">
        <v>0</v>
      </c>
      <c r="X16" s="79">
        <v>0</v>
      </c>
      <c r="Y16" s="77">
        <f>IF(L16="Ja",0,IFERROR(IF($O16="","",$O16*('1. Kostenerfassung'!$E$32-'1. Kostenerfassung'!$E$34)),""))</f>
        <v>0</v>
      </c>
      <c r="Z16" s="77">
        <f t="shared" si="2"/>
        <v>45030.516750000003</v>
      </c>
      <c r="AB16" s="64" t="str">
        <f>IF(L16="Ja",IF(SUM(Q16,S16,U16,X16)&lt;1,"Nein","Ja"),IF(L16="Nein","Ja",""))</f>
        <v>Ja</v>
      </c>
    </row>
    <row r="17" spans="2:28" x14ac:dyDescent="0.3">
      <c r="B17">
        <f>IF(DB!B11="","",DB!B11)</f>
        <v>4</v>
      </c>
      <c r="C17" s="169" t="str">
        <f>IF(DB!C11="","",DB!C11)</f>
        <v>Bauen und Wohnen</v>
      </c>
      <c r="D17" s="169"/>
      <c r="E17" t="str">
        <f>IF(DB!D11="","",DB!D11)</f>
        <v>DiPlanBeteiligung</v>
      </c>
      <c r="F17" t="str">
        <f>IF(DB!E11="","",DB!E11)</f>
        <v>Bürgerbeteiligung und Information</v>
      </c>
      <c r="G17" t="str">
        <f>IF(DB!F11="","",DB!F11)</f>
        <v/>
      </c>
      <c r="H17" t="str">
        <f>IF(DB!G11="","",DB!G11)</f>
        <v>Ja</v>
      </c>
      <c r="I17" t="str">
        <f>IF(DB!H11="","",DB!H11)</f>
        <v>Ja</v>
      </c>
      <c r="K17" t="str">
        <f>IF(DB!W11="","",DB!W11)</f>
        <v>Ja</v>
      </c>
      <c r="L17" t="str">
        <f>IF(DB!J11="Nein","Ja",IF(DB!J11="","","Nein"))</f>
        <v>Nein</v>
      </c>
      <c r="M17" s="74">
        <f t="shared" si="0"/>
        <v>3351765.6807856816</v>
      </c>
      <c r="N17" s="75">
        <f>IF(M17="","",M17/'1. Kostenerfassung'!$E$37)</f>
        <v>0.40071240557431387</v>
      </c>
      <c r="O17" s="70">
        <f>IF(AND(H17="Ja",I17="Ja",L17="Nein",K17="Ja"),IFERROR(DB!V11/SUMIFS(DB!$V$8:$V$307,DB!$W$8:$W$307,"Ja",DB!$H$8:$H$307,"Ja",DB!$G$8:$G$307,"Ja",DB!$W$8:$W$307,"Ja"),""),"")</f>
        <v>0.26000000000000006</v>
      </c>
      <c r="P17" s="79">
        <v>54574.754435681498</v>
      </c>
      <c r="Q17" s="79">
        <v>1909950</v>
      </c>
      <c r="R17" s="77">
        <f>IF(L17="Ja",0,IFERROR(IF($O17="","",$O17*('1. Kostenerfassung'!$E$10-'1. Kostenerfassung'!$E$11)),""))</f>
        <v>241752.47849999997</v>
      </c>
      <c r="S17" s="79">
        <v>0</v>
      </c>
      <c r="T17" s="77">
        <f>IF(L17="Ja",0,IFERROR(IF($O17="","",$O17*('1. Kostenerfassung'!$E$17-'1. Kostenerfassung'!$E$18)),""))</f>
        <v>0</v>
      </c>
      <c r="U17" s="79">
        <v>957950</v>
      </c>
      <c r="V17" s="77">
        <f>IF(L17="Ja",0,IFERROR(IF($O17="","",$O17*('1. Kostenerfassung'!$E$24-'1. Kostenerfassung'!$E$25)),""))</f>
        <v>148512.00000000003</v>
      </c>
      <c r="W17" s="79">
        <v>0</v>
      </c>
      <c r="X17" s="79">
        <v>0</v>
      </c>
      <c r="Y17" s="77">
        <f>IF(L17="Ja",0,IFERROR(IF($O17="","",$O17*('1. Kostenerfassung'!$E$32-'1. Kostenerfassung'!$E$34)),""))</f>
        <v>0</v>
      </c>
      <c r="Z17" s="77">
        <f t="shared" si="2"/>
        <v>39026.447849999997</v>
      </c>
      <c r="AB17" s="64" t="str">
        <f t="shared" si="1"/>
        <v>Ja</v>
      </c>
    </row>
    <row r="18" spans="2:28" x14ac:dyDescent="0.3">
      <c r="B18" t="str">
        <f>IF(DB!B12="","",DB!B12)</f>
        <v/>
      </c>
      <c r="C18" s="169" t="str">
        <f>IF(DB!C12="","",DB!C12)</f>
        <v/>
      </c>
      <c r="D18" s="169"/>
      <c r="E18" t="str">
        <f>IF(DB!D12="","",DB!D12)</f>
        <v/>
      </c>
      <c r="F18" t="str">
        <f>IF(DB!E12="","",DB!E12)</f>
        <v/>
      </c>
      <c r="G18" t="str">
        <f>IF(DB!F12="","",DB!F12)</f>
        <v/>
      </c>
      <c r="H18" t="str">
        <f>IF(DB!G12="","",DB!G12)</f>
        <v/>
      </c>
      <c r="I18" t="str">
        <f>IF(DB!H12="","",DB!H12)</f>
        <v/>
      </c>
      <c r="K18" t="str">
        <f>IF(DB!W12="","",DB!W12)</f>
        <v/>
      </c>
      <c r="L18" t="str">
        <f>IF(DB!J12="Nein","Ja",IF(DB!J12="","","Nein"))</f>
        <v/>
      </c>
      <c r="M18" s="74" t="str">
        <f t="shared" si="0"/>
        <v/>
      </c>
      <c r="N18" s="75" t="str">
        <f>IF(M18="","",M18/'1. Kostenerfassung'!$E$37)</f>
        <v/>
      </c>
      <c r="O18" s="70" t="str">
        <f>IF(AND(H18="Ja",I18="Ja",L18="Nein",K18="Ja"),IFERROR(DB!V12/SUMIFS(DB!$V$8:$V$307,DB!$W$8:$W$307,"Ja",DB!$H$8:$H$307,"Ja",DB!$G$8:$G$307,"Ja",DB!$W$8:$W$307,"Ja"),""),"")</f>
        <v/>
      </c>
      <c r="P18" s="79">
        <v>0</v>
      </c>
      <c r="Q18" s="79">
        <v>0</v>
      </c>
      <c r="R18" s="77" t="str">
        <f>IF(L18="Ja",0,IFERROR(IF($O18="","",$O18*('1. Kostenerfassung'!$E$10-'1. Kostenerfassung'!$E$11)),""))</f>
        <v/>
      </c>
      <c r="S18" s="79">
        <v>0</v>
      </c>
      <c r="T18" s="77" t="str">
        <f>IF(L18="Ja",0,IFERROR(IF($O18="","",$O18*('1. Kostenerfassung'!$E$17-'1. Kostenerfassung'!$E$18)),""))</f>
        <v/>
      </c>
      <c r="U18" s="79">
        <v>0</v>
      </c>
      <c r="V18" s="77" t="str">
        <f>IF(L18="Ja",0,IFERROR(IF($O18="","",$O18*('1. Kostenerfassung'!$E$24-'1. Kostenerfassung'!$E$25)),""))</f>
        <v/>
      </c>
      <c r="W18" s="79">
        <v>0</v>
      </c>
      <c r="X18" s="79">
        <v>0</v>
      </c>
      <c r="Y18" s="77" t="str">
        <f>IF(L18="Ja",0,IFERROR(IF($O18="","",$O18*('1. Kostenerfassung'!$E$32-'1. Kostenerfassung'!$E$34)),""))</f>
        <v/>
      </c>
      <c r="Z18" s="77" t="str">
        <f t="shared" si="2"/>
        <v/>
      </c>
      <c r="AB18" s="64" t="str">
        <f t="shared" si="1"/>
        <v/>
      </c>
    </row>
    <row r="19" spans="2:28" x14ac:dyDescent="0.3">
      <c r="B19" t="str">
        <f>IF(DB!B13="","",DB!B13)</f>
        <v/>
      </c>
      <c r="C19" s="169" t="str">
        <f>IF(DB!C13="","",DB!C13)</f>
        <v/>
      </c>
      <c r="D19" s="169"/>
      <c r="E19" t="str">
        <f>IF(DB!D13="","",DB!D13)</f>
        <v/>
      </c>
      <c r="F19" t="str">
        <f>IF(DB!E13="","",DB!E13)</f>
        <v/>
      </c>
      <c r="G19" t="str">
        <f>IF(DB!F13="","",DB!F13)</f>
        <v/>
      </c>
      <c r="H19" t="str">
        <f>IF(DB!G13="","",DB!G13)</f>
        <v/>
      </c>
      <c r="I19" t="str">
        <f>IF(DB!H13="","",DB!H13)</f>
        <v/>
      </c>
      <c r="K19" t="str">
        <f>IF(DB!W13="","",DB!W13)</f>
        <v/>
      </c>
      <c r="L19" t="str">
        <f>IF(DB!J13="Nein","Ja",IF(DB!J13="","","Nein"))</f>
        <v/>
      </c>
      <c r="M19" s="74" t="str">
        <f t="shared" si="0"/>
        <v/>
      </c>
      <c r="N19" s="75" t="str">
        <f>IF(M19="","",M19/'1. Kostenerfassung'!$E$37)</f>
        <v/>
      </c>
      <c r="O19" s="70" t="str">
        <f>IF(AND(H19="Ja",I19="Ja",L19="Nein",K19="Ja"),IFERROR(DB!V13/SUMIFS(DB!$V$8:$V$307,DB!$W$8:$W$307,"Ja",DB!$H$8:$H$307,"Ja",DB!$G$8:$G$307,"Ja",DB!$W$8:$W$307,"Ja"),""),"")</f>
        <v/>
      </c>
      <c r="P19" s="79">
        <v>0</v>
      </c>
      <c r="Q19" s="79">
        <v>0</v>
      </c>
      <c r="R19" s="77" t="str">
        <f>IF(L19="Ja",0,IFERROR(IF($O19="","",$O19*('1. Kostenerfassung'!$E$10-'1. Kostenerfassung'!$E$11)),""))</f>
        <v/>
      </c>
      <c r="S19" s="79">
        <v>0</v>
      </c>
      <c r="T19" s="77" t="str">
        <f>IF(L19="Ja",0,IFERROR(IF($O19="","",$O19*('1. Kostenerfassung'!$E$17-'1. Kostenerfassung'!$E$18)),""))</f>
        <v/>
      </c>
      <c r="U19" s="79">
        <v>0</v>
      </c>
      <c r="V19" s="77" t="str">
        <f>IF(L19="Ja",0,IFERROR(IF($O19="","",$O19*('1. Kostenerfassung'!$E$24-'1. Kostenerfassung'!$E$25)),""))</f>
        <v/>
      </c>
      <c r="W19" s="79">
        <v>0</v>
      </c>
      <c r="X19" s="79">
        <v>0</v>
      </c>
      <c r="Y19" s="77" t="str">
        <f>IF(L19="Ja",0,IFERROR(IF($O19="","",$O19*('1. Kostenerfassung'!$E$32-'1. Kostenerfassung'!$E$34)),""))</f>
        <v/>
      </c>
      <c r="Z19" s="77" t="str">
        <f t="shared" si="2"/>
        <v/>
      </c>
      <c r="AB19" s="64" t="str">
        <f t="shared" si="1"/>
        <v/>
      </c>
    </row>
    <row r="20" spans="2:28" x14ac:dyDescent="0.3">
      <c r="B20" t="str">
        <f>IF(DB!B14="","",DB!B14)</f>
        <v/>
      </c>
      <c r="C20" s="169" t="str">
        <f>IF(DB!C14="","",DB!C14)</f>
        <v/>
      </c>
      <c r="D20" s="169"/>
      <c r="E20" t="str">
        <f>IF(DB!D14="","",DB!D14)</f>
        <v/>
      </c>
      <c r="F20" t="str">
        <f>IF(DB!E14="","",DB!E14)</f>
        <v/>
      </c>
      <c r="G20" t="str">
        <f>IF(DB!F14="","",DB!F14)</f>
        <v/>
      </c>
      <c r="H20" t="str">
        <f>IF(DB!G14="","",DB!G14)</f>
        <v/>
      </c>
      <c r="I20" t="str">
        <f>IF(DB!H14="","",DB!H14)</f>
        <v/>
      </c>
      <c r="K20" t="str">
        <f>IF(DB!W14="","",DB!W14)</f>
        <v/>
      </c>
      <c r="L20" t="str">
        <f>IF(DB!J14="Nein","Ja",IF(DB!J14="","","Nein"))</f>
        <v/>
      </c>
      <c r="M20" s="74" t="str">
        <f t="shared" si="0"/>
        <v/>
      </c>
      <c r="N20" s="75" t="str">
        <f>IF(M20="","",M20/'1. Kostenerfassung'!$E$37)</f>
        <v/>
      </c>
      <c r="O20" s="70" t="str">
        <f>IF(AND(H20="Ja",I20="Ja",L20="Nein",K20="Ja"),IFERROR(DB!V14/SUMIFS(DB!$V$8:$V$307,DB!$W$8:$W$307,"Ja",DB!$H$8:$H$307,"Ja",DB!$G$8:$G$307,"Ja",DB!$W$8:$W$307,"Ja"),""),"")</f>
        <v/>
      </c>
      <c r="P20" s="79">
        <v>0</v>
      </c>
      <c r="Q20" s="79">
        <v>0</v>
      </c>
      <c r="R20" s="77" t="str">
        <f>IF(L20="Ja",0,IFERROR(IF($O20="","",$O20*('1. Kostenerfassung'!$E$10-'1. Kostenerfassung'!$E$11)),""))</f>
        <v/>
      </c>
      <c r="S20" s="79">
        <v>0</v>
      </c>
      <c r="T20" s="77" t="str">
        <f>IF(L20="Ja",0,IFERROR(IF($O20="","",$O20*('1. Kostenerfassung'!$E$17-'1. Kostenerfassung'!$E$18)),""))</f>
        <v/>
      </c>
      <c r="U20" s="79">
        <v>0</v>
      </c>
      <c r="V20" s="77" t="str">
        <f>IF(L20="Ja",0,IFERROR(IF($O20="","",$O20*('1. Kostenerfassung'!$E$24-'1. Kostenerfassung'!$E$25)),""))</f>
        <v/>
      </c>
      <c r="W20" s="79">
        <v>0</v>
      </c>
      <c r="X20" s="79">
        <v>0</v>
      </c>
      <c r="Y20" s="77" t="str">
        <f>IF(L20="Ja",0,IFERROR(IF($O20="","",$O20*('1. Kostenerfassung'!$E$32-'1. Kostenerfassung'!$E$34)),""))</f>
        <v/>
      </c>
      <c r="Z20" s="77" t="str">
        <f t="shared" si="2"/>
        <v/>
      </c>
      <c r="AB20" s="64" t="str">
        <f t="shared" si="1"/>
        <v/>
      </c>
    </row>
    <row r="21" spans="2:28" x14ac:dyDescent="0.3">
      <c r="B21" t="str">
        <f>IF(DB!B15="","",DB!B15)</f>
        <v/>
      </c>
      <c r="C21" s="169" t="str">
        <f>IF(DB!C15="","",DB!C15)</f>
        <v/>
      </c>
      <c r="D21" s="169"/>
      <c r="E21" t="str">
        <f>IF(DB!D15="","",DB!D15)</f>
        <v/>
      </c>
      <c r="F21" t="str">
        <f>IF(DB!E15="","",DB!E15)</f>
        <v/>
      </c>
      <c r="G21" t="str">
        <f>IF(DB!F15="","",DB!F15)</f>
        <v/>
      </c>
      <c r="H21" t="str">
        <f>IF(DB!G15="","",DB!G15)</f>
        <v/>
      </c>
      <c r="I21" t="str">
        <f>IF(DB!H15="","",DB!H15)</f>
        <v/>
      </c>
      <c r="K21" t="str">
        <f>IF(DB!W15="","",DB!W15)</f>
        <v/>
      </c>
      <c r="L21" t="str">
        <f>IF(DB!J15="Nein","Ja",IF(DB!J15="","","Nein"))</f>
        <v/>
      </c>
      <c r="M21" s="74" t="str">
        <f t="shared" si="0"/>
        <v/>
      </c>
      <c r="N21" s="75" t="str">
        <f>IF(M21="","",M21/'1. Kostenerfassung'!$E$37)</f>
        <v/>
      </c>
      <c r="O21" s="70" t="str">
        <f>IF(AND(H21="Ja",I21="Ja",L21="Nein",K21="Ja"),IFERROR(DB!V15/SUMIFS(DB!$V$8:$V$307,DB!$W$8:$W$307,"Ja",DB!$H$8:$H$307,"Ja",DB!$G$8:$G$307,"Ja",DB!$W$8:$W$307,"Ja"),""),"")</f>
        <v/>
      </c>
      <c r="P21" s="79">
        <v>0</v>
      </c>
      <c r="Q21" s="79">
        <v>0</v>
      </c>
      <c r="R21" s="77" t="str">
        <f>IF(L21="Ja",0,IFERROR(IF($O21="","",$O21*('1. Kostenerfassung'!$E$10-'1. Kostenerfassung'!$E$11)),""))</f>
        <v/>
      </c>
      <c r="S21" s="79">
        <v>0</v>
      </c>
      <c r="T21" s="77" t="str">
        <f>IF(L21="Ja",0,IFERROR(IF($O21="","",$O21*('1. Kostenerfassung'!$E$17-'1. Kostenerfassung'!$E$18)),""))</f>
        <v/>
      </c>
      <c r="U21" s="79">
        <v>0</v>
      </c>
      <c r="V21" s="77" t="str">
        <f>IF(L21="Ja",0,IFERROR(IF($O21="","",$O21*('1. Kostenerfassung'!$E$24-'1. Kostenerfassung'!$E$25)),""))</f>
        <v/>
      </c>
      <c r="W21" s="79">
        <v>0</v>
      </c>
      <c r="X21" s="79">
        <v>0</v>
      </c>
      <c r="Y21" s="77" t="str">
        <f>IF(L21="Ja",0,IFERROR(IF($O21="","",$O21*('1. Kostenerfassung'!$E$32-'1. Kostenerfassung'!$E$34)),""))</f>
        <v/>
      </c>
      <c r="Z21" s="77" t="str">
        <f t="shared" si="2"/>
        <v/>
      </c>
      <c r="AB21" s="64" t="str">
        <f t="shared" si="1"/>
        <v/>
      </c>
    </row>
    <row r="22" spans="2:28" x14ac:dyDescent="0.3">
      <c r="B22" t="str">
        <f>IF(DB!B16="","",DB!B16)</f>
        <v/>
      </c>
      <c r="C22" s="169" t="str">
        <f>IF(DB!C16="","",DB!C16)</f>
        <v/>
      </c>
      <c r="D22" s="169"/>
      <c r="E22" t="str">
        <f>IF(DB!D16="","",DB!D16)</f>
        <v/>
      </c>
      <c r="F22" t="str">
        <f>IF(DB!E16="","",DB!E16)</f>
        <v/>
      </c>
      <c r="G22" t="str">
        <f>IF(DB!F16="","",DB!F16)</f>
        <v/>
      </c>
      <c r="H22" t="str">
        <f>IF(DB!G16="","",DB!G16)</f>
        <v/>
      </c>
      <c r="I22" t="str">
        <f>IF(DB!H16="","",DB!H16)</f>
        <v/>
      </c>
      <c r="K22" t="str">
        <f>IF(DB!W16="","",DB!W16)</f>
        <v/>
      </c>
      <c r="L22" t="str">
        <f>IF(DB!J16="Nein","Ja",IF(DB!J16="","","Nein"))</f>
        <v/>
      </c>
      <c r="M22" s="74" t="str">
        <f t="shared" si="0"/>
        <v/>
      </c>
      <c r="N22" s="75" t="str">
        <f>IF(M22="","",M22/'1. Kostenerfassung'!$E$37)</f>
        <v/>
      </c>
      <c r="O22" s="70" t="str">
        <f>IF(AND(H22="Ja",I22="Ja",L22="Nein",K22="Ja"),IFERROR(DB!V16/SUMIFS(DB!$V$8:$V$307,DB!$W$8:$W$307,"Ja",DB!$H$8:$H$307,"Ja",DB!$G$8:$G$307,"Ja",DB!$W$8:$W$307,"Ja"),""),"")</f>
        <v/>
      </c>
      <c r="P22" s="79">
        <v>0</v>
      </c>
      <c r="Q22" s="79">
        <v>0</v>
      </c>
      <c r="R22" s="77" t="str">
        <f>IF(L22="Ja",0,IFERROR(IF($O22="","",$O22*('1. Kostenerfassung'!$E$10-'1. Kostenerfassung'!$E$11)),""))</f>
        <v/>
      </c>
      <c r="S22" s="79">
        <v>0</v>
      </c>
      <c r="T22" s="77" t="str">
        <f>IF(L22="Ja",0,IFERROR(IF($O22="","",$O22*('1. Kostenerfassung'!$E$17-'1. Kostenerfassung'!$E$18)),""))</f>
        <v/>
      </c>
      <c r="U22" s="79">
        <v>0</v>
      </c>
      <c r="V22" s="77" t="str">
        <f>IF(L22="Ja",0,IFERROR(IF($O22="","",$O22*('1. Kostenerfassung'!$E$24-'1. Kostenerfassung'!$E$25)),""))</f>
        <v/>
      </c>
      <c r="W22" s="79">
        <v>0</v>
      </c>
      <c r="X22" s="79">
        <v>0</v>
      </c>
      <c r="Y22" s="77" t="str">
        <f>IF(L22="Ja",0,IFERROR(IF($O22="","",$O22*('1. Kostenerfassung'!$E$32-'1. Kostenerfassung'!$E$34)),""))</f>
        <v/>
      </c>
      <c r="Z22" s="77" t="str">
        <f t="shared" si="2"/>
        <v/>
      </c>
      <c r="AB22" s="64" t="str">
        <f t="shared" si="1"/>
        <v/>
      </c>
    </row>
    <row r="23" spans="2:28" x14ac:dyDescent="0.3">
      <c r="B23" t="str">
        <f>IF(DB!B17="","",DB!B17)</f>
        <v/>
      </c>
      <c r="C23" s="169" t="str">
        <f>IF(DB!C17="","",DB!C17)</f>
        <v/>
      </c>
      <c r="D23" s="169"/>
      <c r="E23" t="str">
        <f>IF(DB!D17="","",DB!D17)</f>
        <v/>
      </c>
      <c r="F23" t="str">
        <f>IF(DB!E17="","",DB!E17)</f>
        <v/>
      </c>
      <c r="G23" t="str">
        <f>IF(DB!F17="","",DB!F17)</f>
        <v/>
      </c>
      <c r="H23" t="str">
        <f>IF(DB!G17="","",DB!G17)</f>
        <v/>
      </c>
      <c r="I23" t="str">
        <f>IF(DB!H17="","",DB!H17)</f>
        <v/>
      </c>
      <c r="K23" t="str">
        <f>IF(DB!W17="","",DB!W17)</f>
        <v/>
      </c>
      <c r="L23" t="str">
        <f>IF(DB!J17="Nein","Ja",IF(DB!J17="","","Nein"))</f>
        <v/>
      </c>
      <c r="M23" s="74" t="str">
        <f t="shared" si="0"/>
        <v/>
      </c>
      <c r="N23" s="75" t="str">
        <f>IF(M23="","",M23/'1. Kostenerfassung'!$E$37)</f>
        <v/>
      </c>
      <c r="O23" s="70" t="str">
        <f>IF(AND(H23="Ja",I23="Ja",L23="Nein",K23="Ja"),IFERROR(DB!V17/SUMIFS(DB!$V$8:$V$307,DB!$W$8:$W$307,"Ja",DB!$H$8:$H$307,"Ja",DB!$G$8:$G$307,"Ja",DB!$W$8:$W$307,"Ja"),""),"")</f>
        <v/>
      </c>
      <c r="P23" s="79">
        <v>0</v>
      </c>
      <c r="Q23" s="79">
        <v>0</v>
      </c>
      <c r="R23" s="77" t="str">
        <f>IF(L23="Ja",0,IFERROR(IF($O23="","",$O23*('1. Kostenerfassung'!$E$10-'1. Kostenerfassung'!$E$11)),""))</f>
        <v/>
      </c>
      <c r="S23" s="79">
        <v>0</v>
      </c>
      <c r="T23" s="77" t="str">
        <f>IF(L23="Ja",0,IFERROR(IF($O23="","",$O23*('1. Kostenerfassung'!$E$17-'1. Kostenerfassung'!$E$18)),""))</f>
        <v/>
      </c>
      <c r="U23" s="79">
        <v>0</v>
      </c>
      <c r="V23" s="77" t="str">
        <f>IF(L23="Ja",0,IFERROR(IF($O23="","",$O23*('1. Kostenerfassung'!$E$24-'1. Kostenerfassung'!$E$25)),""))</f>
        <v/>
      </c>
      <c r="W23" s="79">
        <v>0</v>
      </c>
      <c r="X23" s="79">
        <v>0</v>
      </c>
      <c r="Y23" s="77" t="str">
        <f>IF(L23="Ja",0,IFERROR(IF($O23="","",$O23*('1. Kostenerfassung'!$E$32-'1. Kostenerfassung'!$E$34)),""))</f>
        <v/>
      </c>
      <c r="Z23" s="77" t="str">
        <f t="shared" si="2"/>
        <v/>
      </c>
      <c r="AB23" s="64" t="str">
        <f t="shared" si="1"/>
        <v/>
      </c>
    </row>
    <row r="24" spans="2:28" x14ac:dyDescent="0.3">
      <c r="B24" t="str">
        <f>IF(DB!B18="","",DB!B18)</f>
        <v/>
      </c>
      <c r="C24" s="169" t="str">
        <f>IF(DB!C18="","",DB!C18)</f>
        <v/>
      </c>
      <c r="D24" s="169"/>
      <c r="E24" t="str">
        <f>IF(DB!D18="","",DB!D18)</f>
        <v/>
      </c>
      <c r="F24" t="str">
        <f>IF(DB!E18="","",DB!E18)</f>
        <v/>
      </c>
      <c r="G24" t="str">
        <f>IF(DB!F18="","",DB!F18)</f>
        <v/>
      </c>
      <c r="H24" t="str">
        <f>IF(DB!G18="","",DB!G18)</f>
        <v/>
      </c>
      <c r="I24" t="str">
        <f>IF(DB!H18="","",DB!H18)</f>
        <v/>
      </c>
      <c r="K24" t="str">
        <f>IF(DB!W18="","",DB!W18)</f>
        <v/>
      </c>
      <c r="L24" t="str">
        <f>IF(DB!J18="Nein","Ja",IF(DB!J18="","","Nein"))</f>
        <v/>
      </c>
      <c r="M24" s="74" t="str">
        <f t="shared" si="0"/>
        <v/>
      </c>
      <c r="N24" s="75" t="str">
        <f>IF(M24="","",M24/'1. Kostenerfassung'!$E$37)</f>
        <v/>
      </c>
      <c r="O24" s="70" t="str">
        <f>IF(AND(H24="Ja",I24="Ja",L24="Nein",K24="Ja"),IFERROR(DB!V18/SUMIFS(DB!$V$8:$V$307,DB!$W$8:$W$307,"Ja",DB!$H$8:$H$307,"Ja",DB!$G$8:$G$307,"Ja",DB!$W$8:$W$307,"Ja"),""),"")</f>
        <v/>
      </c>
      <c r="P24" s="79">
        <v>0</v>
      </c>
      <c r="Q24" s="79">
        <v>0</v>
      </c>
      <c r="R24" s="77" t="str">
        <f>IF(L24="Ja",0,IFERROR(IF($O24="","",$O24*('1. Kostenerfassung'!$E$10-'1. Kostenerfassung'!$E$11)),""))</f>
        <v/>
      </c>
      <c r="S24" s="79">
        <v>0</v>
      </c>
      <c r="T24" s="77" t="str">
        <f>IF(L24="Ja",0,IFERROR(IF($O24="","",$O24*('1. Kostenerfassung'!$E$17-'1. Kostenerfassung'!$E$18)),""))</f>
        <v/>
      </c>
      <c r="U24" s="79">
        <v>0</v>
      </c>
      <c r="V24" s="77" t="str">
        <f>IF(L24="Ja",0,IFERROR(IF($O24="","",$O24*('1. Kostenerfassung'!$E$24-'1. Kostenerfassung'!$E$25)),""))</f>
        <v/>
      </c>
      <c r="W24" s="79">
        <v>0</v>
      </c>
      <c r="X24" s="79">
        <v>0</v>
      </c>
      <c r="Y24" s="77" t="str">
        <f>IF(L24="Ja",0,IFERROR(IF($O24="","",$O24*('1. Kostenerfassung'!$E$32-'1. Kostenerfassung'!$E$34)),""))</f>
        <v/>
      </c>
      <c r="Z24" s="77" t="str">
        <f t="shared" si="2"/>
        <v/>
      </c>
      <c r="AB24" s="64" t="str">
        <f t="shared" si="1"/>
        <v/>
      </c>
    </row>
    <row r="25" spans="2:28" x14ac:dyDescent="0.3">
      <c r="B25" t="str">
        <f>IF(DB!B19="","",DB!B19)</f>
        <v/>
      </c>
      <c r="C25" s="169" t="str">
        <f>IF(DB!C19="","",DB!C19)</f>
        <v/>
      </c>
      <c r="D25" s="169"/>
      <c r="E25" t="str">
        <f>IF(DB!D19="","",DB!D19)</f>
        <v/>
      </c>
      <c r="F25" t="str">
        <f>IF(DB!E19="","",DB!E19)</f>
        <v/>
      </c>
      <c r="G25" t="str">
        <f>IF(DB!F19="","",DB!F19)</f>
        <v/>
      </c>
      <c r="H25" t="str">
        <f>IF(DB!G19="","",DB!G19)</f>
        <v/>
      </c>
      <c r="I25" t="str">
        <f>IF(DB!H19="","",DB!H19)</f>
        <v/>
      </c>
      <c r="K25" t="str">
        <f>IF(DB!W19="","",DB!W19)</f>
        <v/>
      </c>
      <c r="L25" t="str">
        <f>IF(DB!J19="Nein","Ja",IF(DB!J19="","","Nein"))</f>
        <v/>
      </c>
      <c r="M25" s="74" t="str">
        <f t="shared" si="0"/>
        <v/>
      </c>
      <c r="N25" s="75" t="str">
        <f>IF(M25="","",M25/'1. Kostenerfassung'!$E$37)</f>
        <v/>
      </c>
      <c r="O25" s="70" t="str">
        <f>IF(AND(H25="Ja",I25="Ja",L25="Nein",K25="Ja"),IFERROR(DB!V19/SUMIFS(DB!$V$8:$V$307,DB!$W$8:$W$307,"Ja",DB!$H$8:$H$307,"Ja",DB!$G$8:$G$307,"Ja",DB!$W$8:$W$307,"Ja"),""),"")</f>
        <v/>
      </c>
      <c r="P25" s="79">
        <v>0</v>
      </c>
      <c r="Q25" s="79">
        <v>0</v>
      </c>
      <c r="R25" s="77" t="str">
        <f>IF(L25="Ja",0,IFERROR(IF($O25="","",$O25*('1. Kostenerfassung'!$E$10-'1. Kostenerfassung'!$E$11)),""))</f>
        <v/>
      </c>
      <c r="S25" s="79">
        <v>0</v>
      </c>
      <c r="T25" s="77" t="str">
        <f>IF(L25="Ja",0,IFERROR(IF($O25="","",$O25*('1. Kostenerfassung'!$E$17-'1. Kostenerfassung'!$E$18)),""))</f>
        <v/>
      </c>
      <c r="U25" s="79">
        <v>0</v>
      </c>
      <c r="V25" s="77" t="str">
        <f>IF(L25="Ja",0,IFERROR(IF($O25="","",$O25*('1. Kostenerfassung'!$E$24-'1. Kostenerfassung'!$E$25)),""))</f>
        <v/>
      </c>
      <c r="W25" s="79">
        <v>0</v>
      </c>
      <c r="X25" s="79">
        <v>0</v>
      </c>
      <c r="Y25" s="77" t="str">
        <f>IF(L25="Ja",0,IFERROR(IF($O25="","",$O25*('1. Kostenerfassung'!$E$32-'1. Kostenerfassung'!$E$34)),""))</f>
        <v/>
      </c>
      <c r="Z25" s="77" t="str">
        <f t="shared" si="2"/>
        <v/>
      </c>
      <c r="AB25" s="64" t="str">
        <f t="shared" si="1"/>
        <v/>
      </c>
    </row>
    <row r="26" spans="2:28" x14ac:dyDescent="0.3">
      <c r="B26" t="str">
        <f>IF(DB!B20="","",DB!B20)</f>
        <v/>
      </c>
      <c r="C26" s="169" t="str">
        <f>IF(DB!C20="","",DB!C20)</f>
        <v/>
      </c>
      <c r="D26" s="169"/>
      <c r="E26" t="str">
        <f>IF(DB!D20="","",DB!D20)</f>
        <v/>
      </c>
      <c r="F26" t="str">
        <f>IF(DB!E20="","",DB!E20)</f>
        <v/>
      </c>
      <c r="G26" t="str">
        <f>IF(DB!F20="","",DB!F20)</f>
        <v/>
      </c>
      <c r="H26" t="str">
        <f>IF(DB!G20="","",DB!G20)</f>
        <v/>
      </c>
      <c r="I26" t="str">
        <f>IF(DB!H20="","",DB!H20)</f>
        <v/>
      </c>
      <c r="K26" t="str">
        <f>IF(DB!W20="","",DB!W20)</f>
        <v/>
      </c>
      <c r="L26" t="str">
        <f>IF(DB!J20="Nein","Ja",IF(DB!J20="","","Nein"))</f>
        <v/>
      </c>
      <c r="M26" s="74" t="str">
        <f t="shared" si="0"/>
        <v/>
      </c>
      <c r="N26" s="75" t="str">
        <f>IF(M26="","",M26/'1. Kostenerfassung'!$E$37)</f>
        <v/>
      </c>
      <c r="O26" s="70" t="str">
        <f>IF(AND(H26="Ja",I26="Ja",L26="Nein",K26="Ja"),IFERROR(DB!V20/SUMIFS(DB!$V$8:$V$307,DB!$W$8:$W$307,"Ja",DB!$H$8:$H$307,"Ja",DB!$G$8:$G$307,"Ja",DB!$W$8:$W$307,"Ja"),""),"")</f>
        <v/>
      </c>
      <c r="P26" s="79">
        <v>0</v>
      </c>
      <c r="Q26" s="79">
        <v>0</v>
      </c>
      <c r="R26" s="77" t="str">
        <f>IF(L26="Ja",0,IFERROR(IF($O26="","",$O26*('1. Kostenerfassung'!$E$10-'1. Kostenerfassung'!$E$11)),""))</f>
        <v/>
      </c>
      <c r="S26" s="79">
        <v>0</v>
      </c>
      <c r="T26" s="77" t="str">
        <f>IF(L26="Ja",0,IFERROR(IF($O26="","",$O26*('1. Kostenerfassung'!$E$17-'1. Kostenerfassung'!$E$18)),""))</f>
        <v/>
      </c>
      <c r="U26" s="79">
        <v>0</v>
      </c>
      <c r="V26" s="77" t="str">
        <f>IF(L26="Ja",0,IFERROR(IF($O26="","",$O26*('1. Kostenerfassung'!$E$24-'1. Kostenerfassung'!$E$25)),""))</f>
        <v/>
      </c>
      <c r="W26" s="79">
        <v>0</v>
      </c>
      <c r="X26" s="79">
        <v>0</v>
      </c>
      <c r="Y26" s="77" t="str">
        <f>IF(L26="Ja",0,IFERROR(IF($O26="","",$O26*('1. Kostenerfassung'!$E$32-'1. Kostenerfassung'!$E$34)),""))</f>
        <v/>
      </c>
      <c r="Z26" s="77" t="str">
        <f t="shared" si="2"/>
        <v/>
      </c>
      <c r="AB26" s="64" t="str">
        <f t="shared" si="1"/>
        <v/>
      </c>
    </row>
    <row r="27" spans="2:28" x14ac:dyDescent="0.3">
      <c r="B27" t="str">
        <f>IF(DB!B21="","",DB!B21)</f>
        <v/>
      </c>
      <c r="C27" s="169" t="str">
        <f>IF(DB!C21="","",DB!C21)</f>
        <v/>
      </c>
      <c r="D27" s="169"/>
      <c r="E27" t="str">
        <f>IF(DB!D21="","",DB!D21)</f>
        <v/>
      </c>
      <c r="F27" t="str">
        <f>IF(DB!E21="","",DB!E21)</f>
        <v/>
      </c>
      <c r="G27" t="str">
        <f>IF(DB!F21="","",DB!F21)</f>
        <v/>
      </c>
      <c r="H27" t="str">
        <f>IF(DB!G21="","",DB!G21)</f>
        <v/>
      </c>
      <c r="I27" t="str">
        <f>IF(DB!H21="","",DB!H21)</f>
        <v/>
      </c>
      <c r="K27" t="str">
        <f>IF(DB!W21="","",DB!W21)</f>
        <v/>
      </c>
      <c r="L27" t="str">
        <f>IF(DB!J21="Nein","Ja",IF(DB!J21="","","Nein"))</f>
        <v/>
      </c>
      <c r="M27" s="74" t="str">
        <f t="shared" si="0"/>
        <v/>
      </c>
      <c r="N27" s="75" t="str">
        <f>IF(M27="","",M27/'1. Kostenerfassung'!$E$37)</f>
        <v/>
      </c>
      <c r="O27" s="70" t="str">
        <f>IF(AND(H27="Ja",I27="Ja",L27="Nein",K27="Ja"),IFERROR(DB!V21/SUMIFS(DB!$V$8:$V$307,DB!$W$8:$W$307,"Ja",DB!$H$8:$H$307,"Ja",DB!$G$8:$G$307,"Ja",DB!$W$8:$W$307,"Ja"),""),"")</f>
        <v/>
      </c>
      <c r="P27" s="79">
        <v>0</v>
      </c>
      <c r="Q27" s="79">
        <v>0</v>
      </c>
      <c r="R27" s="77" t="str">
        <f>IF(L27="Ja",0,IFERROR(IF($O27="","",$O27*('1. Kostenerfassung'!$E$10-'1. Kostenerfassung'!$E$11)),""))</f>
        <v/>
      </c>
      <c r="S27" s="79">
        <v>0</v>
      </c>
      <c r="T27" s="77" t="str">
        <f>IF(L27="Ja",0,IFERROR(IF($O27="","",$O27*('1. Kostenerfassung'!$E$17-'1. Kostenerfassung'!$E$18)),""))</f>
        <v/>
      </c>
      <c r="U27" s="79">
        <v>0</v>
      </c>
      <c r="V27" s="77" t="str">
        <f>IF(L27="Ja",0,IFERROR(IF($O27="","",$O27*('1. Kostenerfassung'!$E$24-'1. Kostenerfassung'!$E$25)),""))</f>
        <v/>
      </c>
      <c r="W27" s="79">
        <v>0</v>
      </c>
      <c r="X27" s="79">
        <v>0</v>
      </c>
      <c r="Y27" s="77" t="str">
        <f>IF(L27="Ja",0,IFERROR(IF($O27="","",$O27*('1. Kostenerfassung'!$E$32-'1. Kostenerfassung'!$E$34)),""))</f>
        <v/>
      </c>
      <c r="Z27" s="77" t="str">
        <f t="shared" si="2"/>
        <v/>
      </c>
      <c r="AB27" s="64" t="str">
        <f t="shared" si="1"/>
        <v/>
      </c>
    </row>
    <row r="28" spans="2:28" x14ac:dyDescent="0.3">
      <c r="B28" t="str">
        <f>IF(DB!B22="","",DB!B22)</f>
        <v/>
      </c>
      <c r="C28" s="169" t="str">
        <f>IF(DB!C22="","",DB!C22)</f>
        <v/>
      </c>
      <c r="D28" s="169"/>
      <c r="E28" t="str">
        <f>IF(DB!D22="","",DB!D22)</f>
        <v/>
      </c>
      <c r="F28" t="str">
        <f>IF(DB!E22="","",DB!E22)</f>
        <v/>
      </c>
      <c r="G28" t="str">
        <f>IF(DB!F22="","",DB!F22)</f>
        <v/>
      </c>
      <c r="H28" t="str">
        <f>IF(DB!G22="","",DB!G22)</f>
        <v/>
      </c>
      <c r="I28" t="str">
        <f>IF(DB!H22="","",DB!H22)</f>
        <v/>
      </c>
      <c r="K28" t="str">
        <f>IF(DB!W22="","",DB!W22)</f>
        <v/>
      </c>
      <c r="L28" t="str">
        <f>IF(DB!J22="Nein","Ja",IF(DB!J22="","","Nein"))</f>
        <v/>
      </c>
      <c r="M28" s="74" t="str">
        <f t="shared" si="0"/>
        <v/>
      </c>
      <c r="N28" s="75" t="str">
        <f>IF(M28="","",M28/'1. Kostenerfassung'!$E$37)</f>
        <v/>
      </c>
      <c r="O28" s="70" t="str">
        <f>IF(AND(H28="Ja",I28="Ja",L28="Nein",K28="Ja"),IFERROR(DB!V22/SUMIFS(DB!$V$8:$V$307,DB!$W$8:$W$307,"Ja",DB!$H$8:$H$307,"Ja",DB!$G$8:$G$307,"Ja",DB!$W$8:$W$307,"Ja"),""),"")</f>
        <v/>
      </c>
      <c r="P28" s="79">
        <v>0</v>
      </c>
      <c r="Q28" s="79">
        <v>0</v>
      </c>
      <c r="R28" s="77" t="str">
        <f>IF(L28="Ja",0,IFERROR(IF($O28="","",$O28*('1. Kostenerfassung'!$E$10-'1. Kostenerfassung'!$E$11)),""))</f>
        <v/>
      </c>
      <c r="S28" s="79">
        <v>0</v>
      </c>
      <c r="T28" s="77" t="str">
        <f>IF(L28="Ja",0,IFERROR(IF($O28="","",$O28*('1. Kostenerfassung'!$E$17-'1. Kostenerfassung'!$E$18)),""))</f>
        <v/>
      </c>
      <c r="U28" s="79">
        <v>0</v>
      </c>
      <c r="V28" s="77" t="str">
        <f>IF(L28="Ja",0,IFERROR(IF($O28="","",$O28*('1. Kostenerfassung'!$E$24-'1. Kostenerfassung'!$E$25)),""))</f>
        <v/>
      </c>
      <c r="W28" s="79">
        <v>0</v>
      </c>
      <c r="X28" s="79">
        <v>0</v>
      </c>
      <c r="Y28" s="77" t="str">
        <f>IF(L28="Ja",0,IFERROR(IF($O28="","",$O28*('1. Kostenerfassung'!$E$32-'1. Kostenerfassung'!$E$34)),""))</f>
        <v/>
      </c>
      <c r="Z28" s="77" t="str">
        <f t="shared" si="2"/>
        <v/>
      </c>
      <c r="AB28" s="64" t="str">
        <f t="shared" si="1"/>
        <v/>
      </c>
    </row>
    <row r="29" spans="2:28" x14ac:dyDescent="0.3">
      <c r="B29" t="str">
        <f>IF(DB!B23="","",DB!B23)</f>
        <v/>
      </c>
      <c r="C29" s="169" t="str">
        <f>IF(DB!C23="","",DB!C23)</f>
        <v/>
      </c>
      <c r="D29" s="169"/>
      <c r="E29" t="str">
        <f>IF(DB!D23="","",DB!D23)</f>
        <v/>
      </c>
      <c r="F29" t="str">
        <f>IF(DB!E23="","",DB!E23)</f>
        <v/>
      </c>
      <c r="G29" t="str">
        <f>IF(DB!F23="","",DB!F23)</f>
        <v/>
      </c>
      <c r="H29" t="str">
        <f>IF(DB!G23="","",DB!G23)</f>
        <v/>
      </c>
      <c r="I29" t="str">
        <f>IF(DB!H23="","",DB!H23)</f>
        <v/>
      </c>
      <c r="K29" t="str">
        <f>IF(DB!W23="","",DB!W23)</f>
        <v/>
      </c>
      <c r="L29" t="str">
        <f>IF(DB!J23="Nein","Ja",IF(DB!J23="","","Nein"))</f>
        <v/>
      </c>
      <c r="M29" s="74" t="str">
        <f t="shared" si="0"/>
        <v/>
      </c>
      <c r="N29" s="75" t="str">
        <f>IF(M29="","",M29/'1. Kostenerfassung'!$E$37)</f>
        <v/>
      </c>
      <c r="O29" s="70" t="str">
        <f>IF(AND(H29="Ja",I29="Ja",L29="Nein",K29="Ja"),IFERROR(DB!V23/SUMIFS(DB!$V$8:$V$307,DB!$W$8:$W$307,"Ja",DB!$H$8:$H$307,"Ja",DB!$G$8:$G$307,"Ja",DB!$W$8:$W$307,"Ja"),""),"")</f>
        <v/>
      </c>
      <c r="P29" s="79">
        <v>0</v>
      </c>
      <c r="Q29" s="79">
        <v>0</v>
      </c>
      <c r="R29" s="77" t="str">
        <f>IF(L29="Ja",0,IFERROR(IF($O29="","",$O29*('1. Kostenerfassung'!$E$10-'1. Kostenerfassung'!$E$11)),""))</f>
        <v/>
      </c>
      <c r="S29" s="79">
        <v>0</v>
      </c>
      <c r="T29" s="77" t="str">
        <f>IF(L29="Ja",0,IFERROR(IF($O29="","",$O29*('1. Kostenerfassung'!$E$17-'1. Kostenerfassung'!$E$18)),""))</f>
        <v/>
      </c>
      <c r="U29" s="79">
        <v>0</v>
      </c>
      <c r="V29" s="77" t="str">
        <f>IF(L29="Ja",0,IFERROR(IF($O29="","",$O29*('1. Kostenerfassung'!$E$24-'1. Kostenerfassung'!$E$25)),""))</f>
        <v/>
      </c>
      <c r="W29" s="79">
        <v>0</v>
      </c>
      <c r="X29" s="79">
        <v>0</v>
      </c>
      <c r="Y29" s="77" t="str">
        <f>IF(L29="Ja",0,IFERROR(IF($O29="","",$O29*('1. Kostenerfassung'!$E$32-'1. Kostenerfassung'!$E$34)),""))</f>
        <v/>
      </c>
      <c r="Z29" s="77" t="str">
        <f t="shared" si="2"/>
        <v/>
      </c>
      <c r="AB29" s="64" t="str">
        <f t="shared" si="1"/>
        <v/>
      </c>
    </row>
    <row r="30" spans="2:28" x14ac:dyDescent="0.3">
      <c r="B30" t="str">
        <f>IF(DB!B24="","",DB!B24)</f>
        <v/>
      </c>
      <c r="C30" s="169" t="str">
        <f>IF(DB!C24="","",DB!C24)</f>
        <v/>
      </c>
      <c r="D30" s="169"/>
      <c r="E30" t="str">
        <f>IF(DB!D24="","",DB!D24)</f>
        <v/>
      </c>
      <c r="F30" t="str">
        <f>IF(DB!E24="","",DB!E24)</f>
        <v/>
      </c>
      <c r="G30" t="str">
        <f>IF(DB!F24="","",DB!F24)</f>
        <v/>
      </c>
      <c r="H30" t="str">
        <f>IF(DB!G24="","",DB!G24)</f>
        <v/>
      </c>
      <c r="I30" t="str">
        <f>IF(DB!H24="","",DB!H24)</f>
        <v/>
      </c>
      <c r="K30" t="str">
        <f>IF(DB!W24="","",DB!W24)</f>
        <v/>
      </c>
      <c r="L30" t="str">
        <f>IF(DB!J24="Nein","Ja",IF(DB!J24="","","Nein"))</f>
        <v/>
      </c>
      <c r="M30" s="74" t="str">
        <f t="shared" si="0"/>
        <v/>
      </c>
      <c r="N30" s="75" t="str">
        <f>IF(M30="","",M30/'1. Kostenerfassung'!$E$37)</f>
        <v/>
      </c>
      <c r="O30" s="70" t="str">
        <f>IF(AND(H30="Ja",I30="Ja",L30="Nein",K30="Ja"),IFERROR(DB!V24/SUMIFS(DB!$V$8:$V$307,DB!$W$8:$W$307,"Ja",DB!$H$8:$H$307,"Ja",DB!$G$8:$G$307,"Ja",DB!$W$8:$W$307,"Ja"),""),"")</f>
        <v/>
      </c>
      <c r="P30" s="79">
        <v>0</v>
      </c>
      <c r="Q30" s="79">
        <v>0</v>
      </c>
      <c r="R30" s="77" t="str">
        <f>IF(L30="Ja",0,IFERROR(IF($O30="","",$O30*('1. Kostenerfassung'!$E$10-'1. Kostenerfassung'!$E$11)),""))</f>
        <v/>
      </c>
      <c r="S30" s="79">
        <v>0</v>
      </c>
      <c r="T30" s="77" t="str">
        <f>IF(L30="Ja",0,IFERROR(IF($O30="","",$O30*('1. Kostenerfassung'!$E$17-'1. Kostenerfassung'!$E$18)),""))</f>
        <v/>
      </c>
      <c r="U30" s="79">
        <v>0</v>
      </c>
      <c r="V30" s="77" t="str">
        <f>IF(L30="Ja",0,IFERROR(IF($O30="","",$O30*('1. Kostenerfassung'!$E$24-'1. Kostenerfassung'!$E$25)),""))</f>
        <v/>
      </c>
      <c r="W30" s="79">
        <v>0</v>
      </c>
      <c r="X30" s="79">
        <v>0</v>
      </c>
      <c r="Y30" s="77" t="str">
        <f>IF(L30="Ja",0,IFERROR(IF($O30="","",$O30*('1. Kostenerfassung'!$E$32-'1. Kostenerfassung'!$E$34)),""))</f>
        <v/>
      </c>
      <c r="Z30" s="77" t="str">
        <f t="shared" si="2"/>
        <v/>
      </c>
      <c r="AB30" s="64" t="str">
        <f t="shared" si="1"/>
        <v/>
      </c>
    </row>
    <row r="31" spans="2:28" x14ac:dyDescent="0.3">
      <c r="B31" t="str">
        <f>IF(DB!B25="","",DB!B25)</f>
        <v/>
      </c>
      <c r="C31" s="169" t="str">
        <f>IF(DB!C25="","",DB!C25)</f>
        <v/>
      </c>
      <c r="D31" s="169"/>
      <c r="E31" t="str">
        <f>IF(DB!D25="","",DB!D25)</f>
        <v/>
      </c>
      <c r="F31" t="str">
        <f>IF(DB!E25="","",DB!E25)</f>
        <v/>
      </c>
      <c r="G31" t="str">
        <f>IF(DB!F25="","",DB!F25)</f>
        <v/>
      </c>
      <c r="H31" t="str">
        <f>IF(DB!G25="","",DB!G25)</f>
        <v/>
      </c>
      <c r="I31" t="str">
        <f>IF(DB!H25="","",DB!H25)</f>
        <v/>
      </c>
      <c r="K31" t="str">
        <f>IF(DB!W25="","",DB!W25)</f>
        <v/>
      </c>
      <c r="L31" t="str">
        <f>IF(DB!J25="Nein","Ja",IF(DB!J25="","","Nein"))</f>
        <v/>
      </c>
      <c r="M31" s="74" t="str">
        <f t="shared" si="0"/>
        <v/>
      </c>
      <c r="N31" s="75" t="str">
        <f>IF(M31="","",M31/'1. Kostenerfassung'!$E$37)</f>
        <v/>
      </c>
      <c r="O31" s="70" t="str">
        <f>IF(AND(H31="Ja",I31="Ja",L31="Nein",K31="Ja"),IFERROR(DB!V25/SUMIFS(DB!$V$8:$V$307,DB!$W$8:$W$307,"Ja",DB!$H$8:$H$307,"Ja",DB!$G$8:$G$307,"Ja",DB!$W$8:$W$307,"Ja"),""),"")</f>
        <v/>
      </c>
      <c r="P31" s="79">
        <v>0</v>
      </c>
      <c r="Q31" s="79">
        <v>0</v>
      </c>
      <c r="R31" s="77" t="str">
        <f>IF(L31="Ja",0,IFERROR(IF($O31="","",$O31*('1. Kostenerfassung'!$E$10-'1. Kostenerfassung'!$E$11)),""))</f>
        <v/>
      </c>
      <c r="S31" s="79">
        <v>0</v>
      </c>
      <c r="T31" s="77" t="str">
        <f>IF(L31="Ja",0,IFERROR(IF($O31="","",$O31*('1. Kostenerfassung'!$E$17-'1. Kostenerfassung'!$E$18)),""))</f>
        <v/>
      </c>
      <c r="U31" s="79">
        <v>0</v>
      </c>
      <c r="V31" s="77" t="str">
        <f>IF(L31="Ja",0,IFERROR(IF($O31="","",$O31*('1. Kostenerfassung'!$E$24-'1. Kostenerfassung'!$E$25)),""))</f>
        <v/>
      </c>
      <c r="W31" s="79">
        <v>0</v>
      </c>
      <c r="X31" s="79">
        <v>0</v>
      </c>
      <c r="Y31" s="77" t="str">
        <f>IF(L31="Ja",0,IFERROR(IF($O31="","",$O31*('1. Kostenerfassung'!$E$32-'1. Kostenerfassung'!$E$34)),""))</f>
        <v/>
      </c>
      <c r="Z31" s="77" t="str">
        <f t="shared" si="2"/>
        <v/>
      </c>
      <c r="AB31" s="64" t="str">
        <f t="shared" si="1"/>
        <v/>
      </c>
    </row>
    <row r="32" spans="2:28" x14ac:dyDescent="0.3">
      <c r="B32" t="str">
        <f>IF(DB!B26="","",DB!B26)</f>
        <v/>
      </c>
      <c r="C32" s="169" t="str">
        <f>IF(DB!C26="","",DB!C26)</f>
        <v/>
      </c>
      <c r="D32" s="169"/>
      <c r="E32" t="str">
        <f>IF(DB!D26="","",DB!D26)</f>
        <v/>
      </c>
      <c r="F32" t="str">
        <f>IF(DB!E26="","",DB!E26)</f>
        <v/>
      </c>
      <c r="G32" t="str">
        <f>IF(DB!F26="","",DB!F26)</f>
        <v/>
      </c>
      <c r="H32" t="str">
        <f>IF(DB!G26="","",DB!G26)</f>
        <v/>
      </c>
      <c r="I32" t="str">
        <f>IF(DB!H26="","",DB!H26)</f>
        <v/>
      </c>
      <c r="K32" t="str">
        <f>IF(DB!W26="","",DB!W26)</f>
        <v/>
      </c>
      <c r="L32" t="str">
        <f>IF(DB!J26="Nein","Ja",IF(DB!J26="","","Nein"))</f>
        <v/>
      </c>
      <c r="M32" s="74" t="str">
        <f t="shared" si="0"/>
        <v/>
      </c>
      <c r="N32" s="75" t="str">
        <f>IF(M32="","",M32/'1. Kostenerfassung'!$E$37)</f>
        <v/>
      </c>
      <c r="O32" s="70" t="str">
        <f>IF(AND(H32="Ja",I32="Ja",L32="Nein",K32="Ja"),IFERROR(DB!V26/SUMIFS(DB!$V$8:$V$307,DB!$W$8:$W$307,"Ja",DB!$H$8:$H$307,"Ja",DB!$G$8:$G$307,"Ja",DB!$W$8:$W$307,"Ja"),""),"")</f>
        <v/>
      </c>
      <c r="P32" s="79">
        <v>0</v>
      </c>
      <c r="Q32" s="79">
        <v>0</v>
      </c>
      <c r="R32" s="77" t="str">
        <f>IF(L32="Ja",0,IFERROR(IF($O32="","",$O32*('1. Kostenerfassung'!$E$10-'1. Kostenerfassung'!$E$11)),""))</f>
        <v/>
      </c>
      <c r="S32" s="79">
        <v>0</v>
      </c>
      <c r="T32" s="77" t="str">
        <f>IF(L32="Ja",0,IFERROR(IF($O32="","",$O32*('1. Kostenerfassung'!$E$17-'1. Kostenerfassung'!$E$18)),""))</f>
        <v/>
      </c>
      <c r="U32" s="79">
        <v>0</v>
      </c>
      <c r="V32" s="77" t="str">
        <f>IF(L32="Ja",0,IFERROR(IF($O32="","",$O32*('1. Kostenerfassung'!$E$24-'1. Kostenerfassung'!$E$25)),""))</f>
        <v/>
      </c>
      <c r="W32" s="79">
        <v>0</v>
      </c>
      <c r="X32" s="79">
        <v>0</v>
      </c>
      <c r="Y32" s="77" t="str">
        <f>IF(L32="Ja",0,IFERROR(IF($O32="","",$O32*('1. Kostenerfassung'!$E$32-'1. Kostenerfassung'!$E$34)),""))</f>
        <v/>
      </c>
      <c r="Z32" s="77" t="str">
        <f t="shared" si="2"/>
        <v/>
      </c>
      <c r="AB32" s="64" t="str">
        <f t="shared" si="1"/>
        <v/>
      </c>
    </row>
    <row r="33" spans="2:28" x14ac:dyDescent="0.3">
      <c r="B33" t="str">
        <f>IF(DB!B27="","",DB!B27)</f>
        <v/>
      </c>
      <c r="C33" s="169" t="str">
        <f>IF(DB!C27="","",DB!C27)</f>
        <v/>
      </c>
      <c r="D33" s="169"/>
      <c r="E33" t="str">
        <f>IF(DB!D27="","",DB!D27)</f>
        <v/>
      </c>
      <c r="F33" t="str">
        <f>IF(DB!E27="","",DB!E27)</f>
        <v/>
      </c>
      <c r="G33" t="str">
        <f>IF(DB!F27="","",DB!F27)</f>
        <v/>
      </c>
      <c r="H33" t="str">
        <f>IF(DB!G27="","",DB!G27)</f>
        <v/>
      </c>
      <c r="I33" t="str">
        <f>IF(DB!H27="","",DB!H27)</f>
        <v/>
      </c>
      <c r="K33" t="str">
        <f>IF(DB!W27="","",DB!W27)</f>
        <v/>
      </c>
      <c r="L33" t="str">
        <f>IF(DB!J27="Nein","Ja",IF(DB!J27="","","Nein"))</f>
        <v/>
      </c>
      <c r="M33" s="74" t="str">
        <f t="shared" si="0"/>
        <v/>
      </c>
      <c r="N33" s="75" t="str">
        <f>IF(M33="","",M33/'1. Kostenerfassung'!$E$37)</f>
        <v/>
      </c>
      <c r="O33" s="70" t="str">
        <f>IF(AND(H33="Ja",I33="Ja",L33="Nein",K33="Ja"),IFERROR(DB!V27/SUMIFS(DB!$V$8:$V$307,DB!$W$8:$W$307,"Ja",DB!$H$8:$H$307,"Ja",DB!$G$8:$G$307,"Ja",DB!$W$8:$W$307,"Ja"),""),"")</f>
        <v/>
      </c>
      <c r="P33" s="79">
        <v>0</v>
      </c>
      <c r="Q33" s="79">
        <v>0</v>
      </c>
      <c r="R33" s="77" t="str">
        <f>IF(L33="Ja",0,IFERROR(IF($O33="","",$O33*('1. Kostenerfassung'!$E$10-'1. Kostenerfassung'!$E$11)),""))</f>
        <v/>
      </c>
      <c r="S33" s="79">
        <v>0</v>
      </c>
      <c r="T33" s="77" t="str">
        <f>IF(L33="Ja",0,IFERROR(IF($O33="","",$O33*('1. Kostenerfassung'!$E$17-'1. Kostenerfassung'!$E$18)),""))</f>
        <v/>
      </c>
      <c r="U33" s="79">
        <v>0</v>
      </c>
      <c r="V33" s="77" t="str">
        <f>IF(L33="Ja",0,IFERROR(IF($O33="","",$O33*('1. Kostenerfassung'!$E$24-'1. Kostenerfassung'!$E$25)),""))</f>
        <v/>
      </c>
      <c r="W33" s="79">
        <v>0</v>
      </c>
      <c r="X33" s="79">
        <v>0</v>
      </c>
      <c r="Y33" s="77" t="str">
        <f>IF(L33="Ja",0,IFERROR(IF($O33="","",$O33*('1. Kostenerfassung'!$E$32-'1. Kostenerfassung'!$E$34)),""))</f>
        <v/>
      </c>
      <c r="Z33" s="77" t="str">
        <f t="shared" si="2"/>
        <v/>
      </c>
      <c r="AB33" s="64" t="str">
        <f t="shared" si="1"/>
        <v/>
      </c>
    </row>
    <row r="34" spans="2:28" x14ac:dyDescent="0.3">
      <c r="B34" t="str">
        <f>IF(DB!B28="","",DB!B28)</f>
        <v/>
      </c>
      <c r="C34" s="169" t="str">
        <f>IF(DB!C28="","",DB!C28)</f>
        <v/>
      </c>
      <c r="D34" s="169"/>
      <c r="E34" t="str">
        <f>IF(DB!D28="","",DB!D28)</f>
        <v/>
      </c>
      <c r="F34" t="str">
        <f>IF(DB!E28="","",DB!E28)</f>
        <v/>
      </c>
      <c r="G34" t="str">
        <f>IF(DB!F28="","",DB!F28)</f>
        <v/>
      </c>
      <c r="H34" t="str">
        <f>IF(DB!G28="","",DB!G28)</f>
        <v/>
      </c>
      <c r="I34" t="str">
        <f>IF(DB!H28="","",DB!H28)</f>
        <v/>
      </c>
      <c r="K34" t="str">
        <f>IF(DB!W28="","",DB!W28)</f>
        <v/>
      </c>
      <c r="L34" t="str">
        <f>IF(DB!J28="Nein","Ja",IF(DB!J28="","","Nein"))</f>
        <v/>
      </c>
      <c r="M34" s="74" t="str">
        <f t="shared" si="0"/>
        <v/>
      </c>
      <c r="N34" s="75" t="str">
        <f>IF(M34="","",M34/'1. Kostenerfassung'!$E$37)</f>
        <v/>
      </c>
      <c r="O34" s="70" t="str">
        <f>IF(AND(H34="Ja",I34="Ja",L34="Nein",K34="Ja"),IFERROR(DB!V28/SUMIFS(DB!$V$8:$V$307,DB!$W$8:$W$307,"Ja",DB!$H$8:$H$307,"Ja",DB!$G$8:$G$307,"Ja",DB!$W$8:$W$307,"Ja"),""),"")</f>
        <v/>
      </c>
      <c r="P34" s="79">
        <v>0</v>
      </c>
      <c r="Q34" s="79">
        <v>0</v>
      </c>
      <c r="R34" s="77" t="str">
        <f>IF(L34="Ja",0,IFERROR(IF($O34="","",$O34*('1. Kostenerfassung'!$E$10-'1. Kostenerfassung'!$E$11)),""))</f>
        <v/>
      </c>
      <c r="S34" s="79">
        <v>0</v>
      </c>
      <c r="T34" s="77" t="str">
        <f>IF(L34="Ja",0,IFERROR(IF($O34="","",$O34*('1. Kostenerfassung'!$E$17-'1. Kostenerfassung'!$E$18)),""))</f>
        <v/>
      </c>
      <c r="U34" s="79">
        <v>0</v>
      </c>
      <c r="V34" s="77" t="str">
        <f>IF(L34="Ja",0,IFERROR(IF($O34="","",$O34*('1. Kostenerfassung'!$E$24-'1. Kostenerfassung'!$E$25)),""))</f>
        <v/>
      </c>
      <c r="W34" s="79">
        <v>0</v>
      </c>
      <c r="X34" s="79">
        <v>0</v>
      </c>
      <c r="Y34" s="77" t="str">
        <f>IF(L34="Ja",0,IFERROR(IF($O34="","",$O34*('1. Kostenerfassung'!$E$32-'1. Kostenerfassung'!$E$34)),""))</f>
        <v/>
      </c>
      <c r="Z34" s="77" t="str">
        <f t="shared" si="2"/>
        <v/>
      </c>
      <c r="AB34" s="64" t="str">
        <f t="shared" si="1"/>
        <v/>
      </c>
    </row>
    <row r="35" spans="2:28" x14ac:dyDescent="0.3">
      <c r="B35" t="str">
        <f>IF(DB!B29="","",DB!B29)</f>
        <v/>
      </c>
      <c r="C35" s="169" t="str">
        <f>IF(DB!C29="","",DB!C29)</f>
        <v/>
      </c>
      <c r="D35" s="169"/>
      <c r="E35" t="str">
        <f>IF(DB!D29="","",DB!D29)</f>
        <v/>
      </c>
      <c r="F35" t="str">
        <f>IF(DB!E29="","",DB!E29)</f>
        <v/>
      </c>
      <c r="G35" t="str">
        <f>IF(DB!F29="","",DB!F29)</f>
        <v/>
      </c>
      <c r="H35" t="str">
        <f>IF(DB!G29="","",DB!G29)</f>
        <v/>
      </c>
      <c r="I35" t="str">
        <f>IF(DB!H29="","",DB!H29)</f>
        <v/>
      </c>
      <c r="K35" t="str">
        <f>IF(DB!W29="","",DB!W29)</f>
        <v/>
      </c>
      <c r="L35" t="str">
        <f>IF(DB!J29="Nein","Ja",IF(DB!J29="","","Nein"))</f>
        <v/>
      </c>
      <c r="M35" s="74" t="str">
        <f t="shared" si="0"/>
        <v/>
      </c>
      <c r="N35" s="75" t="str">
        <f>IF(M35="","",M35/'1. Kostenerfassung'!$E$37)</f>
        <v/>
      </c>
      <c r="O35" s="70" t="str">
        <f>IF(AND(H35="Ja",I35="Ja",L35="Nein",K35="Ja"),IFERROR(DB!V29/SUMIFS(DB!$V$8:$V$307,DB!$W$8:$W$307,"Ja",DB!$H$8:$H$307,"Ja",DB!$G$8:$G$307,"Ja",DB!$W$8:$W$307,"Ja"),""),"")</f>
        <v/>
      </c>
      <c r="P35" s="79">
        <v>0</v>
      </c>
      <c r="Q35" s="79">
        <v>0</v>
      </c>
      <c r="R35" s="77" t="str">
        <f>IF(L35="Ja",0,IFERROR(IF($O35="","",$O35*('1. Kostenerfassung'!$E$10-'1. Kostenerfassung'!$E$11)),""))</f>
        <v/>
      </c>
      <c r="S35" s="79">
        <v>0</v>
      </c>
      <c r="T35" s="77" t="str">
        <f>IF(L35="Ja",0,IFERROR(IF($O35="","",$O35*('1. Kostenerfassung'!$E$17-'1. Kostenerfassung'!$E$18)),""))</f>
        <v/>
      </c>
      <c r="U35" s="79">
        <v>0</v>
      </c>
      <c r="V35" s="77" t="str">
        <f>IF(L35="Ja",0,IFERROR(IF($O35="","",$O35*('1. Kostenerfassung'!$E$24-'1. Kostenerfassung'!$E$25)),""))</f>
        <v/>
      </c>
      <c r="W35" s="79">
        <v>0</v>
      </c>
      <c r="X35" s="79">
        <v>0</v>
      </c>
      <c r="Y35" s="77" t="str">
        <f>IF(L35="Ja",0,IFERROR(IF($O35="","",$O35*('1. Kostenerfassung'!$E$32-'1. Kostenerfassung'!$E$34)),""))</f>
        <v/>
      </c>
      <c r="Z35" s="77" t="str">
        <f t="shared" si="2"/>
        <v/>
      </c>
      <c r="AB35" s="64" t="str">
        <f t="shared" si="1"/>
        <v/>
      </c>
    </row>
    <row r="36" spans="2:28" x14ac:dyDescent="0.3">
      <c r="B36" t="str">
        <f>IF(DB!B30="","",DB!B30)</f>
        <v/>
      </c>
      <c r="C36" s="169" t="str">
        <f>IF(DB!C30="","",DB!C30)</f>
        <v/>
      </c>
      <c r="D36" s="169"/>
      <c r="E36" t="str">
        <f>IF(DB!D30="","",DB!D30)</f>
        <v/>
      </c>
      <c r="F36" t="str">
        <f>IF(DB!E30="","",DB!E30)</f>
        <v/>
      </c>
      <c r="G36" t="str">
        <f>IF(DB!F30="","",DB!F30)</f>
        <v/>
      </c>
      <c r="H36" t="str">
        <f>IF(DB!G30="","",DB!G30)</f>
        <v/>
      </c>
      <c r="I36" t="str">
        <f>IF(DB!H30="","",DB!H30)</f>
        <v/>
      </c>
      <c r="K36" t="str">
        <f>IF(DB!W30="","",DB!W30)</f>
        <v/>
      </c>
      <c r="L36" t="str">
        <f>IF(DB!J30="Nein","Ja",IF(DB!J30="","","Nein"))</f>
        <v/>
      </c>
      <c r="M36" s="74" t="str">
        <f t="shared" si="0"/>
        <v/>
      </c>
      <c r="N36" s="75" t="str">
        <f>IF(M36="","",M36/'1. Kostenerfassung'!$E$37)</f>
        <v/>
      </c>
      <c r="O36" s="70" t="str">
        <f>IF(AND(H36="Ja",I36="Ja",L36="Nein",K36="Ja"),IFERROR(DB!V30/SUMIFS(DB!$V$8:$V$307,DB!$W$8:$W$307,"Ja",DB!$H$8:$H$307,"Ja",DB!$G$8:$G$307,"Ja",DB!$W$8:$W$307,"Ja"),""),"")</f>
        <v/>
      </c>
      <c r="P36" s="79">
        <v>0</v>
      </c>
      <c r="Q36" s="79">
        <v>0</v>
      </c>
      <c r="R36" s="77" t="str">
        <f>IF(L36="Ja",0,IFERROR(IF($O36="","",$O36*('1. Kostenerfassung'!$E$10-'1. Kostenerfassung'!$E$11)),""))</f>
        <v/>
      </c>
      <c r="S36" s="79">
        <v>0</v>
      </c>
      <c r="T36" s="77" t="str">
        <f>IF(L36="Ja",0,IFERROR(IF($O36="","",$O36*('1. Kostenerfassung'!$E$17-'1. Kostenerfassung'!$E$18)),""))</f>
        <v/>
      </c>
      <c r="U36" s="79">
        <v>0</v>
      </c>
      <c r="V36" s="77" t="str">
        <f>IF(L36="Ja",0,IFERROR(IF($O36="","",$O36*('1. Kostenerfassung'!$E$24-'1. Kostenerfassung'!$E$25)),""))</f>
        <v/>
      </c>
      <c r="W36" s="79">
        <v>0</v>
      </c>
      <c r="X36" s="79">
        <v>0</v>
      </c>
      <c r="Y36" s="77" t="str">
        <f>IF(L36="Ja",0,IFERROR(IF($O36="","",$O36*('1. Kostenerfassung'!$E$32-'1. Kostenerfassung'!$E$34)),""))</f>
        <v/>
      </c>
      <c r="Z36" s="77" t="str">
        <f t="shared" si="2"/>
        <v/>
      </c>
      <c r="AB36" s="64" t="str">
        <f t="shared" si="1"/>
        <v/>
      </c>
    </row>
    <row r="37" spans="2:28" x14ac:dyDescent="0.3">
      <c r="B37" t="str">
        <f>IF(DB!B31="","",DB!B31)</f>
        <v/>
      </c>
      <c r="C37" s="169" t="str">
        <f>IF(DB!C31="","",DB!C31)</f>
        <v/>
      </c>
      <c r="D37" s="169"/>
      <c r="E37" t="str">
        <f>IF(DB!D31="","",DB!D31)</f>
        <v/>
      </c>
      <c r="F37" t="str">
        <f>IF(DB!E31="","",DB!E31)</f>
        <v/>
      </c>
      <c r="G37" t="str">
        <f>IF(DB!F31="","",DB!F31)</f>
        <v/>
      </c>
      <c r="H37" t="str">
        <f>IF(DB!G31="","",DB!G31)</f>
        <v/>
      </c>
      <c r="I37" t="str">
        <f>IF(DB!H31="","",DB!H31)</f>
        <v/>
      </c>
      <c r="K37" t="str">
        <f>IF(DB!W31="","",DB!W31)</f>
        <v/>
      </c>
      <c r="L37" t="str">
        <f>IF(DB!J31="Nein","Ja",IF(DB!J31="","","Nein"))</f>
        <v/>
      </c>
      <c r="M37" s="74" t="str">
        <f t="shared" si="0"/>
        <v/>
      </c>
      <c r="N37" s="75" t="str">
        <f>IF(M37="","",M37/'1. Kostenerfassung'!$E$37)</f>
        <v/>
      </c>
      <c r="O37" s="70" t="str">
        <f>IF(AND(H37="Ja",I37="Ja",L37="Nein",K37="Ja"),IFERROR(DB!V31/SUMIFS(DB!$V$8:$V$307,DB!$W$8:$W$307,"Ja",DB!$H$8:$H$307,"Ja",DB!$G$8:$G$307,"Ja",DB!$W$8:$W$307,"Ja"),""),"")</f>
        <v/>
      </c>
      <c r="P37" s="79">
        <v>0</v>
      </c>
      <c r="Q37" s="79">
        <v>0</v>
      </c>
      <c r="R37" s="77" t="str">
        <f>IF(L37="Ja",0,IFERROR(IF($O37="","",$O37*('1. Kostenerfassung'!$E$10-'1. Kostenerfassung'!$E$11)),""))</f>
        <v/>
      </c>
      <c r="S37" s="79">
        <v>0</v>
      </c>
      <c r="T37" s="77" t="str">
        <f>IF(L37="Ja",0,IFERROR(IF($O37="","",$O37*('1. Kostenerfassung'!$E$17-'1. Kostenerfassung'!$E$18)),""))</f>
        <v/>
      </c>
      <c r="U37" s="79">
        <v>0</v>
      </c>
      <c r="V37" s="77" t="str">
        <f>IF(L37="Ja",0,IFERROR(IF($O37="","",$O37*('1. Kostenerfassung'!$E$24-'1. Kostenerfassung'!$E$25)),""))</f>
        <v/>
      </c>
      <c r="W37" s="79">
        <v>0</v>
      </c>
      <c r="X37" s="79">
        <v>0</v>
      </c>
      <c r="Y37" s="77" t="str">
        <f>IF(L37="Ja",0,IFERROR(IF($O37="","",$O37*('1. Kostenerfassung'!$E$32-'1. Kostenerfassung'!$E$34)),""))</f>
        <v/>
      </c>
      <c r="Z37" s="77" t="str">
        <f t="shared" si="2"/>
        <v/>
      </c>
      <c r="AB37" s="64" t="str">
        <f t="shared" si="1"/>
        <v/>
      </c>
    </row>
    <row r="38" spans="2:28" x14ac:dyDescent="0.3">
      <c r="B38" t="str">
        <f>IF(DB!B32="","",DB!B32)</f>
        <v/>
      </c>
      <c r="C38" s="169" t="str">
        <f>IF(DB!C32="","",DB!C32)</f>
        <v/>
      </c>
      <c r="D38" s="169"/>
      <c r="E38" t="str">
        <f>IF(DB!D32="","",DB!D32)</f>
        <v/>
      </c>
      <c r="F38" t="str">
        <f>IF(DB!E32="","",DB!E32)</f>
        <v/>
      </c>
      <c r="G38" t="str">
        <f>IF(DB!F32="","",DB!F32)</f>
        <v/>
      </c>
      <c r="H38" t="str">
        <f>IF(DB!G32="","",DB!G32)</f>
        <v/>
      </c>
      <c r="I38" t="str">
        <f>IF(DB!H32="","",DB!H32)</f>
        <v/>
      </c>
      <c r="K38" t="str">
        <f>IF(DB!W32="","",DB!W32)</f>
        <v/>
      </c>
      <c r="L38" t="str">
        <f>IF(DB!J32="Nein","Ja",IF(DB!J32="","","Nein"))</f>
        <v/>
      </c>
      <c r="M38" s="74" t="str">
        <f t="shared" si="0"/>
        <v/>
      </c>
      <c r="N38" s="75" t="str">
        <f>IF(M38="","",M38/'1. Kostenerfassung'!$E$37)</f>
        <v/>
      </c>
      <c r="O38" s="70" t="str">
        <f>IF(AND(H38="Ja",I38="Ja",L38="Nein",K38="Ja"),IFERROR(DB!V32/SUMIFS(DB!$V$8:$V$307,DB!$W$8:$W$307,"Ja",DB!$H$8:$H$307,"Ja",DB!$G$8:$G$307,"Ja",DB!$W$8:$W$307,"Ja"),""),"")</f>
        <v/>
      </c>
      <c r="P38" s="79">
        <v>0</v>
      </c>
      <c r="Q38" s="79">
        <v>0</v>
      </c>
      <c r="R38" s="77" t="str">
        <f>IF(L38="Ja",0,IFERROR(IF($O38="","",$O38*('1. Kostenerfassung'!$E$10-'1. Kostenerfassung'!$E$11)),""))</f>
        <v/>
      </c>
      <c r="S38" s="79">
        <v>0</v>
      </c>
      <c r="T38" s="77" t="str">
        <f>IF(L38="Ja",0,IFERROR(IF($O38="","",$O38*('1. Kostenerfassung'!$E$17-'1. Kostenerfassung'!$E$18)),""))</f>
        <v/>
      </c>
      <c r="U38" s="79">
        <v>0</v>
      </c>
      <c r="V38" s="77" t="str">
        <f>IF(L38="Ja",0,IFERROR(IF($O38="","",$O38*('1. Kostenerfassung'!$E$24-'1. Kostenerfassung'!$E$25)),""))</f>
        <v/>
      </c>
      <c r="W38" s="79">
        <v>0</v>
      </c>
      <c r="X38" s="79">
        <v>0</v>
      </c>
      <c r="Y38" s="77" t="str">
        <f>IF(L38="Ja",0,IFERROR(IF($O38="","",$O38*('1. Kostenerfassung'!$E$32-'1. Kostenerfassung'!$E$34)),""))</f>
        <v/>
      </c>
      <c r="Z38" s="77" t="str">
        <f t="shared" si="2"/>
        <v/>
      </c>
      <c r="AB38" s="64" t="str">
        <f t="shared" si="1"/>
        <v/>
      </c>
    </row>
    <row r="39" spans="2:28" x14ac:dyDescent="0.3">
      <c r="B39" t="str">
        <f>IF(DB!B33="","",DB!B33)</f>
        <v/>
      </c>
      <c r="C39" s="169" t="str">
        <f>IF(DB!C33="","",DB!C33)</f>
        <v/>
      </c>
      <c r="D39" s="169"/>
      <c r="E39" t="str">
        <f>IF(DB!D33="","",DB!D33)</f>
        <v/>
      </c>
      <c r="F39" t="str">
        <f>IF(DB!E33="","",DB!E33)</f>
        <v/>
      </c>
      <c r="G39" t="str">
        <f>IF(DB!F33="","",DB!F33)</f>
        <v/>
      </c>
      <c r="H39" t="str">
        <f>IF(DB!G33="","",DB!G33)</f>
        <v/>
      </c>
      <c r="I39" t="str">
        <f>IF(DB!H33="","",DB!H33)</f>
        <v/>
      </c>
      <c r="K39" t="str">
        <f>IF(DB!W33="","",DB!W33)</f>
        <v/>
      </c>
      <c r="L39" t="str">
        <f>IF(DB!J33="Nein","Ja",IF(DB!J33="","","Nein"))</f>
        <v/>
      </c>
      <c r="M39" s="74" t="str">
        <f t="shared" si="0"/>
        <v/>
      </c>
      <c r="N39" s="75" t="str">
        <f>IF(M39="","",M39/'1. Kostenerfassung'!$E$37)</f>
        <v/>
      </c>
      <c r="O39" s="70" t="str">
        <f>IF(AND(H39="Ja",I39="Ja",L39="Nein",K39="Ja"),IFERROR(DB!V33/SUMIFS(DB!$V$8:$V$307,DB!$W$8:$W$307,"Ja",DB!$H$8:$H$307,"Ja",DB!$G$8:$G$307,"Ja",DB!$W$8:$W$307,"Ja"),""),"")</f>
        <v/>
      </c>
      <c r="P39" s="79">
        <v>0</v>
      </c>
      <c r="Q39" s="79">
        <v>0</v>
      </c>
      <c r="R39" s="77" t="str">
        <f>IF(L39="Ja",0,IFERROR(IF($O39="","",$O39*('1. Kostenerfassung'!$E$10-'1. Kostenerfassung'!$E$11)),""))</f>
        <v/>
      </c>
      <c r="S39" s="79">
        <v>0</v>
      </c>
      <c r="T39" s="77" t="str">
        <f>IF(L39="Ja",0,IFERROR(IF($O39="","",$O39*('1. Kostenerfassung'!$E$17-'1. Kostenerfassung'!$E$18)),""))</f>
        <v/>
      </c>
      <c r="U39" s="79">
        <v>0</v>
      </c>
      <c r="V39" s="77" t="str">
        <f>IF(L39="Ja",0,IFERROR(IF($O39="","",$O39*('1. Kostenerfassung'!$E$24-'1. Kostenerfassung'!$E$25)),""))</f>
        <v/>
      </c>
      <c r="W39" s="79">
        <v>0</v>
      </c>
      <c r="X39" s="79">
        <v>0</v>
      </c>
      <c r="Y39" s="77" t="str">
        <f>IF(L39="Ja",0,IFERROR(IF($O39="","",$O39*('1. Kostenerfassung'!$E$32-'1. Kostenerfassung'!$E$34)),""))</f>
        <v/>
      </c>
      <c r="Z39" s="77" t="str">
        <f t="shared" si="2"/>
        <v/>
      </c>
      <c r="AB39" s="64" t="str">
        <f t="shared" si="1"/>
        <v/>
      </c>
    </row>
    <row r="40" spans="2:28" x14ac:dyDescent="0.3">
      <c r="B40" t="str">
        <f>IF(DB!B34="","",DB!B34)</f>
        <v/>
      </c>
      <c r="C40" s="169" t="str">
        <f>IF(DB!C34="","",DB!C34)</f>
        <v/>
      </c>
      <c r="D40" s="169"/>
      <c r="E40" t="str">
        <f>IF(DB!D34="","",DB!D34)</f>
        <v/>
      </c>
      <c r="F40" t="str">
        <f>IF(DB!E34="","",DB!E34)</f>
        <v/>
      </c>
      <c r="G40" t="str">
        <f>IF(DB!F34="","",DB!F34)</f>
        <v/>
      </c>
      <c r="H40" t="str">
        <f>IF(DB!G34="","",DB!G34)</f>
        <v/>
      </c>
      <c r="I40" t="str">
        <f>IF(DB!H34="","",DB!H34)</f>
        <v/>
      </c>
      <c r="K40" t="str">
        <f>IF(DB!W34="","",DB!W34)</f>
        <v/>
      </c>
      <c r="L40" t="str">
        <f>IF(DB!J34="Nein","Ja",IF(DB!J34="","","Nein"))</f>
        <v/>
      </c>
      <c r="M40" s="74" t="str">
        <f t="shared" si="0"/>
        <v/>
      </c>
      <c r="N40" s="75" t="str">
        <f>IF(M40="","",M40/'1. Kostenerfassung'!$E$37)</f>
        <v/>
      </c>
      <c r="O40" s="70" t="str">
        <f>IF(AND(H40="Ja",I40="Ja",L40="Nein",K40="Ja"),IFERROR(DB!V34/SUMIFS(DB!$V$8:$V$307,DB!$W$8:$W$307,"Ja",DB!$H$8:$H$307,"Ja",DB!$G$8:$G$307,"Ja",DB!$W$8:$W$307,"Ja"),""),"")</f>
        <v/>
      </c>
      <c r="P40" s="79">
        <v>0</v>
      </c>
      <c r="Q40" s="79">
        <v>0</v>
      </c>
      <c r="R40" s="77" t="str">
        <f>IF(L40="Ja",0,IFERROR(IF($O40="","",$O40*('1. Kostenerfassung'!$E$10-'1. Kostenerfassung'!$E$11)),""))</f>
        <v/>
      </c>
      <c r="S40" s="79">
        <v>0</v>
      </c>
      <c r="T40" s="77" t="str">
        <f>IF(L40="Ja",0,IFERROR(IF($O40="","",$O40*('1. Kostenerfassung'!$E$17-'1. Kostenerfassung'!$E$18)),""))</f>
        <v/>
      </c>
      <c r="U40" s="79">
        <v>0</v>
      </c>
      <c r="V40" s="77" t="str">
        <f>IF(L40="Ja",0,IFERROR(IF($O40="","",$O40*('1. Kostenerfassung'!$E$24-'1. Kostenerfassung'!$E$25)),""))</f>
        <v/>
      </c>
      <c r="W40" s="79">
        <v>0</v>
      </c>
      <c r="X40" s="79">
        <v>0</v>
      </c>
      <c r="Y40" s="77" t="str">
        <f>IF(L40="Ja",0,IFERROR(IF($O40="","",$O40*('1. Kostenerfassung'!$E$32-'1. Kostenerfassung'!$E$34)),""))</f>
        <v/>
      </c>
      <c r="Z40" s="77" t="str">
        <f t="shared" si="2"/>
        <v/>
      </c>
      <c r="AB40" s="64" t="str">
        <f t="shared" si="1"/>
        <v/>
      </c>
    </row>
    <row r="41" spans="2:28" x14ac:dyDescent="0.3">
      <c r="B41" t="str">
        <f>IF(DB!B35="","",DB!B35)</f>
        <v/>
      </c>
      <c r="C41" s="169" t="str">
        <f>IF(DB!C35="","",DB!C35)</f>
        <v/>
      </c>
      <c r="D41" s="169"/>
      <c r="E41" t="str">
        <f>IF(DB!D35="","",DB!D35)</f>
        <v/>
      </c>
      <c r="F41" t="str">
        <f>IF(DB!E35="","",DB!E35)</f>
        <v/>
      </c>
      <c r="G41" t="str">
        <f>IF(DB!F35="","",DB!F35)</f>
        <v/>
      </c>
      <c r="H41" t="str">
        <f>IF(DB!G35="","",DB!G35)</f>
        <v/>
      </c>
      <c r="I41" t="str">
        <f>IF(DB!H35="","",DB!H35)</f>
        <v/>
      </c>
      <c r="K41" t="str">
        <f>IF(DB!W35="","",DB!W35)</f>
        <v/>
      </c>
      <c r="L41" t="str">
        <f>IF(DB!J35="Nein","Ja",IF(DB!J35="","","Nein"))</f>
        <v/>
      </c>
      <c r="M41" s="74" t="str">
        <f t="shared" si="0"/>
        <v/>
      </c>
      <c r="N41" s="75" t="str">
        <f>IF(M41="","",M41/'1. Kostenerfassung'!$E$37)</f>
        <v/>
      </c>
      <c r="O41" s="70" t="str">
        <f>IF(AND(H41="Ja",I41="Ja",L41="Nein",K41="Ja"),IFERROR(DB!V35/SUMIFS(DB!$V$8:$V$307,DB!$W$8:$W$307,"Ja",DB!$H$8:$H$307,"Ja",DB!$G$8:$G$307,"Ja",DB!$W$8:$W$307,"Ja"),""),"")</f>
        <v/>
      </c>
      <c r="P41" s="79">
        <v>0</v>
      </c>
      <c r="Q41" s="79">
        <v>0</v>
      </c>
      <c r="R41" s="77" t="str">
        <f>IF(L41="Ja",0,IFERROR(IF($O41="","",$O41*('1. Kostenerfassung'!$E$10-'1. Kostenerfassung'!$E$11)),""))</f>
        <v/>
      </c>
      <c r="S41" s="79">
        <v>0</v>
      </c>
      <c r="T41" s="77" t="str">
        <f>IF(L41="Ja",0,IFERROR(IF($O41="","",$O41*('1. Kostenerfassung'!$E$17-'1. Kostenerfassung'!$E$18)),""))</f>
        <v/>
      </c>
      <c r="U41" s="79">
        <v>0</v>
      </c>
      <c r="V41" s="77" t="str">
        <f>IF(L41="Ja",0,IFERROR(IF($O41="","",$O41*('1. Kostenerfassung'!$E$24-'1. Kostenerfassung'!$E$25)),""))</f>
        <v/>
      </c>
      <c r="W41" s="79">
        <v>0</v>
      </c>
      <c r="X41" s="79">
        <v>0</v>
      </c>
      <c r="Y41" s="77" t="str">
        <f>IF(L41="Ja",0,IFERROR(IF($O41="","",$O41*('1. Kostenerfassung'!$E$32-'1. Kostenerfassung'!$E$34)),""))</f>
        <v/>
      </c>
      <c r="Z41" s="77" t="str">
        <f t="shared" si="2"/>
        <v/>
      </c>
      <c r="AB41" s="64" t="str">
        <f t="shared" si="1"/>
        <v/>
      </c>
    </row>
    <row r="42" spans="2:28" x14ac:dyDescent="0.3">
      <c r="B42" t="str">
        <f>IF(DB!B36="","",DB!B36)</f>
        <v/>
      </c>
      <c r="C42" s="169" t="str">
        <f>IF(DB!C36="","",DB!C36)</f>
        <v/>
      </c>
      <c r="D42" s="169"/>
      <c r="E42" t="str">
        <f>IF(DB!D36="","",DB!D36)</f>
        <v/>
      </c>
      <c r="F42" t="str">
        <f>IF(DB!E36="","",DB!E36)</f>
        <v/>
      </c>
      <c r="G42" t="str">
        <f>IF(DB!F36="","",DB!F36)</f>
        <v/>
      </c>
      <c r="H42" t="str">
        <f>IF(DB!G36="","",DB!G36)</f>
        <v/>
      </c>
      <c r="I42" t="str">
        <f>IF(DB!H36="","",DB!H36)</f>
        <v/>
      </c>
      <c r="K42" t="str">
        <f>IF(DB!W36="","",DB!W36)</f>
        <v/>
      </c>
      <c r="L42" t="str">
        <f>IF(DB!J36="Nein","Ja",IF(DB!J36="","","Nein"))</f>
        <v/>
      </c>
      <c r="M42" s="74" t="str">
        <f t="shared" si="0"/>
        <v/>
      </c>
      <c r="N42" s="75" t="str">
        <f>IF(M42="","",M42/'1. Kostenerfassung'!$E$37)</f>
        <v/>
      </c>
      <c r="O42" s="70" t="str">
        <f>IF(AND(H42="Ja",I42="Ja",L42="Nein",K42="Ja"),IFERROR(DB!V36/SUMIFS(DB!$V$8:$V$307,DB!$W$8:$W$307,"Ja",DB!$H$8:$H$307,"Ja",DB!$G$8:$G$307,"Ja",DB!$W$8:$W$307,"Ja"),""),"")</f>
        <v/>
      </c>
      <c r="P42" s="79">
        <v>0</v>
      </c>
      <c r="Q42" s="79">
        <v>0</v>
      </c>
      <c r="R42" s="77" t="str">
        <f>IF(L42="Ja",0,IFERROR(IF($O42="","",$O42*('1. Kostenerfassung'!$E$10-'1. Kostenerfassung'!$E$11)),""))</f>
        <v/>
      </c>
      <c r="S42" s="79">
        <v>0</v>
      </c>
      <c r="T42" s="77" t="str">
        <f>IF(L42="Ja",0,IFERROR(IF($O42="","",$O42*('1. Kostenerfassung'!$E$17-'1. Kostenerfassung'!$E$18)),""))</f>
        <v/>
      </c>
      <c r="U42" s="79">
        <v>0</v>
      </c>
      <c r="V42" s="77" t="str">
        <f>IF(L42="Ja",0,IFERROR(IF($O42="","",$O42*('1. Kostenerfassung'!$E$24-'1. Kostenerfassung'!$E$25)),""))</f>
        <v/>
      </c>
      <c r="W42" s="79">
        <v>0</v>
      </c>
      <c r="X42" s="79">
        <v>0</v>
      </c>
      <c r="Y42" s="77" t="str">
        <f>IF(L42="Ja",0,IFERROR(IF($O42="","",$O42*('1. Kostenerfassung'!$E$32-'1. Kostenerfassung'!$E$34)),""))</f>
        <v/>
      </c>
      <c r="Z42" s="77" t="str">
        <f t="shared" si="2"/>
        <v/>
      </c>
      <c r="AB42" s="64" t="str">
        <f t="shared" si="1"/>
        <v/>
      </c>
    </row>
    <row r="43" spans="2:28" x14ac:dyDescent="0.3">
      <c r="B43" t="str">
        <f>IF(DB!B37="","",DB!B37)</f>
        <v/>
      </c>
      <c r="C43" s="169" t="str">
        <f>IF(DB!C37="","",DB!C37)</f>
        <v/>
      </c>
      <c r="D43" s="169"/>
      <c r="E43" t="str">
        <f>IF(DB!D37="","",DB!D37)</f>
        <v/>
      </c>
      <c r="F43" t="str">
        <f>IF(DB!E37="","",DB!E37)</f>
        <v/>
      </c>
      <c r="G43" t="str">
        <f>IF(DB!F37="","",DB!F37)</f>
        <v/>
      </c>
      <c r="H43" t="str">
        <f>IF(DB!G37="","",DB!G37)</f>
        <v/>
      </c>
      <c r="I43" t="str">
        <f>IF(DB!H37="","",DB!H37)</f>
        <v/>
      </c>
      <c r="K43" t="str">
        <f>IF(DB!W37="","",DB!W37)</f>
        <v/>
      </c>
      <c r="L43" t="str">
        <f>IF(DB!J37="Nein","Ja",IF(DB!J37="","","Nein"))</f>
        <v/>
      </c>
      <c r="M43" s="74" t="str">
        <f t="shared" si="0"/>
        <v/>
      </c>
      <c r="N43" s="75" t="str">
        <f>IF(M43="","",M43/'1. Kostenerfassung'!$E$37)</f>
        <v/>
      </c>
      <c r="O43" s="70" t="str">
        <f>IF(AND(H43="Ja",I43="Ja",L43="Nein",K43="Ja"),IFERROR(DB!V37/SUMIFS(DB!$V$8:$V$307,DB!$W$8:$W$307,"Ja",DB!$H$8:$H$307,"Ja",DB!$G$8:$G$307,"Ja",DB!$W$8:$W$307,"Ja"),""),"")</f>
        <v/>
      </c>
      <c r="P43" s="79">
        <v>0</v>
      </c>
      <c r="Q43" s="79">
        <v>0</v>
      </c>
      <c r="R43" s="77" t="str">
        <f>IF(L43="Ja",0,IFERROR(IF($O43="","",$O43*('1. Kostenerfassung'!$E$10-'1. Kostenerfassung'!$E$11)),""))</f>
        <v/>
      </c>
      <c r="S43" s="79">
        <v>0</v>
      </c>
      <c r="T43" s="77" t="str">
        <f>IF(L43="Ja",0,IFERROR(IF($O43="","",$O43*('1. Kostenerfassung'!$E$17-'1. Kostenerfassung'!$E$18)),""))</f>
        <v/>
      </c>
      <c r="U43" s="79">
        <v>0</v>
      </c>
      <c r="V43" s="77" t="str">
        <f>IF(L43="Ja",0,IFERROR(IF($O43="","",$O43*('1. Kostenerfassung'!$E$24-'1. Kostenerfassung'!$E$25)),""))</f>
        <v/>
      </c>
      <c r="W43" s="79">
        <v>0</v>
      </c>
      <c r="X43" s="79">
        <v>0</v>
      </c>
      <c r="Y43" s="77" t="str">
        <f>IF(L43="Ja",0,IFERROR(IF($O43="","",$O43*('1. Kostenerfassung'!$E$32-'1. Kostenerfassung'!$E$34)),""))</f>
        <v/>
      </c>
      <c r="Z43" s="77" t="str">
        <f t="shared" si="2"/>
        <v/>
      </c>
      <c r="AB43" s="64" t="str">
        <f t="shared" si="1"/>
        <v/>
      </c>
    </row>
    <row r="44" spans="2:28" x14ac:dyDescent="0.3">
      <c r="B44" t="str">
        <f>IF(DB!B38="","",DB!B38)</f>
        <v/>
      </c>
      <c r="C44" s="169" t="str">
        <f>IF(DB!C38="","",DB!C38)</f>
        <v/>
      </c>
      <c r="D44" s="169"/>
      <c r="E44" t="str">
        <f>IF(DB!D38="","",DB!D38)</f>
        <v/>
      </c>
      <c r="F44" t="str">
        <f>IF(DB!E38="","",DB!E38)</f>
        <v/>
      </c>
      <c r="G44" t="str">
        <f>IF(DB!F38="","",DB!F38)</f>
        <v/>
      </c>
      <c r="H44" t="str">
        <f>IF(DB!G38="","",DB!G38)</f>
        <v/>
      </c>
      <c r="I44" t="str">
        <f>IF(DB!H38="","",DB!H38)</f>
        <v/>
      </c>
      <c r="K44" t="str">
        <f>IF(DB!W38="","",DB!W38)</f>
        <v/>
      </c>
      <c r="L44" t="str">
        <f>IF(DB!J38="Nein","Ja",IF(DB!J38="","","Nein"))</f>
        <v/>
      </c>
      <c r="M44" s="74" t="str">
        <f t="shared" si="0"/>
        <v/>
      </c>
      <c r="N44" s="75" t="str">
        <f>IF(M44="","",M44/'1. Kostenerfassung'!$E$37)</f>
        <v/>
      </c>
      <c r="O44" s="70" t="str">
        <f>IF(AND(H44="Ja",I44="Ja",L44="Nein",K44="Ja"),IFERROR(DB!V38/SUMIFS(DB!$V$8:$V$307,DB!$W$8:$W$307,"Ja",DB!$H$8:$H$307,"Ja",DB!$G$8:$G$307,"Ja",DB!$W$8:$W$307,"Ja"),""),"")</f>
        <v/>
      </c>
      <c r="P44" s="79">
        <v>0</v>
      </c>
      <c r="Q44" s="79">
        <v>0</v>
      </c>
      <c r="R44" s="77" t="str">
        <f>IF(L44="Ja",0,IFERROR(IF($O44="","",$O44*('1. Kostenerfassung'!$E$10-'1. Kostenerfassung'!$E$11)),""))</f>
        <v/>
      </c>
      <c r="S44" s="79">
        <v>0</v>
      </c>
      <c r="T44" s="77" t="str">
        <f>IF(L44="Ja",0,IFERROR(IF($O44="","",$O44*('1. Kostenerfassung'!$E$17-'1. Kostenerfassung'!$E$18)),""))</f>
        <v/>
      </c>
      <c r="U44" s="79">
        <v>0</v>
      </c>
      <c r="V44" s="77" t="str">
        <f>IF(L44="Ja",0,IFERROR(IF($O44="","",$O44*('1. Kostenerfassung'!$E$24-'1. Kostenerfassung'!$E$25)),""))</f>
        <v/>
      </c>
      <c r="W44" s="79">
        <v>0</v>
      </c>
      <c r="X44" s="79">
        <v>0</v>
      </c>
      <c r="Y44" s="77" t="str">
        <f>IF(L44="Ja",0,IFERROR(IF($O44="","",$O44*('1. Kostenerfassung'!$E$32-'1. Kostenerfassung'!$E$34)),""))</f>
        <v/>
      </c>
      <c r="Z44" s="77" t="str">
        <f t="shared" si="2"/>
        <v/>
      </c>
      <c r="AB44" s="64" t="str">
        <f t="shared" si="1"/>
        <v/>
      </c>
    </row>
    <row r="45" spans="2:28" x14ac:dyDescent="0.3">
      <c r="B45" t="str">
        <f>IF(DB!B39="","",DB!B39)</f>
        <v/>
      </c>
      <c r="C45" s="169" t="str">
        <f>IF(DB!C39="","",DB!C39)</f>
        <v/>
      </c>
      <c r="D45" s="169"/>
      <c r="E45" t="str">
        <f>IF(DB!D39="","",DB!D39)</f>
        <v/>
      </c>
      <c r="F45" t="str">
        <f>IF(DB!E39="","",DB!E39)</f>
        <v/>
      </c>
      <c r="G45" t="str">
        <f>IF(DB!F39="","",DB!F39)</f>
        <v/>
      </c>
      <c r="H45" t="str">
        <f>IF(DB!G39="","",DB!G39)</f>
        <v/>
      </c>
      <c r="I45" t="str">
        <f>IF(DB!H39="","",DB!H39)</f>
        <v/>
      </c>
      <c r="K45" t="str">
        <f>IF(DB!W39="","",DB!W39)</f>
        <v/>
      </c>
      <c r="L45" t="str">
        <f>IF(DB!J39="Nein","Ja",IF(DB!J39="","","Nein"))</f>
        <v/>
      </c>
      <c r="M45" s="74" t="str">
        <f t="shared" si="0"/>
        <v/>
      </c>
      <c r="N45" s="75" t="str">
        <f>IF(M45="","",M45/'1. Kostenerfassung'!$E$37)</f>
        <v/>
      </c>
      <c r="O45" s="70" t="str">
        <f>IF(AND(H45="Ja",I45="Ja",L45="Nein",K45="Ja"),IFERROR(DB!V39/SUMIFS(DB!$V$8:$V$307,DB!$W$8:$W$307,"Ja",DB!$H$8:$H$307,"Ja",DB!$G$8:$G$307,"Ja",DB!$W$8:$W$307,"Ja"),""),"")</f>
        <v/>
      </c>
      <c r="P45" s="79">
        <v>0</v>
      </c>
      <c r="Q45" s="79">
        <v>0</v>
      </c>
      <c r="R45" s="77" t="str">
        <f>IF(L45="Ja",0,IFERROR(IF($O45="","",$O45*('1. Kostenerfassung'!$E$10-'1. Kostenerfassung'!$E$11)),""))</f>
        <v/>
      </c>
      <c r="S45" s="79">
        <v>0</v>
      </c>
      <c r="T45" s="77" t="str">
        <f>IF(L45="Ja",0,IFERROR(IF($O45="","",$O45*('1. Kostenerfassung'!$E$17-'1. Kostenerfassung'!$E$18)),""))</f>
        <v/>
      </c>
      <c r="U45" s="79">
        <v>0</v>
      </c>
      <c r="V45" s="77" t="str">
        <f>IF(L45="Ja",0,IFERROR(IF($O45="","",$O45*('1. Kostenerfassung'!$E$24-'1. Kostenerfassung'!$E$25)),""))</f>
        <v/>
      </c>
      <c r="W45" s="79">
        <v>0</v>
      </c>
      <c r="X45" s="79">
        <v>0</v>
      </c>
      <c r="Y45" s="77" t="str">
        <f>IF(L45="Ja",0,IFERROR(IF($O45="","",$O45*('1. Kostenerfassung'!$E$32-'1. Kostenerfassung'!$E$34)),""))</f>
        <v/>
      </c>
      <c r="Z45" s="77" t="str">
        <f t="shared" si="2"/>
        <v/>
      </c>
      <c r="AB45" s="64" t="str">
        <f t="shared" si="1"/>
        <v/>
      </c>
    </row>
    <row r="46" spans="2:28" x14ac:dyDescent="0.3">
      <c r="B46" t="str">
        <f>IF(DB!B40="","",DB!B40)</f>
        <v/>
      </c>
      <c r="C46" s="169" t="str">
        <f>IF(DB!C40="","",DB!C40)</f>
        <v/>
      </c>
      <c r="D46" s="169"/>
      <c r="E46" t="str">
        <f>IF(DB!D40="","",DB!D40)</f>
        <v/>
      </c>
      <c r="F46" t="str">
        <f>IF(DB!E40="","",DB!E40)</f>
        <v/>
      </c>
      <c r="G46" t="str">
        <f>IF(DB!F40="","",DB!F40)</f>
        <v/>
      </c>
      <c r="H46" t="str">
        <f>IF(DB!G40="","",DB!G40)</f>
        <v/>
      </c>
      <c r="I46" t="str">
        <f>IF(DB!H40="","",DB!H40)</f>
        <v/>
      </c>
      <c r="K46" t="str">
        <f>IF(DB!W40="","",DB!W40)</f>
        <v/>
      </c>
      <c r="L46" t="str">
        <f>IF(DB!J40="Nein","Ja",IF(DB!J40="","","Nein"))</f>
        <v/>
      </c>
      <c r="M46" s="74" t="str">
        <f t="shared" si="0"/>
        <v/>
      </c>
      <c r="N46" s="75" t="str">
        <f>IF(M46="","",M46/'1. Kostenerfassung'!$E$37)</f>
        <v/>
      </c>
      <c r="O46" s="70" t="str">
        <f>IF(AND(H46="Ja",I46="Ja",L46="Nein",K46="Ja"),IFERROR(DB!V40/SUMIFS(DB!$V$8:$V$307,DB!$W$8:$W$307,"Ja",DB!$H$8:$H$307,"Ja",DB!$G$8:$G$307,"Ja",DB!$W$8:$W$307,"Ja"),""),"")</f>
        <v/>
      </c>
      <c r="P46" s="79">
        <v>0</v>
      </c>
      <c r="Q46" s="79">
        <v>0</v>
      </c>
      <c r="R46" s="77" t="str">
        <f>IF(L46="Ja",0,IFERROR(IF($O46="","",$O46*('1. Kostenerfassung'!$E$10-'1. Kostenerfassung'!$E$11)),""))</f>
        <v/>
      </c>
      <c r="S46" s="79">
        <v>0</v>
      </c>
      <c r="T46" s="77" t="str">
        <f>IF(L46="Ja",0,IFERROR(IF($O46="","",$O46*('1. Kostenerfassung'!$E$17-'1. Kostenerfassung'!$E$18)),""))</f>
        <v/>
      </c>
      <c r="U46" s="79">
        <v>0</v>
      </c>
      <c r="V46" s="77" t="str">
        <f>IF(L46="Ja",0,IFERROR(IF($O46="","",$O46*('1. Kostenerfassung'!$E$24-'1. Kostenerfassung'!$E$25)),""))</f>
        <v/>
      </c>
      <c r="W46" s="79">
        <v>0</v>
      </c>
      <c r="X46" s="79">
        <v>0</v>
      </c>
      <c r="Y46" s="77" t="str">
        <f>IF(L46="Ja",0,IFERROR(IF($O46="","",$O46*('1. Kostenerfassung'!$E$32-'1. Kostenerfassung'!$E$34)),""))</f>
        <v/>
      </c>
      <c r="Z46" s="77" t="str">
        <f t="shared" si="2"/>
        <v/>
      </c>
      <c r="AB46" s="64" t="str">
        <f t="shared" si="1"/>
        <v/>
      </c>
    </row>
    <row r="47" spans="2:28" x14ac:dyDescent="0.3">
      <c r="B47" t="str">
        <f>IF(DB!B41="","",DB!B41)</f>
        <v/>
      </c>
      <c r="C47" s="169" t="str">
        <f>IF(DB!C41="","",DB!C41)</f>
        <v/>
      </c>
      <c r="D47" s="169"/>
      <c r="E47" t="str">
        <f>IF(DB!D41="","",DB!D41)</f>
        <v/>
      </c>
      <c r="F47" t="str">
        <f>IF(DB!E41="","",DB!E41)</f>
        <v/>
      </c>
      <c r="G47" t="str">
        <f>IF(DB!F41="","",DB!F41)</f>
        <v/>
      </c>
      <c r="H47" t="str">
        <f>IF(DB!G41="","",DB!G41)</f>
        <v/>
      </c>
      <c r="I47" t="str">
        <f>IF(DB!H41="","",DB!H41)</f>
        <v/>
      </c>
      <c r="K47" t="str">
        <f>IF(DB!W41="","",DB!W41)</f>
        <v/>
      </c>
      <c r="L47" t="str">
        <f>IF(DB!J41="Nein","Ja",IF(DB!J41="","","Nein"))</f>
        <v/>
      </c>
      <c r="M47" s="74" t="str">
        <f t="shared" si="0"/>
        <v/>
      </c>
      <c r="N47" s="75" t="str">
        <f>IF(M47="","",M47/'1. Kostenerfassung'!$E$37)</f>
        <v/>
      </c>
      <c r="O47" s="70" t="str">
        <f>IF(AND(H47="Ja",I47="Ja",L47="Nein",K47="Ja"),IFERROR(DB!V41/SUMIFS(DB!$V$8:$V$307,DB!$W$8:$W$307,"Ja",DB!$H$8:$H$307,"Ja",DB!$G$8:$G$307,"Ja",DB!$W$8:$W$307,"Ja"),""),"")</f>
        <v/>
      </c>
      <c r="P47" s="79">
        <v>0</v>
      </c>
      <c r="Q47" s="79">
        <v>0</v>
      </c>
      <c r="R47" s="77" t="str">
        <f>IF(L47="Ja",0,IFERROR(IF($O47="","",$O47*('1. Kostenerfassung'!$E$10-'1. Kostenerfassung'!$E$11)),""))</f>
        <v/>
      </c>
      <c r="S47" s="79">
        <v>0</v>
      </c>
      <c r="T47" s="77" t="str">
        <f>IF(L47="Ja",0,IFERROR(IF($O47="","",$O47*('1. Kostenerfassung'!$E$17-'1. Kostenerfassung'!$E$18)),""))</f>
        <v/>
      </c>
      <c r="U47" s="79">
        <v>0</v>
      </c>
      <c r="V47" s="77" t="str">
        <f>IF(L47="Ja",0,IFERROR(IF($O47="","",$O47*('1. Kostenerfassung'!$E$24-'1. Kostenerfassung'!$E$25)),""))</f>
        <v/>
      </c>
      <c r="W47" s="79">
        <v>0</v>
      </c>
      <c r="X47" s="79">
        <v>0</v>
      </c>
      <c r="Y47" s="77" t="str">
        <f>IF(L47="Ja",0,IFERROR(IF($O47="","",$O47*('1. Kostenerfassung'!$E$32-'1. Kostenerfassung'!$E$34)),""))</f>
        <v/>
      </c>
      <c r="Z47" s="77" t="str">
        <f t="shared" si="2"/>
        <v/>
      </c>
      <c r="AB47" s="64" t="str">
        <f t="shared" si="1"/>
        <v/>
      </c>
    </row>
    <row r="48" spans="2:28" x14ac:dyDescent="0.3">
      <c r="B48" t="str">
        <f>IF(DB!B42="","",DB!B42)</f>
        <v/>
      </c>
      <c r="C48" s="169" t="str">
        <f>IF(DB!C42="","",DB!C42)</f>
        <v/>
      </c>
      <c r="D48" s="169"/>
      <c r="E48" t="str">
        <f>IF(DB!D42="","",DB!D42)</f>
        <v/>
      </c>
      <c r="F48" t="str">
        <f>IF(DB!E42="","",DB!E42)</f>
        <v/>
      </c>
      <c r="G48" t="str">
        <f>IF(DB!F42="","",DB!F42)</f>
        <v/>
      </c>
      <c r="H48" t="str">
        <f>IF(DB!G42="","",DB!G42)</f>
        <v/>
      </c>
      <c r="I48" t="str">
        <f>IF(DB!H42="","",DB!H42)</f>
        <v/>
      </c>
      <c r="K48" t="str">
        <f>IF(DB!W42="","",DB!W42)</f>
        <v/>
      </c>
      <c r="L48" t="str">
        <f>IF(DB!J42="Nein","Ja",IF(DB!J42="","","Nein"))</f>
        <v/>
      </c>
      <c r="M48" s="74" t="str">
        <f t="shared" si="0"/>
        <v/>
      </c>
      <c r="N48" s="75" t="str">
        <f>IF(M48="","",M48/'1. Kostenerfassung'!$E$37)</f>
        <v/>
      </c>
      <c r="O48" s="70" t="str">
        <f>IF(AND(H48="Ja",I48="Ja",L48="Nein",K48="Ja"),IFERROR(DB!V42/SUMIFS(DB!$V$8:$V$307,DB!$W$8:$W$307,"Ja",DB!$H$8:$H$307,"Ja",DB!$G$8:$G$307,"Ja",DB!$W$8:$W$307,"Ja"),""),"")</f>
        <v/>
      </c>
      <c r="P48" s="79">
        <v>0</v>
      </c>
      <c r="Q48" s="79">
        <v>0</v>
      </c>
      <c r="R48" s="77" t="str">
        <f>IF(L48="Ja",0,IFERROR(IF($O48="","",$O48*('1. Kostenerfassung'!$E$10-'1. Kostenerfassung'!$E$11)),""))</f>
        <v/>
      </c>
      <c r="S48" s="79">
        <v>0</v>
      </c>
      <c r="T48" s="77" t="str">
        <f>IF(L48="Ja",0,IFERROR(IF($O48="","",$O48*('1. Kostenerfassung'!$E$17-'1. Kostenerfassung'!$E$18)),""))</f>
        <v/>
      </c>
      <c r="U48" s="79">
        <v>0</v>
      </c>
      <c r="V48" s="77" t="str">
        <f>IF(L48="Ja",0,IFERROR(IF($O48="","",$O48*('1. Kostenerfassung'!$E$24-'1. Kostenerfassung'!$E$25)),""))</f>
        <v/>
      </c>
      <c r="W48" s="79">
        <v>0</v>
      </c>
      <c r="X48" s="79">
        <v>0</v>
      </c>
      <c r="Y48" s="77" t="str">
        <f>IF(L48="Ja",0,IFERROR(IF($O48="","",$O48*('1. Kostenerfassung'!$E$32-'1. Kostenerfassung'!$E$34)),""))</f>
        <v/>
      </c>
      <c r="Z48" s="77" t="str">
        <f t="shared" si="2"/>
        <v/>
      </c>
      <c r="AB48" s="64" t="str">
        <f t="shared" si="1"/>
        <v/>
      </c>
    </row>
    <row r="49" spans="2:28" x14ac:dyDescent="0.3">
      <c r="B49" t="str">
        <f>IF(DB!B43="","",DB!B43)</f>
        <v/>
      </c>
      <c r="C49" s="169" t="str">
        <f>IF(DB!C43="","",DB!C43)</f>
        <v/>
      </c>
      <c r="D49" s="169"/>
      <c r="E49" t="str">
        <f>IF(DB!D43="","",DB!D43)</f>
        <v/>
      </c>
      <c r="F49" t="str">
        <f>IF(DB!E43="","",DB!E43)</f>
        <v/>
      </c>
      <c r="G49" t="str">
        <f>IF(DB!F43="","",DB!F43)</f>
        <v/>
      </c>
      <c r="H49" t="str">
        <f>IF(DB!G43="","",DB!G43)</f>
        <v/>
      </c>
      <c r="I49" t="str">
        <f>IF(DB!H43="","",DB!H43)</f>
        <v/>
      </c>
      <c r="K49" t="str">
        <f>IF(DB!W43="","",DB!W43)</f>
        <v/>
      </c>
      <c r="L49" t="str">
        <f>IF(DB!J43="Nein","Ja",IF(DB!J43="","","Nein"))</f>
        <v/>
      </c>
      <c r="M49" s="74" t="str">
        <f t="shared" si="0"/>
        <v/>
      </c>
      <c r="N49" s="75" t="str">
        <f>IF(M49="","",M49/'1. Kostenerfassung'!$E$37)</f>
        <v/>
      </c>
      <c r="O49" s="70" t="str">
        <f>IF(AND(H49="Ja",I49="Ja",L49="Nein",K49="Ja"),IFERROR(DB!V43/SUMIFS(DB!$V$8:$V$307,DB!$W$8:$W$307,"Ja",DB!$H$8:$H$307,"Ja",DB!$G$8:$G$307,"Ja",DB!$W$8:$W$307,"Ja"),""),"")</f>
        <v/>
      </c>
      <c r="P49" s="79">
        <v>0</v>
      </c>
      <c r="Q49" s="79">
        <v>0</v>
      </c>
      <c r="R49" s="77" t="str">
        <f>IF(L49="Ja",0,IFERROR(IF($O49="","",$O49*('1. Kostenerfassung'!$E$10-'1. Kostenerfassung'!$E$11)),""))</f>
        <v/>
      </c>
      <c r="S49" s="79">
        <v>0</v>
      </c>
      <c r="T49" s="77" t="str">
        <f>IF(L49="Ja",0,IFERROR(IF($O49="","",$O49*('1. Kostenerfassung'!$E$17-'1. Kostenerfassung'!$E$18)),""))</f>
        <v/>
      </c>
      <c r="U49" s="79">
        <v>0</v>
      </c>
      <c r="V49" s="77" t="str">
        <f>IF(L49="Ja",0,IFERROR(IF($O49="","",$O49*('1. Kostenerfassung'!$E$24-'1. Kostenerfassung'!$E$25)),""))</f>
        <v/>
      </c>
      <c r="W49" s="79">
        <v>0</v>
      </c>
      <c r="X49" s="79">
        <v>0</v>
      </c>
      <c r="Y49" s="77" t="str">
        <f>IF(L49="Ja",0,IFERROR(IF($O49="","",$O49*('1. Kostenerfassung'!$E$32-'1. Kostenerfassung'!$E$34)),""))</f>
        <v/>
      </c>
      <c r="Z49" s="77" t="str">
        <f t="shared" si="2"/>
        <v/>
      </c>
      <c r="AB49" s="64" t="str">
        <f t="shared" si="1"/>
        <v/>
      </c>
    </row>
    <row r="50" spans="2:28" x14ac:dyDescent="0.3">
      <c r="B50" t="str">
        <f>IF(DB!B44="","",DB!B44)</f>
        <v/>
      </c>
      <c r="C50" s="169" t="str">
        <f>IF(DB!C44="","",DB!C44)</f>
        <v/>
      </c>
      <c r="D50" s="169"/>
      <c r="E50" t="str">
        <f>IF(DB!D44="","",DB!D44)</f>
        <v/>
      </c>
      <c r="F50" t="str">
        <f>IF(DB!E44="","",DB!E44)</f>
        <v/>
      </c>
      <c r="G50" t="str">
        <f>IF(DB!F44="","",DB!F44)</f>
        <v/>
      </c>
      <c r="H50" t="str">
        <f>IF(DB!G44="","",DB!G44)</f>
        <v/>
      </c>
      <c r="I50" t="str">
        <f>IF(DB!H44="","",DB!H44)</f>
        <v/>
      </c>
      <c r="K50" t="str">
        <f>IF(DB!W44="","",DB!W44)</f>
        <v/>
      </c>
      <c r="L50" t="str">
        <f>IF(DB!J44="Nein","Ja",IF(DB!J44="","","Nein"))</f>
        <v/>
      </c>
      <c r="M50" s="74" t="str">
        <f t="shared" si="0"/>
        <v/>
      </c>
      <c r="N50" s="75" t="str">
        <f>IF(M50="","",M50/'1. Kostenerfassung'!$E$37)</f>
        <v/>
      </c>
      <c r="O50" s="70" t="str">
        <f>IF(AND(H50="Ja",I50="Ja",L50="Nein",K50="Ja"),IFERROR(DB!V44/SUMIFS(DB!$V$8:$V$307,DB!$W$8:$W$307,"Ja",DB!$H$8:$H$307,"Ja",DB!$G$8:$G$307,"Ja",DB!$W$8:$W$307,"Ja"),""),"")</f>
        <v/>
      </c>
      <c r="P50" s="79">
        <v>0</v>
      </c>
      <c r="Q50" s="79">
        <v>0</v>
      </c>
      <c r="R50" s="77" t="str">
        <f>IF(L50="Ja",0,IFERROR(IF($O50="","",$O50*('1. Kostenerfassung'!$E$10-'1. Kostenerfassung'!$E$11)),""))</f>
        <v/>
      </c>
      <c r="S50" s="79">
        <v>0</v>
      </c>
      <c r="T50" s="77" t="str">
        <f>IF(L50="Ja",0,IFERROR(IF($O50="","",$O50*('1. Kostenerfassung'!$E$17-'1. Kostenerfassung'!$E$18)),""))</f>
        <v/>
      </c>
      <c r="U50" s="79">
        <v>0</v>
      </c>
      <c r="V50" s="77" t="str">
        <f>IF(L50="Ja",0,IFERROR(IF($O50="","",$O50*('1. Kostenerfassung'!$E$24-'1. Kostenerfassung'!$E$25)),""))</f>
        <v/>
      </c>
      <c r="W50" s="79">
        <v>0</v>
      </c>
      <c r="X50" s="79">
        <v>0</v>
      </c>
      <c r="Y50" s="77" t="str">
        <f>IF(L50="Ja",0,IFERROR(IF($O50="","",$O50*('1. Kostenerfassung'!$E$32-'1. Kostenerfassung'!$E$34)),""))</f>
        <v/>
      </c>
      <c r="Z50" s="77" t="str">
        <f t="shared" si="2"/>
        <v/>
      </c>
      <c r="AB50" s="64" t="str">
        <f t="shared" si="1"/>
        <v/>
      </c>
    </row>
    <row r="51" spans="2:28" x14ac:dyDescent="0.3">
      <c r="B51" t="str">
        <f>IF(DB!B45="","",DB!B45)</f>
        <v/>
      </c>
      <c r="C51" s="169" t="str">
        <f>IF(DB!C45="","",DB!C45)</f>
        <v/>
      </c>
      <c r="D51" s="169"/>
      <c r="E51" t="str">
        <f>IF(DB!D45="","",DB!D45)</f>
        <v/>
      </c>
      <c r="F51" t="str">
        <f>IF(DB!E45="","",DB!E45)</f>
        <v/>
      </c>
      <c r="G51" t="str">
        <f>IF(DB!F45="","",DB!F45)</f>
        <v/>
      </c>
      <c r="H51" t="str">
        <f>IF(DB!G45="","",DB!G45)</f>
        <v/>
      </c>
      <c r="I51" t="str">
        <f>IF(DB!H45="","",DB!H45)</f>
        <v/>
      </c>
      <c r="K51" t="str">
        <f>IF(DB!W45="","",DB!W45)</f>
        <v/>
      </c>
      <c r="L51" t="str">
        <f>IF(DB!J45="Nein","Ja",IF(DB!J45="","","Nein"))</f>
        <v/>
      </c>
      <c r="M51" s="74" t="str">
        <f t="shared" si="0"/>
        <v/>
      </c>
      <c r="N51" s="75" t="str">
        <f>IF(M51="","",M51/'1. Kostenerfassung'!$E$37)</f>
        <v/>
      </c>
      <c r="O51" s="70" t="str">
        <f>IF(AND(H51="Ja",I51="Ja",L51="Nein",K51="Ja"),IFERROR(DB!V45/SUMIFS(DB!$V$8:$V$307,DB!$W$8:$W$307,"Ja",DB!$H$8:$H$307,"Ja",DB!$G$8:$G$307,"Ja",DB!$W$8:$W$307,"Ja"),""),"")</f>
        <v/>
      </c>
      <c r="P51" s="79">
        <v>0</v>
      </c>
      <c r="Q51" s="79">
        <v>0</v>
      </c>
      <c r="R51" s="77" t="str">
        <f>IF(L51="Ja",0,IFERROR(IF($O51="","",$O51*('1. Kostenerfassung'!$E$10-'1. Kostenerfassung'!$E$11)),""))</f>
        <v/>
      </c>
      <c r="S51" s="79">
        <v>0</v>
      </c>
      <c r="T51" s="77" t="str">
        <f>IF(L51="Ja",0,IFERROR(IF($O51="","",$O51*('1. Kostenerfassung'!$E$17-'1. Kostenerfassung'!$E$18)),""))</f>
        <v/>
      </c>
      <c r="U51" s="79">
        <v>0</v>
      </c>
      <c r="V51" s="77" t="str">
        <f>IF(L51="Ja",0,IFERROR(IF($O51="","",$O51*('1. Kostenerfassung'!$E$24-'1. Kostenerfassung'!$E$25)),""))</f>
        <v/>
      </c>
      <c r="W51" s="79">
        <v>0</v>
      </c>
      <c r="X51" s="79">
        <v>0</v>
      </c>
      <c r="Y51" s="77" t="str">
        <f>IF(L51="Ja",0,IFERROR(IF($O51="","",$O51*('1. Kostenerfassung'!$E$32-'1. Kostenerfassung'!$E$34)),""))</f>
        <v/>
      </c>
      <c r="Z51" s="77" t="str">
        <f t="shared" si="2"/>
        <v/>
      </c>
      <c r="AB51" s="64" t="str">
        <f t="shared" si="1"/>
        <v/>
      </c>
    </row>
    <row r="52" spans="2:28" x14ac:dyDescent="0.3">
      <c r="B52" t="str">
        <f>IF(DB!B46="","",DB!B46)</f>
        <v/>
      </c>
      <c r="C52" s="169" t="str">
        <f>IF(DB!C46="","",DB!C46)</f>
        <v/>
      </c>
      <c r="D52" s="169"/>
      <c r="E52" t="str">
        <f>IF(DB!D46="","",DB!D46)</f>
        <v/>
      </c>
      <c r="F52" t="str">
        <f>IF(DB!E46="","",DB!E46)</f>
        <v/>
      </c>
      <c r="G52" t="str">
        <f>IF(DB!F46="","",DB!F46)</f>
        <v/>
      </c>
      <c r="H52" t="str">
        <f>IF(DB!G46="","",DB!G46)</f>
        <v/>
      </c>
      <c r="I52" t="str">
        <f>IF(DB!H46="","",DB!H46)</f>
        <v/>
      </c>
      <c r="K52" t="str">
        <f>IF(DB!W46="","",DB!W46)</f>
        <v/>
      </c>
      <c r="L52" t="str">
        <f>IF(DB!J46="Nein","Ja",IF(DB!J46="","","Nein"))</f>
        <v/>
      </c>
      <c r="M52" s="74" t="str">
        <f t="shared" si="0"/>
        <v/>
      </c>
      <c r="N52" s="75" t="str">
        <f>IF(M52="","",M52/'1. Kostenerfassung'!$E$37)</f>
        <v/>
      </c>
      <c r="O52" s="70" t="str">
        <f>IF(AND(H52="Ja",I52="Ja",L52="Nein",K52="Ja"),IFERROR(DB!V46/SUMIFS(DB!$V$8:$V$307,DB!$W$8:$W$307,"Ja",DB!$H$8:$H$307,"Ja",DB!$G$8:$G$307,"Ja",DB!$W$8:$W$307,"Ja"),""),"")</f>
        <v/>
      </c>
      <c r="P52" s="79">
        <v>0</v>
      </c>
      <c r="Q52" s="79">
        <v>0</v>
      </c>
      <c r="R52" s="77" t="str">
        <f>IF(L52="Ja",0,IFERROR(IF($O52="","",$O52*('1. Kostenerfassung'!$E$10-'1. Kostenerfassung'!$E$11)),""))</f>
        <v/>
      </c>
      <c r="S52" s="79">
        <v>0</v>
      </c>
      <c r="T52" s="77" t="str">
        <f>IF(L52="Ja",0,IFERROR(IF($O52="","",$O52*('1. Kostenerfassung'!$E$17-'1. Kostenerfassung'!$E$18)),""))</f>
        <v/>
      </c>
      <c r="U52" s="79">
        <v>0</v>
      </c>
      <c r="V52" s="77" t="str">
        <f>IF(L52="Ja",0,IFERROR(IF($O52="","",$O52*('1. Kostenerfassung'!$E$24-'1. Kostenerfassung'!$E$25)),""))</f>
        <v/>
      </c>
      <c r="W52" s="79">
        <v>0</v>
      </c>
      <c r="X52" s="79">
        <v>0</v>
      </c>
      <c r="Y52" s="77" t="str">
        <f>IF(L52="Ja",0,IFERROR(IF($O52="","",$O52*('1. Kostenerfassung'!$E$32-'1. Kostenerfassung'!$E$34)),""))</f>
        <v/>
      </c>
      <c r="Z52" s="77" t="str">
        <f t="shared" si="2"/>
        <v/>
      </c>
      <c r="AB52" s="64" t="str">
        <f t="shared" si="1"/>
        <v/>
      </c>
    </row>
    <row r="53" spans="2:28" x14ac:dyDescent="0.3">
      <c r="B53" t="str">
        <f>IF(DB!B47="","",DB!B47)</f>
        <v/>
      </c>
      <c r="C53" s="169" t="str">
        <f>IF(DB!C47="","",DB!C47)</f>
        <v/>
      </c>
      <c r="D53" s="169"/>
      <c r="E53" t="str">
        <f>IF(DB!D47="","",DB!D47)</f>
        <v/>
      </c>
      <c r="F53" t="str">
        <f>IF(DB!E47="","",DB!E47)</f>
        <v/>
      </c>
      <c r="G53" t="str">
        <f>IF(DB!F47="","",DB!F47)</f>
        <v/>
      </c>
      <c r="H53" t="str">
        <f>IF(DB!G47="","",DB!G47)</f>
        <v/>
      </c>
      <c r="I53" t="str">
        <f>IF(DB!H47="","",DB!H47)</f>
        <v/>
      </c>
      <c r="K53" t="str">
        <f>IF(DB!W47="","",DB!W47)</f>
        <v/>
      </c>
      <c r="L53" t="str">
        <f>IF(DB!J47="Nein","Ja",IF(DB!J47="","","Nein"))</f>
        <v/>
      </c>
      <c r="M53" s="74" t="str">
        <f t="shared" si="0"/>
        <v/>
      </c>
      <c r="N53" s="75" t="str">
        <f>IF(M53="","",M53/'1. Kostenerfassung'!$E$37)</f>
        <v/>
      </c>
      <c r="O53" s="70" t="str">
        <f>IF(AND(H53="Ja",I53="Ja",L53="Nein",K53="Ja"),IFERROR(DB!V47/SUMIFS(DB!$V$8:$V$307,DB!$W$8:$W$307,"Ja",DB!$H$8:$H$307,"Ja",DB!$G$8:$G$307,"Ja",DB!$W$8:$W$307,"Ja"),""),"")</f>
        <v/>
      </c>
      <c r="P53" s="79">
        <v>0</v>
      </c>
      <c r="Q53" s="79">
        <v>0</v>
      </c>
      <c r="R53" s="77" t="str">
        <f>IF(L53="Ja",0,IFERROR(IF($O53="","",$O53*('1. Kostenerfassung'!$E$10-'1. Kostenerfassung'!$E$11)),""))</f>
        <v/>
      </c>
      <c r="S53" s="79">
        <v>0</v>
      </c>
      <c r="T53" s="77" t="str">
        <f>IF(L53="Ja",0,IFERROR(IF($O53="","",$O53*('1. Kostenerfassung'!$E$17-'1. Kostenerfassung'!$E$18)),""))</f>
        <v/>
      </c>
      <c r="U53" s="79">
        <v>0</v>
      </c>
      <c r="V53" s="77" t="str">
        <f>IF(L53="Ja",0,IFERROR(IF($O53="","",$O53*('1. Kostenerfassung'!$E$24-'1. Kostenerfassung'!$E$25)),""))</f>
        <v/>
      </c>
      <c r="W53" s="79">
        <v>0</v>
      </c>
      <c r="X53" s="79">
        <v>0</v>
      </c>
      <c r="Y53" s="77" t="str">
        <f>IF(L53="Ja",0,IFERROR(IF($O53="","",$O53*('1. Kostenerfassung'!$E$32-'1. Kostenerfassung'!$E$34)),""))</f>
        <v/>
      </c>
      <c r="Z53" s="77" t="str">
        <f t="shared" si="2"/>
        <v/>
      </c>
      <c r="AB53" s="64" t="str">
        <f t="shared" si="1"/>
        <v/>
      </c>
    </row>
    <row r="54" spans="2:28" x14ac:dyDescent="0.3">
      <c r="B54" t="str">
        <f>IF(DB!B48="","",DB!B48)</f>
        <v/>
      </c>
      <c r="C54" s="169" t="str">
        <f>IF(DB!C48="","",DB!C48)</f>
        <v/>
      </c>
      <c r="D54" s="169"/>
      <c r="E54" t="str">
        <f>IF(DB!D48="","",DB!D48)</f>
        <v/>
      </c>
      <c r="F54" t="str">
        <f>IF(DB!E48="","",DB!E48)</f>
        <v/>
      </c>
      <c r="G54" t="str">
        <f>IF(DB!F48="","",DB!F48)</f>
        <v/>
      </c>
      <c r="H54" t="str">
        <f>IF(DB!G48="","",DB!G48)</f>
        <v/>
      </c>
      <c r="I54" t="str">
        <f>IF(DB!H48="","",DB!H48)</f>
        <v/>
      </c>
      <c r="K54" t="str">
        <f>IF(DB!W48="","",DB!W48)</f>
        <v/>
      </c>
      <c r="L54" t="str">
        <f>IF(DB!J48="Nein","Ja",IF(DB!J48="","","Nein"))</f>
        <v/>
      </c>
      <c r="M54" s="74" t="str">
        <f t="shared" si="0"/>
        <v/>
      </c>
      <c r="N54" s="75" t="str">
        <f>IF(M54="","",M54/'1. Kostenerfassung'!$E$37)</f>
        <v/>
      </c>
      <c r="O54" s="70" t="str">
        <f>IF(AND(H54="Ja",I54="Ja",L54="Nein",K54="Ja"),IFERROR(DB!V48/SUMIFS(DB!$V$8:$V$307,DB!$W$8:$W$307,"Ja",DB!$H$8:$H$307,"Ja",DB!$G$8:$G$307,"Ja",DB!$W$8:$W$307,"Ja"),""),"")</f>
        <v/>
      </c>
      <c r="P54" s="79">
        <v>0</v>
      </c>
      <c r="Q54" s="79">
        <v>0</v>
      </c>
      <c r="R54" s="77" t="str">
        <f>IF(L54="Ja",0,IFERROR(IF($O54="","",$O54*('1. Kostenerfassung'!$E$10-'1. Kostenerfassung'!$E$11)),""))</f>
        <v/>
      </c>
      <c r="S54" s="79">
        <v>0</v>
      </c>
      <c r="T54" s="77" t="str">
        <f>IF(L54="Ja",0,IFERROR(IF($O54="","",$O54*('1. Kostenerfassung'!$E$17-'1. Kostenerfassung'!$E$18)),""))</f>
        <v/>
      </c>
      <c r="U54" s="79">
        <v>0</v>
      </c>
      <c r="V54" s="77" t="str">
        <f>IF(L54="Ja",0,IFERROR(IF($O54="","",$O54*('1. Kostenerfassung'!$E$24-'1. Kostenerfassung'!$E$25)),""))</f>
        <v/>
      </c>
      <c r="W54" s="79">
        <v>0</v>
      </c>
      <c r="X54" s="79">
        <v>0</v>
      </c>
      <c r="Y54" s="77" t="str">
        <f>IF(L54="Ja",0,IFERROR(IF($O54="","",$O54*('1. Kostenerfassung'!$E$32-'1. Kostenerfassung'!$E$34)),""))</f>
        <v/>
      </c>
      <c r="Z54" s="77" t="str">
        <f t="shared" si="2"/>
        <v/>
      </c>
      <c r="AB54" s="64" t="str">
        <f t="shared" si="1"/>
        <v/>
      </c>
    </row>
    <row r="55" spans="2:28" x14ac:dyDescent="0.3">
      <c r="B55" t="str">
        <f>IF(DB!B49="","",DB!B49)</f>
        <v/>
      </c>
      <c r="C55" s="169" t="str">
        <f>IF(DB!C49="","",DB!C49)</f>
        <v/>
      </c>
      <c r="D55" s="169"/>
      <c r="E55" t="str">
        <f>IF(DB!D49="","",DB!D49)</f>
        <v/>
      </c>
      <c r="F55" t="str">
        <f>IF(DB!E49="","",DB!E49)</f>
        <v/>
      </c>
      <c r="G55" t="str">
        <f>IF(DB!F49="","",DB!F49)</f>
        <v/>
      </c>
      <c r="H55" t="str">
        <f>IF(DB!G49="","",DB!G49)</f>
        <v/>
      </c>
      <c r="I55" t="str">
        <f>IF(DB!H49="","",DB!H49)</f>
        <v/>
      </c>
      <c r="K55" t="str">
        <f>IF(DB!W49="","",DB!W49)</f>
        <v/>
      </c>
      <c r="L55" t="str">
        <f>IF(DB!J49="Nein","Ja",IF(DB!J49="","","Nein"))</f>
        <v/>
      </c>
      <c r="M55" s="74" t="str">
        <f t="shared" si="0"/>
        <v/>
      </c>
      <c r="N55" s="75" t="str">
        <f>IF(M55="","",M55/'1. Kostenerfassung'!$E$37)</f>
        <v/>
      </c>
      <c r="O55" s="70" t="str">
        <f>IF(AND(H55="Ja",I55="Ja",L55="Nein",K55="Ja"),IFERROR(DB!V49/SUMIFS(DB!$V$8:$V$307,DB!$W$8:$W$307,"Ja",DB!$H$8:$H$307,"Ja",DB!$G$8:$G$307,"Ja",DB!$W$8:$W$307,"Ja"),""),"")</f>
        <v/>
      </c>
      <c r="P55" s="79">
        <v>0</v>
      </c>
      <c r="Q55" s="79">
        <v>0</v>
      </c>
      <c r="R55" s="77" t="str">
        <f>IF(L55="Ja",0,IFERROR(IF($O55="","",$O55*('1. Kostenerfassung'!$E$10-'1. Kostenerfassung'!$E$11)),""))</f>
        <v/>
      </c>
      <c r="S55" s="79">
        <v>0</v>
      </c>
      <c r="T55" s="77" t="str">
        <f>IF(L55="Ja",0,IFERROR(IF($O55="","",$O55*('1. Kostenerfassung'!$E$17-'1. Kostenerfassung'!$E$18)),""))</f>
        <v/>
      </c>
      <c r="U55" s="79">
        <v>0</v>
      </c>
      <c r="V55" s="77" t="str">
        <f>IF(L55="Ja",0,IFERROR(IF($O55="","",$O55*('1. Kostenerfassung'!$E$24-'1. Kostenerfassung'!$E$25)),""))</f>
        <v/>
      </c>
      <c r="W55" s="79">
        <v>0</v>
      </c>
      <c r="X55" s="79">
        <v>0</v>
      </c>
      <c r="Y55" s="77" t="str">
        <f>IF(L55="Ja",0,IFERROR(IF($O55="","",$O55*('1. Kostenerfassung'!$E$32-'1. Kostenerfassung'!$E$34)),""))</f>
        <v/>
      </c>
      <c r="Z55" s="77" t="str">
        <f t="shared" si="2"/>
        <v/>
      </c>
      <c r="AB55" s="64" t="str">
        <f t="shared" si="1"/>
        <v/>
      </c>
    </row>
    <row r="56" spans="2:28" x14ac:dyDescent="0.3">
      <c r="B56" t="str">
        <f>IF(DB!B50="","",DB!B50)</f>
        <v/>
      </c>
      <c r="C56" s="169" t="str">
        <f>IF(DB!C50="","",DB!C50)</f>
        <v/>
      </c>
      <c r="D56" s="169"/>
      <c r="E56" t="str">
        <f>IF(DB!D50="","",DB!D50)</f>
        <v/>
      </c>
      <c r="F56" t="str">
        <f>IF(DB!E50="","",DB!E50)</f>
        <v/>
      </c>
      <c r="G56" t="str">
        <f>IF(DB!F50="","",DB!F50)</f>
        <v/>
      </c>
      <c r="H56" t="str">
        <f>IF(DB!G50="","",DB!G50)</f>
        <v/>
      </c>
      <c r="I56" t="str">
        <f>IF(DB!H50="","",DB!H50)</f>
        <v/>
      </c>
      <c r="K56" t="str">
        <f>IF(DB!W50="","",DB!W50)</f>
        <v/>
      </c>
      <c r="L56" t="str">
        <f>IF(DB!J50="Nein","Ja",IF(DB!J50="","","Nein"))</f>
        <v/>
      </c>
      <c r="M56" s="74" t="str">
        <f t="shared" si="0"/>
        <v/>
      </c>
      <c r="N56" s="75" t="str">
        <f>IF(M56="","",M56/'1. Kostenerfassung'!$E$37)</f>
        <v/>
      </c>
      <c r="O56" s="70" t="str">
        <f>IF(AND(H56="Ja",I56="Ja",L56="Nein",K56="Ja"),IFERROR(DB!V50/SUMIFS(DB!$V$8:$V$307,DB!$W$8:$W$307,"Ja",DB!$H$8:$H$307,"Ja",DB!$G$8:$G$307,"Ja",DB!$W$8:$W$307,"Ja"),""),"")</f>
        <v/>
      </c>
      <c r="P56" s="79">
        <v>0</v>
      </c>
      <c r="Q56" s="79">
        <v>0</v>
      </c>
      <c r="R56" s="77" t="str">
        <f>IF(L56="Ja",0,IFERROR(IF($O56="","",$O56*('1. Kostenerfassung'!$E$10-'1. Kostenerfassung'!$E$11)),""))</f>
        <v/>
      </c>
      <c r="S56" s="79">
        <v>0</v>
      </c>
      <c r="T56" s="77" t="str">
        <f>IF(L56="Ja",0,IFERROR(IF($O56="","",$O56*('1. Kostenerfassung'!$E$17-'1. Kostenerfassung'!$E$18)),""))</f>
        <v/>
      </c>
      <c r="U56" s="79">
        <v>0</v>
      </c>
      <c r="V56" s="77" t="str">
        <f>IF(L56="Ja",0,IFERROR(IF($O56="","",$O56*('1. Kostenerfassung'!$E$24-'1. Kostenerfassung'!$E$25)),""))</f>
        <v/>
      </c>
      <c r="W56" s="79">
        <v>0</v>
      </c>
      <c r="X56" s="79">
        <v>0</v>
      </c>
      <c r="Y56" s="77" t="str">
        <f>IF(L56="Ja",0,IFERROR(IF($O56="","",$O56*('1. Kostenerfassung'!$E$32-'1. Kostenerfassung'!$E$34)),""))</f>
        <v/>
      </c>
      <c r="Z56" s="77" t="str">
        <f t="shared" si="2"/>
        <v/>
      </c>
      <c r="AB56" s="64" t="str">
        <f t="shared" si="1"/>
        <v/>
      </c>
    </row>
    <row r="57" spans="2:28" x14ac:dyDescent="0.3">
      <c r="B57" t="str">
        <f>IF(DB!B51="","",DB!B51)</f>
        <v/>
      </c>
      <c r="C57" s="169" t="str">
        <f>IF(DB!C51="","",DB!C51)</f>
        <v/>
      </c>
      <c r="D57" s="169"/>
      <c r="E57" t="str">
        <f>IF(DB!D51="","",DB!D51)</f>
        <v/>
      </c>
      <c r="F57" t="str">
        <f>IF(DB!E51="","",DB!E51)</f>
        <v/>
      </c>
      <c r="G57" t="str">
        <f>IF(DB!F51="","",DB!F51)</f>
        <v/>
      </c>
      <c r="H57" t="str">
        <f>IF(DB!G51="","",DB!G51)</f>
        <v/>
      </c>
      <c r="I57" t="str">
        <f>IF(DB!H51="","",DB!H51)</f>
        <v/>
      </c>
      <c r="K57" t="str">
        <f>IF(DB!W51="","",DB!W51)</f>
        <v/>
      </c>
      <c r="L57" t="str">
        <f>IF(DB!J51="Nein","Ja",IF(DB!J51="","","Nein"))</f>
        <v/>
      </c>
      <c r="M57" s="74" t="str">
        <f t="shared" si="0"/>
        <v/>
      </c>
      <c r="N57" s="75" t="str">
        <f>IF(M57="","",M57/'1. Kostenerfassung'!$E$37)</f>
        <v/>
      </c>
      <c r="O57" s="70" t="str">
        <f>IF(AND(H57="Ja",I57="Ja",L57="Nein",K57="Ja"),IFERROR(DB!V51/SUMIFS(DB!$V$8:$V$307,DB!$W$8:$W$307,"Ja",DB!$H$8:$H$307,"Ja",DB!$G$8:$G$307,"Ja",DB!$W$8:$W$307,"Ja"),""),"")</f>
        <v/>
      </c>
      <c r="P57" s="79">
        <v>0</v>
      </c>
      <c r="Q57" s="79">
        <v>0</v>
      </c>
      <c r="R57" s="77" t="str">
        <f>IF(L57="Ja",0,IFERROR(IF($O57="","",$O57*('1. Kostenerfassung'!$E$10-'1. Kostenerfassung'!$E$11)),""))</f>
        <v/>
      </c>
      <c r="S57" s="79">
        <v>0</v>
      </c>
      <c r="T57" s="77" t="str">
        <f>IF(L57="Ja",0,IFERROR(IF($O57="","",$O57*('1. Kostenerfassung'!$E$17-'1. Kostenerfassung'!$E$18)),""))</f>
        <v/>
      </c>
      <c r="U57" s="79">
        <v>0</v>
      </c>
      <c r="V57" s="77" t="str">
        <f>IF(L57="Ja",0,IFERROR(IF($O57="","",$O57*('1. Kostenerfassung'!$E$24-'1. Kostenerfassung'!$E$25)),""))</f>
        <v/>
      </c>
      <c r="W57" s="79">
        <v>0</v>
      </c>
      <c r="X57" s="79">
        <v>0</v>
      </c>
      <c r="Y57" s="77" t="str">
        <f>IF(L57="Ja",0,IFERROR(IF($O57="","",$O57*('1. Kostenerfassung'!$E$32-'1. Kostenerfassung'!$E$34)),""))</f>
        <v/>
      </c>
      <c r="Z57" s="77" t="str">
        <f t="shared" si="2"/>
        <v/>
      </c>
      <c r="AB57" s="64" t="str">
        <f t="shared" si="1"/>
        <v/>
      </c>
    </row>
    <row r="58" spans="2:28" x14ac:dyDescent="0.3">
      <c r="B58" t="str">
        <f>IF(DB!B52="","",DB!B52)</f>
        <v/>
      </c>
      <c r="C58" s="169" t="str">
        <f>IF(DB!C52="","",DB!C52)</f>
        <v/>
      </c>
      <c r="D58" s="169"/>
      <c r="E58" t="str">
        <f>IF(DB!D52="","",DB!D52)</f>
        <v/>
      </c>
      <c r="F58" t="str">
        <f>IF(DB!E52="","",DB!E52)</f>
        <v/>
      </c>
      <c r="G58" t="str">
        <f>IF(DB!F52="","",DB!F52)</f>
        <v/>
      </c>
      <c r="H58" t="str">
        <f>IF(DB!G52="","",DB!G52)</f>
        <v/>
      </c>
      <c r="I58" t="str">
        <f>IF(DB!H52="","",DB!H52)</f>
        <v/>
      </c>
      <c r="K58" t="str">
        <f>IF(DB!W52="","",DB!W52)</f>
        <v/>
      </c>
      <c r="L58" t="str">
        <f>IF(DB!J52="Nein","Ja",IF(DB!J52="","","Nein"))</f>
        <v/>
      </c>
      <c r="M58" s="74" t="str">
        <f t="shared" si="0"/>
        <v/>
      </c>
      <c r="N58" s="75" t="str">
        <f>IF(M58="","",M58/'1. Kostenerfassung'!$E$37)</f>
        <v/>
      </c>
      <c r="O58" s="70" t="str">
        <f>IF(AND(H58="Ja",I58="Ja",L58="Nein",K58="Ja"),IFERROR(DB!V52/SUMIFS(DB!$V$8:$V$307,DB!$W$8:$W$307,"Ja",DB!$H$8:$H$307,"Ja",DB!$G$8:$G$307,"Ja",DB!$W$8:$W$307,"Ja"),""),"")</f>
        <v/>
      </c>
      <c r="P58" s="79">
        <v>0</v>
      </c>
      <c r="Q58" s="79">
        <v>0</v>
      </c>
      <c r="R58" s="77" t="str">
        <f>IF(L58="Ja",0,IFERROR(IF($O58="","",$O58*('1. Kostenerfassung'!$E$10-'1. Kostenerfassung'!$E$11)),""))</f>
        <v/>
      </c>
      <c r="S58" s="79">
        <v>0</v>
      </c>
      <c r="T58" s="77" t="str">
        <f>IF(L58="Ja",0,IFERROR(IF($O58="","",$O58*('1. Kostenerfassung'!$E$17-'1. Kostenerfassung'!$E$18)),""))</f>
        <v/>
      </c>
      <c r="U58" s="79">
        <v>0</v>
      </c>
      <c r="V58" s="77" t="str">
        <f>IF(L58="Ja",0,IFERROR(IF($O58="","",$O58*('1. Kostenerfassung'!$E$24-'1. Kostenerfassung'!$E$25)),""))</f>
        <v/>
      </c>
      <c r="W58" s="79">
        <v>0</v>
      </c>
      <c r="X58" s="79">
        <v>0</v>
      </c>
      <c r="Y58" s="77" t="str">
        <f>IF(L58="Ja",0,IFERROR(IF($O58="","",$O58*('1. Kostenerfassung'!$E$32-'1. Kostenerfassung'!$E$34)),""))</f>
        <v/>
      </c>
      <c r="Z58" s="77" t="str">
        <f t="shared" si="2"/>
        <v/>
      </c>
      <c r="AB58" s="64" t="str">
        <f t="shared" si="1"/>
        <v/>
      </c>
    </row>
    <row r="59" spans="2:28" x14ac:dyDescent="0.3">
      <c r="B59" t="str">
        <f>IF(DB!B53="","",DB!B53)</f>
        <v/>
      </c>
      <c r="C59" s="169" t="str">
        <f>IF(DB!C53="","",DB!C53)</f>
        <v/>
      </c>
      <c r="D59" s="169"/>
      <c r="E59" t="str">
        <f>IF(DB!D53="","",DB!D53)</f>
        <v/>
      </c>
      <c r="F59" t="str">
        <f>IF(DB!E53="","",DB!E53)</f>
        <v/>
      </c>
      <c r="G59" t="str">
        <f>IF(DB!F53="","",DB!F53)</f>
        <v/>
      </c>
      <c r="H59" t="str">
        <f>IF(DB!G53="","",DB!G53)</f>
        <v/>
      </c>
      <c r="I59" t="str">
        <f>IF(DB!H53="","",DB!H53)</f>
        <v/>
      </c>
      <c r="K59" t="str">
        <f>IF(DB!W53="","",DB!W53)</f>
        <v/>
      </c>
      <c r="L59" t="str">
        <f>IF(DB!J53="Nein","Ja",IF(DB!J53="","","Nein"))</f>
        <v/>
      </c>
      <c r="M59" s="74" t="str">
        <f t="shared" si="0"/>
        <v/>
      </c>
      <c r="N59" s="75" t="str">
        <f>IF(M59="","",M59/'1. Kostenerfassung'!$E$37)</f>
        <v/>
      </c>
      <c r="O59" s="70" t="str">
        <f>IF(AND(H59="Ja",I59="Ja",L59="Nein",K59="Ja"),IFERROR(DB!V53/SUMIFS(DB!$V$8:$V$307,DB!$W$8:$W$307,"Ja",DB!$H$8:$H$307,"Ja",DB!$G$8:$G$307,"Ja",DB!$W$8:$W$307,"Ja"),""),"")</f>
        <v/>
      </c>
      <c r="P59" s="79">
        <v>0</v>
      </c>
      <c r="Q59" s="79">
        <v>0</v>
      </c>
      <c r="R59" s="77" t="str">
        <f>IF(L59="Ja",0,IFERROR(IF($O59="","",$O59*('1. Kostenerfassung'!$E$10-'1. Kostenerfassung'!$E$11)),""))</f>
        <v/>
      </c>
      <c r="S59" s="79">
        <v>0</v>
      </c>
      <c r="T59" s="77" t="str">
        <f>IF(L59="Ja",0,IFERROR(IF($O59="","",$O59*('1. Kostenerfassung'!$E$17-'1. Kostenerfassung'!$E$18)),""))</f>
        <v/>
      </c>
      <c r="U59" s="79">
        <v>0</v>
      </c>
      <c r="V59" s="77" t="str">
        <f>IF(L59="Ja",0,IFERROR(IF($O59="","",$O59*('1. Kostenerfassung'!$E$24-'1. Kostenerfassung'!$E$25)),""))</f>
        <v/>
      </c>
      <c r="W59" s="79">
        <v>0</v>
      </c>
      <c r="X59" s="79">
        <v>0</v>
      </c>
      <c r="Y59" s="77" t="str">
        <f>IF(L59="Ja",0,IFERROR(IF($O59="","",$O59*('1. Kostenerfassung'!$E$32-'1. Kostenerfassung'!$E$34)),""))</f>
        <v/>
      </c>
      <c r="Z59" s="77" t="str">
        <f t="shared" si="2"/>
        <v/>
      </c>
      <c r="AB59" s="64" t="str">
        <f t="shared" si="1"/>
        <v/>
      </c>
    </row>
    <row r="60" spans="2:28" x14ac:dyDescent="0.3">
      <c r="B60" t="str">
        <f>IF(DB!B54="","",DB!B54)</f>
        <v/>
      </c>
      <c r="C60" s="169" t="str">
        <f>IF(DB!C54="","",DB!C54)</f>
        <v/>
      </c>
      <c r="D60" s="169"/>
      <c r="E60" t="str">
        <f>IF(DB!D54="","",DB!D54)</f>
        <v/>
      </c>
      <c r="F60" t="str">
        <f>IF(DB!E54="","",DB!E54)</f>
        <v/>
      </c>
      <c r="G60" t="str">
        <f>IF(DB!F54="","",DB!F54)</f>
        <v/>
      </c>
      <c r="H60" t="str">
        <f>IF(DB!G54="","",DB!G54)</f>
        <v/>
      </c>
      <c r="I60" t="str">
        <f>IF(DB!H54="","",DB!H54)</f>
        <v/>
      </c>
      <c r="K60" t="str">
        <f>IF(DB!W54="","",DB!W54)</f>
        <v/>
      </c>
      <c r="L60" t="str">
        <f>IF(DB!J54="Nein","Ja",IF(DB!J54="","","Nein"))</f>
        <v/>
      </c>
      <c r="M60" s="74" t="str">
        <f t="shared" si="0"/>
        <v/>
      </c>
      <c r="N60" s="75" t="str">
        <f>IF(M60="","",M60/'1. Kostenerfassung'!$E$37)</f>
        <v/>
      </c>
      <c r="O60" s="70" t="str">
        <f>IF(AND(H60="Ja",I60="Ja",L60="Nein",K60="Ja"),IFERROR(DB!V54/SUMIFS(DB!$V$8:$V$307,DB!$W$8:$W$307,"Ja",DB!$H$8:$H$307,"Ja",DB!$G$8:$G$307,"Ja",DB!$W$8:$W$307,"Ja"),""),"")</f>
        <v/>
      </c>
      <c r="P60" s="79">
        <v>0</v>
      </c>
      <c r="Q60" s="79">
        <v>0</v>
      </c>
      <c r="R60" s="77" t="str">
        <f>IF(L60="Ja",0,IFERROR(IF($O60="","",$O60*('1. Kostenerfassung'!$E$10-'1. Kostenerfassung'!$E$11)),""))</f>
        <v/>
      </c>
      <c r="S60" s="79">
        <v>0</v>
      </c>
      <c r="T60" s="77" t="str">
        <f>IF(L60="Ja",0,IFERROR(IF($O60="","",$O60*('1. Kostenerfassung'!$E$17-'1. Kostenerfassung'!$E$18)),""))</f>
        <v/>
      </c>
      <c r="U60" s="79">
        <v>0</v>
      </c>
      <c r="V60" s="77" t="str">
        <f>IF(L60="Ja",0,IFERROR(IF($O60="","",$O60*('1. Kostenerfassung'!$E$24-'1. Kostenerfassung'!$E$25)),""))</f>
        <v/>
      </c>
      <c r="W60" s="79">
        <v>0</v>
      </c>
      <c r="X60" s="79">
        <v>0</v>
      </c>
      <c r="Y60" s="77" t="str">
        <f>IF(L60="Ja",0,IFERROR(IF($O60="","",$O60*('1. Kostenerfassung'!$E$32-'1. Kostenerfassung'!$E$34)),""))</f>
        <v/>
      </c>
      <c r="Z60" s="77" t="str">
        <f t="shared" si="2"/>
        <v/>
      </c>
      <c r="AB60" s="64" t="str">
        <f t="shared" si="1"/>
        <v/>
      </c>
    </row>
    <row r="61" spans="2:28" x14ac:dyDescent="0.3">
      <c r="B61" t="str">
        <f>IF(DB!B55="","",DB!B55)</f>
        <v/>
      </c>
      <c r="C61" s="169" t="str">
        <f>IF(DB!C55="","",DB!C55)</f>
        <v/>
      </c>
      <c r="D61" s="169"/>
      <c r="E61" t="str">
        <f>IF(DB!D55="","",DB!D55)</f>
        <v/>
      </c>
      <c r="F61" t="str">
        <f>IF(DB!E55="","",DB!E55)</f>
        <v/>
      </c>
      <c r="G61" t="str">
        <f>IF(DB!F55="","",DB!F55)</f>
        <v/>
      </c>
      <c r="H61" t="str">
        <f>IF(DB!G55="","",DB!G55)</f>
        <v/>
      </c>
      <c r="I61" t="str">
        <f>IF(DB!H55="","",DB!H55)</f>
        <v/>
      </c>
      <c r="K61" t="str">
        <f>IF(DB!W55="","",DB!W55)</f>
        <v/>
      </c>
      <c r="L61" t="str">
        <f>IF(DB!J55="Nein","Ja",IF(DB!J55="","","Nein"))</f>
        <v/>
      </c>
      <c r="M61" s="74" t="str">
        <f t="shared" si="0"/>
        <v/>
      </c>
      <c r="N61" s="75" t="str">
        <f>IF(M61="","",M61/'1. Kostenerfassung'!$E$37)</f>
        <v/>
      </c>
      <c r="O61" s="70" t="str">
        <f>IF(AND(H61="Ja",I61="Ja",L61="Nein",K61="Ja"),IFERROR(DB!V55/SUMIFS(DB!$V$8:$V$307,DB!$W$8:$W$307,"Ja",DB!$H$8:$H$307,"Ja",DB!$G$8:$G$307,"Ja",DB!$W$8:$W$307,"Ja"),""),"")</f>
        <v/>
      </c>
      <c r="P61" s="79">
        <v>0</v>
      </c>
      <c r="Q61" s="79">
        <v>0</v>
      </c>
      <c r="R61" s="77" t="str">
        <f>IF(L61="Ja",0,IFERROR(IF($O61="","",$O61*('1. Kostenerfassung'!$E$10-'1. Kostenerfassung'!$E$11)),""))</f>
        <v/>
      </c>
      <c r="S61" s="79">
        <v>0</v>
      </c>
      <c r="T61" s="77" t="str">
        <f>IF(L61="Ja",0,IFERROR(IF($O61="","",$O61*('1. Kostenerfassung'!$E$17-'1. Kostenerfassung'!$E$18)),""))</f>
        <v/>
      </c>
      <c r="U61" s="79">
        <v>0</v>
      </c>
      <c r="V61" s="77" t="str">
        <f>IF(L61="Ja",0,IFERROR(IF($O61="","",$O61*('1. Kostenerfassung'!$E$24-'1. Kostenerfassung'!$E$25)),""))</f>
        <v/>
      </c>
      <c r="W61" s="79">
        <v>0</v>
      </c>
      <c r="X61" s="79">
        <v>0</v>
      </c>
      <c r="Y61" s="77" t="str">
        <f>IF(L61="Ja",0,IFERROR(IF($O61="","",$O61*('1. Kostenerfassung'!$E$32-'1. Kostenerfassung'!$E$34)),""))</f>
        <v/>
      </c>
      <c r="Z61" s="77" t="str">
        <f t="shared" si="2"/>
        <v/>
      </c>
      <c r="AB61" s="64" t="str">
        <f t="shared" si="1"/>
        <v/>
      </c>
    </row>
    <row r="62" spans="2:28" x14ac:dyDescent="0.3">
      <c r="B62" t="str">
        <f>IF(DB!B56="","",DB!B56)</f>
        <v/>
      </c>
      <c r="C62" s="169" t="str">
        <f>IF(DB!C56="","",DB!C56)</f>
        <v/>
      </c>
      <c r="D62" s="169"/>
      <c r="E62" t="str">
        <f>IF(DB!D56="","",DB!D56)</f>
        <v/>
      </c>
      <c r="F62" t="str">
        <f>IF(DB!E56="","",DB!E56)</f>
        <v/>
      </c>
      <c r="G62" t="str">
        <f>IF(DB!F56="","",DB!F56)</f>
        <v/>
      </c>
      <c r="H62" t="str">
        <f>IF(DB!G56="","",DB!G56)</f>
        <v/>
      </c>
      <c r="I62" t="str">
        <f>IF(DB!H56="","",DB!H56)</f>
        <v/>
      </c>
      <c r="K62" t="str">
        <f>IF(DB!W56="","",DB!W56)</f>
        <v/>
      </c>
      <c r="L62" t="str">
        <f>IF(DB!J56="Nein","Ja",IF(DB!J56="","","Nein"))</f>
        <v/>
      </c>
      <c r="M62" s="74" t="str">
        <f t="shared" si="0"/>
        <v/>
      </c>
      <c r="N62" s="75" t="str">
        <f>IF(M62="","",M62/'1. Kostenerfassung'!$E$37)</f>
        <v/>
      </c>
      <c r="O62" s="70" t="str">
        <f>IF(AND(H62="Ja",I62="Ja",L62="Nein",K62="Ja"),IFERROR(DB!V56/SUMIFS(DB!$V$8:$V$307,DB!$W$8:$W$307,"Ja",DB!$H$8:$H$307,"Ja",DB!$G$8:$G$307,"Ja",DB!$W$8:$W$307,"Ja"),""),"")</f>
        <v/>
      </c>
      <c r="P62" s="79">
        <v>0</v>
      </c>
      <c r="Q62" s="79">
        <v>0</v>
      </c>
      <c r="R62" s="77" t="str">
        <f>IF(L62="Ja",0,IFERROR(IF($O62="","",$O62*('1. Kostenerfassung'!$E$10-'1. Kostenerfassung'!$E$11)),""))</f>
        <v/>
      </c>
      <c r="S62" s="79">
        <v>0</v>
      </c>
      <c r="T62" s="77" t="str">
        <f>IF(L62="Ja",0,IFERROR(IF($O62="","",$O62*('1. Kostenerfassung'!$E$17-'1. Kostenerfassung'!$E$18)),""))</f>
        <v/>
      </c>
      <c r="U62" s="79">
        <v>0</v>
      </c>
      <c r="V62" s="77" t="str">
        <f>IF(L62="Ja",0,IFERROR(IF($O62="","",$O62*('1. Kostenerfassung'!$E$24-'1. Kostenerfassung'!$E$25)),""))</f>
        <v/>
      </c>
      <c r="W62" s="79">
        <v>0</v>
      </c>
      <c r="X62" s="79">
        <v>0</v>
      </c>
      <c r="Y62" s="77" t="str">
        <f>IF(L62="Ja",0,IFERROR(IF($O62="","",$O62*('1. Kostenerfassung'!$E$32-'1. Kostenerfassung'!$E$34)),""))</f>
        <v/>
      </c>
      <c r="Z62" s="77" t="str">
        <f t="shared" si="2"/>
        <v/>
      </c>
      <c r="AB62" s="64" t="str">
        <f t="shared" si="1"/>
        <v/>
      </c>
    </row>
    <row r="63" spans="2:28" x14ac:dyDescent="0.3">
      <c r="B63" t="str">
        <f>IF(DB!B57="","",DB!B57)</f>
        <v/>
      </c>
      <c r="C63" s="169" t="str">
        <f>IF(DB!C57="","",DB!C57)</f>
        <v/>
      </c>
      <c r="D63" s="169"/>
      <c r="E63" t="str">
        <f>IF(DB!D57="","",DB!D57)</f>
        <v/>
      </c>
      <c r="F63" t="str">
        <f>IF(DB!E57="","",DB!E57)</f>
        <v/>
      </c>
      <c r="G63" t="str">
        <f>IF(DB!F57="","",DB!F57)</f>
        <v/>
      </c>
      <c r="H63" t="str">
        <f>IF(DB!G57="","",DB!G57)</f>
        <v/>
      </c>
      <c r="I63" t="str">
        <f>IF(DB!H57="","",DB!H57)</f>
        <v/>
      </c>
      <c r="K63" t="str">
        <f>IF(DB!W57="","",DB!W57)</f>
        <v/>
      </c>
      <c r="L63" t="str">
        <f>IF(DB!J57="Nein","Ja",IF(DB!J57="","","Nein"))</f>
        <v/>
      </c>
      <c r="M63" s="74" t="str">
        <f t="shared" si="0"/>
        <v/>
      </c>
      <c r="N63" s="75" t="str">
        <f>IF(M63="","",M63/'1. Kostenerfassung'!$E$37)</f>
        <v/>
      </c>
      <c r="O63" s="70" t="str">
        <f>IF(AND(H63="Ja",I63="Ja",L63="Nein",K63="Ja"),IFERROR(DB!V57/SUMIFS(DB!$V$8:$V$307,DB!$W$8:$W$307,"Ja",DB!$H$8:$H$307,"Ja",DB!$G$8:$G$307,"Ja",DB!$W$8:$W$307,"Ja"),""),"")</f>
        <v/>
      </c>
      <c r="P63" s="79">
        <v>0</v>
      </c>
      <c r="Q63" s="79">
        <v>0</v>
      </c>
      <c r="R63" s="77" t="str">
        <f>IF(L63="Ja",0,IFERROR(IF($O63="","",$O63*('1. Kostenerfassung'!$E$10-'1. Kostenerfassung'!$E$11)),""))</f>
        <v/>
      </c>
      <c r="S63" s="79">
        <v>0</v>
      </c>
      <c r="T63" s="77" t="str">
        <f>IF(L63="Ja",0,IFERROR(IF($O63="","",$O63*('1. Kostenerfassung'!$E$17-'1. Kostenerfassung'!$E$18)),""))</f>
        <v/>
      </c>
      <c r="U63" s="79">
        <v>0</v>
      </c>
      <c r="V63" s="77" t="str">
        <f>IF(L63="Ja",0,IFERROR(IF($O63="","",$O63*('1. Kostenerfassung'!$E$24-'1. Kostenerfassung'!$E$25)),""))</f>
        <v/>
      </c>
      <c r="W63" s="79">
        <v>0</v>
      </c>
      <c r="X63" s="79">
        <v>0</v>
      </c>
      <c r="Y63" s="77" t="str">
        <f>IF(L63="Ja",0,IFERROR(IF($O63="","",$O63*('1. Kostenerfassung'!$E$32-'1. Kostenerfassung'!$E$34)),""))</f>
        <v/>
      </c>
      <c r="Z63" s="77" t="str">
        <f t="shared" si="2"/>
        <v/>
      </c>
      <c r="AB63" s="64" t="str">
        <f t="shared" si="1"/>
        <v/>
      </c>
    </row>
    <row r="64" spans="2:28" x14ac:dyDescent="0.3">
      <c r="B64" t="str">
        <f>IF(DB!B58="","",DB!B58)</f>
        <v/>
      </c>
      <c r="C64" s="169" t="str">
        <f>IF(DB!C58="","",DB!C58)</f>
        <v/>
      </c>
      <c r="D64" s="169"/>
      <c r="E64" t="str">
        <f>IF(DB!D58="","",DB!D58)</f>
        <v/>
      </c>
      <c r="F64" t="str">
        <f>IF(DB!E58="","",DB!E58)</f>
        <v/>
      </c>
      <c r="G64" t="str">
        <f>IF(DB!F58="","",DB!F58)</f>
        <v/>
      </c>
      <c r="H64" t="str">
        <f>IF(DB!G58="","",DB!G58)</f>
        <v/>
      </c>
      <c r="I64" t="str">
        <f>IF(DB!H58="","",DB!H58)</f>
        <v/>
      </c>
      <c r="K64" t="str">
        <f>IF(DB!W58="","",DB!W58)</f>
        <v/>
      </c>
      <c r="L64" t="str">
        <f>IF(DB!J58="Nein","Ja",IF(DB!J58="","","Nein"))</f>
        <v/>
      </c>
      <c r="M64" s="74" t="str">
        <f t="shared" si="0"/>
        <v/>
      </c>
      <c r="N64" s="75" t="str">
        <f>IF(M64="","",M64/'1. Kostenerfassung'!$E$37)</f>
        <v/>
      </c>
      <c r="O64" s="70" t="str">
        <f>IF(AND(H64="Ja",I64="Ja",L64="Nein",K64="Ja"),IFERROR(DB!V58/SUMIFS(DB!$V$8:$V$307,DB!$W$8:$W$307,"Ja",DB!$H$8:$H$307,"Ja",DB!$G$8:$G$307,"Ja",DB!$W$8:$W$307,"Ja"),""),"")</f>
        <v/>
      </c>
      <c r="P64" s="79">
        <v>0</v>
      </c>
      <c r="Q64" s="79">
        <v>0</v>
      </c>
      <c r="R64" s="77" t="str">
        <f>IF(L64="Ja",0,IFERROR(IF($O64="","",$O64*('1. Kostenerfassung'!$E$10-'1. Kostenerfassung'!$E$11)),""))</f>
        <v/>
      </c>
      <c r="S64" s="79">
        <v>0</v>
      </c>
      <c r="T64" s="77" t="str">
        <f>IF(L64="Ja",0,IFERROR(IF($O64="","",$O64*('1. Kostenerfassung'!$E$17-'1. Kostenerfassung'!$E$18)),""))</f>
        <v/>
      </c>
      <c r="U64" s="79">
        <v>0</v>
      </c>
      <c r="V64" s="77" t="str">
        <f>IF(L64="Ja",0,IFERROR(IF($O64="","",$O64*('1. Kostenerfassung'!$E$24-'1. Kostenerfassung'!$E$25)),""))</f>
        <v/>
      </c>
      <c r="W64" s="79">
        <v>0</v>
      </c>
      <c r="X64" s="79">
        <v>0</v>
      </c>
      <c r="Y64" s="77" t="str">
        <f>IF(L64="Ja",0,IFERROR(IF($O64="","",$O64*('1. Kostenerfassung'!$E$32-'1. Kostenerfassung'!$E$34)),""))</f>
        <v/>
      </c>
      <c r="Z64" s="77" t="str">
        <f t="shared" si="2"/>
        <v/>
      </c>
      <c r="AB64" s="64" t="str">
        <f t="shared" si="1"/>
        <v/>
      </c>
    </row>
    <row r="65" spans="2:28" x14ac:dyDescent="0.3">
      <c r="B65" t="str">
        <f>IF(DB!B59="","",DB!B59)</f>
        <v/>
      </c>
      <c r="C65" s="169" t="str">
        <f>IF(DB!C59="","",DB!C59)</f>
        <v/>
      </c>
      <c r="D65" s="169"/>
      <c r="E65" t="str">
        <f>IF(DB!D59="","",DB!D59)</f>
        <v/>
      </c>
      <c r="F65" t="str">
        <f>IF(DB!E59="","",DB!E59)</f>
        <v/>
      </c>
      <c r="G65" t="str">
        <f>IF(DB!F59="","",DB!F59)</f>
        <v/>
      </c>
      <c r="H65" t="str">
        <f>IF(DB!G59="","",DB!G59)</f>
        <v/>
      </c>
      <c r="I65" t="str">
        <f>IF(DB!H59="","",DB!H59)</f>
        <v/>
      </c>
      <c r="K65" t="str">
        <f>IF(DB!W59="","",DB!W59)</f>
        <v/>
      </c>
      <c r="L65" t="str">
        <f>IF(DB!J59="Nein","Ja",IF(DB!J59="","","Nein"))</f>
        <v/>
      </c>
      <c r="M65" s="74" t="str">
        <f t="shared" si="0"/>
        <v/>
      </c>
      <c r="N65" s="75" t="str">
        <f>IF(M65="","",M65/'1. Kostenerfassung'!$E$37)</f>
        <v/>
      </c>
      <c r="O65" s="70" t="str">
        <f>IF(AND(H65="Ja",I65="Ja",L65="Nein",K65="Ja"),IFERROR(DB!V59/SUMIFS(DB!$V$8:$V$307,DB!$W$8:$W$307,"Ja",DB!$H$8:$H$307,"Ja",DB!$G$8:$G$307,"Ja",DB!$W$8:$W$307,"Ja"),""),"")</f>
        <v/>
      </c>
      <c r="P65" s="79">
        <v>0</v>
      </c>
      <c r="Q65" s="79">
        <v>0</v>
      </c>
      <c r="R65" s="77" t="str">
        <f>IF(L65="Ja",0,IFERROR(IF($O65="","",$O65*('1. Kostenerfassung'!$E$10-'1. Kostenerfassung'!$E$11)),""))</f>
        <v/>
      </c>
      <c r="S65" s="79">
        <v>0</v>
      </c>
      <c r="T65" s="77" t="str">
        <f>IF(L65="Ja",0,IFERROR(IF($O65="","",$O65*('1. Kostenerfassung'!$E$17-'1. Kostenerfassung'!$E$18)),""))</f>
        <v/>
      </c>
      <c r="U65" s="79">
        <v>0</v>
      </c>
      <c r="V65" s="77" t="str">
        <f>IF(L65="Ja",0,IFERROR(IF($O65="","",$O65*('1. Kostenerfassung'!$E$24-'1. Kostenerfassung'!$E$25)),""))</f>
        <v/>
      </c>
      <c r="W65" s="79">
        <v>0</v>
      </c>
      <c r="X65" s="79">
        <v>0</v>
      </c>
      <c r="Y65" s="77" t="str">
        <f>IF(L65="Ja",0,IFERROR(IF($O65="","",$O65*('1. Kostenerfassung'!$E$32-'1. Kostenerfassung'!$E$34)),""))</f>
        <v/>
      </c>
      <c r="Z65" s="77" t="str">
        <f t="shared" si="2"/>
        <v/>
      </c>
      <c r="AB65" s="64" t="str">
        <f t="shared" si="1"/>
        <v/>
      </c>
    </row>
    <row r="66" spans="2:28" x14ac:dyDescent="0.3">
      <c r="B66" t="str">
        <f>IF(DB!B60="","",DB!B60)</f>
        <v/>
      </c>
      <c r="C66" s="169" t="str">
        <f>IF(DB!C60="","",DB!C60)</f>
        <v/>
      </c>
      <c r="D66" s="169"/>
      <c r="E66" t="str">
        <f>IF(DB!D60="","",DB!D60)</f>
        <v/>
      </c>
      <c r="F66" t="str">
        <f>IF(DB!E60="","",DB!E60)</f>
        <v/>
      </c>
      <c r="G66" t="str">
        <f>IF(DB!F60="","",DB!F60)</f>
        <v/>
      </c>
      <c r="H66" t="str">
        <f>IF(DB!G60="","",DB!G60)</f>
        <v/>
      </c>
      <c r="I66" t="str">
        <f>IF(DB!H60="","",DB!H60)</f>
        <v/>
      </c>
      <c r="K66" t="str">
        <f>IF(DB!W60="","",DB!W60)</f>
        <v/>
      </c>
      <c r="L66" t="str">
        <f>IF(DB!J60="Nein","Ja",IF(DB!J60="","","Nein"))</f>
        <v/>
      </c>
      <c r="M66" s="74" t="str">
        <f t="shared" si="0"/>
        <v/>
      </c>
      <c r="N66" s="75" t="str">
        <f>IF(M66="","",M66/'1. Kostenerfassung'!$E$37)</f>
        <v/>
      </c>
      <c r="O66" s="70" t="str">
        <f>IF(AND(H66="Ja",I66="Ja",L66="Nein",K66="Ja"),IFERROR(DB!V60/SUMIFS(DB!$V$8:$V$307,DB!$W$8:$W$307,"Ja",DB!$H$8:$H$307,"Ja",DB!$G$8:$G$307,"Ja",DB!$W$8:$W$307,"Ja"),""),"")</f>
        <v/>
      </c>
      <c r="P66" s="79">
        <v>0</v>
      </c>
      <c r="Q66" s="79">
        <v>0</v>
      </c>
      <c r="R66" s="77" t="str">
        <f>IF(L66="Ja",0,IFERROR(IF($O66="","",$O66*('1. Kostenerfassung'!$E$10-'1. Kostenerfassung'!$E$11)),""))</f>
        <v/>
      </c>
      <c r="S66" s="79">
        <v>0</v>
      </c>
      <c r="T66" s="77" t="str">
        <f>IF(L66="Ja",0,IFERROR(IF($O66="","",$O66*('1. Kostenerfassung'!$E$17-'1. Kostenerfassung'!$E$18)),""))</f>
        <v/>
      </c>
      <c r="U66" s="79">
        <v>0</v>
      </c>
      <c r="V66" s="77" t="str">
        <f>IF(L66="Ja",0,IFERROR(IF($O66="","",$O66*('1. Kostenerfassung'!$E$24-'1. Kostenerfassung'!$E$25)),""))</f>
        <v/>
      </c>
      <c r="W66" s="79">
        <v>0</v>
      </c>
      <c r="X66" s="79">
        <v>0</v>
      </c>
      <c r="Y66" s="77" t="str">
        <f>IF(L66="Ja",0,IFERROR(IF($O66="","",$O66*('1. Kostenerfassung'!$E$32-'1. Kostenerfassung'!$E$34)),""))</f>
        <v/>
      </c>
      <c r="Z66" s="77" t="str">
        <f t="shared" si="2"/>
        <v/>
      </c>
      <c r="AB66" s="64" t="str">
        <f t="shared" si="1"/>
        <v/>
      </c>
    </row>
    <row r="67" spans="2:28" x14ac:dyDescent="0.3">
      <c r="B67" t="str">
        <f>IF(DB!B61="","",DB!B61)</f>
        <v/>
      </c>
      <c r="C67" s="169" t="str">
        <f>IF(DB!C61="","",DB!C61)</f>
        <v/>
      </c>
      <c r="D67" s="169"/>
      <c r="E67" t="str">
        <f>IF(DB!D61="","",DB!D61)</f>
        <v/>
      </c>
      <c r="F67" t="str">
        <f>IF(DB!E61="","",DB!E61)</f>
        <v/>
      </c>
      <c r="G67" t="str">
        <f>IF(DB!F61="","",DB!F61)</f>
        <v/>
      </c>
      <c r="H67" t="str">
        <f>IF(DB!G61="","",DB!G61)</f>
        <v/>
      </c>
      <c r="I67" t="str">
        <f>IF(DB!H61="","",DB!H61)</f>
        <v/>
      </c>
      <c r="K67" t="str">
        <f>IF(DB!W61="","",DB!W61)</f>
        <v/>
      </c>
      <c r="L67" t="str">
        <f>IF(DB!J61="Nein","Ja",IF(DB!J61="","","Nein"))</f>
        <v/>
      </c>
      <c r="M67" s="74" t="str">
        <f t="shared" si="0"/>
        <v/>
      </c>
      <c r="N67" s="75" t="str">
        <f>IF(M67="","",M67/'1. Kostenerfassung'!$E$37)</f>
        <v/>
      </c>
      <c r="O67" s="70" t="str">
        <f>IF(AND(H67="Ja",I67="Ja",L67="Nein",K67="Ja"),IFERROR(DB!V61/SUMIFS(DB!$V$8:$V$307,DB!$W$8:$W$307,"Ja",DB!$H$8:$H$307,"Ja",DB!$G$8:$G$307,"Ja",DB!$W$8:$W$307,"Ja"),""),"")</f>
        <v/>
      </c>
      <c r="P67" s="79">
        <v>0</v>
      </c>
      <c r="Q67" s="79">
        <v>0</v>
      </c>
      <c r="R67" s="77" t="str">
        <f>IF(L67="Ja",0,IFERROR(IF($O67="","",$O67*('1. Kostenerfassung'!$E$10-'1. Kostenerfassung'!$E$11)),""))</f>
        <v/>
      </c>
      <c r="S67" s="79">
        <v>0</v>
      </c>
      <c r="T67" s="77" t="str">
        <f>IF(L67="Ja",0,IFERROR(IF($O67="","",$O67*('1. Kostenerfassung'!$E$17-'1. Kostenerfassung'!$E$18)),""))</f>
        <v/>
      </c>
      <c r="U67" s="79">
        <v>0</v>
      </c>
      <c r="V67" s="77" t="str">
        <f>IF(L67="Ja",0,IFERROR(IF($O67="","",$O67*('1. Kostenerfassung'!$E$24-'1. Kostenerfassung'!$E$25)),""))</f>
        <v/>
      </c>
      <c r="W67" s="79">
        <v>0</v>
      </c>
      <c r="X67" s="79">
        <v>0</v>
      </c>
      <c r="Y67" s="77" t="str">
        <f>IF(L67="Ja",0,IFERROR(IF($O67="","",$O67*('1. Kostenerfassung'!$E$32-'1. Kostenerfassung'!$E$34)),""))</f>
        <v/>
      </c>
      <c r="Z67" s="77" t="str">
        <f t="shared" si="2"/>
        <v/>
      </c>
      <c r="AB67" s="64" t="str">
        <f t="shared" si="1"/>
        <v/>
      </c>
    </row>
    <row r="68" spans="2:28" x14ac:dyDescent="0.3">
      <c r="B68" t="str">
        <f>IF(DB!B62="","",DB!B62)</f>
        <v/>
      </c>
      <c r="C68" s="169" t="str">
        <f>IF(DB!C62="","",DB!C62)</f>
        <v/>
      </c>
      <c r="D68" s="169"/>
      <c r="E68" t="str">
        <f>IF(DB!D62="","",DB!D62)</f>
        <v/>
      </c>
      <c r="F68" t="str">
        <f>IF(DB!E62="","",DB!E62)</f>
        <v/>
      </c>
      <c r="G68" t="str">
        <f>IF(DB!F62="","",DB!F62)</f>
        <v/>
      </c>
      <c r="H68" t="str">
        <f>IF(DB!G62="","",DB!G62)</f>
        <v/>
      </c>
      <c r="I68" t="str">
        <f>IF(DB!H62="","",DB!H62)</f>
        <v/>
      </c>
      <c r="K68" t="str">
        <f>IF(DB!W62="","",DB!W62)</f>
        <v/>
      </c>
      <c r="L68" t="str">
        <f>IF(DB!J62="Nein","Ja",IF(DB!J62="","","Nein"))</f>
        <v/>
      </c>
      <c r="M68" s="74" t="str">
        <f t="shared" si="0"/>
        <v/>
      </c>
      <c r="N68" s="75" t="str">
        <f>IF(M68="","",M68/'1. Kostenerfassung'!$E$37)</f>
        <v/>
      </c>
      <c r="O68" s="70" t="str">
        <f>IF(AND(H68="Ja",I68="Ja",L68="Nein",K68="Ja"),IFERROR(DB!V62/SUMIFS(DB!$V$8:$V$307,DB!$W$8:$W$307,"Ja",DB!$H$8:$H$307,"Ja",DB!$G$8:$G$307,"Ja",DB!$W$8:$W$307,"Ja"),""),"")</f>
        <v/>
      </c>
      <c r="P68" s="79">
        <v>0</v>
      </c>
      <c r="Q68" s="79">
        <v>0</v>
      </c>
      <c r="R68" s="77" t="str">
        <f>IF(L68="Ja",0,IFERROR(IF($O68="","",$O68*('1. Kostenerfassung'!$E$10-'1. Kostenerfassung'!$E$11)),""))</f>
        <v/>
      </c>
      <c r="S68" s="79">
        <v>0</v>
      </c>
      <c r="T68" s="77" t="str">
        <f>IF(L68="Ja",0,IFERROR(IF($O68="","",$O68*('1. Kostenerfassung'!$E$17-'1. Kostenerfassung'!$E$18)),""))</f>
        <v/>
      </c>
      <c r="U68" s="79">
        <v>0</v>
      </c>
      <c r="V68" s="77" t="str">
        <f>IF(L68="Ja",0,IFERROR(IF($O68="","",$O68*('1. Kostenerfassung'!$E$24-'1. Kostenerfassung'!$E$25)),""))</f>
        <v/>
      </c>
      <c r="W68" s="79">
        <v>0</v>
      </c>
      <c r="X68" s="79">
        <v>0</v>
      </c>
      <c r="Y68" s="77" t="str">
        <f>IF(L68="Ja",0,IFERROR(IF($O68="","",$O68*('1. Kostenerfassung'!$E$32-'1. Kostenerfassung'!$E$34)),""))</f>
        <v/>
      </c>
      <c r="Z68" s="77" t="str">
        <f t="shared" si="2"/>
        <v/>
      </c>
      <c r="AB68" s="64" t="str">
        <f t="shared" si="1"/>
        <v/>
      </c>
    </row>
    <row r="69" spans="2:28" x14ac:dyDescent="0.3">
      <c r="B69" t="str">
        <f>IF(DB!B63="","",DB!B63)</f>
        <v/>
      </c>
      <c r="C69" s="169" t="str">
        <f>IF(DB!C63="","",DB!C63)</f>
        <v/>
      </c>
      <c r="D69" s="169"/>
      <c r="E69" t="str">
        <f>IF(DB!D63="","",DB!D63)</f>
        <v/>
      </c>
      <c r="F69" t="str">
        <f>IF(DB!E63="","",DB!E63)</f>
        <v/>
      </c>
      <c r="G69" t="str">
        <f>IF(DB!F63="","",DB!F63)</f>
        <v/>
      </c>
      <c r="H69" t="str">
        <f>IF(DB!G63="","",DB!G63)</f>
        <v/>
      </c>
      <c r="I69" t="str">
        <f>IF(DB!H63="","",DB!H63)</f>
        <v/>
      </c>
      <c r="K69" t="str">
        <f>IF(DB!W63="","",DB!W63)</f>
        <v/>
      </c>
      <c r="L69" t="str">
        <f>IF(DB!J63="Nein","Ja",IF(DB!J63="","","Nein"))</f>
        <v/>
      </c>
      <c r="M69" s="74" t="str">
        <f t="shared" si="0"/>
        <v/>
      </c>
      <c r="N69" s="75" t="str">
        <f>IF(M69="","",M69/'1. Kostenerfassung'!$E$37)</f>
        <v/>
      </c>
      <c r="O69" s="70" t="str">
        <f>IF(AND(H69="Ja",I69="Ja",L69="Nein",K69="Ja"),IFERROR(DB!V63/SUMIFS(DB!$V$8:$V$307,DB!$W$8:$W$307,"Ja",DB!$H$8:$H$307,"Ja",DB!$G$8:$G$307,"Ja",DB!$W$8:$W$307,"Ja"),""),"")</f>
        <v/>
      </c>
      <c r="P69" s="79">
        <v>0</v>
      </c>
      <c r="Q69" s="79">
        <v>0</v>
      </c>
      <c r="R69" s="77" t="str">
        <f>IF(L69="Ja",0,IFERROR(IF($O69="","",$O69*('1. Kostenerfassung'!$E$10-'1. Kostenerfassung'!$E$11)),""))</f>
        <v/>
      </c>
      <c r="S69" s="79">
        <v>0</v>
      </c>
      <c r="T69" s="77" t="str">
        <f>IF(L69="Ja",0,IFERROR(IF($O69="","",$O69*('1. Kostenerfassung'!$E$17-'1. Kostenerfassung'!$E$18)),""))</f>
        <v/>
      </c>
      <c r="U69" s="79">
        <v>0</v>
      </c>
      <c r="V69" s="77" t="str">
        <f>IF(L69="Ja",0,IFERROR(IF($O69="","",$O69*('1. Kostenerfassung'!$E$24-'1. Kostenerfassung'!$E$25)),""))</f>
        <v/>
      </c>
      <c r="W69" s="79">
        <v>0</v>
      </c>
      <c r="X69" s="79">
        <v>0</v>
      </c>
      <c r="Y69" s="77" t="str">
        <f>IF(L69="Ja",0,IFERROR(IF($O69="","",$O69*('1. Kostenerfassung'!$E$32-'1. Kostenerfassung'!$E$34)),""))</f>
        <v/>
      </c>
      <c r="Z69" s="77" t="str">
        <f t="shared" si="2"/>
        <v/>
      </c>
      <c r="AB69" s="64" t="str">
        <f t="shared" si="1"/>
        <v/>
      </c>
    </row>
    <row r="70" spans="2:28" x14ac:dyDescent="0.3">
      <c r="B70" t="str">
        <f>IF(DB!B64="","",DB!B64)</f>
        <v/>
      </c>
      <c r="C70" s="169" t="str">
        <f>IF(DB!C64="","",DB!C64)</f>
        <v/>
      </c>
      <c r="D70" s="169"/>
      <c r="E70" t="str">
        <f>IF(DB!D64="","",DB!D64)</f>
        <v/>
      </c>
      <c r="F70" t="str">
        <f>IF(DB!E64="","",DB!E64)</f>
        <v/>
      </c>
      <c r="G70" t="str">
        <f>IF(DB!F64="","",DB!F64)</f>
        <v/>
      </c>
      <c r="H70" t="str">
        <f>IF(DB!G64="","",DB!G64)</f>
        <v/>
      </c>
      <c r="I70" t="str">
        <f>IF(DB!H64="","",DB!H64)</f>
        <v/>
      </c>
      <c r="K70" t="str">
        <f>IF(DB!W64="","",DB!W64)</f>
        <v/>
      </c>
      <c r="L70" t="str">
        <f>IF(DB!J64="Nein","Ja",IF(DB!J64="","","Nein"))</f>
        <v/>
      </c>
      <c r="M70" s="74" t="str">
        <f t="shared" si="0"/>
        <v/>
      </c>
      <c r="N70" s="75" t="str">
        <f>IF(M70="","",M70/'1. Kostenerfassung'!$E$37)</f>
        <v/>
      </c>
      <c r="O70" s="70" t="str">
        <f>IF(AND(H70="Ja",I70="Ja",L70="Nein",K70="Ja"),IFERROR(DB!V64/SUMIFS(DB!$V$8:$V$307,DB!$W$8:$W$307,"Ja",DB!$H$8:$H$307,"Ja",DB!$G$8:$G$307,"Ja",DB!$W$8:$W$307,"Ja"),""),"")</f>
        <v/>
      </c>
      <c r="P70" s="79">
        <v>0</v>
      </c>
      <c r="Q70" s="79">
        <v>0</v>
      </c>
      <c r="R70" s="77" t="str">
        <f>IF(L70="Ja",0,IFERROR(IF($O70="","",$O70*('1. Kostenerfassung'!$E$10-'1. Kostenerfassung'!$E$11)),""))</f>
        <v/>
      </c>
      <c r="S70" s="79">
        <v>0</v>
      </c>
      <c r="T70" s="77" t="str">
        <f>IF(L70="Ja",0,IFERROR(IF($O70="","",$O70*('1. Kostenerfassung'!$E$17-'1. Kostenerfassung'!$E$18)),""))</f>
        <v/>
      </c>
      <c r="U70" s="79">
        <v>0</v>
      </c>
      <c r="V70" s="77" t="str">
        <f>IF(L70="Ja",0,IFERROR(IF($O70="","",$O70*('1. Kostenerfassung'!$E$24-'1. Kostenerfassung'!$E$25)),""))</f>
        <v/>
      </c>
      <c r="W70" s="79">
        <v>0</v>
      </c>
      <c r="X70" s="79">
        <v>0</v>
      </c>
      <c r="Y70" s="77" t="str">
        <f>IF(L70="Ja",0,IFERROR(IF($O70="","",$O70*('1. Kostenerfassung'!$E$32-'1. Kostenerfassung'!$E$34)),""))</f>
        <v/>
      </c>
      <c r="Z70" s="77" t="str">
        <f t="shared" si="2"/>
        <v/>
      </c>
      <c r="AB70" s="64" t="str">
        <f t="shared" si="1"/>
        <v/>
      </c>
    </row>
    <row r="71" spans="2:28" x14ac:dyDescent="0.3">
      <c r="B71" t="str">
        <f>IF(DB!B65="","",DB!B65)</f>
        <v/>
      </c>
      <c r="C71" s="169" t="str">
        <f>IF(DB!C65="","",DB!C65)</f>
        <v/>
      </c>
      <c r="D71" s="169"/>
      <c r="E71" t="str">
        <f>IF(DB!D65="","",DB!D65)</f>
        <v/>
      </c>
      <c r="F71" t="str">
        <f>IF(DB!E65="","",DB!E65)</f>
        <v/>
      </c>
      <c r="G71" t="str">
        <f>IF(DB!F65="","",DB!F65)</f>
        <v/>
      </c>
      <c r="H71" t="str">
        <f>IF(DB!G65="","",DB!G65)</f>
        <v/>
      </c>
      <c r="I71" t="str">
        <f>IF(DB!H65="","",DB!H65)</f>
        <v/>
      </c>
      <c r="K71" t="str">
        <f>IF(DB!W65="","",DB!W65)</f>
        <v/>
      </c>
      <c r="L71" t="str">
        <f>IF(DB!J65="Nein","Ja",IF(DB!J65="","","Nein"))</f>
        <v/>
      </c>
      <c r="M71" s="74" t="str">
        <f t="shared" si="0"/>
        <v/>
      </c>
      <c r="N71" s="75" t="str">
        <f>IF(M71="","",M71/'1. Kostenerfassung'!$E$37)</f>
        <v/>
      </c>
      <c r="O71" s="70" t="str">
        <f>IF(AND(H71="Ja",I71="Ja",L71="Nein",K71="Ja"),IFERROR(DB!V65/SUMIFS(DB!$V$8:$V$307,DB!$W$8:$W$307,"Ja",DB!$H$8:$H$307,"Ja",DB!$G$8:$G$307,"Ja",DB!$W$8:$W$307,"Ja"),""),"")</f>
        <v/>
      </c>
      <c r="P71" s="79">
        <v>0</v>
      </c>
      <c r="Q71" s="79">
        <v>0</v>
      </c>
      <c r="R71" s="77" t="str">
        <f>IF(L71="Ja",0,IFERROR(IF($O71="","",$O71*('1. Kostenerfassung'!$E$10-'1. Kostenerfassung'!$E$11)),""))</f>
        <v/>
      </c>
      <c r="S71" s="79">
        <v>0</v>
      </c>
      <c r="T71" s="77" t="str">
        <f>IF(L71="Ja",0,IFERROR(IF($O71="","",$O71*('1. Kostenerfassung'!$E$17-'1. Kostenerfassung'!$E$18)),""))</f>
        <v/>
      </c>
      <c r="U71" s="79">
        <v>0</v>
      </c>
      <c r="V71" s="77" t="str">
        <f>IF(L71="Ja",0,IFERROR(IF($O71="","",$O71*('1. Kostenerfassung'!$E$24-'1. Kostenerfassung'!$E$25)),""))</f>
        <v/>
      </c>
      <c r="W71" s="79">
        <v>0</v>
      </c>
      <c r="X71" s="79">
        <v>0</v>
      </c>
      <c r="Y71" s="77" t="str">
        <f>IF(L71="Ja",0,IFERROR(IF($O71="","",$O71*('1. Kostenerfassung'!$E$32-'1. Kostenerfassung'!$E$34)),""))</f>
        <v/>
      </c>
      <c r="Z71" s="77" t="str">
        <f t="shared" si="2"/>
        <v/>
      </c>
      <c r="AB71" s="64" t="str">
        <f t="shared" si="1"/>
        <v/>
      </c>
    </row>
    <row r="72" spans="2:28" x14ac:dyDescent="0.3">
      <c r="B72" t="str">
        <f>IF(DB!B66="","",DB!B66)</f>
        <v/>
      </c>
      <c r="C72" s="169" t="str">
        <f>IF(DB!C66="","",DB!C66)</f>
        <v/>
      </c>
      <c r="D72" s="169"/>
      <c r="E72" t="str">
        <f>IF(DB!D66="","",DB!D66)</f>
        <v/>
      </c>
      <c r="F72" t="str">
        <f>IF(DB!E66="","",DB!E66)</f>
        <v/>
      </c>
      <c r="G72" t="str">
        <f>IF(DB!F66="","",DB!F66)</f>
        <v/>
      </c>
      <c r="H72" t="str">
        <f>IF(DB!G66="","",DB!G66)</f>
        <v/>
      </c>
      <c r="I72" t="str">
        <f>IF(DB!H66="","",DB!H66)</f>
        <v/>
      </c>
      <c r="K72" t="str">
        <f>IF(DB!W66="","",DB!W66)</f>
        <v/>
      </c>
      <c r="L72" t="str">
        <f>IF(DB!J66="Nein","Ja",IF(DB!J66="","","Nein"))</f>
        <v/>
      </c>
      <c r="M72" s="74" t="str">
        <f t="shared" si="0"/>
        <v/>
      </c>
      <c r="N72" s="75" t="str">
        <f>IF(M72="","",M72/'1. Kostenerfassung'!$E$37)</f>
        <v/>
      </c>
      <c r="O72" s="70" t="str">
        <f>IF(AND(H72="Ja",I72="Ja",L72="Nein",K72="Ja"),IFERROR(DB!V66/SUMIFS(DB!$V$8:$V$307,DB!$W$8:$W$307,"Ja",DB!$H$8:$H$307,"Ja",DB!$G$8:$G$307,"Ja",DB!$W$8:$W$307,"Ja"),""),"")</f>
        <v/>
      </c>
      <c r="P72" s="79">
        <v>0</v>
      </c>
      <c r="Q72" s="79">
        <v>0</v>
      </c>
      <c r="R72" s="77" t="str">
        <f>IF(L72="Ja",0,IFERROR(IF($O72="","",$O72*('1. Kostenerfassung'!$E$10-'1. Kostenerfassung'!$E$11)),""))</f>
        <v/>
      </c>
      <c r="S72" s="79">
        <v>0</v>
      </c>
      <c r="T72" s="77" t="str">
        <f>IF(L72="Ja",0,IFERROR(IF($O72="","",$O72*('1. Kostenerfassung'!$E$17-'1. Kostenerfassung'!$E$18)),""))</f>
        <v/>
      </c>
      <c r="U72" s="79">
        <v>0</v>
      </c>
      <c r="V72" s="77" t="str">
        <f>IF(L72="Ja",0,IFERROR(IF($O72="","",$O72*('1. Kostenerfassung'!$E$24-'1. Kostenerfassung'!$E$25)),""))</f>
        <v/>
      </c>
      <c r="W72" s="79">
        <v>0</v>
      </c>
      <c r="X72" s="79">
        <v>0</v>
      </c>
      <c r="Y72" s="77" t="str">
        <f>IF(L72="Ja",0,IFERROR(IF($O72="","",$O72*('1. Kostenerfassung'!$E$32-'1. Kostenerfassung'!$E$34)),""))</f>
        <v/>
      </c>
      <c r="Z72" s="77" t="str">
        <f t="shared" si="2"/>
        <v/>
      </c>
      <c r="AB72" s="64" t="str">
        <f t="shared" si="1"/>
        <v/>
      </c>
    </row>
    <row r="73" spans="2:28" x14ac:dyDescent="0.3">
      <c r="B73" t="str">
        <f>IF(DB!B67="","",DB!B67)</f>
        <v/>
      </c>
      <c r="C73" s="169" t="str">
        <f>IF(DB!C67="","",DB!C67)</f>
        <v/>
      </c>
      <c r="D73" s="169"/>
      <c r="E73" t="str">
        <f>IF(DB!D67="","",DB!D67)</f>
        <v/>
      </c>
      <c r="F73" t="str">
        <f>IF(DB!E67="","",DB!E67)</f>
        <v/>
      </c>
      <c r="G73" t="str">
        <f>IF(DB!F67="","",DB!F67)</f>
        <v/>
      </c>
      <c r="H73" t="str">
        <f>IF(DB!G67="","",DB!G67)</f>
        <v/>
      </c>
      <c r="I73" t="str">
        <f>IF(DB!H67="","",DB!H67)</f>
        <v/>
      </c>
      <c r="K73" t="str">
        <f>IF(DB!W67="","",DB!W67)</f>
        <v/>
      </c>
      <c r="L73" t="str">
        <f>IF(DB!J67="Nein","Ja",IF(DB!J67="","","Nein"))</f>
        <v/>
      </c>
      <c r="M73" s="74" t="str">
        <f t="shared" si="0"/>
        <v/>
      </c>
      <c r="N73" s="75" t="str">
        <f>IF(M73="","",M73/'1. Kostenerfassung'!$E$37)</f>
        <v/>
      </c>
      <c r="O73" s="70" t="str">
        <f>IF(AND(H73="Ja",I73="Ja",L73="Nein",K73="Ja"),IFERROR(DB!V67/SUMIFS(DB!$V$8:$V$307,DB!$W$8:$W$307,"Ja",DB!$H$8:$H$307,"Ja",DB!$G$8:$G$307,"Ja",DB!$W$8:$W$307,"Ja"),""),"")</f>
        <v/>
      </c>
      <c r="P73" s="79">
        <v>0</v>
      </c>
      <c r="Q73" s="79">
        <v>0</v>
      </c>
      <c r="R73" s="77" t="str">
        <f>IF(L73="Ja",0,IFERROR(IF($O73="","",$O73*('1. Kostenerfassung'!$E$10-'1. Kostenerfassung'!$E$11)),""))</f>
        <v/>
      </c>
      <c r="S73" s="79">
        <v>0</v>
      </c>
      <c r="T73" s="77" t="str">
        <f>IF(L73="Ja",0,IFERROR(IF($O73="","",$O73*('1. Kostenerfassung'!$E$17-'1. Kostenerfassung'!$E$18)),""))</f>
        <v/>
      </c>
      <c r="U73" s="79">
        <v>0</v>
      </c>
      <c r="V73" s="77" t="str">
        <f>IF(L73="Ja",0,IFERROR(IF($O73="","",$O73*('1. Kostenerfassung'!$E$24-'1. Kostenerfassung'!$E$25)),""))</f>
        <v/>
      </c>
      <c r="W73" s="79">
        <v>0</v>
      </c>
      <c r="X73" s="79">
        <v>0</v>
      </c>
      <c r="Y73" s="77" t="str">
        <f>IF(L73="Ja",0,IFERROR(IF($O73="","",$O73*('1. Kostenerfassung'!$E$32-'1. Kostenerfassung'!$E$34)),""))</f>
        <v/>
      </c>
      <c r="Z73" s="77" t="str">
        <f t="shared" si="2"/>
        <v/>
      </c>
      <c r="AB73" s="64" t="str">
        <f t="shared" si="1"/>
        <v/>
      </c>
    </row>
    <row r="74" spans="2:28" x14ac:dyDescent="0.3">
      <c r="B74" t="str">
        <f>IF(DB!B68="","",DB!B68)</f>
        <v/>
      </c>
      <c r="C74" s="169" t="str">
        <f>IF(DB!C68="","",DB!C68)</f>
        <v/>
      </c>
      <c r="D74" s="169"/>
      <c r="E74" t="str">
        <f>IF(DB!D68="","",DB!D68)</f>
        <v/>
      </c>
      <c r="F74" t="str">
        <f>IF(DB!E68="","",DB!E68)</f>
        <v/>
      </c>
      <c r="G74" t="str">
        <f>IF(DB!F68="","",DB!F68)</f>
        <v/>
      </c>
      <c r="H74" t="str">
        <f>IF(DB!G68="","",DB!G68)</f>
        <v/>
      </c>
      <c r="I74" t="str">
        <f>IF(DB!H68="","",DB!H68)</f>
        <v/>
      </c>
      <c r="K74" t="str">
        <f>IF(DB!W68="","",DB!W68)</f>
        <v/>
      </c>
      <c r="L74" t="str">
        <f>IF(DB!J68="Nein","Ja",IF(DB!J68="","","Nein"))</f>
        <v/>
      </c>
      <c r="M74" s="74" t="str">
        <f t="shared" si="0"/>
        <v/>
      </c>
      <c r="N74" s="75" t="str">
        <f>IF(M74="","",M74/'1. Kostenerfassung'!$E$37)</f>
        <v/>
      </c>
      <c r="O74" s="70" t="str">
        <f>IF(AND(H74="Ja",I74="Ja",L74="Nein",K74="Ja"),IFERROR(DB!V68/SUMIFS(DB!$V$8:$V$307,DB!$W$8:$W$307,"Ja",DB!$H$8:$H$307,"Ja",DB!$G$8:$G$307,"Ja",DB!$W$8:$W$307,"Ja"),""),"")</f>
        <v/>
      </c>
      <c r="P74" s="79">
        <v>0</v>
      </c>
      <c r="Q74" s="79">
        <v>0</v>
      </c>
      <c r="R74" s="77" t="str">
        <f>IF(L74="Ja",0,IFERROR(IF($O74="","",$O74*('1. Kostenerfassung'!$E$10-'1. Kostenerfassung'!$E$11)),""))</f>
        <v/>
      </c>
      <c r="S74" s="79">
        <v>0</v>
      </c>
      <c r="T74" s="77" t="str">
        <f>IF(L74="Ja",0,IFERROR(IF($O74="","",$O74*('1. Kostenerfassung'!$E$17-'1. Kostenerfassung'!$E$18)),""))</f>
        <v/>
      </c>
      <c r="U74" s="79">
        <v>0</v>
      </c>
      <c r="V74" s="77" t="str">
        <f>IF(L74="Ja",0,IFERROR(IF($O74="","",$O74*('1. Kostenerfassung'!$E$24-'1. Kostenerfassung'!$E$25)),""))</f>
        <v/>
      </c>
      <c r="W74" s="79">
        <v>0</v>
      </c>
      <c r="X74" s="79">
        <v>0</v>
      </c>
      <c r="Y74" s="77" t="str">
        <f>IF(L74="Ja",0,IFERROR(IF($O74="","",$O74*('1. Kostenerfassung'!$E$32-'1. Kostenerfassung'!$E$34)),""))</f>
        <v/>
      </c>
      <c r="Z74" s="77" t="str">
        <f t="shared" si="2"/>
        <v/>
      </c>
      <c r="AB74" s="64" t="str">
        <f t="shared" si="1"/>
        <v/>
      </c>
    </row>
    <row r="75" spans="2:28" x14ac:dyDescent="0.3">
      <c r="B75" t="str">
        <f>IF(DB!B69="","",DB!B69)</f>
        <v/>
      </c>
      <c r="C75" s="169" t="str">
        <f>IF(DB!C69="","",DB!C69)</f>
        <v/>
      </c>
      <c r="D75" s="169"/>
      <c r="E75" t="str">
        <f>IF(DB!D69="","",DB!D69)</f>
        <v/>
      </c>
      <c r="F75" t="str">
        <f>IF(DB!E69="","",DB!E69)</f>
        <v/>
      </c>
      <c r="G75" t="str">
        <f>IF(DB!F69="","",DB!F69)</f>
        <v/>
      </c>
      <c r="H75" t="str">
        <f>IF(DB!G69="","",DB!G69)</f>
        <v/>
      </c>
      <c r="I75" t="str">
        <f>IF(DB!H69="","",DB!H69)</f>
        <v/>
      </c>
      <c r="K75" t="str">
        <f>IF(DB!W69="","",DB!W69)</f>
        <v/>
      </c>
      <c r="L75" t="str">
        <f>IF(DB!J69="Nein","Ja",IF(DB!J69="","","Nein"))</f>
        <v/>
      </c>
      <c r="M75" s="74" t="str">
        <f t="shared" si="0"/>
        <v/>
      </c>
      <c r="N75" s="75" t="str">
        <f>IF(M75="","",M75/'1. Kostenerfassung'!$E$37)</f>
        <v/>
      </c>
      <c r="O75" s="70" t="str">
        <f>IF(AND(H75="Ja",I75="Ja",L75="Nein",K75="Ja"),IFERROR(DB!V69/SUMIFS(DB!$V$8:$V$307,DB!$W$8:$W$307,"Ja",DB!$H$8:$H$307,"Ja",DB!$G$8:$G$307,"Ja",DB!$W$8:$W$307,"Ja"),""),"")</f>
        <v/>
      </c>
      <c r="P75" s="79">
        <v>0</v>
      </c>
      <c r="Q75" s="79">
        <v>0</v>
      </c>
      <c r="R75" s="77" t="str">
        <f>IF(L75="Ja",0,IFERROR(IF($O75="","",$O75*('1. Kostenerfassung'!$E$10-'1. Kostenerfassung'!$E$11)),""))</f>
        <v/>
      </c>
      <c r="S75" s="79">
        <v>0</v>
      </c>
      <c r="T75" s="77" t="str">
        <f>IF(L75="Ja",0,IFERROR(IF($O75="","",$O75*('1. Kostenerfassung'!$E$17-'1. Kostenerfassung'!$E$18)),""))</f>
        <v/>
      </c>
      <c r="U75" s="79">
        <v>0</v>
      </c>
      <c r="V75" s="77" t="str">
        <f>IF(L75="Ja",0,IFERROR(IF($O75="","",$O75*('1. Kostenerfassung'!$E$24-'1. Kostenerfassung'!$E$25)),""))</f>
        <v/>
      </c>
      <c r="W75" s="79">
        <v>0</v>
      </c>
      <c r="X75" s="79">
        <v>0</v>
      </c>
      <c r="Y75" s="77" t="str">
        <f>IF(L75="Ja",0,IFERROR(IF($O75="","",$O75*('1. Kostenerfassung'!$E$32-'1. Kostenerfassung'!$E$34)),""))</f>
        <v/>
      </c>
      <c r="Z75" s="77" t="str">
        <f t="shared" si="2"/>
        <v/>
      </c>
      <c r="AB75" s="64" t="str">
        <f t="shared" si="1"/>
        <v/>
      </c>
    </row>
    <row r="76" spans="2:28" x14ac:dyDescent="0.3">
      <c r="B76" t="str">
        <f>IF(DB!B70="","",DB!B70)</f>
        <v/>
      </c>
      <c r="C76" s="169" t="str">
        <f>IF(DB!C70="","",DB!C70)</f>
        <v/>
      </c>
      <c r="D76" s="169"/>
      <c r="E76" t="str">
        <f>IF(DB!D70="","",DB!D70)</f>
        <v/>
      </c>
      <c r="F76" t="str">
        <f>IF(DB!E70="","",DB!E70)</f>
        <v/>
      </c>
      <c r="G76" t="str">
        <f>IF(DB!F70="","",DB!F70)</f>
        <v/>
      </c>
      <c r="H76" t="str">
        <f>IF(DB!G70="","",DB!G70)</f>
        <v/>
      </c>
      <c r="I76" t="str">
        <f>IF(DB!H70="","",DB!H70)</f>
        <v/>
      </c>
      <c r="K76" t="str">
        <f>IF(DB!W70="","",DB!W70)</f>
        <v/>
      </c>
      <c r="L76" t="str">
        <f>IF(DB!J70="Nein","Ja",IF(DB!J70="","","Nein"))</f>
        <v/>
      </c>
      <c r="M76" s="74" t="str">
        <f t="shared" si="0"/>
        <v/>
      </c>
      <c r="N76" s="75" t="str">
        <f>IF(M76="","",M76/'1. Kostenerfassung'!$E$37)</f>
        <v/>
      </c>
      <c r="O76" s="70" t="str">
        <f>IF(AND(H76="Ja",I76="Ja",L76="Nein",K76="Ja"),IFERROR(DB!V70/SUMIFS(DB!$V$8:$V$307,DB!$W$8:$W$307,"Ja",DB!$H$8:$H$307,"Ja",DB!$G$8:$G$307,"Ja",DB!$W$8:$W$307,"Ja"),""),"")</f>
        <v/>
      </c>
      <c r="P76" s="79">
        <v>0</v>
      </c>
      <c r="Q76" s="79">
        <v>0</v>
      </c>
      <c r="R76" s="77" t="str">
        <f>IF(L76="Ja",0,IFERROR(IF($O76="","",$O76*('1. Kostenerfassung'!$E$10-'1. Kostenerfassung'!$E$11)),""))</f>
        <v/>
      </c>
      <c r="S76" s="79">
        <v>0</v>
      </c>
      <c r="T76" s="77" t="str">
        <f>IF(L76="Ja",0,IFERROR(IF($O76="","",$O76*('1. Kostenerfassung'!$E$17-'1. Kostenerfassung'!$E$18)),""))</f>
        <v/>
      </c>
      <c r="U76" s="79">
        <v>0</v>
      </c>
      <c r="V76" s="77" t="str">
        <f>IF(L76="Ja",0,IFERROR(IF($O76="","",$O76*('1. Kostenerfassung'!$E$24-'1. Kostenerfassung'!$E$25)),""))</f>
        <v/>
      </c>
      <c r="W76" s="79">
        <v>0</v>
      </c>
      <c r="X76" s="79">
        <v>0</v>
      </c>
      <c r="Y76" s="77" t="str">
        <f>IF(L76="Ja",0,IFERROR(IF($O76="","",$O76*('1. Kostenerfassung'!$E$32-'1. Kostenerfassung'!$E$34)),""))</f>
        <v/>
      </c>
      <c r="Z76" s="77" t="str">
        <f t="shared" si="2"/>
        <v/>
      </c>
      <c r="AB76" s="64" t="str">
        <f t="shared" si="1"/>
        <v/>
      </c>
    </row>
    <row r="77" spans="2:28" x14ac:dyDescent="0.3">
      <c r="B77" t="str">
        <f>IF(DB!B71="","",DB!B71)</f>
        <v/>
      </c>
      <c r="C77" s="169" t="str">
        <f>IF(DB!C71="","",DB!C71)</f>
        <v/>
      </c>
      <c r="D77" s="169"/>
      <c r="E77" t="str">
        <f>IF(DB!D71="","",DB!D71)</f>
        <v/>
      </c>
      <c r="F77" t="str">
        <f>IF(DB!E71="","",DB!E71)</f>
        <v/>
      </c>
      <c r="G77" t="str">
        <f>IF(DB!F71="","",DB!F71)</f>
        <v/>
      </c>
      <c r="H77" t="str">
        <f>IF(DB!G71="","",DB!G71)</f>
        <v/>
      </c>
      <c r="I77" t="str">
        <f>IF(DB!H71="","",DB!H71)</f>
        <v/>
      </c>
      <c r="K77" t="str">
        <f>IF(DB!W71="","",DB!W71)</f>
        <v/>
      </c>
      <c r="L77" t="str">
        <f>IF(DB!J71="Nein","Ja",IF(DB!J71="","","Nein"))</f>
        <v/>
      </c>
      <c r="M77" s="74" t="str">
        <f t="shared" si="0"/>
        <v/>
      </c>
      <c r="N77" s="75" t="str">
        <f>IF(M77="","",M77/'1. Kostenerfassung'!$E$37)</f>
        <v/>
      </c>
      <c r="O77" s="70" t="str">
        <f>IF(AND(H77="Ja",I77="Ja",L77="Nein",K77="Ja"),IFERROR(DB!V71/SUMIFS(DB!$V$8:$V$307,DB!$W$8:$W$307,"Ja",DB!$H$8:$H$307,"Ja",DB!$G$8:$G$307,"Ja",DB!$W$8:$W$307,"Ja"),""),"")</f>
        <v/>
      </c>
      <c r="P77" s="79">
        <v>0</v>
      </c>
      <c r="Q77" s="79">
        <v>0</v>
      </c>
      <c r="R77" s="77" t="str">
        <f>IF(L77="Ja",0,IFERROR(IF($O77="","",$O77*('1. Kostenerfassung'!$E$10-'1. Kostenerfassung'!$E$11)),""))</f>
        <v/>
      </c>
      <c r="S77" s="79">
        <v>0</v>
      </c>
      <c r="T77" s="77" t="str">
        <f>IF(L77="Ja",0,IFERROR(IF($O77="","",$O77*('1. Kostenerfassung'!$E$17-'1. Kostenerfassung'!$E$18)),""))</f>
        <v/>
      </c>
      <c r="U77" s="79">
        <v>0</v>
      </c>
      <c r="V77" s="77" t="str">
        <f>IF(L77="Ja",0,IFERROR(IF($O77="","",$O77*('1. Kostenerfassung'!$E$24-'1. Kostenerfassung'!$E$25)),""))</f>
        <v/>
      </c>
      <c r="W77" s="79">
        <v>0</v>
      </c>
      <c r="X77" s="79">
        <v>0</v>
      </c>
      <c r="Y77" s="77" t="str">
        <f>IF(L77="Ja",0,IFERROR(IF($O77="","",$O77*('1. Kostenerfassung'!$E$32-'1. Kostenerfassung'!$E$34)),""))</f>
        <v/>
      </c>
      <c r="Z77" s="77" t="str">
        <f t="shared" si="2"/>
        <v/>
      </c>
      <c r="AB77" s="64" t="str">
        <f t="shared" si="1"/>
        <v/>
      </c>
    </row>
    <row r="78" spans="2:28" x14ac:dyDescent="0.3">
      <c r="B78" t="str">
        <f>IF(DB!B72="","",DB!B72)</f>
        <v/>
      </c>
      <c r="C78" s="169" t="str">
        <f>IF(DB!C72="","",DB!C72)</f>
        <v/>
      </c>
      <c r="D78" s="169"/>
      <c r="E78" t="str">
        <f>IF(DB!D72="","",DB!D72)</f>
        <v/>
      </c>
      <c r="F78" t="str">
        <f>IF(DB!E72="","",DB!E72)</f>
        <v/>
      </c>
      <c r="G78" t="str">
        <f>IF(DB!F72="","",DB!F72)</f>
        <v/>
      </c>
      <c r="H78" t="str">
        <f>IF(DB!G72="","",DB!G72)</f>
        <v/>
      </c>
      <c r="I78" t="str">
        <f>IF(DB!H72="","",DB!H72)</f>
        <v/>
      </c>
      <c r="K78" t="str">
        <f>IF(DB!W72="","",DB!W72)</f>
        <v/>
      </c>
      <c r="L78" t="str">
        <f>IF(DB!J72="Nein","Ja",IF(DB!J72="","","Nein"))</f>
        <v/>
      </c>
      <c r="M78" s="74" t="str">
        <f t="shared" ref="M78:M141" si="3">IF(I78="Nein",0,IF(L78="","",IF(L78="Ja",SUM(P78,Q78,S78,U78,W78,X78),IF(L78="Nein",SUM(P78:Z78),"Error"))))</f>
        <v/>
      </c>
      <c r="N78" s="75" t="str">
        <f>IF(M78="","",M78/'1. Kostenerfassung'!$E$37)</f>
        <v/>
      </c>
      <c r="O78" s="70" t="str">
        <f>IF(AND(H78="Ja",I78="Ja",L78="Nein",K78="Ja"),IFERROR(DB!V72/SUMIFS(DB!$V$8:$V$307,DB!$W$8:$W$307,"Ja",DB!$H$8:$H$307,"Ja",DB!$G$8:$G$307,"Ja",DB!$W$8:$W$307,"Ja"),""),"")</f>
        <v/>
      </c>
      <c r="P78" s="79">
        <v>0</v>
      </c>
      <c r="Q78" s="79">
        <v>0</v>
      </c>
      <c r="R78" s="77" t="str">
        <f>IF(L78="Ja",0,IFERROR(IF($O78="","",$O78*('1. Kostenerfassung'!$E$10-'1. Kostenerfassung'!$E$11)),""))</f>
        <v/>
      </c>
      <c r="S78" s="79">
        <v>0</v>
      </c>
      <c r="T78" s="77" t="str">
        <f>IF(L78="Ja",0,IFERROR(IF($O78="","",$O78*('1. Kostenerfassung'!$E$17-'1. Kostenerfassung'!$E$18)),""))</f>
        <v/>
      </c>
      <c r="U78" s="79">
        <v>0</v>
      </c>
      <c r="V78" s="77" t="str">
        <f>IF(L78="Ja",0,IFERROR(IF($O78="","",$O78*('1. Kostenerfassung'!$E$24-'1. Kostenerfassung'!$E$25)),""))</f>
        <v/>
      </c>
      <c r="W78" s="79">
        <v>0</v>
      </c>
      <c r="X78" s="79">
        <v>0</v>
      </c>
      <c r="Y78" s="77" t="str">
        <f>IF(L78="Ja",0,IFERROR(IF($O78="","",$O78*('1. Kostenerfassung'!$E$32-'1. Kostenerfassung'!$E$34)),""))</f>
        <v/>
      </c>
      <c r="Z78" s="77" t="str">
        <f t="shared" si="2"/>
        <v/>
      </c>
      <c r="AB78" s="64" t="str">
        <f t="shared" ref="AB78:AB141" si="4">IF(L78="Ja",IF(SUM(Q78,S78,U78,X78)&lt;1,"Nein","Ja"),IF(L78="Nein","Ja",""))</f>
        <v/>
      </c>
    </row>
    <row r="79" spans="2:28" x14ac:dyDescent="0.3">
      <c r="B79" t="str">
        <f>IF(DB!B73="","",DB!B73)</f>
        <v/>
      </c>
      <c r="C79" s="169" t="str">
        <f>IF(DB!C73="","",DB!C73)</f>
        <v/>
      </c>
      <c r="D79" s="169"/>
      <c r="E79" t="str">
        <f>IF(DB!D73="","",DB!D73)</f>
        <v/>
      </c>
      <c r="F79" t="str">
        <f>IF(DB!E73="","",DB!E73)</f>
        <v/>
      </c>
      <c r="G79" t="str">
        <f>IF(DB!F73="","",DB!F73)</f>
        <v/>
      </c>
      <c r="H79" t="str">
        <f>IF(DB!G73="","",DB!G73)</f>
        <v/>
      </c>
      <c r="I79" t="str">
        <f>IF(DB!H73="","",DB!H73)</f>
        <v/>
      </c>
      <c r="K79" t="str">
        <f>IF(DB!W73="","",DB!W73)</f>
        <v/>
      </c>
      <c r="L79" t="str">
        <f>IF(DB!J73="Nein","Ja",IF(DB!J73="","","Nein"))</f>
        <v/>
      </c>
      <c r="M79" s="74" t="str">
        <f t="shared" si="3"/>
        <v/>
      </c>
      <c r="N79" s="75" t="str">
        <f>IF(M79="","",M79/'1. Kostenerfassung'!$E$37)</f>
        <v/>
      </c>
      <c r="O79" s="70" t="str">
        <f>IF(AND(H79="Ja",I79="Ja",L79="Nein",K79="Ja"),IFERROR(DB!V73/SUMIFS(DB!$V$8:$V$307,DB!$W$8:$W$307,"Ja",DB!$H$8:$H$307,"Ja",DB!$G$8:$G$307,"Ja",DB!$W$8:$W$307,"Ja"),""),"")</f>
        <v/>
      </c>
      <c r="P79" s="79">
        <v>0</v>
      </c>
      <c r="Q79" s="79">
        <v>0</v>
      </c>
      <c r="R79" s="77" t="str">
        <f>IF(L79="Ja",0,IFERROR(IF($O79="","",$O79*('1. Kostenerfassung'!$E$10-'1. Kostenerfassung'!$E$11)),""))</f>
        <v/>
      </c>
      <c r="S79" s="79">
        <v>0</v>
      </c>
      <c r="T79" s="77" t="str">
        <f>IF(L79="Ja",0,IFERROR(IF($O79="","",$O79*('1. Kostenerfassung'!$E$17-'1. Kostenerfassung'!$E$18)),""))</f>
        <v/>
      </c>
      <c r="U79" s="79">
        <v>0</v>
      </c>
      <c r="V79" s="77" t="str">
        <f>IF(L79="Ja",0,IFERROR(IF($O79="","",$O79*('1. Kostenerfassung'!$E$24-'1. Kostenerfassung'!$E$25)),""))</f>
        <v/>
      </c>
      <c r="W79" s="79">
        <v>0</v>
      </c>
      <c r="X79" s="79">
        <v>0</v>
      </c>
      <c r="Y79" s="77" t="str">
        <f>IF(L79="Ja",0,IFERROR(IF($O79="","",$O79*('1. Kostenerfassung'!$E$32-'1. Kostenerfassung'!$E$34)),""))</f>
        <v/>
      </c>
      <c r="Z79" s="77" t="str">
        <f t="shared" ref="Z79:Z142" si="5">IF(SUM(R79,V79,T79)=0,"",SUM(R79,V79,T79)*$F$9)</f>
        <v/>
      </c>
      <c r="AB79" s="64" t="str">
        <f t="shared" si="4"/>
        <v/>
      </c>
    </row>
    <row r="80" spans="2:28" x14ac:dyDescent="0.3">
      <c r="B80" t="str">
        <f>IF(DB!B74="","",DB!B74)</f>
        <v/>
      </c>
      <c r="C80" s="169" t="str">
        <f>IF(DB!C74="","",DB!C74)</f>
        <v/>
      </c>
      <c r="D80" s="169"/>
      <c r="E80" t="str">
        <f>IF(DB!D74="","",DB!D74)</f>
        <v/>
      </c>
      <c r="F80" t="str">
        <f>IF(DB!E74="","",DB!E74)</f>
        <v/>
      </c>
      <c r="G80" t="str">
        <f>IF(DB!F74="","",DB!F74)</f>
        <v/>
      </c>
      <c r="H80" t="str">
        <f>IF(DB!G74="","",DB!G74)</f>
        <v/>
      </c>
      <c r="I80" t="str">
        <f>IF(DB!H74="","",DB!H74)</f>
        <v/>
      </c>
      <c r="K80" t="str">
        <f>IF(DB!W74="","",DB!W74)</f>
        <v/>
      </c>
      <c r="L80" t="str">
        <f>IF(DB!J74="Nein","Ja",IF(DB!J74="","","Nein"))</f>
        <v/>
      </c>
      <c r="M80" s="74" t="str">
        <f t="shared" si="3"/>
        <v/>
      </c>
      <c r="N80" s="75" t="str">
        <f>IF(M80="","",M80/'1. Kostenerfassung'!$E$37)</f>
        <v/>
      </c>
      <c r="O80" s="70" t="str">
        <f>IF(AND(H80="Ja",I80="Ja",L80="Nein",K80="Ja"),IFERROR(DB!V74/SUMIFS(DB!$V$8:$V$307,DB!$W$8:$W$307,"Ja",DB!$H$8:$H$307,"Ja",DB!$G$8:$G$307,"Ja",DB!$W$8:$W$307,"Ja"),""),"")</f>
        <v/>
      </c>
      <c r="P80" s="79">
        <v>0</v>
      </c>
      <c r="Q80" s="79">
        <v>0</v>
      </c>
      <c r="R80" s="77" t="str">
        <f>IF(L80="Ja",0,IFERROR(IF($O80="","",$O80*('1. Kostenerfassung'!$E$10-'1. Kostenerfassung'!$E$11)),""))</f>
        <v/>
      </c>
      <c r="S80" s="79">
        <v>0</v>
      </c>
      <c r="T80" s="77" t="str">
        <f>IF(L80="Ja",0,IFERROR(IF($O80="","",$O80*('1. Kostenerfassung'!$E$17-'1. Kostenerfassung'!$E$18)),""))</f>
        <v/>
      </c>
      <c r="U80" s="79">
        <v>0</v>
      </c>
      <c r="V80" s="77" t="str">
        <f>IF(L80="Ja",0,IFERROR(IF($O80="","",$O80*('1. Kostenerfassung'!$E$24-'1. Kostenerfassung'!$E$25)),""))</f>
        <v/>
      </c>
      <c r="W80" s="79">
        <v>0</v>
      </c>
      <c r="X80" s="79">
        <v>0</v>
      </c>
      <c r="Y80" s="77" t="str">
        <f>IF(L80="Ja",0,IFERROR(IF($O80="","",$O80*('1. Kostenerfassung'!$E$32-'1. Kostenerfassung'!$E$34)),""))</f>
        <v/>
      </c>
      <c r="Z80" s="77" t="str">
        <f t="shared" si="5"/>
        <v/>
      </c>
      <c r="AB80" s="64" t="str">
        <f t="shared" si="4"/>
        <v/>
      </c>
    </row>
    <row r="81" spans="2:28" x14ac:dyDescent="0.3">
      <c r="B81" t="str">
        <f>IF(DB!B75="","",DB!B75)</f>
        <v/>
      </c>
      <c r="C81" s="169" t="str">
        <f>IF(DB!C75="","",DB!C75)</f>
        <v/>
      </c>
      <c r="D81" s="169"/>
      <c r="E81" t="str">
        <f>IF(DB!D75="","",DB!D75)</f>
        <v/>
      </c>
      <c r="F81" t="str">
        <f>IF(DB!E75="","",DB!E75)</f>
        <v/>
      </c>
      <c r="G81" t="str">
        <f>IF(DB!F75="","",DB!F75)</f>
        <v/>
      </c>
      <c r="H81" t="str">
        <f>IF(DB!G75="","",DB!G75)</f>
        <v/>
      </c>
      <c r="I81" t="str">
        <f>IF(DB!H75="","",DB!H75)</f>
        <v/>
      </c>
      <c r="K81" t="str">
        <f>IF(DB!W75="","",DB!W75)</f>
        <v/>
      </c>
      <c r="L81" t="str">
        <f>IF(DB!J75="Nein","Ja",IF(DB!J75="","","Nein"))</f>
        <v/>
      </c>
      <c r="M81" s="74" t="str">
        <f t="shared" si="3"/>
        <v/>
      </c>
      <c r="N81" s="75" t="str">
        <f>IF(M81="","",M81/'1. Kostenerfassung'!$E$37)</f>
        <v/>
      </c>
      <c r="O81" s="70" t="str">
        <f>IF(AND(H81="Ja",I81="Ja",L81="Nein",K81="Ja"),IFERROR(DB!V75/SUMIFS(DB!$V$8:$V$307,DB!$W$8:$W$307,"Ja",DB!$H$8:$H$307,"Ja",DB!$G$8:$G$307,"Ja",DB!$W$8:$W$307,"Ja"),""),"")</f>
        <v/>
      </c>
      <c r="P81" s="79">
        <v>0</v>
      </c>
      <c r="Q81" s="79">
        <v>0</v>
      </c>
      <c r="R81" s="77" t="str">
        <f>IF(L81="Ja",0,IFERROR(IF($O81="","",$O81*('1. Kostenerfassung'!$E$10-'1. Kostenerfassung'!$E$11)),""))</f>
        <v/>
      </c>
      <c r="S81" s="79">
        <v>0</v>
      </c>
      <c r="T81" s="77" t="str">
        <f>IF(L81="Ja",0,IFERROR(IF($O81="","",$O81*('1. Kostenerfassung'!$E$17-'1. Kostenerfassung'!$E$18)),""))</f>
        <v/>
      </c>
      <c r="U81" s="79">
        <v>0</v>
      </c>
      <c r="V81" s="77" t="str">
        <f>IF(L81="Ja",0,IFERROR(IF($O81="","",$O81*('1. Kostenerfassung'!$E$24-'1. Kostenerfassung'!$E$25)),""))</f>
        <v/>
      </c>
      <c r="W81" s="79">
        <v>0</v>
      </c>
      <c r="X81" s="79">
        <v>0</v>
      </c>
      <c r="Y81" s="77" t="str">
        <f>IF(L81="Ja",0,IFERROR(IF($O81="","",$O81*('1. Kostenerfassung'!$E$32-'1. Kostenerfassung'!$E$34)),""))</f>
        <v/>
      </c>
      <c r="Z81" s="77" t="str">
        <f t="shared" si="5"/>
        <v/>
      </c>
      <c r="AB81" s="64" t="str">
        <f t="shared" si="4"/>
        <v/>
      </c>
    </row>
    <row r="82" spans="2:28" x14ac:dyDescent="0.3">
      <c r="B82" t="str">
        <f>IF(DB!B76="","",DB!B76)</f>
        <v/>
      </c>
      <c r="C82" s="169" t="str">
        <f>IF(DB!C76="","",DB!C76)</f>
        <v/>
      </c>
      <c r="D82" s="169"/>
      <c r="E82" t="str">
        <f>IF(DB!D76="","",DB!D76)</f>
        <v/>
      </c>
      <c r="F82" t="str">
        <f>IF(DB!E76="","",DB!E76)</f>
        <v/>
      </c>
      <c r="G82" t="str">
        <f>IF(DB!F76="","",DB!F76)</f>
        <v/>
      </c>
      <c r="H82" t="str">
        <f>IF(DB!G76="","",DB!G76)</f>
        <v/>
      </c>
      <c r="I82" t="str">
        <f>IF(DB!H76="","",DB!H76)</f>
        <v/>
      </c>
      <c r="K82" t="str">
        <f>IF(DB!W76="","",DB!W76)</f>
        <v/>
      </c>
      <c r="L82" t="str">
        <f>IF(DB!J76="Nein","Ja",IF(DB!J76="","","Nein"))</f>
        <v/>
      </c>
      <c r="M82" s="74" t="str">
        <f t="shared" si="3"/>
        <v/>
      </c>
      <c r="N82" s="75" t="str">
        <f>IF(M82="","",M82/'1. Kostenerfassung'!$E$37)</f>
        <v/>
      </c>
      <c r="O82" s="70" t="str">
        <f>IF(AND(H82="Ja",I82="Ja",L82="Nein",K82="Ja"),IFERROR(DB!V76/SUMIFS(DB!$V$8:$V$307,DB!$W$8:$W$307,"Ja",DB!$H$8:$H$307,"Ja",DB!$G$8:$G$307,"Ja",DB!$W$8:$W$307,"Ja"),""),"")</f>
        <v/>
      </c>
      <c r="P82" s="79">
        <v>0</v>
      </c>
      <c r="Q82" s="79">
        <v>0</v>
      </c>
      <c r="R82" s="77" t="str">
        <f>IF(L82="Ja",0,IFERROR(IF($O82="","",$O82*('1. Kostenerfassung'!$E$10-'1. Kostenerfassung'!$E$11)),""))</f>
        <v/>
      </c>
      <c r="S82" s="79">
        <v>0</v>
      </c>
      <c r="T82" s="77" t="str">
        <f>IF(L82="Ja",0,IFERROR(IF($O82="","",$O82*('1. Kostenerfassung'!$E$17-'1. Kostenerfassung'!$E$18)),""))</f>
        <v/>
      </c>
      <c r="U82" s="79">
        <v>0</v>
      </c>
      <c r="V82" s="77" t="str">
        <f>IF(L82="Ja",0,IFERROR(IF($O82="","",$O82*('1. Kostenerfassung'!$E$24-'1. Kostenerfassung'!$E$25)),""))</f>
        <v/>
      </c>
      <c r="W82" s="79">
        <v>0</v>
      </c>
      <c r="X82" s="79">
        <v>0</v>
      </c>
      <c r="Y82" s="77" t="str">
        <f>IF(L82="Ja",0,IFERROR(IF($O82="","",$O82*('1. Kostenerfassung'!$E$32-'1. Kostenerfassung'!$E$34)),""))</f>
        <v/>
      </c>
      <c r="Z82" s="77" t="str">
        <f t="shared" si="5"/>
        <v/>
      </c>
      <c r="AB82" s="64" t="str">
        <f t="shared" si="4"/>
        <v/>
      </c>
    </row>
    <row r="83" spans="2:28" x14ac:dyDescent="0.3">
      <c r="B83" t="str">
        <f>IF(DB!B77="","",DB!B77)</f>
        <v/>
      </c>
      <c r="C83" s="169" t="str">
        <f>IF(DB!C77="","",DB!C77)</f>
        <v/>
      </c>
      <c r="D83" s="169"/>
      <c r="E83" t="str">
        <f>IF(DB!D77="","",DB!D77)</f>
        <v/>
      </c>
      <c r="F83" t="str">
        <f>IF(DB!E77="","",DB!E77)</f>
        <v/>
      </c>
      <c r="G83" t="str">
        <f>IF(DB!F77="","",DB!F77)</f>
        <v/>
      </c>
      <c r="H83" t="str">
        <f>IF(DB!G77="","",DB!G77)</f>
        <v/>
      </c>
      <c r="I83" t="str">
        <f>IF(DB!H77="","",DB!H77)</f>
        <v/>
      </c>
      <c r="K83" t="str">
        <f>IF(DB!W77="","",DB!W77)</f>
        <v/>
      </c>
      <c r="L83" t="str">
        <f>IF(DB!J77="Nein","Ja",IF(DB!J77="","","Nein"))</f>
        <v/>
      </c>
      <c r="M83" s="74" t="str">
        <f t="shared" si="3"/>
        <v/>
      </c>
      <c r="N83" s="75" t="str">
        <f>IF(M83="","",M83/'1. Kostenerfassung'!$E$37)</f>
        <v/>
      </c>
      <c r="O83" s="70" t="str">
        <f>IF(AND(H83="Ja",I83="Ja",L83="Nein",K83="Ja"),IFERROR(DB!V77/SUMIFS(DB!$V$8:$V$307,DB!$W$8:$W$307,"Ja",DB!$H$8:$H$307,"Ja",DB!$G$8:$G$307,"Ja",DB!$W$8:$W$307,"Ja"),""),"")</f>
        <v/>
      </c>
      <c r="P83" s="79">
        <v>0</v>
      </c>
      <c r="Q83" s="79">
        <v>0</v>
      </c>
      <c r="R83" s="77" t="str">
        <f>IF(L83="Ja",0,IFERROR(IF($O83="","",$O83*('1. Kostenerfassung'!$E$10-'1. Kostenerfassung'!$E$11)),""))</f>
        <v/>
      </c>
      <c r="S83" s="79">
        <v>0</v>
      </c>
      <c r="T83" s="77" t="str">
        <f>IF(L83="Ja",0,IFERROR(IF($O83="","",$O83*('1. Kostenerfassung'!$E$17-'1. Kostenerfassung'!$E$18)),""))</f>
        <v/>
      </c>
      <c r="U83" s="79">
        <v>0</v>
      </c>
      <c r="V83" s="77" t="str">
        <f>IF(L83="Ja",0,IFERROR(IF($O83="","",$O83*('1. Kostenerfassung'!$E$24-'1. Kostenerfassung'!$E$25)),""))</f>
        <v/>
      </c>
      <c r="W83" s="79">
        <v>0</v>
      </c>
      <c r="X83" s="79">
        <v>0</v>
      </c>
      <c r="Y83" s="77" t="str">
        <f>IF(L83="Ja",0,IFERROR(IF($O83="","",$O83*('1. Kostenerfassung'!$E$32-'1. Kostenerfassung'!$E$34)),""))</f>
        <v/>
      </c>
      <c r="Z83" s="77" t="str">
        <f t="shared" si="5"/>
        <v/>
      </c>
      <c r="AB83" s="64" t="str">
        <f t="shared" si="4"/>
        <v/>
      </c>
    </row>
    <row r="84" spans="2:28" x14ac:dyDescent="0.3">
      <c r="B84" t="str">
        <f>IF(DB!B78="","",DB!B78)</f>
        <v/>
      </c>
      <c r="C84" s="169" t="str">
        <f>IF(DB!C78="","",DB!C78)</f>
        <v/>
      </c>
      <c r="D84" s="169"/>
      <c r="E84" t="str">
        <f>IF(DB!D78="","",DB!D78)</f>
        <v/>
      </c>
      <c r="F84" t="str">
        <f>IF(DB!E78="","",DB!E78)</f>
        <v/>
      </c>
      <c r="G84" t="str">
        <f>IF(DB!F78="","",DB!F78)</f>
        <v/>
      </c>
      <c r="H84" t="str">
        <f>IF(DB!G78="","",DB!G78)</f>
        <v/>
      </c>
      <c r="I84" t="str">
        <f>IF(DB!H78="","",DB!H78)</f>
        <v/>
      </c>
      <c r="K84" t="str">
        <f>IF(DB!W78="","",DB!W78)</f>
        <v/>
      </c>
      <c r="L84" t="str">
        <f>IF(DB!J78="Nein","Ja",IF(DB!J78="","","Nein"))</f>
        <v/>
      </c>
      <c r="M84" s="74" t="str">
        <f t="shared" si="3"/>
        <v/>
      </c>
      <c r="N84" s="75" t="str">
        <f>IF(M84="","",M84/'1. Kostenerfassung'!$E$37)</f>
        <v/>
      </c>
      <c r="O84" s="70" t="str">
        <f>IF(AND(H84="Ja",I84="Ja",L84="Nein",K84="Ja"),IFERROR(DB!V78/SUMIFS(DB!$V$8:$V$307,DB!$W$8:$W$307,"Ja",DB!$H$8:$H$307,"Ja",DB!$G$8:$G$307,"Ja",DB!$W$8:$W$307,"Ja"),""),"")</f>
        <v/>
      </c>
      <c r="P84" s="79">
        <v>0</v>
      </c>
      <c r="Q84" s="79">
        <v>0</v>
      </c>
      <c r="R84" s="77" t="str">
        <f>IF(L84="Ja",0,IFERROR(IF($O84="","",$O84*('1. Kostenerfassung'!$E$10-'1. Kostenerfassung'!$E$11)),""))</f>
        <v/>
      </c>
      <c r="S84" s="79">
        <v>0</v>
      </c>
      <c r="T84" s="77" t="str">
        <f>IF(L84="Ja",0,IFERROR(IF($O84="","",$O84*('1. Kostenerfassung'!$E$17-'1. Kostenerfassung'!$E$18)),""))</f>
        <v/>
      </c>
      <c r="U84" s="79">
        <v>0</v>
      </c>
      <c r="V84" s="77" t="str">
        <f>IF(L84="Ja",0,IFERROR(IF($O84="","",$O84*('1. Kostenerfassung'!$E$24-'1. Kostenerfassung'!$E$25)),""))</f>
        <v/>
      </c>
      <c r="W84" s="79">
        <v>0</v>
      </c>
      <c r="X84" s="79">
        <v>0</v>
      </c>
      <c r="Y84" s="77" t="str">
        <f>IF(L84="Ja",0,IFERROR(IF($O84="","",$O84*('1. Kostenerfassung'!$E$32-'1. Kostenerfassung'!$E$34)),""))</f>
        <v/>
      </c>
      <c r="Z84" s="77" t="str">
        <f t="shared" si="5"/>
        <v/>
      </c>
      <c r="AB84" s="64" t="str">
        <f t="shared" si="4"/>
        <v/>
      </c>
    </row>
    <row r="85" spans="2:28" x14ac:dyDescent="0.3">
      <c r="B85" t="str">
        <f>IF(DB!B79="","",DB!B79)</f>
        <v/>
      </c>
      <c r="C85" s="169" t="str">
        <f>IF(DB!C79="","",DB!C79)</f>
        <v/>
      </c>
      <c r="D85" s="169"/>
      <c r="E85" t="str">
        <f>IF(DB!D79="","",DB!D79)</f>
        <v/>
      </c>
      <c r="F85" t="str">
        <f>IF(DB!E79="","",DB!E79)</f>
        <v/>
      </c>
      <c r="G85" t="str">
        <f>IF(DB!F79="","",DB!F79)</f>
        <v/>
      </c>
      <c r="H85" t="str">
        <f>IF(DB!G79="","",DB!G79)</f>
        <v/>
      </c>
      <c r="I85" t="str">
        <f>IF(DB!H79="","",DB!H79)</f>
        <v/>
      </c>
      <c r="K85" t="str">
        <f>IF(DB!W79="","",DB!W79)</f>
        <v/>
      </c>
      <c r="L85" t="str">
        <f>IF(DB!J79="Nein","Ja",IF(DB!J79="","","Nein"))</f>
        <v/>
      </c>
      <c r="M85" s="74" t="str">
        <f t="shared" si="3"/>
        <v/>
      </c>
      <c r="N85" s="75" t="str">
        <f>IF(M85="","",M85/'1. Kostenerfassung'!$E$37)</f>
        <v/>
      </c>
      <c r="O85" s="70" t="str">
        <f>IF(AND(H85="Ja",I85="Ja",L85="Nein",K85="Ja"),IFERROR(DB!V79/SUMIFS(DB!$V$8:$V$307,DB!$W$8:$W$307,"Ja",DB!$H$8:$H$307,"Ja",DB!$G$8:$G$307,"Ja",DB!$W$8:$W$307,"Ja"),""),"")</f>
        <v/>
      </c>
      <c r="P85" s="79">
        <v>0</v>
      </c>
      <c r="Q85" s="79">
        <v>0</v>
      </c>
      <c r="R85" s="77" t="str">
        <f>IF(L85="Ja",0,IFERROR(IF($O85="","",$O85*('1. Kostenerfassung'!$E$10-'1. Kostenerfassung'!$E$11)),""))</f>
        <v/>
      </c>
      <c r="S85" s="79">
        <v>0</v>
      </c>
      <c r="T85" s="77" t="str">
        <f>IF(L85="Ja",0,IFERROR(IF($O85="","",$O85*('1. Kostenerfassung'!$E$17-'1. Kostenerfassung'!$E$18)),""))</f>
        <v/>
      </c>
      <c r="U85" s="79">
        <v>0</v>
      </c>
      <c r="V85" s="77" t="str">
        <f>IF(L85="Ja",0,IFERROR(IF($O85="","",$O85*('1. Kostenerfassung'!$E$24-'1. Kostenerfassung'!$E$25)),""))</f>
        <v/>
      </c>
      <c r="W85" s="79">
        <v>0</v>
      </c>
      <c r="X85" s="79">
        <v>0</v>
      </c>
      <c r="Y85" s="77" t="str">
        <f>IF(L85="Ja",0,IFERROR(IF($O85="","",$O85*('1. Kostenerfassung'!$E$32-'1. Kostenerfassung'!$E$34)),""))</f>
        <v/>
      </c>
      <c r="Z85" s="77" t="str">
        <f t="shared" si="5"/>
        <v/>
      </c>
      <c r="AB85" s="64" t="str">
        <f t="shared" si="4"/>
        <v/>
      </c>
    </row>
    <row r="86" spans="2:28" x14ac:dyDescent="0.3">
      <c r="B86" t="str">
        <f>IF(DB!B80="","",DB!B80)</f>
        <v/>
      </c>
      <c r="C86" s="169" t="str">
        <f>IF(DB!C80="","",DB!C80)</f>
        <v/>
      </c>
      <c r="D86" s="169"/>
      <c r="E86" t="str">
        <f>IF(DB!D80="","",DB!D80)</f>
        <v/>
      </c>
      <c r="F86" t="str">
        <f>IF(DB!E80="","",DB!E80)</f>
        <v/>
      </c>
      <c r="G86" t="str">
        <f>IF(DB!F80="","",DB!F80)</f>
        <v/>
      </c>
      <c r="H86" t="str">
        <f>IF(DB!G80="","",DB!G80)</f>
        <v/>
      </c>
      <c r="I86" t="str">
        <f>IF(DB!H80="","",DB!H80)</f>
        <v/>
      </c>
      <c r="K86" t="str">
        <f>IF(DB!W80="","",DB!W80)</f>
        <v/>
      </c>
      <c r="L86" t="str">
        <f>IF(DB!J80="Nein","Ja",IF(DB!J80="","","Nein"))</f>
        <v/>
      </c>
      <c r="M86" s="74" t="str">
        <f t="shared" si="3"/>
        <v/>
      </c>
      <c r="N86" s="75" t="str">
        <f>IF(M86="","",M86/'1. Kostenerfassung'!$E$37)</f>
        <v/>
      </c>
      <c r="O86" s="70" t="str">
        <f>IF(AND(H86="Ja",I86="Ja",L86="Nein",K86="Ja"),IFERROR(DB!V80/SUMIFS(DB!$V$8:$V$307,DB!$W$8:$W$307,"Ja",DB!$H$8:$H$307,"Ja",DB!$G$8:$G$307,"Ja",DB!$W$8:$W$307,"Ja"),""),"")</f>
        <v/>
      </c>
      <c r="P86" s="79">
        <v>0</v>
      </c>
      <c r="Q86" s="79">
        <v>0</v>
      </c>
      <c r="R86" s="77" t="str">
        <f>IF(L86="Ja",0,IFERROR(IF($O86="","",$O86*('1. Kostenerfassung'!$E$10-'1. Kostenerfassung'!$E$11)),""))</f>
        <v/>
      </c>
      <c r="S86" s="79">
        <v>0</v>
      </c>
      <c r="T86" s="77" t="str">
        <f>IF(L86="Ja",0,IFERROR(IF($O86="","",$O86*('1. Kostenerfassung'!$E$17-'1. Kostenerfassung'!$E$18)),""))</f>
        <v/>
      </c>
      <c r="U86" s="79">
        <v>0</v>
      </c>
      <c r="V86" s="77" t="str">
        <f>IF(L86="Ja",0,IFERROR(IF($O86="","",$O86*('1. Kostenerfassung'!$E$24-'1. Kostenerfassung'!$E$25)),""))</f>
        <v/>
      </c>
      <c r="W86" s="79">
        <v>0</v>
      </c>
      <c r="X86" s="79">
        <v>0</v>
      </c>
      <c r="Y86" s="77" t="str">
        <f>IF(L86="Ja",0,IFERROR(IF($O86="","",$O86*('1. Kostenerfassung'!$E$32-'1. Kostenerfassung'!$E$34)),""))</f>
        <v/>
      </c>
      <c r="Z86" s="77" t="str">
        <f t="shared" si="5"/>
        <v/>
      </c>
      <c r="AB86" s="64" t="str">
        <f t="shared" si="4"/>
        <v/>
      </c>
    </row>
    <row r="87" spans="2:28" x14ac:dyDescent="0.3">
      <c r="B87" t="str">
        <f>IF(DB!B81="","",DB!B81)</f>
        <v/>
      </c>
      <c r="C87" s="169" t="str">
        <f>IF(DB!C81="","",DB!C81)</f>
        <v/>
      </c>
      <c r="D87" s="169"/>
      <c r="E87" t="str">
        <f>IF(DB!D81="","",DB!D81)</f>
        <v/>
      </c>
      <c r="F87" t="str">
        <f>IF(DB!E81="","",DB!E81)</f>
        <v/>
      </c>
      <c r="G87" t="str">
        <f>IF(DB!F81="","",DB!F81)</f>
        <v/>
      </c>
      <c r="H87" t="str">
        <f>IF(DB!G81="","",DB!G81)</f>
        <v/>
      </c>
      <c r="I87" t="str">
        <f>IF(DB!H81="","",DB!H81)</f>
        <v/>
      </c>
      <c r="K87" t="str">
        <f>IF(DB!W81="","",DB!W81)</f>
        <v/>
      </c>
      <c r="L87" t="str">
        <f>IF(DB!J81="Nein","Ja",IF(DB!J81="","","Nein"))</f>
        <v/>
      </c>
      <c r="M87" s="74" t="str">
        <f t="shared" si="3"/>
        <v/>
      </c>
      <c r="N87" s="75" t="str">
        <f>IF(M87="","",M87/'1. Kostenerfassung'!$E$37)</f>
        <v/>
      </c>
      <c r="O87" s="70" t="str">
        <f>IF(AND(H87="Ja",I87="Ja",L87="Nein",K87="Ja"),IFERROR(DB!V81/SUMIFS(DB!$V$8:$V$307,DB!$W$8:$W$307,"Ja",DB!$H$8:$H$307,"Ja",DB!$G$8:$G$307,"Ja",DB!$W$8:$W$307,"Ja"),""),"")</f>
        <v/>
      </c>
      <c r="P87" s="79">
        <v>0</v>
      </c>
      <c r="Q87" s="79">
        <v>0</v>
      </c>
      <c r="R87" s="77" t="str">
        <f>IF(L87="Ja",0,IFERROR(IF($O87="","",$O87*('1. Kostenerfassung'!$E$10-'1. Kostenerfassung'!$E$11)),""))</f>
        <v/>
      </c>
      <c r="S87" s="79">
        <v>0</v>
      </c>
      <c r="T87" s="77" t="str">
        <f>IF(L87="Ja",0,IFERROR(IF($O87="","",$O87*('1. Kostenerfassung'!$E$17-'1. Kostenerfassung'!$E$18)),""))</f>
        <v/>
      </c>
      <c r="U87" s="79">
        <v>0</v>
      </c>
      <c r="V87" s="77" t="str">
        <f>IF(L87="Ja",0,IFERROR(IF($O87="","",$O87*('1. Kostenerfassung'!$E$24-'1. Kostenerfassung'!$E$25)),""))</f>
        <v/>
      </c>
      <c r="W87" s="79">
        <v>0</v>
      </c>
      <c r="X87" s="79">
        <v>0</v>
      </c>
      <c r="Y87" s="77" t="str">
        <f>IF(L87="Ja",0,IFERROR(IF($O87="","",$O87*('1. Kostenerfassung'!$E$32-'1. Kostenerfassung'!$E$34)),""))</f>
        <v/>
      </c>
      <c r="Z87" s="77" t="str">
        <f t="shared" si="5"/>
        <v/>
      </c>
      <c r="AB87" s="64" t="str">
        <f t="shared" si="4"/>
        <v/>
      </c>
    </row>
    <row r="88" spans="2:28" x14ac:dyDescent="0.3">
      <c r="B88" t="str">
        <f>IF(DB!B82="","",DB!B82)</f>
        <v/>
      </c>
      <c r="C88" s="169" t="str">
        <f>IF(DB!C82="","",DB!C82)</f>
        <v/>
      </c>
      <c r="D88" s="169"/>
      <c r="E88" t="str">
        <f>IF(DB!D82="","",DB!D82)</f>
        <v/>
      </c>
      <c r="F88" t="str">
        <f>IF(DB!E82="","",DB!E82)</f>
        <v/>
      </c>
      <c r="G88" t="str">
        <f>IF(DB!F82="","",DB!F82)</f>
        <v/>
      </c>
      <c r="H88" t="str">
        <f>IF(DB!G82="","",DB!G82)</f>
        <v/>
      </c>
      <c r="I88" t="str">
        <f>IF(DB!H82="","",DB!H82)</f>
        <v/>
      </c>
      <c r="K88" t="str">
        <f>IF(DB!W82="","",DB!W82)</f>
        <v/>
      </c>
      <c r="L88" t="str">
        <f>IF(DB!J82="Nein","Ja",IF(DB!J82="","","Nein"))</f>
        <v/>
      </c>
      <c r="M88" s="74" t="str">
        <f t="shared" si="3"/>
        <v/>
      </c>
      <c r="N88" s="75" t="str">
        <f>IF(M88="","",M88/'1. Kostenerfassung'!$E$37)</f>
        <v/>
      </c>
      <c r="O88" s="70" t="str">
        <f>IF(AND(H88="Ja",I88="Ja",L88="Nein",K88="Ja"),IFERROR(DB!V82/SUMIFS(DB!$V$8:$V$307,DB!$W$8:$W$307,"Ja",DB!$H$8:$H$307,"Ja",DB!$G$8:$G$307,"Ja",DB!$W$8:$W$307,"Ja"),""),"")</f>
        <v/>
      </c>
      <c r="P88" s="79">
        <v>0</v>
      </c>
      <c r="Q88" s="79">
        <v>0</v>
      </c>
      <c r="R88" s="77" t="str">
        <f>IF(L88="Ja",0,IFERROR(IF($O88="","",$O88*('1. Kostenerfassung'!$E$10-'1. Kostenerfassung'!$E$11)),""))</f>
        <v/>
      </c>
      <c r="S88" s="79">
        <v>0</v>
      </c>
      <c r="T88" s="77" t="str">
        <f>IF(L88="Ja",0,IFERROR(IF($O88="","",$O88*('1. Kostenerfassung'!$E$17-'1. Kostenerfassung'!$E$18)),""))</f>
        <v/>
      </c>
      <c r="U88" s="79">
        <v>0</v>
      </c>
      <c r="V88" s="77" t="str">
        <f>IF(L88="Ja",0,IFERROR(IF($O88="","",$O88*('1. Kostenerfassung'!$E$24-'1. Kostenerfassung'!$E$25)),""))</f>
        <v/>
      </c>
      <c r="W88" s="79">
        <v>0</v>
      </c>
      <c r="X88" s="79">
        <v>0</v>
      </c>
      <c r="Y88" s="77" t="str">
        <f>IF(L88="Ja",0,IFERROR(IF($O88="","",$O88*('1. Kostenerfassung'!$E$32-'1. Kostenerfassung'!$E$34)),""))</f>
        <v/>
      </c>
      <c r="Z88" s="77" t="str">
        <f t="shared" si="5"/>
        <v/>
      </c>
      <c r="AB88" s="64" t="str">
        <f t="shared" si="4"/>
        <v/>
      </c>
    </row>
    <row r="89" spans="2:28" x14ac:dyDescent="0.3">
      <c r="B89" t="str">
        <f>IF(DB!B83="","",DB!B83)</f>
        <v/>
      </c>
      <c r="C89" s="169" t="str">
        <f>IF(DB!C83="","",DB!C83)</f>
        <v/>
      </c>
      <c r="D89" s="169"/>
      <c r="E89" t="str">
        <f>IF(DB!D83="","",DB!D83)</f>
        <v/>
      </c>
      <c r="F89" t="str">
        <f>IF(DB!E83="","",DB!E83)</f>
        <v/>
      </c>
      <c r="G89" t="str">
        <f>IF(DB!F83="","",DB!F83)</f>
        <v/>
      </c>
      <c r="H89" t="str">
        <f>IF(DB!G83="","",DB!G83)</f>
        <v/>
      </c>
      <c r="I89" t="str">
        <f>IF(DB!H83="","",DB!H83)</f>
        <v/>
      </c>
      <c r="K89" t="str">
        <f>IF(DB!W83="","",DB!W83)</f>
        <v/>
      </c>
      <c r="L89" t="str">
        <f>IF(DB!J83="Nein","Ja",IF(DB!J83="","","Nein"))</f>
        <v/>
      </c>
      <c r="M89" s="74" t="str">
        <f t="shared" si="3"/>
        <v/>
      </c>
      <c r="N89" s="75" t="str">
        <f>IF(M89="","",M89/'1. Kostenerfassung'!$E$37)</f>
        <v/>
      </c>
      <c r="O89" s="70" t="str">
        <f>IF(AND(H89="Ja",I89="Ja",L89="Nein",K89="Ja"),IFERROR(DB!V83/SUMIFS(DB!$V$8:$V$307,DB!$W$8:$W$307,"Ja",DB!$H$8:$H$307,"Ja",DB!$G$8:$G$307,"Ja",DB!$W$8:$W$307,"Ja"),""),"")</f>
        <v/>
      </c>
      <c r="P89" s="79">
        <v>0</v>
      </c>
      <c r="Q89" s="79">
        <v>0</v>
      </c>
      <c r="R89" s="77" t="str">
        <f>IF(L89="Ja",0,IFERROR(IF($O89="","",$O89*('1. Kostenerfassung'!$E$10-'1. Kostenerfassung'!$E$11)),""))</f>
        <v/>
      </c>
      <c r="S89" s="79">
        <v>0</v>
      </c>
      <c r="T89" s="77" t="str">
        <f>IF(L89="Ja",0,IFERROR(IF($O89="","",$O89*('1. Kostenerfassung'!$E$17-'1. Kostenerfassung'!$E$18)),""))</f>
        <v/>
      </c>
      <c r="U89" s="79">
        <v>0</v>
      </c>
      <c r="V89" s="77" t="str">
        <f>IF(L89="Ja",0,IFERROR(IF($O89="","",$O89*('1. Kostenerfassung'!$E$24-'1. Kostenerfassung'!$E$25)),""))</f>
        <v/>
      </c>
      <c r="W89" s="79">
        <v>0</v>
      </c>
      <c r="X89" s="79">
        <v>0</v>
      </c>
      <c r="Y89" s="77" t="str">
        <f>IF(L89="Ja",0,IFERROR(IF($O89="","",$O89*('1. Kostenerfassung'!$E$32-'1. Kostenerfassung'!$E$34)),""))</f>
        <v/>
      </c>
      <c r="Z89" s="77" t="str">
        <f t="shared" si="5"/>
        <v/>
      </c>
      <c r="AB89" s="64" t="str">
        <f t="shared" si="4"/>
        <v/>
      </c>
    </row>
    <row r="90" spans="2:28" x14ac:dyDescent="0.3">
      <c r="B90" t="str">
        <f>IF(DB!B84="","",DB!B84)</f>
        <v/>
      </c>
      <c r="C90" s="169" t="str">
        <f>IF(DB!C84="","",DB!C84)</f>
        <v/>
      </c>
      <c r="D90" s="169"/>
      <c r="E90" t="str">
        <f>IF(DB!D84="","",DB!D84)</f>
        <v/>
      </c>
      <c r="F90" t="str">
        <f>IF(DB!E84="","",DB!E84)</f>
        <v/>
      </c>
      <c r="G90" t="str">
        <f>IF(DB!F84="","",DB!F84)</f>
        <v/>
      </c>
      <c r="H90" t="str">
        <f>IF(DB!G84="","",DB!G84)</f>
        <v/>
      </c>
      <c r="I90" t="str">
        <f>IF(DB!H84="","",DB!H84)</f>
        <v/>
      </c>
      <c r="K90" t="str">
        <f>IF(DB!W84="","",DB!W84)</f>
        <v/>
      </c>
      <c r="L90" t="str">
        <f>IF(DB!J84="Nein","Ja",IF(DB!J84="","","Nein"))</f>
        <v/>
      </c>
      <c r="M90" s="74" t="str">
        <f t="shared" si="3"/>
        <v/>
      </c>
      <c r="N90" s="75" t="str">
        <f>IF(M90="","",M90/'1. Kostenerfassung'!$E$37)</f>
        <v/>
      </c>
      <c r="O90" s="70" t="str">
        <f>IF(AND(H90="Ja",I90="Ja",L90="Nein",K90="Ja"),IFERROR(DB!V84/SUMIFS(DB!$V$8:$V$307,DB!$W$8:$W$307,"Ja",DB!$H$8:$H$307,"Ja",DB!$G$8:$G$307,"Ja",DB!$W$8:$W$307,"Ja"),""),"")</f>
        <v/>
      </c>
      <c r="P90" s="79">
        <v>0</v>
      </c>
      <c r="Q90" s="79">
        <v>0</v>
      </c>
      <c r="R90" s="77" t="str">
        <f>IF(L90="Ja",0,IFERROR(IF($O90="","",$O90*('1. Kostenerfassung'!$E$10-'1. Kostenerfassung'!$E$11)),""))</f>
        <v/>
      </c>
      <c r="S90" s="79">
        <v>0</v>
      </c>
      <c r="T90" s="77" t="str">
        <f>IF(L90="Ja",0,IFERROR(IF($O90="","",$O90*('1. Kostenerfassung'!$E$17-'1. Kostenerfassung'!$E$18)),""))</f>
        <v/>
      </c>
      <c r="U90" s="79">
        <v>0</v>
      </c>
      <c r="V90" s="77" t="str">
        <f>IF(L90="Ja",0,IFERROR(IF($O90="","",$O90*('1. Kostenerfassung'!$E$24-'1. Kostenerfassung'!$E$25)),""))</f>
        <v/>
      </c>
      <c r="W90" s="79">
        <v>0</v>
      </c>
      <c r="X90" s="79">
        <v>0</v>
      </c>
      <c r="Y90" s="77" t="str">
        <f>IF(L90="Ja",0,IFERROR(IF($O90="","",$O90*('1. Kostenerfassung'!$E$32-'1. Kostenerfassung'!$E$34)),""))</f>
        <v/>
      </c>
      <c r="Z90" s="77" t="str">
        <f t="shared" si="5"/>
        <v/>
      </c>
      <c r="AB90" s="64" t="str">
        <f t="shared" si="4"/>
        <v/>
      </c>
    </row>
    <row r="91" spans="2:28" x14ac:dyDescent="0.3">
      <c r="B91" t="str">
        <f>IF(DB!B85="","",DB!B85)</f>
        <v/>
      </c>
      <c r="C91" s="169" t="str">
        <f>IF(DB!C85="","",DB!C85)</f>
        <v/>
      </c>
      <c r="D91" s="169"/>
      <c r="E91" t="str">
        <f>IF(DB!D85="","",DB!D85)</f>
        <v/>
      </c>
      <c r="F91" t="str">
        <f>IF(DB!E85="","",DB!E85)</f>
        <v/>
      </c>
      <c r="G91" t="str">
        <f>IF(DB!F85="","",DB!F85)</f>
        <v/>
      </c>
      <c r="H91" t="str">
        <f>IF(DB!G85="","",DB!G85)</f>
        <v/>
      </c>
      <c r="I91" t="str">
        <f>IF(DB!H85="","",DB!H85)</f>
        <v/>
      </c>
      <c r="K91" t="str">
        <f>IF(DB!W85="","",DB!W85)</f>
        <v/>
      </c>
      <c r="L91" t="str">
        <f>IF(DB!J85="Nein","Ja",IF(DB!J85="","","Nein"))</f>
        <v/>
      </c>
      <c r="M91" s="74" t="str">
        <f t="shared" si="3"/>
        <v/>
      </c>
      <c r="N91" s="75" t="str">
        <f>IF(M91="","",M91/'1. Kostenerfassung'!$E$37)</f>
        <v/>
      </c>
      <c r="O91" s="70" t="str">
        <f>IF(AND(H91="Ja",I91="Ja",L91="Nein",K91="Ja"),IFERROR(DB!V85/SUMIFS(DB!$V$8:$V$307,DB!$W$8:$W$307,"Ja",DB!$H$8:$H$307,"Ja",DB!$G$8:$G$307,"Ja",DB!$W$8:$W$307,"Ja"),""),"")</f>
        <v/>
      </c>
      <c r="P91" s="79">
        <v>0</v>
      </c>
      <c r="Q91" s="79">
        <v>0</v>
      </c>
      <c r="R91" s="77" t="str">
        <f>IF(L91="Ja",0,IFERROR(IF($O91="","",$O91*('1. Kostenerfassung'!$E$10-'1. Kostenerfassung'!$E$11)),""))</f>
        <v/>
      </c>
      <c r="S91" s="79">
        <v>0</v>
      </c>
      <c r="T91" s="77" t="str">
        <f>IF(L91="Ja",0,IFERROR(IF($O91="","",$O91*('1. Kostenerfassung'!$E$17-'1. Kostenerfassung'!$E$18)),""))</f>
        <v/>
      </c>
      <c r="U91" s="79">
        <v>0</v>
      </c>
      <c r="V91" s="77" t="str">
        <f>IF(L91="Ja",0,IFERROR(IF($O91="","",$O91*('1. Kostenerfassung'!$E$24-'1. Kostenerfassung'!$E$25)),""))</f>
        <v/>
      </c>
      <c r="W91" s="79">
        <v>0</v>
      </c>
      <c r="X91" s="79">
        <v>0</v>
      </c>
      <c r="Y91" s="77" t="str">
        <f>IF(L91="Ja",0,IFERROR(IF($O91="","",$O91*('1. Kostenerfassung'!$E$32-'1. Kostenerfassung'!$E$34)),""))</f>
        <v/>
      </c>
      <c r="Z91" s="77" t="str">
        <f t="shared" si="5"/>
        <v/>
      </c>
      <c r="AB91" s="64" t="str">
        <f t="shared" si="4"/>
        <v/>
      </c>
    </row>
    <row r="92" spans="2:28" x14ac:dyDescent="0.3">
      <c r="B92" t="str">
        <f>IF(DB!B86="","",DB!B86)</f>
        <v/>
      </c>
      <c r="C92" s="169" t="str">
        <f>IF(DB!C86="","",DB!C86)</f>
        <v/>
      </c>
      <c r="D92" s="169"/>
      <c r="E92" t="str">
        <f>IF(DB!D86="","",DB!D86)</f>
        <v/>
      </c>
      <c r="F92" t="str">
        <f>IF(DB!E86="","",DB!E86)</f>
        <v/>
      </c>
      <c r="G92" t="str">
        <f>IF(DB!F86="","",DB!F86)</f>
        <v/>
      </c>
      <c r="H92" t="str">
        <f>IF(DB!G86="","",DB!G86)</f>
        <v/>
      </c>
      <c r="I92" t="str">
        <f>IF(DB!H86="","",DB!H86)</f>
        <v/>
      </c>
      <c r="K92" t="str">
        <f>IF(DB!W86="","",DB!W86)</f>
        <v/>
      </c>
      <c r="L92" t="str">
        <f>IF(DB!J86="Nein","Ja",IF(DB!J86="","","Nein"))</f>
        <v/>
      </c>
      <c r="M92" s="74" t="str">
        <f t="shared" si="3"/>
        <v/>
      </c>
      <c r="N92" s="75" t="str">
        <f>IF(M92="","",M92/'1. Kostenerfassung'!$E$37)</f>
        <v/>
      </c>
      <c r="O92" s="70" t="str">
        <f>IF(AND(H92="Ja",I92="Ja",L92="Nein",K92="Ja"),IFERROR(DB!V86/SUMIFS(DB!$V$8:$V$307,DB!$W$8:$W$307,"Ja",DB!$H$8:$H$307,"Ja",DB!$G$8:$G$307,"Ja",DB!$W$8:$W$307,"Ja"),""),"")</f>
        <v/>
      </c>
      <c r="P92" s="79">
        <v>0</v>
      </c>
      <c r="Q92" s="79">
        <v>0</v>
      </c>
      <c r="R92" s="77" t="str">
        <f>IF(L92="Ja",0,IFERROR(IF($O92="","",$O92*('1. Kostenerfassung'!$E$10-'1. Kostenerfassung'!$E$11)),""))</f>
        <v/>
      </c>
      <c r="S92" s="79">
        <v>0</v>
      </c>
      <c r="T92" s="77" t="str">
        <f>IF(L92="Ja",0,IFERROR(IF($O92="","",$O92*('1. Kostenerfassung'!$E$17-'1. Kostenerfassung'!$E$18)),""))</f>
        <v/>
      </c>
      <c r="U92" s="79">
        <v>0</v>
      </c>
      <c r="V92" s="77" t="str">
        <f>IF(L92="Ja",0,IFERROR(IF($O92="","",$O92*('1. Kostenerfassung'!$E$24-'1. Kostenerfassung'!$E$25)),""))</f>
        <v/>
      </c>
      <c r="W92" s="79">
        <v>0</v>
      </c>
      <c r="X92" s="79">
        <v>0</v>
      </c>
      <c r="Y92" s="77" t="str">
        <f>IF(L92="Ja",0,IFERROR(IF($O92="","",$O92*('1. Kostenerfassung'!$E$32-'1. Kostenerfassung'!$E$34)),""))</f>
        <v/>
      </c>
      <c r="Z92" s="77" t="str">
        <f t="shared" si="5"/>
        <v/>
      </c>
      <c r="AB92" s="64" t="str">
        <f t="shared" si="4"/>
        <v/>
      </c>
    </row>
    <row r="93" spans="2:28" x14ac:dyDescent="0.3">
      <c r="B93" t="str">
        <f>IF(DB!B87="","",DB!B87)</f>
        <v/>
      </c>
      <c r="C93" s="169" t="str">
        <f>IF(DB!C87="","",DB!C87)</f>
        <v/>
      </c>
      <c r="D93" s="169"/>
      <c r="E93" t="str">
        <f>IF(DB!D87="","",DB!D87)</f>
        <v/>
      </c>
      <c r="F93" t="str">
        <f>IF(DB!E87="","",DB!E87)</f>
        <v/>
      </c>
      <c r="G93" t="str">
        <f>IF(DB!F87="","",DB!F87)</f>
        <v/>
      </c>
      <c r="H93" t="str">
        <f>IF(DB!G87="","",DB!G87)</f>
        <v/>
      </c>
      <c r="I93" t="str">
        <f>IF(DB!H87="","",DB!H87)</f>
        <v/>
      </c>
      <c r="K93" t="str">
        <f>IF(DB!W87="","",DB!W87)</f>
        <v/>
      </c>
      <c r="L93" t="str">
        <f>IF(DB!J87="Nein","Ja",IF(DB!J87="","","Nein"))</f>
        <v/>
      </c>
      <c r="M93" s="74" t="str">
        <f t="shared" si="3"/>
        <v/>
      </c>
      <c r="N93" s="75" t="str">
        <f>IF(M93="","",M93/'1. Kostenerfassung'!$E$37)</f>
        <v/>
      </c>
      <c r="O93" s="70" t="str">
        <f>IF(AND(H93="Ja",I93="Ja",L93="Nein",K93="Ja"),IFERROR(DB!V87/SUMIFS(DB!$V$8:$V$307,DB!$W$8:$W$307,"Ja",DB!$H$8:$H$307,"Ja",DB!$G$8:$G$307,"Ja",DB!$W$8:$W$307,"Ja"),""),"")</f>
        <v/>
      </c>
      <c r="P93" s="79">
        <v>0</v>
      </c>
      <c r="Q93" s="79">
        <v>0</v>
      </c>
      <c r="R93" s="77" t="str">
        <f>IF(L93="Ja",0,IFERROR(IF($O93="","",$O93*('1. Kostenerfassung'!$E$10-'1. Kostenerfassung'!$E$11)),""))</f>
        <v/>
      </c>
      <c r="S93" s="79">
        <v>0</v>
      </c>
      <c r="T93" s="77" t="str">
        <f>IF(L93="Ja",0,IFERROR(IF($O93="","",$O93*('1. Kostenerfassung'!$E$17-'1. Kostenerfassung'!$E$18)),""))</f>
        <v/>
      </c>
      <c r="U93" s="79">
        <v>0</v>
      </c>
      <c r="V93" s="77" t="str">
        <f>IF(L93="Ja",0,IFERROR(IF($O93="","",$O93*('1. Kostenerfassung'!$E$24-'1. Kostenerfassung'!$E$25)),""))</f>
        <v/>
      </c>
      <c r="W93" s="79">
        <v>0</v>
      </c>
      <c r="X93" s="79">
        <v>0</v>
      </c>
      <c r="Y93" s="77" t="str">
        <f>IF(L93="Ja",0,IFERROR(IF($O93="","",$O93*('1. Kostenerfassung'!$E$32-'1. Kostenerfassung'!$E$34)),""))</f>
        <v/>
      </c>
      <c r="Z93" s="77" t="str">
        <f t="shared" si="5"/>
        <v/>
      </c>
      <c r="AB93" s="64" t="str">
        <f t="shared" si="4"/>
        <v/>
      </c>
    </row>
    <row r="94" spans="2:28" x14ac:dyDescent="0.3">
      <c r="B94" t="str">
        <f>IF(DB!B88="","",DB!B88)</f>
        <v/>
      </c>
      <c r="C94" s="169" t="str">
        <f>IF(DB!C88="","",DB!C88)</f>
        <v/>
      </c>
      <c r="D94" s="169"/>
      <c r="E94" t="str">
        <f>IF(DB!D88="","",DB!D88)</f>
        <v/>
      </c>
      <c r="F94" t="str">
        <f>IF(DB!E88="","",DB!E88)</f>
        <v/>
      </c>
      <c r="G94" t="str">
        <f>IF(DB!F88="","",DB!F88)</f>
        <v/>
      </c>
      <c r="H94" t="str">
        <f>IF(DB!G88="","",DB!G88)</f>
        <v/>
      </c>
      <c r="I94" t="str">
        <f>IF(DB!H88="","",DB!H88)</f>
        <v/>
      </c>
      <c r="K94" t="str">
        <f>IF(DB!W88="","",DB!W88)</f>
        <v/>
      </c>
      <c r="L94" t="str">
        <f>IF(DB!J88="Nein","Ja",IF(DB!J88="","","Nein"))</f>
        <v/>
      </c>
      <c r="M94" s="74" t="str">
        <f t="shared" si="3"/>
        <v/>
      </c>
      <c r="N94" s="75" t="str">
        <f>IF(M94="","",M94/'1. Kostenerfassung'!$E$37)</f>
        <v/>
      </c>
      <c r="O94" s="70" t="str">
        <f>IF(AND(H94="Ja",I94="Ja",L94="Nein",K94="Ja"),IFERROR(DB!V88/SUMIFS(DB!$V$8:$V$307,DB!$W$8:$W$307,"Ja",DB!$H$8:$H$307,"Ja",DB!$G$8:$G$307,"Ja",DB!$W$8:$W$307,"Ja"),""),"")</f>
        <v/>
      </c>
      <c r="P94" s="79">
        <v>0</v>
      </c>
      <c r="Q94" s="79">
        <v>0</v>
      </c>
      <c r="R94" s="77" t="str">
        <f>IF(L94="Ja",0,IFERROR(IF($O94="","",$O94*('1. Kostenerfassung'!$E$10-'1. Kostenerfassung'!$E$11)),""))</f>
        <v/>
      </c>
      <c r="S94" s="79">
        <v>0</v>
      </c>
      <c r="T94" s="77" t="str">
        <f>IF(L94="Ja",0,IFERROR(IF($O94="","",$O94*('1. Kostenerfassung'!$E$17-'1. Kostenerfassung'!$E$18)),""))</f>
        <v/>
      </c>
      <c r="U94" s="79">
        <v>0</v>
      </c>
      <c r="V94" s="77" t="str">
        <f>IF(L94="Ja",0,IFERROR(IF($O94="","",$O94*('1. Kostenerfassung'!$E$24-'1. Kostenerfassung'!$E$25)),""))</f>
        <v/>
      </c>
      <c r="W94" s="79">
        <v>0</v>
      </c>
      <c r="X94" s="79">
        <v>0</v>
      </c>
      <c r="Y94" s="77" t="str">
        <f>IF(L94="Ja",0,IFERROR(IF($O94="","",$O94*('1. Kostenerfassung'!$E$32-'1. Kostenerfassung'!$E$34)),""))</f>
        <v/>
      </c>
      <c r="Z94" s="77" t="str">
        <f t="shared" si="5"/>
        <v/>
      </c>
      <c r="AB94" s="64" t="str">
        <f t="shared" si="4"/>
        <v/>
      </c>
    </row>
    <row r="95" spans="2:28" x14ac:dyDescent="0.3">
      <c r="B95" t="str">
        <f>IF(DB!B89="","",DB!B89)</f>
        <v/>
      </c>
      <c r="C95" s="169" t="str">
        <f>IF(DB!C89="","",DB!C89)</f>
        <v/>
      </c>
      <c r="D95" s="169"/>
      <c r="E95" t="str">
        <f>IF(DB!D89="","",DB!D89)</f>
        <v/>
      </c>
      <c r="F95" t="str">
        <f>IF(DB!E89="","",DB!E89)</f>
        <v/>
      </c>
      <c r="G95" t="str">
        <f>IF(DB!F89="","",DB!F89)</f>
        <v/>
      </c>
      <c r="H95" t="str">
        <f>IF(DB!G89="","",DB!G89)</f>
        <v/>
      </c>
      <c r="I95" t="str">
        <f>IF(DB!H89="","",DB!H89)</f>
        <v/>
      </c>
      <c r="K95" t="str">
        <f>IF(DB!W89="","",DB!W89)</f>
        <v/>
      </c>
      <c r="L95" t="str">
        <f>IF(DB!J89="Nein","Ja",IF(DB!J89="","","Nein"))</f>
        <v/>
      </c>
      <c r="M95" s="74" t="str">
        <f t="shared" si="3"/>
        <v/>
      </c>
      <c r="N95" s="75" t="str">
        <f>IF(M95="","",M95/'1. Kostenerfassung'!$E$37)</f>
        <v/>
      </c>
      <c r="O95" s="70" t="str">
        <f>IF(AND(H95="Ja",I95="Ja",L95="Nein",K95="Ja"),IFERROR(DB!V89/SUMIFS(DB!$V$8:$V$307,DB!$W$8:$W$307,"Ja",DB!$H$8:$H$307,"Ja",DB!$G$8:$G$307,"Ja",DB!$W$8:$W$307,"Ja"),""),"")</f>
        <v/>
      </c>
      <c r="P95" s="79">
        <v>0</v>
      </c>
      <c r="Q95" s="79">
        <v>0</v>
      </c>
      <c r="R95" s="77" t="str">
        <f>IF(L95="Ja",0,IFERROR(IF($O95="","",$O95*('1. Kostenerfassung'!$E$10-'1. Kostenerfassung'!$E$11)),""))</f>
        <v/>
      </c>
      <c r="S95" s="79">
        <v>0</v>
      </c>
      <c r="T95" s="77" t="str">
        <f>IF(L95="Ja",0,IFERROR(IF($O95="","",$O95*('1. Kostenerfassung'!$E$17-'1. Kostenerfassung'!$E$18)),""))</f>
        <v/>
      </c>
      <c r="U95" s="79">
        <v>0</v>
      </c>
      <c r="V95" s="77" t="str">
        <f>IF(L95="Ja",0,IFERROR(IF($O95="","",$O95*('1. Kostenerfassung'!$E$24-'1. Kostenerfassung'!$E$25)),""))</f>
        <v/>
      </c>
      <c r="W95" s="79">
        <v>0</v>
      </c>
      <c r="X95" s="79">
        <v>0</v>
      </c>
      <c r="Y95" s="77" t="str">
        <f>IF(L95="Ja",0,IFERROR(IF($O95="","",$O95*('1. Kostenerfassung'!$E$32-'1. Kostenerfassung'!$E$34)),""))</f>
        <v/>
      </c>
      <c r="Z95" s="77" t="str">
        <f t="shared" si="5"/>
        <v/>
      </c>
      <c r="AB95" s="64" t="str">
        <f t="shared" si="4"/>
        <v/>
      </c>
    </row>
    <row r="96" spans="2:28" x14ac:dyDescent="0.3">
      <c r="B96" t="str">
        <f>IF(DB!B90="","",DB!B90)</f>
        <v/>
      </c>
      <c r="C96" s="169" t="str">
        <f>IF(DB!C90="","",DB!C90)</f>
        <v/>
      </c>
      <c r="D96" s="169"/>
      <c r="E96" t="str">
        <f>IF(DB!D90="","",DB!D90)</f>
        <v/>
      </c>
      <c r="F96" t="str">
        <f>IF(DB!E90="","",DB!E90)</f>
        <v/>
      </c>
      <c r="G96" t="str">
        <f>IF(DB!F90="","",DB!F90)</f>
        <v/>
      </c>
      <c r="H96" t="str">
        <f>IF(DB!G90="","",DB!G90)</f>
        <v/>
      </c>
      <c r="I96" t="str">
        <f>IF(DB!H90="","",DB!H90)</f>
        <v/>
      </c>
      <c r="K96" t="str">
        <f>IF(DB!W90="","",DB!W90)</f>
        <v/>
      </c>
      <c r="L96" t="str">
        <f>IF(DB!J90="Nein","Ja",IF(DB!J90="","","Nein"))</f>
        <v/>
      </c>
      <c r="M96" s="74" t="str">
        <f t="shared" si="3"/>
        <v/>
      </c>
      <c r="N96" s="75" t="str">
        <f>IF(M96="","",M96/'1. Kostenerfassung'!$E$37)</f>
        <v/>
      </c>
      <c r="O96" s="70" t="str">
        <f>IF(AND(H96="Ja",I96="Ja",L96="Nein",K96="Ja"),IFERROR(DB!V90/SUMIFS(DB!$V$8:$V$307,DB!$W$8:$W$307,"Ja",DB!$H$8:$H$307,"Ja",DB!$G$8:$G$307,"Ja",DB!$W$8:$W$307,"Ja"),""),"")</f>
        <v/>
      </c>
      <c r="P96" s="79">
        <v>0</v>
      </c>
      <c r="Q96" s="79">
        <v>0</v>
      </c>
      <c r="R96" s="77" t="str">
        <f>IF(L96="Ja",0,IFERROR(IF($O96="","",$O96*('1. Kostenerfassung'!$E$10-'1. Kostenerfassung'!$E$11)),""))</f>
        <v/>
      </c>
      <c r="S96" s="79">
        <v>0</v>
      </c>
      <c r="T96" s="77" t="str">
        <f>IF(L96="Ja",0,IFERROR(IF($O96="","",$O96*('1. Kostenerfassung'!$E$17-'1. Kostenerfassung'!$E$18)),""))</f>
        <v/>
      </c>
      <c r="U96" s="79">
        <v>0</v>
      </c>
      <c r="V96" s="77" t="str">
        <f>IF(L96="Ja",0,IFERROR(IF($O96="","",$O96*('1. Kostenerfassung'!$E$24-'1. Kostenerfassung'!$E$25)),""))</f>
        <v/>
      </c>
      <c r="W96" s="79">
        <v>0</v>
      </c>
      <c r="X96" s="79">
        <v>0</v>
      </c>
      <c r="Y96" s="77" t="str">
        <f>IF(L96="Ja",0,IFERROR(IF($O96="","",$O96*('1. Kostenerfassung'!$E$32-'1. Kostenerfassung'!$E$34)),""))</f>
        <v/>
      </c>
      <c r="Z96" s="77" t="str">
        <f t="shared" si="5"/>
        <v/>
      </c>
      <c r="AB96" s="64" t="str">
        <f t="shared" si="4"/>
        <v/>
      </c>
    </row>
    <row r="97" spans="2:28" x14ac:dyDescent="0.3">
      <c r="B97" t="str">
        <f>IF(DB!B91="","",DB!B91)</f>
        <v/>
      </c>
      <c r="C97" s="169" t="str">
        <f>IF(DB!C91="","",DB!C91)</f>
        <v/>
      </c>
      <c r="D97" s="169"/>
      <c r="E97" t="str">
        <f>IF(DB!D91="","",DB!D91)</f>
        <v/>
      </c>
      <c r="F97" t="str">
        <f>IF(DB!E91="","",DB!E91)</f>
        <v/>
      </c>
      <c r="G97" t="str">
        <f>IF(DB!F91="","",DB!F91)</f>
        <v/>
      </c>
      <c r="H97" t="str">
        <f>IF(DB!G91="","",DB!G91)</f>
        <v/>
      </c>
      <c r="I97" t="str">
        <f>IF(DB!H91="","",DB!H91)</f>
        <v/>
      </c>
      <c r="K97" t="str">
        <f>IF(DB!W91="","",DB!W91)</f>
        <v/>
      </c>
      <c r="L97" t="str">
        <f>IF(DB!J91="Nein","Ja",IF(DB!J91="","","Nein"))</f>
        <v/>
      </c>
      <c r="M97" s="74" t="str">
        <f t="shared" si="3"/>
        <v/>
      </c>
      <c r="N97" s="75" t="str">
        <f>IF(M97="","",M97/'1. Kostenerfassung'!$E$37)</f>
        <v/>
      </c>
      <c r="O97" s="70" t="str">
        <f>IF(AND(H97="Ja",I97="Ja",L97="Nein",K97="Ja"),IFERROR(DB!V91/SUMIFS(DB!$V$8:$V$307,DB!$W$8:$W$307,"Ja",DB!$H$8:$H$307,"Ja",DB!$G$8:$G$307,"Ja",DB!$W$8:$W$307,"Ja"),""),"")</f>
        <v/>
      </c>
      <c r="P97" s="79">
        <v>0</v>
      </c>
      <c r="Q97" s="79">
        <v>0</v>
      </c>
      <c r="R97" s="77" t="str">
        <f>IF(L97="Ja",0,IFERROR(IF($O97="","",$O97*('1. Kostenerfassung'!$E$10-'1. Kostenerfassung'!$E$11)),""))</f>
        <v/>
      </c>
      <c r="S97" s="79">
        <v>0</v>
      </c>
      <c r="T97" s="77" t="str">
        <f>IF(L97="Ja",0,IFERROR(IF($O97="","",$O97*('1. Kostenerfassung'!$E$17-'1. Kostenerfassung'!$E$18)),""))</f>
        <v/>
      </c>
      <c r="U97" s="79">
        <v>0</v>
      </c>
      <c r="V97" s="77" t="str">
        <f>IF(L97="Ja",0,IFERROR(IF($O97="","",$O97*('1. Kostenerfassung'!$E$24-'1. Kostenerfassung'!$E$25)),""))</f>
        <v/>
      </c>
      <c r="W97" s="79">
        <v>0</v>
      </c>
      <c r="X97" s="79">
        <v>0</v>
      </c>
      <c r="Y97" s="77" t="str">
        <f>IF(L97="Ja",0,IFERROR(IF($O97="","",$O97*('1. Kostenerfassung'!$E$32-'1. Kostenerfassung'!$E$34)),""))</f>
        <v/>
      </c>
      <c r="Z97" s="77" t="str">
        <f t="shared" si="5"/>
        <v/>
      </c>
      <c r="AB97" s="64" t="str">
        <f t="shared" si="4"/>
        <v/>
      </c>
    </row>
    <row r="98" spans="2:28" x14ac:dyDescent="0.3">
      <c r="B98" t="str">
        <f>IF(DB!B92="","",DB!B92)</f>
        <v/>
      </c>
      <c r="C98" s="169" t="str">
        <f>IF(DB!C92="","",DB!C92)</f>
        <v/>
      </c>
      <c r="D98" s="169"/>
      <c r="E98" t="str">
        <f>IF(DB!D92="","",DB!D92)</f>
        <v/>
      </c>
      <c r="F98" t="str">
        <f>IF(DB!E92="","",DB!E92)</f>
        <v/>
      </c>
      <c r="G98" t="str">
        <f>IF(DB!F92="","",DB!F92)</f>
        <v/>
      </c>
      <c r="H98" t="str">
        <f>IF(DB!G92="","",DB!G92)</f>
        <v/>
      </c>
      <c r="I98" t="str">
        <f>IF(DB!H92="","",DB!H92)</f>
        <v/>
      </c>
      <c r="K98" t="str">
        <f>IF(DB!W92="","",DB!W92)</f>
        <v/>
      </c>
      <c r="L98" t="str">
        <f>IF(DB!J92="Nein","Ja",IF(DB!J92="","","Nein"))</f>
        <v/>
      </c>
      <c r="M98" s="74" t="str">
        <f t="shared" si="3"/>
        <v/>
      </c>
      <c r="N98" s="75" t="str">
        <f>IF(M98="","",M98/'1. Kostenerfassung'!$E$37)</f>
        <v/>
      </c>
      <c r="O98" s="70" t="str">
        <f>IF(AND(H98="Ja",I98="Ja",L98="Nein",K98="Ja"),IFERROR(DB!V92/SUMIFS(DB!$V$8:$V$307,DB!$W$8:$W$307,"Ja",DB!$H$8:$H$307,"Ja",DB!$G$8:$G$307,"Ja",DB!$W$8:$W$307,"Ja"),""),"")</f>
        <v/>
      </c>
      <c r="P98" s="79">
        <v>0</v>
      </c>
      <c r="Q98" s="79">
        <v>0</v>
      </c>
      <c r="R98" s="77" t="str">
        <f>IF(L98="Ja",0,IFERROR(IF($O98="","",$O98*('1. Kostenerfassung'!$E$10-'1. Kostenerfassung'!$E$11)),""))</f>
        <v/>
      </c>
      <c r="S98" s="79">
        <v>0</v>
      </c>
      <c r="T98" s="77" t="str">
        <f>IF(L98="Ja",0,IFERROR(IF($O98="","",$O98*('1. Kostenerfassung'!$E$17-'1. Kostenerfassung'!$E$18)),""))</f>
        <v/>
      </c>
      <c r="U98" s="79">
        <v>0</v>
      </c>
      <c r="V98" s="77" t="str">
        <f>IF(L98="Ja",0,IFERROR(IF($O98="","",$O98*('1. Kostenerfassung'!$E$24-'1. Kostenerfassung'!$E$25)),""))</f>
        <v/>
      </c>
      <c r="W98" s="79">
        <v>0</v>
      </c>
      <c r="X98" s="79">
        <v>0</v>
      </c>
      <c r="Y98" s="77" t="str">
        <f>IF(L98="Ja",0,IFERROR(IF($O98="","",$O98*('1. Kostenerfassung'!$E$32-'1. Kostenerfassung'!$E$34)),""))</f>
        <v/>
      </c>
      <c r="Z98" s="77" t="str">
        <f t="shared" si="5"/>
        <v/>
      </c>
      <c r="AB98" s="64" t="str">
        <f t="shared" si="4"/>
        <v/>
      </c>
    </row>
    <row r="99" spans="2:28" x14ac:dyDescent="0.3">
      <c r="B99" t="str">
        <f>IF(DB!B93="","",DB!B93)</f>
        <v/>
      </c>
      <c r="C99" s="169" t="str">
        <f>IF(DB!C93="","",DB!C93)</f>
        <v/>
      </c>
      <c r="D99" s="169"/>
      <c r="E99" t="str">
        <f>IF(DB!D93="","",DB!D93)</f>
        <v/>
      </c>
      <c r="F99" t="str">
        <f>IF(DB!E93="","",DB!E93)</f>
        <v/>
      </c>
      <c r="G99" t="str">
        <f>IF(DB!F93="","",DB!F93)</f>
        <v/>
      </c>
      <c r="H99" t="str">
        <f>IF(DB!G93="","",DB!G93)</f>
        <v/>
      </c>
      <c r="I99" t="str">
        <f>IF(DB!H93="","",DB!H93)</f>
        <v/>
      </c>
      <c r="K99" t="str">
        <f>IF(DB!W93="","",DB!W93)</f>
        <v/>
      </c>
      <c r="L99" t="str">
        <f>IF(DB!J93="Nein","Ja",IF(DB!J93="","","Nein"))</f>
        <v/>
      </c>
      <c r="M99" s="74" t="str">
        <f t="shared" si="3"/>
        <v/>
      </c>
      <c r="N99" s="75" t="str">
        <f>IF(M99="","",M99/'1. Kostenerfassung'!$E$37)</f>
        <v/>
      </c>
      <c r="O99" s="70" t="str">
        <f>IF(AND(H99="Ja",I99="Ja",L99="Nein",K99="Ja"),IFERROR(DB!V93/SUMIFS(DB!$V$8:$V$307,DB!$W$8:$W$307,"Ja",DB!$H$8:$H$307,"Ja",DB!$G$8:$G$307,"Ja",DB!$W$8:$W$307,"Ja"),""),"")</f>
        <v/>
      </c>
      <c r="P99" s="79">
        <v>0</v>
      </c>
      <c r="Q99" s="79">
        <v>0</v>
      </c>
      <c r="R99" s="77" t="str">
        <f>IF(L99="Ja",0,IFERROR(IF($O99="","",$O99*('1. Kostenerfassung'!$E$10-'1. Kostenerfassung'!$E$11)),""))</f>
        <v/>
      </c>
      <c r="S99" s="79">
        <v>0</v>
      </c>
      <c r="T99" s="77" t="str">
        <f>IF(L99="Ja",0,IFERROR(IF($O99="","",$O99*('1. Kostenerfassung'!$E$17-'1. Kostenerfassung'!$E$18)),""))</f>
        <v/>
      </c>
      <c r="U99" s="79">
        <v>0</v>
      </c>
      <c r="V99" s="77" t="str">
        <f>IF(L99="Ja",0,IFERROR(IF($O99="","",$O99*('1. Kostenerfassung'!$E$24-'1. Kostenerfassung'!$E$25)),""))</f>
        <v/>
      </c>
      <c r="W99" s="79">
        <v>0</v>
      </c>
      <c r="X99" s="79">
        <v>0</v>
      </c>
      <c r="Y99" s="77" t="str">
        <f>IF(L99="Ja",0,IFERROR(IF($O99="","",$O99*('1. Kostenerfassung'!$E$32-'1. Kostenerfassung'!$E$34)),""))</f>
        <v/>
      </c>
      <c r="Z99" s="77" t="str">
        <f t="shared" si="5"/>
        <v/>
      </c>
      <c r="AB99" s="64" t="str">
        <f t="shared" si="4"/>
        <v/>
      </c>
    </row>
    <row r="100" spans="2:28" x14ac:dyDescent="0.3">
      <c r="B100" t="str">
        <f>IF(DB!B94="","",DB!B94)</f>
        <v/>
      </c>
      <c r="C100" s="169" t="str">
        <f>IF(DB!C94="","",DB!C94)</f>
        <v/>
      </c>
      <c r="D100" s="169"/>
      <c r="E100" t="str">
        <f>IF(DB!D94="","",DB!D94)</f>
        <v/>
      </c>
      <c r="F100" t="str">
        <f>IF(DB!E94="","",DB!E94)</f>
        <v/>
      </c>
      <c r="G100" t="str">
        <f>IF(DB!F94="","",DB!F94)</f>
        <v/>
      </c>
      <c r="H100" t="str">
        <f>IF(DB!G94="","",DB!G94)</f>
        <v/>
      </c>
      <c r="I100" t="str">
        <f>IF(DB!H94="","",DB!H94)</f>
        <v/>
      </c>
      <c r="K100" t="str">
        <f>IF(DB!W94="","",DB!W94)</f>
        <v/>
      </c>
      <c r="L100" t="str">
        <f>IF(DB!J94="Nein","Ja",IF(DB!J94="","","Nein"))</f>
        <v/>
      </c>
      <c r="M100" s="74" t="str">
        <f t="shared" si="3"/>
        <v/>
      </c>
      <c r="N100" s="75" t="str">
        <f>IF(M100="","",M100/'1. Kostenerfassung'!$E$37)</f>
        <v/>
      </c>
      <c r="O100" s="70" t="str">
        <f>IF(AND(H100="Ja",I100="Ja",L100="Nein",K100="Ja"),IFERROR(DB!V94/SUMIFS(DB!$V$8:$V$307,DB!$W$8:$W$307,"Ja",DB!$H$8:$H$307,"Ja",DB!$G$8:$G$307,"Ja",DB!$W$8:$W$307,"Ja"),""),"")</f>
        <v/>
      </c>
      <c r="P100" s="79">
        <v>0</v>
      </c>
      <c r="Q100" s="79">
        <v>0</v>
      </c>
      <c r="R100" s="77" t="str">
        <f>IF(L100="Ja",0,IFERROR(IF($O100="","",$O100*('1. Kostenerfassung'!$E$10-'1. Kostenerfassung'!$E$11)),""))</f>
        <v/>
      </c>
      <c r="S100" s="79">
        <v>0</v>
      </c>
      <c r="T100" s="77" t="str">
        <f>IF(L100="Ja",0,IFERROR(IF($O100="","",$O100*('1. Kostenerfassung'!$E$17-'1. Kostenerfassung'!$E$18)),""))</f>
        <v/>
      </c>
      <c r="U100" s="79">
        <v>0</v>
      </c>
      <c r="V100" s="77" t="str">
        <f>IF(L100="Ja",0,IFERROR(IF($O100="","",$O100*('1. Kostenerfassung'!$E$24-'1. Kostenerfassung'!$E$25)),""))</f>
        <v/>
      </c>
      <c r="W100" s="79">
        <v>0</v>
      </c>
      <c r="X100" s="79">
        <v>0</v>
      </c>
      <c r="Y100" s="77" t="str">
        <f>IF(L100="Ja",0,IFERROR(IF($O100="","",$O100*('1. Kostenerfassung'!$E$32-'1. Kostenerfassung'!$E$34)),""))</f>
        <v/>
      </c>
      <c r="Z100" s="77" t="str">
        <f t="shared" si="5"/>
        <v/>
      </c>
      <c r="AB100" s="64" t="str">
        <f t="shared" si="4"/>
        <v/>
      </c>
    </row>
    <row r="101" spans="2:28" x14ac:dyDescent="0.3">
      <c r="B101" t="str">
        <f>IF(DB!B95="","",DB!B95)</f>
        <v/>
      </c>
      <c r="C101" s="169" t="str">
        <f>IF(DB!C95="","",DB!C95)</f>
        <v/>
      </c>
      <c r="D101" s="169"/>
      <c r="E101" t="str">
        <f>IF(DB!D95="","",DB!D95)</f>
        <v/>
      </c>
      <c r="F101" t="str">
        <f>IF(DB!E95="","",DB!E95)</f>
        <v/>
      </c>
      <c r="G101" t="str">
        <f>IF(DB!F95="","",DB!F95)</f>
        <v/>
      </c>
      <c r="H101" t="str">
        <f>IF(DB!G95="","",DB!G95)</f>
        <v/>
      </c>
      <c r="I101" t="str">
        <f>IF(DB!H95="","",DB!H95)</f>
        <v/>
      </c>
      <c r="K101" t="str">
        <f>IF(DB!W95="","",DB!W95)</f>
        <v/>
      </c>
      <c r="L101" t="str">
        <f>IF(DB!J95="Nein","Ja",IF(DB!J95="","","Nein"))</f>
        <v/>
      </c>
      <c r="M101" s="74" t="str">
        <f t="shared" si="3"/>
        <v/>
      </c>
      <c r="N101" s="75" t="str">
        <f>IF(M101="","",M101/'1. Kostenerfassung'!$E$37)</f>
        <v/>
      </c>
      <c r="O101" s="70" t="str">
        <f>IF(AND(H101="Ja",I101="Ja",L101="Nein",K101="Ja"),IFERROR(DB!V95/SUMIFS(DB!$V$8:$V$307,DB!$W$8:$W$307,"Ja",DB!$H$8:$H$307,"Ja",DB!$G$8:$G$307,"Ja",DB!$W$8:$W$307,"Ja"),""),"")</f>
        <v/>
      </c>
      <c r="P101" s="79">
        <v>0</v>
      </c>
      <c r="Q101" s="79">
        <v>0</v>
      </c>
      <c r="R101" s="77" t="str">
        <f>IF(L101="Ja",0,IFERROR(IF($O101="","",$O101*('1. Kostenerfassung'!$E$10-'1. Kostenerfassung'!$E$11)),""))</f>
        <v/>
      </c>
      <c r="S101" s="79">
        <v>0</v>
      </c>
      <c r="T101" s="77" t="str">
        <f>IF(L101="Ja",0,IFERROR(IF($O101="","",$O101*('1. Kostenerfassung'!$E$17-'1. Kostenerfassung'!$E$18)),""))</f>
        <v/>
      </c>
      <c r="U101" s="79">
        <v>0</v>
      </c>
      <c r="V101" s="77" t="str">
        <f>IF(L101="Ja",0,IFERROR(IF($O101="","",$O101*('1. Kostenerfassung'!$E$24-'1. Kostenerfassung'!$E$25)),""))</f>
        <v/>
      </c>
      <c r="W101" s="79">
        <v>0</v>
      </c>
      <c r="X101" s="79">
        <v>0</v>
      </c>
      <c r="Y101" s="77" t="str">
        <f>IF(L101="Ja",0,IFERROR(IF($O101="","",$O101*('1. Kostenerfassung'!$E$32-'1. Kostenerfassung'!$E$34)),""))</f>
        <v/>
      </c>
      <c r="Z101" s="77" t="str">
        <f t="shared" si="5"/>
        <v/>
      </c>
      <c r="AB101" s="64" t="str">
        <f t="shared" si="4"/>
        <v/>
      </c>
    </row>
    <row r="102" spans="2:28" x14ac:dyDescent="0.3">
      <c r="B102" t="str">
        <f>IF(DB!B96="","",DB!B96)</f>
        <v/>
      </c>
      <c r="C102" s="169" t="str">
        <f>IF(DB!C96="","",DB!C96)</f>
        <v/>
      </c>
      <c r="D102" s="169"/>
      <c r="E102" t="str">
        <f>IF(DB!D96="","",DB!D96)</f>
        <v/>
      </c>
      <c r="F102" t="str">
        <f>IF(DB!E96="","",DB!E96)</f>
        <v/>
      </c>
      <c r="G102" t="str">
        <f>IF(DB!F96="","",DB!F96)</f>
        <v/>
      </c>
      <c r="H102" t="str">
        <f>IF(DB!G96="","",DB!G96)</f>
        <v/>
      </c>
      <c r="I102" t="str">
        <f>IF(DB!H96="","",DB!H96)</f>
        <v/>
      </c>
      <c r="K102" t="str">
        <f>IF(DB!W96="","",DB!W96)</f>
        <v/>
      </c>
      <c r="L102" t="str">
        <f>IF(DB!J96="Nein","Ja",IF(DB!J96="","","Nein"))</f>
        <v/>
      </c>
      <c r="M102" s="74" t="str">
        <f t="shared" si="3"/>
        <v/>
      </c>
      <c r="N102" s="75" t="str">
        <f>IF(M102="","",M102/'1. Kostenerfassung'!$E$37)</f>
        <v/>
      </c>
      <c r="O102" s="70" t="str">
        <f>IF(AND(H102="Ja",I102="Ja",L102="Nein",K102="Ja"),IFERROR(DB!V96/SUMIFS(DB!$V$8:$V$307,DB!$W$8:$W$307,"Ja",DB!$H$8:$H$307,"Ja",DB!$G$8:$G$307,"Ja",DB!$W$8:$W$307,"Ja"),""),"")</f>
        <v/>
      </c>
      <c r="P102" s="79">
        <v>0</v>
      </c>
      <c r="Q102" s="79">
        <v>0</v>
      </c>
      <c r="R102" s="77" t="str">
        <f>IF(L102="Ja",0,IFERROR(IF($O102="","",$O102*('1. Kostenerfassung'!$E$10-'1. Kostenerfassung'!$E$11)),""))</f>
        <v/>
      </c>
      <c r="S102" s="79">
        <v>0</v>
      </c>
      <c r="T102" s="77" t="str">
        <f>IF(L102="Ja",0,IFERROR(IF($O102="","",$O102*('1. Kostenerfassung'!$E$17-'1. Kostenerfassung'!$E$18)),""))</f>
        <v/>
      </c>
      <c r="U102" s="79">
        <v>0</v>
      </c>
      <c r="V102" s="77" t="str">
        <f>IF(L102="Ja",0,IFERROR(IF($O102="","",$O102*('1. Kostenerfassung'!$E$24-'1. Kostenerfassung'!$E$25)),""))</f>
        <v/>
      </c>
      <c r="W102" s="79">
        <v>0</v>
      </c>
      <c r="X102" s="79">
        <v>0</v>
      </c>
      <c r="Y102" s="77" t="str">
        <f>IF(L102="Ja",0,IFERROR(IF($O102="","",$O102*('1. Kostenerfassung'!$E$32-'1. Kostenerfassung'!$E$34)),""))</f>
        <v/>
      </c>
      <c r="Z102" s="77" t="str">
        <f t="shared" si="5"/>
        <v/>
      </c>
      <c r="AB102" s="64" t="str">
        <f t="shared" si="4"/>
        <v/>
      </c>
    </row>
    <row r="103" spans="2:28" x14ac:dyDescent="0.3">
      <c r="B103" t="str">
        <f>IF(DB!B97="","",DB!B97)</f>
        <v/>
      </c>
      <c r="C103" s="169" t="str">
        <f>IF(DB!C97="","",DB!C97)</f>
        <v/>
      </c>
      <c r="D103" s="169"/>
      <c r="E103" t="str">
        <f>IF(DB!D97="","",DB!D97)</f>
        <v/>
      </c>
      <c r="F103" t="str">
        <f>IF(DB!E97="","",DB!E97)</f>
        <v/>
      </c>
      <c r="G103" t="str">
        <f>IF(DB!F97="","",DB!F97)</f>
        <v/>
      </c>
      <c r="H103" t="str">
        <f>IF(DB!G97="","",DB!G97)</f>
        <v/>
      </c>
      <c r="I103" t="str">
        <f>IF(DB!H97="","",DB!H97)</f>
        <v/>
      </c>
      <c r="K103" t="str">
        <f>IF(DB!W97="","",DB!W97)</f>
        <v/>
      </c>
      <c r="L103" t="str">
        <f>IF(DB!J97="Nein","Ja",IF(DB!J97="","","Nein"))</f>
        <v/>
      </c>
      <c r="M103" s="74" t="str">
        <f t="shared" si="3"/>
        <v/>
      </c>
      <c r="N103" s="75" t="str">
        <f>IF(M103="","",M103/'1. Kostenerfassung'!$E$37)</f>
        <v/>
      </c>
      <c r="O103" s="70" t="str">
        <f>IF(AND(H103="Ja",I103="Ja",L103="Nein",K103="Ja"),IFERROR(DB!V97/SUMIFS(DB!$V$8:$V$307,DB!$W$8:$W$307,"Ja",DB!$H$8:$H$307,"Ja",DB!$G$8:$G$307,"Ja",DB!$W$8:$W$307,"Ja"),""),"")</f>
        <v/>
      </c>
      <c r="P103" s="79">
        <v>0</v>
      </c>
      <c r="Q103" s="79">
        <v>0</v>
      </c>
      <c r="R103" s="77" t="str">
        <f>IF(L103="Ja",0,IFERROR(IF($O103="","",$O103*('1. Kostenerfassung'!$E$10-'1. Kostenerfassung'!$E$11)),""))</f>
        <v/>
      </c>
      <c r="S103" s="79">
        <v>0</v>
      </c>
      <c r="T103" s="77" t="str">
        <f>IF(L103="Ja",0,IFERROR(IF($O103="","",$O103*('1. Kostenerfassung'!$E$17-'1. Kostenerfassung'!$E$18)),""))</f>
        <v/>
      </c>
      <c r="U103" s="79">
        <v>0</v>
      </c>
      <c r="V103" s="77" t="str">
        <f>IF(L103="Ja",0,IFERROR(IF($O103="","",$O103*('1. Kostenerfassung'!$E$24-'1. Kostenerfassung'!$E$25)),""))</f>
        <v/>
      </c>
      <c r="W103" s="79">
        <v>0</v>
      </c>
      <c r="X103" s="79">
        <v>0</v>
      </c>
      <c r="Y103" s="77" t="str">
        <f>IF(L103="Ja",0,IFERROR(IF($O103="","",$O103*('1. Kostenerfassung'!$E$32-'1. Kostenerfassung'!$E$34)),""))</f>
        <v/>
      </c>
      <c r="Z103" s="77" t="str">
        <f t="shared" si="5"/>
        <v/>
      </c>
      <c r="AB103" s="64" t="str">
        <f t="shared" si="4"/>
        <v/>
      </c>
    </row>
    <row r="104" spans="2:28" x14ac:dyDescent="0.3">
      <c r="B104" t="str">
        <f>IF(DB!B98="","",DB!B98)</f>
        <v/>
      </c>
      <c r="C104" s="169" t="str">
        <f>IF(DB!C98="","",DB!C98)</f>
        <v/>
      </c>
      <c r="D104" s="169"/>
      <c r="E104" t="str">
        <f>IF(DB!D98="","",DB!D98)</f>
        <v/>
      </c>
      <c r="F104" t="str">
        <f>IF(DB!E98="","",DB!E98)</f>
        <v/>
      </c>
      <c r="G104" t="str">
        <f>IF(DB!F98="","",DB!F98)</f>
        <v/>
      </c>
      <c r="H104" t="str">
        <f>IF(DB!G98="","",DB!G98)</f>
        <v/>
      </c>
      <c r="I104" t="str">
        <f>IF(DB!H98="","",DB!H98)</f>
        <v/>
      </c>
      <c r="K104" t="str">
        <f>IF(DB!W98="","",DB!W98)</f>
        <v/>
      </c>
      <c r="L104" t="str">
        <f>IF(DB!J98="Nein","Ja",IF(DB!J98="","","Nein"))</f>
        <v/>
      </c>
      <c r="M104" s="74" t="str">
        <f t="shared" si="3"/>
        <v/>
      </c>
      <c r="N104" s="75" t="str">
        <f>IF(M104="","",M104/'1. Kostenerfassung'!$E$37)</f>
        <v/>
      </c>
      <c r="O104" s="70" t="str">
        <f>IF(AND(H104="Ja",I104="Ja",L104="Nein",K104="Ja"),IFERROR(DB!V98/SUMIFS(DB!$V$8:$V$307,DB!$W$8:$W$307,"Ja",DB!$H$8:$H$307,"Ja",DB!$G$8:$G$307,"Ja",DB!$W$8:$W$307,"Ja"),""),"")</f>
        <v/>
      </c>
      <c r="P104" s="79">
        <v>0</v>
      </c>
      <c r="Q104" s="79">
        <v>0</v>
      </c>
      <c r="R104" s="77" t="str">
        <f>IF(L104="Ja",0,IFERROR(IF($O104="","",$O104*('1. Kostenerfassung'!$E$10-'1. Kostenerfassung'!$E$11)),""))</f>
        <v/>
      </c>
      <c r="S104" s="79">
        <v>0</v>
      </c>
      <c r="T104" s="77" t="str">
        <f>IF(L104="Ja",0,IFERROR(IF($O104="","",$O104*('1. Kostenerfassung'!$E$17-'1. Kostenerfassung'!$E$18)),""))</f>
        <v/>
      </c>
      <c r="U104" s="79">
        <v>0</v>
      </c>
      <c r="V104" s="77" t="str">
        <f>IF(L104="Ja",0,IFERROR(IF($O104="","",$O104*('1. Kostenerfassung'!$E$24-'1. Kostenerfassung'!$E$25)),""))</f>
        <v/>
      </c>
      <c r="W104" s="79">
        <v>0</v>
      </c>
      <c r="X104" s="79">
        <v>0</v>
      </c>
      <c r="Y104" s="77" t="str">
        <f>IF(L104="Ja",0,IFERROR(IF($O104="","",$O104*('1. Kostenerfassung'!$E$32-'1. Kostenerfassung'!$E$34)),""))</f>
        <v/>
      </c>
      <c r="Z104" s="77" t="str">
        <f t="shared" si="5"/>
        <v/>
      </c>
      <c r="AB104" s="64" t="str">
        <f t="shared" si="4"/>
        <v/>
      </c>
    </row>
    <row r="105" spans="2:28" x14ac:dyDescent="0.3">
      <c r="B105" t="str">
        <f>IF(DB!B99="","",DB!B99)</f>
        <v/>
      </c>
      <c r="C105" s="169" t="str">
        <f>IF(DB!C99="","",DB!C99)</f>
        <v/>
      </c>
      <c r="D105" s="169"/>
      <c r="E105" t="str">
        <f>IF(DB!D99="","",DB!D99)</f>
        <v/>
      </c>
      <c r="F105" t="str">
        <f>IF(DB!E99="","",DB!E99)</f>
        <v/>
      </c>
      <c r="G105" t="str">
        <f>IF(DB!F99="","",DB!F99)</f>
        <v/>
      </c>
      <c r="H105" t="str">
        <f>IF(DB!G99="","",DB!G99)</f>
        <v/>
      </c>
      <c r="I105" t="str">
        <f>IF(DB!H99="","",DB!H99)</f>
        <v/>
      </c>
      <c r="K105" t="str">
        <f>IF(DB!W99="","",DB!W99)</f>
        <v/>
      </c>
      <c r="L105" t="str">
        <f>IF(DB!J99="Nein","Ja",IF(DB!J99="","","Nein"))</f>
        <v/>
      </c>
      <c r="M105" s="74" t="str">
        <f t="shared" si="3"/>
        <v/>
      </c>
      <c r="N105" s="75" t="str">
        <f>IF(M105="","",M105/'1. Kostenerfassung'!$E$37)</f>
        <v/>
      </c>
      <c r="O105" s="70" t="str">
        <f>IF(AND(H105="Ja",I105="Ja",L105="Nein",K105="Ja"),IFERROR(DB!V99/SUMIFS(DB!$V$8:$V$307,DB!$W$8:$W$307,"Ja",DB!$H$8:$H$307,"Ja",DB!$G$8:$G$307,"Ja",DB!$W$8:$W$307,"Ja"),""),"")</f>
        <v/>
      </c>
      <c r="P105" s="79">
        <v>0</v>
      </c>
      <c r="Q105" s="79">
        <v>0</v>
      </c>
      <c r="R105" s="77" t="str">
        <f>IF(L105="Ja",0,IFERROR(IF($O105="","",$O105*('1. Kostenerfassung'!$E$10-'1. Kostenerfassung'!$E$11)),""))</f>
        <v/>
      </c>
      <c r="S105" s="79">
        <v>0</v>
      </c>
      <c r="T105" s="77" t="str">
        <f>IF(L105="Ja",0,IFERROR(IF($O105="","",$O105*('1. Kostenerfassung'!$E$17-'1. Kostenerfassung'!$E$18)),""))</f>
        <v/>
      </c>
      <c r="U105" s="79">
        <v>0</v>
      </c>
      <c r="V105" s="77" t="str">
        <f>IF(L105="Ja",0,IFERROR(IF($O105="","",$O105*('1. Kostenerfassung'!$E$24-'1. Kostenerfassung'!$E$25)),""))</f>
        <v/>
      </c>
      <c r="W105" s="79">
        <v>0</v>
      </c>
      <c r="X105" s="79">
        <v>0</v>
      </c>
      <c r="Y105" s="77" t="str">
        <f>IF(L105="Ja",0,IFERROR(IF($O105="","",$O105*('1. Kostenerfassung'!$E$32-'1. Kostenerfassung'!$E$34)),""))</f>
        <v/>
      </c>
      <c r="Z105" s="77" t="str">
        <f t="shared" si="5"/>
        <v/>
      </c>
      <c r="AB105" s="64" t="str">
        <f t="shared" si="4"/>
        <v/>
      </c>
    </row>
    <row r="106" spans="2:28" x14ac:dyDescent="0.3">
      <c r="B106" t="str">
        <f>IF(DB!B100="","",DB!B100)</f>
        <v/>
      </c>
      <c r="C106" s="169" t="str">
        <f>IF(DB!C100="","",DB!C100)</f>
        <v/>
      </c>
      <c r="D106" s="169"/>
      <c r="E106" t="str">
        <f>IF(DB!D100="","",DB!D100)</f>
        <v/>
      </c>
      <c r="F106" t="str">
        <f>IF(DB!E100="","",DB!E100)</f>
        <v/>
      </c>
      <c r="G106" t="str">
        <f>IF(DB!F100="","",DB!F100)</f>
        <v/>
      </c>
      <c r="H106" t="str">
        <f>IF(DB!G100="","",DB!G100)</f>
        <v/>
      </c>
      <c r="I106" t="str">
        <f>IF(DB!H100="","",DB!H100)</f>
        <v/>
      </c>
      <c r="K106" t="str">
        <f>IF(DB!W100="","",DB!W100)</f>
        <v/>
      </c>
      <c r="L106" t="str">
        <f>IF(DB!J100="Nein","Ja",IF(DB!J100="","","Nein"))</f>
        <v/>
      </c>
      <c r="M106" s="74" t="str">
        <f t="shared" si="3"/>
        <v/>
      </c>
      <c r="N106" s="75" t="str">
        <f>IF(M106="","",M106/'1. Kostenerfassung'!$E$37)</f>
        <v/>
      </c>
      <c r="O106" s="70" t="str">
        <f>IF(AND(H106="Ja",I106="Ja",L106="Nein",K106="Ja"),IFERROR(DB!V100/SUMIFS(DB!$V$8:$V$307,DB!$W$8:$W$307,"Ja",DB!$H$8:$H$307,"Ja",DB!$G$8:$G$307,"Ja",DB!$W$8:$W$307,"Ja"),""),"")</f>
        <v/>
      </c>
      <c r="P106" s="79">
        <v>0</v>
      </c>
      <c r="Q106" s="79">
        <v>0</v>
      </c>
      <c r="R106" s="77" t="str">
        <f>IF(L106="Ja",0,IFERROR(IF($O106="","",$O106*('1. Kostenerfassung'!$E$10-'1. Kostenerfassung'!$E$11)),""))</f>
        <v/>
      </c>
      <c r="S106" s="79">
        <v>0</v>
      </c>
      <c r="T106" s="77" t="str">
        <f>IF(L106="Ja",0,IFERROR(IF($O106="","",$O106*('1. Kostenerfassung'!$E$17-'1. Kostenerfassung'!$E$18)),""))</f>
        <v/>
      </c>
      <c r="U106" s="79">
        <v>0</v>
      </c>
      <c r="V106" s="77" t="str">
        <f>IF(L106="Ja",0,IFERROR(IF($O106="","",$O106*('1. Kostenerfassung'!$E$24-'1. Kostenerfassung'!$E$25)),""))</f>
        <v/>
      </c>
      <c r="W106" s="79">
        <v>0</v>
      </c>
      <c r="X106" s="79">
        <v>0</v>
      </c>
      <c r="Y106" s="77" t="str">
        <f>IF(L106="Ja",0,IFERROR(IF($O106="","",$O106*('1. Kostenerfassung'!$E$32-'1. Kostenerfassung'!$E$34)),""))</f>
        <v/>
      </c>
      <c r="Z106" s="77" t="str">
        <f t="shared" si="5"/>
        <v/>
      </c>
      <c r="AB106" s="64" t="str">
        <f t="shared" si="4"/>
        <v/>
      </c>
    </row>
    <row r="107" spans="2:28" x14ac:dyDescent="0.3">
      <c r="B107" t="str">
        <f>IF(DB!B101="","",DB!B101)</f>
        <v/>
      </c>
      <c r="C107" s="169" t="str">
        <f>IF(DB!C101="","",DB!C101)</f>
        <v/>
      </c>
      <c r="D107" s="169"/>
      <c r="E107" t="str">
        <f>IF(DB!D101="","",DB!D101)</f>
        <v/>
      </c>
      <c r="F107" t="str">
        <f>IF(DB!E101="","",DB!E101)</f>
        <v/>
      </c>
      <c r="G107" t="str">
        <f>IF(DB!F101="","",DB!F101)</f>
        <v/>
      </c>
      <c r="H107" t="str">
        <f>IF(DB!G101="","",DB!G101)</f>
        <v/>
      </c>
      <c r="I107" t="str">
        <f>IF(DB!H101="","",DB!H101)</f>
        <v/>
      </c>
      <c r="K107" t="str">
        <f>IF(DB!W101="","",DB!W101)</f>
        <v/>
      </c>
      <c r="L107" t="str">
        <f>IF(DB!J101="Nein","Ja",IF(DB!J101="","","Nein"))</f>
        <v/>
      </c>
      <c r="M107" s="74" t="str">
        <f t="shared" si="3"/>
        <v/>
      </c>
      <c r="N107" s="75" t="str">
        <f>IF(M107="","",M107/'1. Kostenerfassung'!$E$37)</f>
        <v/>
      </c>
      <c r="O107" s="70" t="str">
        <f>IF(AND(H107="Ja",I107="Ja",L107="Nein",K107="Ja"),IFERROR(DB!V101/SUMIFS(DB!$V$8:$V$307,DB!$W$8:$W$307,"Ja",DB!$H$8:$H$307,"Ja",DB!$G$8:$G$307,"Ja",DB!$W$8:$W$307,"Ja"),""),"")</f>
        <v/>
      </c>
      <c r="P107" s="79">
        <v>0</v>
      </c>
      <c r="Q107" s="79">
        <v>0</v>
      </c>
      <c r="R107" s="77" t="str">
        <f>IF(L107="Ja",0,IFERROR(IF($O107="","",$O107*('1. Kostenerfassung'!$E$10-'1. Kostenerfassung'!$E$11)),""))</f>
        <v/>
      </c>
      <c r="S107" s="79">
        <v>0</v>
      </c>
      <c r="T107" s="77" t="str">
        <f>IF(L107="Ja",0,IFERROR(IF($O107="","",$O107*('1. Kostenerfassung'!$E$17-'1. Kostenerfassung'!$E$18)),""))</f>
        <v/>
      </c>
      <c r="U107" s="79">
        <v>0</v>
      </c>
      <c r="V107" s="77" t="str">
        <f>IF(L107="Ja",0,IFERROR(IF($O107="","",$O107*('1. Kostenerfassung'!$E$24-'1. Kostenerfassung'!$E$25)),""))</f>
        <v/>
      </c>
      <c r="W107" s="79">
        <v>0</v>
      </c>
      <c r="X107" s="79">
        <v>0</v>
      </c>
      <c r="Y107" s="77" t="str">
        <f>IF(L107="Ja",0,IFERROR(IF($O107="","",$O107*('1. Kostenerfassung'!$E$32-'1. Kostenerfassung'!$E$34)),""))</f>
        <v/>
      </c>
      <c r="Z107" s="77" t="str">
        <f t="shared" si="5"/>
        <v/>
      </c>
      <c r="AB107" s="64" t="str">
        <f t="shared" si="4"/>
        <v/>
      </c>
    </row>
    <row r="108" spans="2:28" x14ac:dyDescent="0.3">
      <c r="B108" t="str">
        <f>IF(DB!B102="","",DB!B102)</f>
        <v/>
      </c>
      <c r="C108" s="169" t="str">
        <f>IF(DB!C102="","",DB!C102)</f>
        <v/>
      </c>
      <c r="D108" s="169"/>
      <c r="E108" t="str">
        <f>IF(DB!D102="","",DB!D102)</f>
        <v/>
      </c>
      <c r="F108" t="str">
        <f>IF(DB!E102="","",DB!E102)</f>
        <v/>
      </c>
      <c r="G108" t="str">
        <f>IF(DB!F102="","",DB!F102)</f>
        <v/>
      </c>
      <c r="H108" t="str">
        <f>IF(DB!G102="","",DB!G102)</f>
        <v/>
      </c>
      <c r="I108" t="str">
        <f>IF(DB!H102="","",DB!H102)</f>
        <v/>
      </c>
      <c r="K108" t="str">
        <f>IF(DB!W102="","",DB!W102)</f>
        <v/>
      </c>
      <c r="L108" t="str">
        <f>IF(DB!J102="Nein","Ja",IF(DB!J102="","","Nein"))</f>
        <v/>
      </c>
      <c r="M108" s="74" t="str">
        <f t="shared" si="3"/>
        <v/>
      </c>
      <c r="N108" s="75" t="str">
        <f>IF(M108="","",M108/'1. Kostenerfassung'!$E$37)</f>
        <v/>
      </c>
      <c r="O108" s="70" t="str">
        <f>IF(AND(H108="Ja",I108="Ja",L108="Nein",K108="Ja"),IFERROR(DB!V102/SUMIFS(DB!$V$8:$V$307,DB!$W$8:$W$307,"Ja",DB!$H$8:$H$307,"Ja",DB!$G$8:$G$307,"Ja",DB!$W$8:$W$307,"Ja"),""),"")</f>
        <v/>
      </c>
      <c r="P108" s="79">
        <v>0</v>
      </c>
      <c r="Q108" s="79">
        <v>0</v>
      </c>
      <c r="R108" s="77" t="str">
        <f>IF(L108="Ja",0,IFERROR(IF($O108="","",$O108*('1. Kostenerfassung'!$E$10-'1. Kostenerfassung'!$E$11)),""))</f>
        <v/>
      </c>
      <c r="S108" s="79">
        <v>0</v>
      </c>
      <c r="T108" s="77" t="str">
        <f>IF(L108="Ja",0,IFERROR(IF($O108="","",$O108*('1. Kostenerfassung'!$E$17-'1. Kostenerfassung'!$E$18)),""))</f>
        <v/>
      </c>
      <c r="U108" s="79">
        <v>0</v>
      </c>
      <c r="V108" s="77" t="str">
        <f>IF(L108="Ja",0,IFERROR(IF($O108="","",$O108*('1. Kostenerfassung'!$E$24-'1. Kostenerfassung'!$E$25)),""))</f>
        <v/>
      </c>
      <c r="W108" s="79">
        <v>0</v>
      </c>
      <c r="X108" s="79">
        <v>0</v>
      </c>
      <c r="Y108" s="77" t="str">
        <f>IF(L108="Ja",0,IFERROR(IF($O108="","",$O108*('1. Kostenerfassung'!$E$32-'1. Kostenerfassung'!$E$34)),""))</f>
        <v/>
      </c>
      <c r="Z108" s="77" t="str">
        <f t="shared" si="5"/>
        <v/>
      </c>
      <c r="AB108" s="64" t="str">
        <f t="shared" si="4"/>
        <v/>
      </c>
    </row>
    <row r="109" spans="2:28" x14ac:dyDescent="0.3">
      <c r="B109" t="str">
        <f>IF(DB!B103="","",DB!B103)</f>
        <v/>
      </c>
      <c r="C109" s="169" t="str">
        <f>IF(DB!C103="","",DB!C103)</f>
        <v/>
      </c>
      <c r="D109" s="169"/>
      <c r="E109" t="str">
        <f>IF(DB!D103="","",DB!D103)</f>
        <v/>
      </c>
      <c r="F109" t="str">
        <f>IF(DB!E103="","",DB!E103)</f>
        <v/>
      </c>
      <c r="G109" t="str">
        <f>IF(DB!F103="","",DB!F103)</f>
        <v/>
      </c>
      <c r="H109" t="str">
        <f>IF(DB!G103="","",DB!G103)</f>
        <v/>
      </c>
      <c r="I109" t="str">
        <f>IF(DB!H103="","",DB!H103)</f>
        <v/>
      </c>
      <c r="K109" t="str">
        <f>IF(DB!W103="","",DB!W103)</f>
        <v/>
      </c>
      <c r="L109" t="str">
        <f>IF(DB!J103="Nein","Ja",IF(DB!J103="","","Nein"))</f>
        <v/>
      </c>
      <c r="M109" s="74" t="str">
        <f t="shared" si="3"/>
        <v/>
      </c>
      <c r="N109" s="75" t="str">
        <f>IF(M109="","",M109/'1. Kostenerfassung'!$E$37)</f>
        <v/>
      </c>
      <c r="O109" s="70" t="str">
        <f>IF(AND(H109="Ja",I109="Ja",L109="Nein",K109="Ja"),IFERROR(DB!V103/SUMIFS(DB!$V$8:$V$307,DB!$W$8:$W$307,"Ja",DB!$H$8:$H$307,"Ja",DB!$G$8:$G$307,"Ja",DB!$W$8:$W$307,"Ja"),""),"")</f>
        <v/>
      </c>
      <c r="P109" s="79">
        <v>0</v>
      </c>
      <c r="Q109" s="79">
        <v>0</v>
      </c>
      <c r="R109" s="77" t="str">
        <f>IF(L109="Ja",0,IFERROR(IF($O109="","",$O109*('1. Kostenerfassung'!$E$10-'1. Kostenerfassung'!$E$11)),""))</f>
        <v/>
      </c>
      <c r="S109" s="79">
        <v>0</v>
      </c>
      <c r="T109" s="77" t="str">
        <f>IF(L109="Ja",0,IFERROR(IF($O109="","",$O109*('1. Kostenerfassung'!$E$17-'1. Kostenerfassung'!$E$18)),""))</f>
        <v/>
      </c>
      <c r="U109" s="79">
        <v>0</v>
      </c>
      <c r="V109" s="77" t="str">
        <f>IF(L109="Ja",0,IFERROR(IF($O109="","",$O109*('1. Kostenerfassung'!$E$24-'1. Kostenerfassung'!$E$25)),""))</f>
        <v/>
      </c>
      <c r="W109" s="79">
        <v>0</v>
      </c>
      <c r="X109" s="79">
        <v>0</v>
      </c>
      <c r="Y109" s="77" t="str">
        <f>IF(L109="Ja",0,IFERROR(IF($O109="","",$O109*('1. Kostenerfassung'!$E$32-'1. Kostenerfassung'!$E$34)),""))</f>
        <v/>
      </c>
      <c r="Z109" s="77" t="str">
        <f t="shared" si="5"/>
        <v/>
      </c>
      <c r="AB109" s="64" t="str">
        <f t="shared" si="4"/>
        <v/>
      </c>
    </row>
    <row r="110" spans="2:28" x14ac:dyDescent="0.3">
      <c r="B110" t="str">
        <f>IF(DB!B104="","",DB!B104)</f>
        <v/>
      </c>
      <c r="C110" s="169" t="str">
        <f>IF(DB!C104="","",DB!C104)</f>
        <v/>
      </c>
      <c r="D110" s="169"/>
      <c r="E110" t="str">
        <f>IF(DB!D104="","",DB!D104)</f>
        <v/>
      </c>
      <c r="F110" t="str">
        <f>IF(DB!E104="","",DB!E104)</f>
        <v/>
      </c>
      <c r="G110" t="str">
        <f>IF(DB!F104="","",DB!F104)</f>
        <v/>
      </c>
      <c r="H110" t="str">
        <f>IF(DB!G104="","",DB!G104)</f>
        <v/>
      </c>
      <c r="I110" t="str">
        <f>IF(DB!H104="","",DB!H104)</f>
        <v/>
      </c>
      <c r="K110" t="str">
        <f>IF(DB!W104="","",DB!W104)</f>
        <v/>
      </c>
      <c r="L110" t="str">
        <f>IF(DB!J104="Nein","Ja",IF(DB!J104="","","Nein"))</f>
        <v/>
      </c>
      <c r="M110" s="74" t="str">
        <f t="shared" si="3"/>
        <v/>
      </c>
      <c r="N110" s="75" t="str">
        <f>IF(M110="","",M110/'1. Kostenerfassung'!$E$37)</f>
        <v/>
      </c>
      <c r="O110" s="70" t="str">
        <f>IF(AND(H110="Ja",I110="Ja",L110="Nein",K110="Ja"),IFERROR(DB!V104/SUMIFS(DB!$V$8:$V$307,DB!$W$8:$W$307,"Ja",DB!$H$8:$H$307,"Ja",DB!$G$8:$G$307,"Ja",DB!$W$8:$W$307,"Ja"),""),"")</f>
        <v/>
      </c>
      <c r="P110" s="79">
        <v>0</v>
      </c>
      <c r="Q110" s="79">
        <v>0</v>
      </c>
      <c r="R110" s="77" t="str">
        <f>IF(L110="Ja",0,IFERROR(IF($O110="","",$O110*('1. Kostenerfassung'!$E$10-'1. Kostenerfassung'!$E$11)),""))</f>
        <v/>
      </c>
      <c r="S110" s="79">
        <v>0</v>
      </c>
      <c r="T110" s="77" t="str">
        <f>IF(L110="Ja",0,IFERROR(IF($O110="","",$O110*('1. Kostenerfassung'!$E$17-'1. Kostenerfassung'!$E$18)),""))</f>
        <v/>
      </c>
      <c r="U110" s="79">
        <v>0</v>
      </c>
      <c r="V110" s="77" t="str">
        <f>IF(L110="Ja",0,IFERROR(IF($O110="","",$O110*('1. Kostenerfassung'!$E$24-'1. Kostenerfassung'!$E$25)),""))</f>
        <v/>
      </c>
      <c r="W110" s="79">
        <v>0</v>
      </c>
      <c r="X110" s="79">
        <v>0</v>
      </c>
      <c r="Y110" s="77" t="str">
        <f>IF(L110="Ja",0,IFERROR(IF($O110="","",$O110*('1. Kostenerfassung'!$E$32-'1. Kostenerfassung'!$E$34)),""))</f>
        <v/>
      </c>
      <c r="Z110" s="77" t="str">
        <f t="shared" si="5"/>
        <v/>
      </c>
      <c r="AB110" s="64" t="str">
        <f t="shared" si="4"/>
        <v/>
      </c>
    </row>
    <row r="111" spans="2:28" x14ac:dyDescent="0.3">
      <c r="B111" t="str">
        <f>IF(DB!B105="","",DB!B105)</f>
        <v/>
      </c>
      <c r="C111" s="169" t="str">
        <f>IF(DB!C105="","",DB!C105)</f>
        <v/>
      </c>
      <c r="D111" s="169"/>
      <c r="E111" t="str">
        <f>IF(DB!D105="","",DB!D105)</f>
        <v/>
      </c>
      <c r="F111" t="str">
        <f>IF(DB!E105="","",DB!E105)</f>
        <v/>
      </c>
      <c r="G111" t="str">
        <f>IF(DB!F105="","",DB!F105)</f>
        <v/>
      </c>
      <c r="H111" t="str">
        <f>IF(DB!G105="","",DB!G105)</f>
        <v/>
      </c>
      <c r="I111" t="str">
        <f>IF(DB!H105="","",DB!H105)</f>
        <v/>
      </c>
      <c r="K111" t="str">
        <f>IF(DB!W105="","",DB!W105)</f>
        <v/>
      </c>
      <c r="L111" t="str">
        <f>IF(DB!J105="Nein","Ja",IF(DB!J105="","","Nein"))</f>
        <v/>
      </c>
      <c r="M111" s="74" t="str">
        <f t="shared" si="3"/>
        <v/>
      </c>
      <c r="N111" s="75" t="str">
        <f>IF(M111="","",M111/'1. Kostenerfassung'!$E$37)</f>
        <v/>
      </c>
      <c r="O111" s="70" t="str">
        <f>IF(AND(H111="Ja",I111="Ja",L111="Nein",K111="Ja"),IFERROR(DB!V105/SUMIFS(DB!$V$8:$V$307,DB!$W$8:$W$307,"Ja",DB!$H$8:$H$307,"Ja",DB!$G$8:$G$307,"Ja",DB!$W$8:$W$307,"Ja"),""),"")</f>
        <v/>
      </c>
      <c r="P111" s="79">
        <v>0</v>
      </c>
      <c r="Q111" s="79">
        <v>0</v>
      </c>
      <c r="R111" s="77" t="str">
        <f>IF(L111="Ja",0,IFERROR(IF($O111="","",$O111*('1. Kostenerfassung'!$E$10-'1. Kostenerfassung'!$E$11)),""))</f>
        <v/>
      </c>
      <c r="S111" s="79">
        <v>0</v>
      </c>
      <c r="T111" s="77" t="str">
        <f>IF(L111="Ja",0,IFERROR(IF($O111="","",$O111*('1. Kostenerfassung'!$E$17-'1. Kostenerfassung'!$E$18)),""))</f>
        <v/>
      </c>
      <c r="U111" s="79">
        <v>0</v>
      </c>
      <c r="V111" s="77" t="str">
        <f>IF(L111="Ja",0,IFERROR(IF($O111="","",$O111*('1. Kostenerfassung'!$E$24-'1. Kostenerfassung'!$E$25)),""))</f>
        <v/>
      </c>
      <c r="W111" s="79">
        <v>0</v>
      </c>
      <c r="X111" s="79">
        <v>0</v>
      </c>
      <c r="Y111" s="77" t="str">
        <f>IF(L111="Ja",0,IFERROR(IF($O111="","",$O111*('1. Kostenerfassung'!$E$32-'1. Kostenerfassung'!$E$34)),""))</f>
        <v/>
      </c>
      <c r="Z111" s="77" t="str">
        <f t="shared" si="5"/>
        <v/>
      </c>
      <c r="AB111" s="64" t="str">
        <f t="shared" si="4"/>
        <v/>
      </c>
    </row>
    <row r="112" spans="2:28" x14ac:dyDescent="0.3">
      <c r="B112" t="str">
        <f>IF(DB!B106="","",DB!B106)</f>
        <v/>
      </c>
      <c r="C112" s="169" t="str">
        <f>IF(DB!C106="","",DB!C106)</f>
        <v/>
      </c>
      <c r="D112" s="169"/>
      <c r="E112" t="str">
        <f>IF(DB!D106="","",DB!D106)</f>
        <v/>
      </c>
      <c r="F112" t="str">
        <f>IF(DB!E106="","",DB!E106)</f>
        <v/>
      </c>
      <c r="G112" t="str">
        <f>IF(DB!F106="","",DB!F106)</f>
        <v/>
      </c>
      <c r="H112" t="str">
        <f>IF(DB!G106="","",DB!G106)</f>
        <v/>
      </c>
      <c r="I112" t="str">
        <f>IF(DB!H106="","",DB!H106)</f>
        <v/>
      </c>
      <c r="K112" t="str">
        <f>IF(DB!W106="","",DB!W106)</f>
        <v/>
      </c>
      <c r="L112" t="str">
        <f>IF(DB!J106="Nein","Ja",IF(DB!J106="","","Nein"))</f>
        <v/>
      </c>
      <c r="M112" s="74" t="str">
        <f t="shared" si="3"/>
        <v/>
      </c>
      <c r="N112" s="75" t="str">
        <f>IF(M112="","",M112/'1. Kostenerfassung'!$E$37)</f>
        <v/>
      </c>
      <c r="O112" s="70" t="str">
        <f>IF(AND(H112="Ja",I112="Ja",L112="Nein",K112="Ja"),IFERROR(DB!V106/SUMIFS(DB!$V$8:$V$307,DB!$W$8:$W$307,"Ja",DB!$H$8:$H$307,"Ja",DB!$G$8:$G$307,"Ja",DB!$W$8:$W$307,"Ja"),""),"")</f>
        <v/>
      </c>
      <c r="P112" s="79">
        <v>0</v>
      </c>
      <c r="Q112" s="79">
        <v>0</v>
      </c>
      <c r="R112" s="77" t="str">
        <f>IF(L112="Ja",0,IFERROR(IF($O112="","",$O112*('1. Kostenerfassung'!$E$10-'1. Kostenerfassung'!$E$11)),""))</f>
        <v/>
      </c>
      <c r="S112" s="79">
        <v>0</v>
      </c>
      <c r="T112" s="77" t="str">
        <f>IF(L112="Ja",0,IFERROR(IF($O112="","",$O112*('1. Kostenerfassung'!$E$17-'1. Kostenerfassung'!$E$18)),""))</f>
        <v/>
      </c>
      <c r="U112" s="79">
        <v>0</v>
      </c>
      <c r="V112" s="77" t="str">
        <f>IF(L112="Ja",0,IFERROR(IF($O112="","",$O112*('1. Kostenerfassung'!$E$24-'1. Kostenerfassung'!$E$25)),""))</f>
        <v/>
      </c>
      <c r="W112" s="79">
        <v>0</v>
      </c>
      <c r="X112" s="79">
        <v>0</v>
      </c>
      <c r="Y112" s="77" t="str">
        <f>IF(L112="Ja",0,IFERROR(IF($O112="","",$O112*('1. Kostenerfassung'!$E$32-'1. Kostenerfassung'!$E$34)),""))</f>
        <v/>
      </c>
      <c r="Z112" s="77" t="str">
        <f t="shared" si="5"/>
        <v/>
      </c>
      <c r="AB112" s="64" t="str">
        <f t="shared" si="4"/>
        <v/>
      </c>
    </row>
    <row r="113" spans="2:28" x14ac:dyDescent="0.3">
      <c r="B113" t="str">
        <f>IF(DB!B107="","",DB!B107)</f>
        <v/>
      </c>
      <c r="C113" s="169" t="str">
        <f>IF(DB!C107="","",DB!C107)</f>
        <v/>
      </c>
      <c r="D113" s="169"/>
      <c r="E113" t="str">
        <f>IF(DB!D107="","",DB!D107)</f>
        <v/>
      </c>
      <c r="F113" t="str">
        <f>IF(DB!E107="","",DB!E107)</f>
        <v/>
      </c>
      <c r="G113" t="str">
        <f>IF(DB!F107="","",DB!F107)</f>
        <v/>
      </c>
      <c r="H113" t="str">
        <f>IF(DB!G107="","",DB!G107)</f>
        <v/>
      </c>
      <c r="I113" t="str">
        <f>IF(DB!H107="","",DB!H107)</f>
        <v/>
      </c>
      <c r="K113" t="str">
        <f>IF(DB!W107="","",DB!W107)</f>
        <v/>
      </c>
      <c r="L113" t="str">
        <f>IF(DB!J107="Nein","Ja",IF(DB!J107="","","Nein"))</f>
        <v/>
      </c>
      <c r="M113" s="74" t="str">
        <f t="shared" si="3"/>
        <v/>
      </c>
      <c r="N113" s="75" t="str">
        <f>IF(M113="","",M113/'1. Kostenerfassung'!$E$37)</f>
        <v/>
      </c>
      <c r="O113" s="70" t="str">
        <f>IF(AND(H113="Ja",I113="Ja",L113="Nein",K113="Ja"),IFERROR(DB!V107/SUMIFS(DB!$V$8:$V$307,DB!$W$8:$W$307,"Ja",DB!$H$8:$H$307,"Ja",DB!$G$8:$G$307,"Ja",DB!$W$8:$W$307,"Ja"),""),"")</f>
        <v/>
      </c>
      <c r="P113" s="79">
        <v>0</v>
      </c>
      <c r="Q113" s="79">
        <v>0</v>
      </c>
      <c r="R113" s="77" t="str">
        <f>IF(L113="Ja",0,IFERROR(IF($O113="","",$O113*('1. Kostenerfassung'!$E$10-'1. Kostenerfassung'!$E$11)),""))</f>
        <v/>
      </c>
      <c r="S113" s="79">
        <v>0</v>
      </c>
      <c r="T113" s="77" t="str">
        <f>IF(L113="Ja",0,IFERROR(IF($O113="","",$O113*('1. Kostenerfassung'!$E$17-'1. Kostenerfassung'!$E$18)),""))</f>
        <v/>
      </c>
      <c r="U113" s="79">
        <v>0</v>
      </c>
      <c r="V113" s="77" t="str">
        <f>IF(L113="Ja",0,IFERROR(IF($O113="","",$O113*('1. Kostenerfassung'!$E$24-'1. Kostenerfassung'!$E$25)),""))</f>
        <v/>
      </c>
      <c r="W113" s="79">
        <v>0</v>
      </c>
      <c r="X113" s="79">
        <v>0</v>
      </c>
      <c r="Y113" s="77" t="str">
        <f>IF(L113="Ja",0,IFERROR(IF($O113="","",$O113*('1. Kostenerfassung'!$E$32-'1. Kostenerfassung'!$E$34)),""))</f>
        <v/>
      </c>
      <c r="Z113" s="77" t="str">
        <f t="shared" si="5"/>
        <v/>
      </c>
      <c r="AB113" s="64" t="str">
        <f t="shared" si="4"/>
        <v/>
      </c>
    </row>
    <row r="114" spans="2:28" x14ac:dyDescent="0.3">
      <c r="B114" t="str">
        <f>IF(DB!B108="","",DB!B108)</f>
        <v/>
      </c>
      <c r="C114" s="169" t="str">
        <f>IF(DB!C108="","",DB!C108)</f>
        <v/>
      </c>
      <c r="D114" s="169"/>
      <c r="E114" t="str">
        <f>IF(DB!D108="","",DB!D108)</f>
        <v/>
      </c>
      <c r="F114" t="str">
        <f>IF(DB!E108="","",DB!E108)</f>
        <v/>
      </c>
      <c r="G114" t="str">
        <f>IF(DB!F108="","",DB!F108)</f>
        <v/>
      </c>
      <c r="H114" t="str">
        <f>IF(DB!G108="","",DB!G108)</f>
        <v/>
      </c>
      <c r="I114" t="str">
        <f>IF(DB!H108="","",DB!H108)</f>
        <v/>
      </c>
      <c r="K114" t="str">
        <f>IF(DB!W108="","",DB!W108)</f>
        <v/>
      </c>
      <c r="L114" t="str">
        <f>IF(DB!J108="Nein","Ja",IF(DB!J108="","","Nein"))</f>
        <v/>
      </c>
      <c r="M114" s="74" t="str">
        <f t="shared" si="3"/>
        <v/>
      </c>
      <c r="N114" s="75" t="str">
        <f>IF(M114="","",M114/'1. Kostenerfassung'!$E$37)</f>
        <v/>
      </c>
      <c r="O114" s="70" t="str">
        <f>IF(AND(H114="Ja",I114="Ja",L114="Nein",K114="Ja"),IFERROR(DB!V108/SUMIFS(DB!$V$8:$V$307,DB!$W$8:$W$307,"Ja",DB!$H$8:$H$307,"Ja",DB!$G$8:$G$307,"Ja",DB!$W$8:$W$307,"Ja"),""),"")</f>
        <v/>
      </c>
      <c r="P114" s="79">
        <v>0</v>
      </c>
      <c r="Q114" s="79">
        <v>0</v>
      </c>
      <c r="R114" s="77" t="str">
        <f>IF(L114="Ja",0,IFERROR(IF($O114="","",$O114*('1. Kostenerfassung'!$E$10-'1. Kostenerfassung'!$E$11)),""))</f>
        <v/>
      </c>
      <c r="S114" s="79">
        <v>0</v>
      </c>
      <c r="T114" s="77" t="str">
        <f>IF(L114="Ja",0,IFERROR(IF($O114="","",$O114*('1. Kostenerfassung'!$E$17-'1. Kostenerfassung'!$E$18)),""))</f>
        <v/>
      </c>
      <c r="U114" s="79">
        <v>0</v>
      </c>
      <c r="V114" s="77" t="str">
        <f>IF(L114="Ja",0,IFERROR(IF($O114="","",$O114*('1. Kostenerfassung'!$E$24-'1. Kostenerfassung'!$E$25)),""))</f>
        <v/>
      </c>
      <c r="W114" s="79">
        <v>0</v>
      </c>
      <c r="X114" s="79">
        <v>0</v>
      </c>
      <c r="Y114" s="77" t="str">
        <f>IF(L114="Ja",0,IFERROR(IF($O114="","",$O114*('1. Kostenerfassung'!$E$32-'1. Kostenerfassung'!$E$34)),""))</f>
        <v/>
      </c>
      <c r="Z114" s="77" t="str">
        <f t="shared" si="5"/>
        <v/>
      </c>
      <c r="AB114" s="64" t="str">
        <f t="shared" si="4"/>
        <v/>
      </c>
    </row>
    <row r="115" spans="2:28" x14ac:dyDescent="0.3">
      <c r="B115" t="str">
        <f>IF(DB!B109="","",DB!B109)</f>
        <v/>
      </c>
      <c r="C115" s="169" t="str">
        <f>IF(DB!C109="","",DB!C109)</f>
        <v/>
      </c>
      <c r="D115" s="169"/>
      <c r="E115" t="str">
        <f>IF(DB!D109="","",DB!D109)</f>
        <v/>
      </c>
      <c r="F115" t="str">
        <f>IF(DB!E109="","",DB!E109)</f>
        <v/>
      </c>
      <c r="G115" t="str">
        <f>IF(DB!F109="","",DB!F109)</f>
        <v/>
      </c>
      <c r="H115" t="str">
        <f>IF(DB!G109="","",DB!G109)</f>
        <v/>
      </c>
      <c r="I115" t="str">
        <f>IF(DB!H109="","",DB!H109)</f>
        <v/>
      </c>
      <c r="K115" t="str">
        <f>IF(DB!W109="","",DB!W109)</f>
        <v/>
      </c>
      <c r="L115" t="str">
        <f>IF(DB!J109="Nein","Ja",IF(DB!J109="","","Nein"))</f>
        <v/>
      </c>
      <c r="M115" s="74" t="str">
        <f t="shared" si="3"/>
        <v/>
      </c>
      <c r="N115" s="75" t="str">
        <f>IF(M115="","",M115/'1. Kostenerfassung'!$E$37)</f>
        <v/>
      </c>
      <c r="O115" s="70" t="str">
        <f>IF(AND(H115="Ja",I115="Ja",L115="Nein",K115="Ja"),IFERROR(DB!V109/SUMIFS(DB!$V$8:$V$307,DB!$W$8:$W$307,"Ja",DB!$H$8:$H$307,"Ja",DB!$G$8:$G$307,"Ja",DB!$W$8:$W$307,"Ja"),""),"")</f>
        <v/>
      </c>
      <c r="P115" s="79">
        <v>0</v>
      </c>
      <c r="Q115" s="79">
        <v>0</v>
      </c>
      <c r="R115" s="77" t="str">
        <f>IF(L115="Ja",0,IFERROR(IF($O115="","",$O115*('1. Kostenerfassung'!$E$10-'1. Kostenerfassung'!$E$11)),""))</f>
        <v/>
      </c>
      <c r="S115" s="79">
        <v>0</v>
      </c>
      <c r="T115" s="77" t="str">
        <f>IF(L115="Ja",0,IFERROR(IF($O115="","",$O115*('1. Kostenerfassung'!$E$17-'1. Kostenerfassung'!$E$18)),""))</f>
        <v/>
      </c>
      <c r="U115" s="79">
        <v>0</v>
      </c>
      <c r="V115" s="77" t="str">
        <f>IF(L115="Ja",0,IFERROR(IF($O115="","",$O115*('1. Kostenerfassung'!$E$24-'1. Kostenerfassung'!$E$25)),""))</f>
        <v/>
      </c>
      <c r="W115" s="79">
        <v>0</v>
      </c>
      <c r="X115" s="79">
        <v>0</v>
      </c>
      <c r="Y115" s="77" t="str">
        <f>IF(L115="Ja",0,IFERROR(IF($O115="","",$O115*('1. Kostenerfassung'!$E$32-'1. Kostenerfassung'!$E$34)),""))</f>
        <v/>
      </c>
      <c r="Z115" s="77" t="str">
        <f t="shared" si="5"/>
        <v/>
      </c>
      <c r="AB115" s="64" t="str">
        <f t="shared" si="4"/>
        <v/>
      </c>
    </row>
    <row r="116" spans="2:28" x14ac:dyDescent="0.3">
      <c r="B116" t="str">
        <f>IF(DB!B110="","",DB!B110)</f>
        <v/>
      </c>
      <c r="C116" s="169" t="str">
        <f>IF(DB!C110="","",DB!C110)</f>
        <v/>
      </c>
      <c r="D116" s="169"/>
      <c r="E116" t="str">
        <f>IF(DB!D110="","",DB!D110)</f>
        <v/>
      </c>
      <c r="F116" t="str">
        <f>IF(DB!E110="","",DB!E110)</f>
        <v/>
      </c>
      <c r="G116" t="str">
        <f>IF(DB!F110="","",DB!F110)</f>
        <v/>
      </c>
      <c r="H116" t="str">
        <f>IF(DB!G110="","",DB!G110)</f>
        <v/>
      </c>
      <c r="I116" t="str">
        <f>IF(DB!H110="","",DB!H110)</f>
        <v/>
      </c>
      <c r="K116" t="str">
        <f>IF(DB!W110="","",DB!W110)</f>
        <v/>
      </c>
      <c r="L116" t="str">
        <f>IF(DB!J110="Nein","Ja",IF(DB!J110="","","Nein"))</f>
        <v/>
      </c>
      <c r="M116" s="74" t="str">
        <f t="shared" si="3"/>
        <v/>
      </c>
      <c r="N116" s="75" t="str">
        <f>IF(M116="","",M116/'1. Kostenerfassung'!$E$37)</f>
        <v/>
      </c>
      <c r="O116" s="70" t="str">
        <f>IF(AND(H116="Ja",I116="Ja",L116="Nein",K116="Ja"),IFERROR(DB!V110/SUMIFS(DB!$V$8:$V$307,DB!$W$8:$W$307,"Ja",DB!$H$8:$H$307,"Ja",DB!$G$8:$G$307,"Ja",DB!$W$8:$W$307,"Ja"),""),"")</f>
        <v/>
      </c>
      <c r="P116" s="79">
        <v>0</v>
      </c>
      <c r="Q116" s="79">
        <v>0</v>
      </c>
      <c r="R116" s="77" t="str">
        <f>IF(L116="Ja",0,IFERROR(IF($O116="","",$O116*('1. Kostenerfassung'!$E$10-'1. Kostenerfassung'!$E$11)),""))</f>
        <v/>
      </c>
      <c r="S116" s="79">
        <v>0</v>
      </c>
      <c r="T116" s="77" t="str">
        <f>IF(L116="Ja",0,IFERROR(IF($O116="","",$O116*('1. Kostenerfassung'!$E$17-'1. Kostenerfassung'!$E$18)),""))</f>
        <v/>
      </c>
      <c r="U116" s="79">
        <v>0</v>
      </c>
      <c r="V116" s="77" t="str">
        <f>IF(L116="Ja",0,IFERROR(IF($O116="","",$O116*('1. Kostenerfassung'!$E$24-'1. Kostenerfassung'!$E$25)),""))</f>
        <v/>
      </c>
      <c r="W116" s="79">
        <v>0</v>
      </c>
      <c r="X116" s="79">
        <v>0</v>
      </c>
      <c r="Y116" s="77" t="str">
        <f>IF(L116="Ja",0,IFERROR(IF($O116="","",$O116*('1. Kostenerfassung'!$E$32-'1. Kostenerfassung'!$E$34)),""))</f>
        <v/>
      </c>
      <c r="Z116" s="77" t="str">
        <f t="shared" si="5"/>
        <v/>
      </c>
      <c r="AB116" s="64" t="str">
        <f t="shared" si="4"/>
        <v/>
      </c>
    </row>
    <row r="117" spans="2:28" x14ac:dyDescent="0.3">
      <c r="B117" t="str">
        <f>IF(DB!B111="","",DB!B111)</f>
        <v/>
      </c>
      <c r="C117" s="169" t="str">
        <f>IF(DB!C111="","",DB!C111)</f>
        <v/>
      </c>
      <c r="D117" s="169"/>
      <c r="E117" t="str">
        <f>IF(DB!D111="","",DB!D111)</f>
        <v/>
      </c>
      <c r="F117" t="str">
        <f>IF(DB!E111="","",DB!E111)</f>
        <v/>
      </c>
      <c r="G117" t="str">
        <f>IF(DB!F111="","",DB!F111)</f>
        <v/>
      </c>
      <c r="H117" t="str">
        <f>IF(DB!G111="","",DB!G111)</f>
        <v/>
      </c>
      <c r="I117" t="str">
        <f>IF(DB!H111="","",DB!H111)</f>
        <v/>
      </c>
      <c r="K117" t="str">
        <f>IF(DB!W111="","",DB!W111)</f>
        <v/>
      </c>
      <c r="L117" t="str">
        <f>IF(DB!J111="Nein","Ja",IF(DB!J111="","","Nein"))</f>
        <v/>
      </c>
      <c r="M117" s="74" t="str">
        <f t="shared" si="3"/>
        <v/>
      </c>
      <c r="N117" s="75" t="str">
        <f>IF(M117="","",M117/'1. Kostenerfassung'!$E$37)</f>
        <v/>
      </c>
      <c r="O117" s="70" t="str">
        <f>IF(AND(H117="Ja",I117="Ja",L117="Nein",K117="Ja"),IFERROR(DB!V111/SUMIFS(DB!$V$8:$V$307,DB!$W$8:$W$307,"Ja",DB!$H$8:$H$307,"Ja",DB!$G$8:$G$307,"Ja",DB!$W$8:$W$307,"Ja"),""),"")</f>
        <v/>
      </c>
      <c r="P117" s="79">
        <v>0</v>
      </c>
      <c r="Q117" s="79">
        <v>0</v>
      </c>
      <c r="R117" s="77" t="str">
        <f>IF(L117="Ja",0,IFERROR(IF($O117="","",$O117*('1. Kostenerfassung'!$E$10-'1. Kostenerfassung'!$E$11)),""))</f>
        <v/>
      </c>
      <c r="S117" s="79">
        <v>0</v>
      </c>
      <c r="T117" s="77" t="str">
        <f>IF(L117="Ja",0,IFERROR(IF($O117="","",$O117*('1. Kostenerfassung'!$E$17-'1. Kostenerfassung'!$E$18)),""))</f>
        <v/>
      </c>
      <c r="U117" s="79">
        <v>0</v>
      </c>
      <c r="V117" s="77" t="str">
        <f>IF(L117="Ja",0,IFERROR(IF($O117="","",$O117*('1. Kostenerfassung'!$E$24-'1. Kostenerfassung'!$E$25)),""))</f>
        <v/>
      </c>
      <c r="W117" s="79">
        <v>0</v>
      </c>
      <c r="X117" s="79">
        <v>0</v>
      </c>
      <c r="Y117" s="77" t="str">
        <f>IF(L117="Ja",0,IFERROR(IF($O117="","",$O117*('1. Kostenerfassung'!$E$32-'1. Kostenerfassung'!$E$34)),""))</f>
        <v/>
      </c>
      <c r="Z117" s="77" t="str">
        <f t="shared" si="5"/>
        <v/>
      </c>
      <c r="AB117" s="64" t="str">
        <f t="shared" si="4"/>
        <v/>
      </c>
    </row>
    <row r="118" spans="2:28" x14ac:dyDescent="0.3">
      <c r="B118" t="str">
        <f>IF(DB!B112="","",DB!B112)</f>
        <v/>
      </c>
      <c r="C118" s="169" t="str">
        <f>IF(DB!C112="","",DB!C112)</f>
        <v/>
      </c>
      <c r="D118" s="169"/>
      <c r="E118" t="str">
        <f>IF(DB!D112="","",DB!D112)</f>
        <v/>
      </c>
      <c r="F118" t="str">
        <f>IF(DB!E112="","",DB!E112)</f>
        <v/>
      </c>
      <c r="G118" t="str">
        <f>IF(DB!F112="","",DB!F112)</f>
        <v/>
      </c>
      <c r="H118" t="str">
        <f>IF(DB!G112="","",DB!G112)</f>
        <v/>
      </c>
      <c r="I118" t="str">
        <f>IF(DB!H112="","",DB!H112)</f>
        <v/>
      </c>
      <c r="K118" t="str">
        <f>IF(DB!W112="","",DB!W112)</f>
        <v/>
      </c>
      <c r="L118" t="str">
        <f>IF(DB!J112="Nein","Ja",IF(DB!J112="","","Nein"))</f>
        <v/>
      </c>
      <c r="M118" s="74" t="str">
        <f t="shared" si="3"/>
        <v/>
      </c>
      <c r="N118" s="75" t="str">
        <f>IF(M118="","",M118/'1. Kostenerfassung'!$E$37)</f>
        <v/>
      </c>
      <c r="O118" s="70" t="str">
        <f>IF(AND(H118="Ja",I118="Ja",L118="Nein",K118="Ja"),IFERROR(DB!V112/SUMIFS(DB!$V$8:$V$307,DB!$W$8:$W$307,"Ja",DB!$H$8:$H$307,"Ja",DB!$G$8:$G$307,"Ja",DB!$W$8:$W$307,"Ja"),""),"")</f>
        <v/>
      </c>
      <c r="P118" s="79">
        <v>0</v>
      </c>
      <c r="Q118" s="79">
        <v>0</v>
      </c>
      <c r="R118" s="77" t="str">
        <f>IF(L118="Ja",0,IFERROR(IF($O118="","",$O118*('1. Kostenerfassung'!$E$10-'1. Kostenerfassung'!$E$11)),""))</f>
        <v/>
      </c>
      <c r="S118" s="79">
        <v>0</v>
      </c>
      <c r="T118" s="77" t="str">
        <f>IF(L118="Ja",0,IFERROR(IF($O118="","",$O118*('1. Kostenerfassung'!$E$17-'1. Kostenerfassung'!$E$18)),""))</f>
        <v/>
      </c>
      <c r="U118" s="79">
        <v>0</v>
      </c>
      <c r="V118" s="77" t="str">
        <f>IF(L118="Ja",0,IFERROR(IF($O118="","",$O118*('1. Kostenerfassung'!$E$24-'1. Kostenerfassung'!$E$25)),""))</f>
        <v/>
      </c>
      <c r="W118" s="79">
        <v>0</v>
      </c>
      <c r="X118" s="79">
        <v>0</v>
      </c>
      <c r="Y118" s="77" t="str">
        <f>IF(L118="Ja",0,IFERROR(IF($O118="","",$O118*('1. Kostenerfassung'!$E$32-'1. Kostenerfassung'!$E$34)),""))</f>
        <v/>
      </c>
      <c r="Z118" s="77" t="str">
        <f t="shared" si="5"/>
        <v/>
      </c>
      <c r="AB118" s="64" t="str">
        <f t="shared" si="4"/>
        <v/>
      </c>
    </row>
    <row r="119" spans="2:28" x14ac:dyDescent="0.3">
      <c r="B119" t="str">
        <f>IF(DB!B113="","",DB!B113)</f>
        <v/>
      </c>
      <c r="C119" s="169" t="str">
        <f>IF(DB!C113="","",DB!C113)</f>
        <v/>
      </c>
      <c r="D119" s="169"/>
      <c r="E119" t="str">
        <f>IF(DB!D113="","",DB!D113)</f>
        <v/>
      </c>
      <c r="F119" t="str">
        <f>IF(DB!E113="","",DB!E113)</f>
        <v/>
      </c>
      <c r="G119" t="str">
        <f>IF(DB!F113="","",DB!F113)</f>
        <v/>
      </c>
      <c r="H119" t="str">
        <f>IF(DB!G113="","",DB!G113)</f>
        <v/>
      </c>
      <c r="I119" t="str">
        <f>IF(DB!H113="","",DB!H113)</f>
        <v/>
      </c>
      <c r="K119" t="str">
        <f>IF(DB!W113="","",DB!W113)</f>
        <v/>
      </c>
      <c r="L119" t="str">
        <f>IF(DB!J113="Nein","Ja",IF(DB!J113="","","Nein"))</f>
        <v/>
      </c>
      <c r="M119" s="74" t="str">
        <f t="shared" si="3"/>
        <v/>
      </c>
      <c r="N119" s="75" t="str">
        <f>IF(M119="","",M119/'1. Kostenerfassung'!$E$37)</f>
        <v/>
      </c>
      <c r="O119" s="70" t="str">
        <f>IF(AND(H119="Ja",I119="Ja",L119="Nein",K119="Ja"),IFERROR(DB!V113/SUMIFS(DB!$V$8:$V$307,DB!$W$8:$W$307,"Ja",DB!$H$8:$H$307,"Ja",DB!$G$8:$G$307,"Ja",DB!$W$8:$W$307,"Ja"),""),"")</f>
        <v/>
      </c>
      <c r="P119" s="79">
        <v>0</v>
      </c>
      <c r="Q119" s="79">
        <v>0</v>
      </c>
      <c r="R119" s="77" t="str">
        <f>IF(L119="Ja",0,IFERROR(IF($O119="","",$O119*('1. Kostenerfassung'!$E$10-'1. Kostenerfassung'!$E$11)),""))</f>
        <v/>
      </c>
      <c r="S119" s="79">
        <v>0</v>
      </c>
      <c r="T119" s="77" t="str">
        <f>IF(L119="Ja",0,IFERROR(IF($O119="","",$O119*('1. Kostenerfassung'!$E$17-'1. Kostenerfassung'!$E$18)),""))</f>
        <v/>
      </c>
      <c r="U119" s="79">
        <v>0</v>
      </c>
      <c r="V119" s="77" t="str">
        <f>IF(L119="Ja",0,IFERROR(IF($O119="","",$O119*('1. Kostenerfassung'!$E$24-'1. Kostenerfassung'!$E$25)),""))</f>
        <v/>
      </c>
      <c r="W119" s="79">
        <v>0</v>
      </c>
      <c r="X119" s="79">
        <v>0</v>
      </c>
      <c r="Y119" s="77" t="str">
        <f>IF(L119="Ja",0,IFERROR(IF($O119="","",$O119*('1. Kostenerfassung'!$E$32-'1. Kostenerfassung'!$E$34)),""))</f>
        <v/>
      </c>
      <c r="Z119" s="77" t="str">
        <f t="shared" si="5"/>
        <v/>
      </c>
      <c r="AB119" s="64" t="str">
        <f t="shared" si="4"/>
        <v/>
      </c>
    </row>
    <row r="120" spans="2:28" x14ac:dyDescent="0.3">
      <c r="B120" t="str">
        <f>IF(DB!B114="","",DB!B114)</f>
        <v/>
      </c>
      <c r="C120" s="169" t="str">
        <f>IF(DB!C114="","",DB!C114)</f>
        <v/>
      </c>
      <c r="D120" s="169"/>
      <c r="E120" t="str">
        <f>IF(DB!D114="","",DB!D114)</f>
        <v/>
      </c>
      <c r="F120" t="str">
        <f>IF(DB!E114="","",DB!E114)</f>
        <v/>
      </c>
      <c r="G120" t="str">
        <f>IF(DB!F114="","",DB!F114)</f>
        <v/>
      </c>
      <c r="H120" t="str">
        <f>IF(DB!G114="","",DB!G114)</f>
        <v/>
      </c>
      <c r="I120" t="str">
        <f>IF(DB!H114="","",DB!H114)</f>
        <v/>
      </c>
      <c r="K120" t="str">
        <f>IF(DB!W114="","",DB!W114)</f>
        <v/>
      </c>
      <c r="L120" t="str">
        <f>IF(DB!J114="Nein","Ja",IF(DB!J114="","","Nein"))</f>
        <v/>
      </c>
      <c r="M120" s="74" t="str">
        <f t="shared" si="3"/>
        <v/>
      </c>
      <c r="N120" s="75" t="str">
        <f>IF(M120="","",M120/'1. Kostenerfassung'!$E$37)</f>
        <v/>
      </c>
      <c r="O120" s="70" t="str">
        <f>IF(AND(H120="Ja",I120="Ja",L120="Nein",K120="Ja"),IFERROR(DB!V114/SUMIFS(DB!$V$8:$V$307,DB!$W$8:$W$307,"Ja",DB!$H$8:$H$307,"Ja",DB!$G$8:$G$307,"Ja",DB!$W$8:$W$307,"Ja"),""),"")</f>
        <v/>
      </c>
      <c r="P120" s="79">
        <v>0</v>
      </c>
      <c r="Q120" s="79">
        <v>0</v>
      </c>
      <c r="R120" s="77" t="str">
        <f>IF(L120="Ja",0,IFERROR(IF($O120="","",$O120*('1. Kostenerfassung'!$E$10-'1. Kostenerfassung'!$E$11)),""))</f>
        <v/>
      </c>
      <c r="S120" s="79">
        <v>0</v>
      </c>
      <c r="T120" s="77" t="str">
        <f>IF(L120="Ja",0,IFERROR(IF($O120="","",$O120*('1. Kostenerfassung'!$E$17-'1. Kostenerfassung'!$E$18)),""))</f>
        <v/>
      </c>
      <c r="U120" s="79">
        <v>0</v>
      </c>
      <c r="V120" s="77" t="str">
        <f>IF(L120="Ja",0,IFERROR(IF($O120="","",$O120*('1. Kostenerfassung'!$E$24-'1. Kostenerfassung'!$E$25)),""))</f>
        <v/>
      </c>
      <c r="W120" s="79">
        <v>0</v>
      </c>
      <c r="X120" s="79">
        <v>0</v>
      </c>
      <c r="Y120" s="77" t="str">
        <f>IF(L120="Ja",0,IFERROR(IF($O120="","",$O120*('1. Kostenerfassung'!$E$32-'1. Kostenerfassung'!$E$34)),""))</f>
        <v/>
      </c>
      <c r="Z120" s="77" t="str">
        <f t="shared" si="5"/>
        <v/>
      </c>
      <c r="AB120" s="64" t="str">
        <f t="shared" si="4"/>
        <v/>
      </c>
    </row>
    <row r="121" spans="2:28" x14ac:dyDescent="0.3">
      <c r="B121" t="str">
        <f>IF(DB!B115="","",DB!B115)</f>
        <v/>
      </c>
      <c r="C121" s="169" t="str">
        <f>IF(DB!C115="","",DB!C115)</f>
        <v/>
      </c>
      <c r="D121" s="169"/>
      <c r="E121" t="str">
        <f>IF(DB!D115="","",DB!D115)</f>
        <v/>
      </c>
      <c r="F121" t="str">
        <f>IF(DB!E115="","",DB!E115)</f>
        <v/>
      </c>
      <c r="G121" t="str">
        <f>IF(DB!F115="","",DB!F115)</f>
        <v/>
      </c>
      <c r="H121" t="str">
        <f>IF(DB!G115="","",DB!G115)</f>
        <v/>
      </c>
      <c r="I121" t="str">
        <f>IF(DB!H115="","",DB!H115)</f>
        <v/>
      </c>
      <c r="K121" t="str">
        <f>IF(DB!W115="","",DB!W115)</f>
        <v/>
      </c>
      <c r="L121" t="str">
        <f>IF(DB!J115="Nein","Ja",IF(DB!J115="","","Nein"))</f>
        <v/>
      </c>
      <c r="M121" s="74" t="str">
        <f t="shared" si="3"/>
        <v/>
      </c>
      <c r="N121" s="75" t="str">
        <f>IF(M121="","",M121/'1. Kostenerfassung'!$E$37)</f>
        <v/>
      </c>
      <c r="O121" s="70" t="str">
        <f>IF(AND(H121="Ja",I121="Ja",L121="Nein",K121="Ja"),IFERROR(DB!V115/SUMIFS(DB!$V$8:$V$307,DB!$W$8:$W$307,"Ja",DB!$H$8:$H$307,"Ja",DB!$G$8:$G$307,"Ja",DB!$W$8:$W$307,"Ja"),""),"")</f>
        <v/>
      </c>
      <c r="P121" s="79">
        <v>0</v>
      </c>
      <c r="Q121" s="79">
        <v>0</v>
      </c>
      <c r="R121" s="77" t="str">
        <f>IF(L121="Ja",0,IFERROR(IF($O121="","",$O121*('1. Kostenerfassung'!$E$10-'1. Kostenerfassung'!$E$11)),""))</f>
        <v/>
      </c>
      <c r="S121" s="79">
        <v>0</v>
      </c>
      <c r="T121" s="77" t="str">
        <f>IF(L121="Ja",0,IFERROR(IF($O121="","",$O121*('1. Kostenerfassung'!$E$17-'1. Kostenerfassung'!$E$18)),""))</f>
        <v/>
      </c>
      <c r="U121" s="79">
        <v>0</v>
      </c>
      <c r="V121" s="77" t="str">
        <f>IF(L121="Ja",0,IFERROR(IF($O121="","",$O121*('1. Kostenerfassung'!$E$24-'1. Kostenerfassung'!$E$25)),""))</f>
        <v/>
      </c>
      <c r="W121" s="79">
        <v>0</v>
      </c>
      <c r="X121" s="79">
        <v>0</v>
      </c>
      <c r="Y121" s="77" t="str">
        <f>IF(L121="Ja",0,IFERROR(IF($O121="","",$O121*('1. Kostenerfassung'!$E$32-'1. Kostenerfassung'!$E$34)),""))</f>
        <v/>
      </c>
      <c r="Z121" s="77" t="str">
        <f t="shared" si="5"/>
        <v/>
      </c>
      <c r="AB121" s="64" t="str">
        <f t="shared" si="4"/>
        <v/>
      </c>
    </row>
    <row r="122" spans="2:28" x14ac:dyDescent="0.3">
      <c r="B122" t="str">
        <f>IF(DB!B116="","",DB!B116)</f>
        <v/>
      </c>
      <c r="C122" s="169" t="str">
        <f>IF(DB!C116="","",DB!C116)</f>
        <v/>
      </c>
      <c r="D122" s="169"/>
      <c r="E122" t="str">
        <f>IF(DB!D116="","",DB!D116)</f>
        <v/>
      </c>
      <c r="F122" t="str">
        <f>IF(DB!E116="","",DB!E116)</f>
        <v/>
      </c>
      <c r="G122" t="str">
        <f>IF(DB!F116="","",DB!F116)</f>
        <v/>
      </c>
      <c r="H122" t="str">
        <f>IF(DB!G116="","",DB!G116)</f>
        <v/>
      </c>
      <c r="I122" t="str">
        <f>IF(DB!H116="","",DB!H116)</f>
        <v/>
      </c>
      <c r="K122" t="str">
        <f>IF(DB!W116="","",DB!W116)</f>
        <v/>
      </c>
      <c r="L122" t="str">
        <f>IF(DB!J116="Nein","Ja",IF(DB!J116="","","Nein"))</f>
        <v/>
      </c>
      <c r="M122" s="74" t="str">
        <f t="shared" si="3"/>
        <v/>
      </c>
      <c r="N122" s="75" t="str">
        <f>IF(M122="","",M122/'1. Kostenerfassung'!$E$37)</f>
        <v/>
      </c>
      <c r="O122" s="70" t="str">
        <f>IF(AND(H122="Ja",I122="Ja",L122="Nein",K122="Ja"),IFERROR(DB!V116/SUMIFS(DB!$V$8:$V$307,DB!$W$8:$W$307,"Ja",DB!$H$8:$H$307,"Ja",DB!$G$8:$G$307,"Ja",DB!$W$8:$W$307,"Ja"),""),"")</f>
        <v/>
      </c>
      <c r="P122" s="79">
        <v>0</v>
      </c>
      <c r="Q122" s="79">
        <v>0</v>
      </c>
      <c r="R122" s="77" t="str">
        <f>IF(L122="Ja",0,IFERROR(IF($O122="","",$O122*('1. Kostenerfassung'!$E$10-'1. Kostenerfassung'!$E$11)),""))</f>
        <v/>
      </c>
      <c r="S122" s="79">
        <v>0</v>
      </c>
      <c r="T122" s="77" t="str">
        <f>IF(L122="Ja",0,IFERROR(IF($O122="","",$O122*('1. Kostenerfassung'!$E$17-'1. Kostenerfassung'!$E$18)),""))</f>
        <v/>
      </c>
      <c r="U122" s="79">
        <v>0</v>
      </c>
      <c r="V122" s="77" t="str">
        <f>IF(L122="Ja",0,IFERROR(IF($O122="","",$O122*('1. Kostenerfassung'!$E$24-'1. Kostenerfassung'!$E$25)),""))</f>
        <v/>
      </c>
      <c r="W122" s="79">
        <v>0</v>
      </c>
      <c r="X122" s="79">
        <v>0</v>
      </c>
      <c r="Y122" s="77" t="str">
        <f>IF(L122="Ja",0,IFERROR(IF($O122="","",$O122*('1. Kostenerfassung'!$E$32-'1. Kostenerfassung'!$E$34)),""))</f>
        <v/>
      </c>
      <c r="Z122" s="77" t="str">
        <f t="shared" si="5"/>
        <v/>
      </c>
      <c r="AB122" s="64" t="str">
        <f t="shared" si="4"/>
        <v/>
      </c>
    </row>
    <row r="123" spans="2:28" x14ac:dyDescent="0.3">
      <c r="B123" t="str">
        <f>IF(DB!B117="","",DB!B117)</f>
        <v/>
      </c>
      <c r="C123" s="169" t="str">
        <f>IF(DB!C117="","",DB!C117)</f>
        <v/>
      </c>
      <c r="D123" s="169"/>
      <c r="E123" t="str">
        <f>IF(DB!D117="","",DB!D117)</f>
        <v/>
      </c>
      <c r="F123" t="str">
        <f>IF(DB!E117="","",DB!E117)</f>
        <v/>
      </c>
      <c r="G123" t="str">
        <f>IF(DB!F117="","",DB!F117)</f>
        <v/>
      </c>
      <c r="H123" t="str">
        <f>IF(DB!G117="","",DB!G117)</f>
        <v/>
      </c>
      <c r="I123" t="str">
        <f>IF(DB!H117="","",DB!H117)</f>
        <v/>
      </c>
      <c r="K123" t="str">
        <f>IF(DB!W117="","",DB!W117)</f>
        <v/>
      </c>
      <c r="L123" t="str">
        <f>IF(DB!J117="Nein","Ja",IF(DB!J117="","","Nein"))</f>
        <v/>
      </c>
      <c r="M123" s="74" t="str">
        <f t="shared" si="3"/>
        <v/>
      </c>
      <c r="N123" s="75" t="str">
        <f>IF(M123="","",M123/'1. Kostenerfassung'!$E$37)</f>
        <v/>
      </c>
      <c r="O123" s="70" t="str">
        <f>IF(AND(H123="Ja",I123="Ja",L123="Nein",K123="Ja"),IFERROR(DB!V117/SUMIFS(DB!$V$8:$V$307,DB!$W$8:$W$307,"Ja",DB!$H$8:$H$307,"Ja",DB!$G$8:$G$307,"Ja",DB!$W$8:$W$307,"Ja"),""),"")</f>
        <v/>
      </c>
      <c r="P123" s="79">
        <v>0</v>
      </c>
      <c r="Q123" s="79">
        <v>0</v>
      </c>
      <c r="R123" s="77" t="str">
        <f>IF(L123="Ja",0,IFERROR(IF($O123="","",$O123*('1. Kostenerfassung'!$E$10-'1. Kostenerfassung'!$E$11)),""))</f>
        <v/>
      </c>
      <c r="S123" s="79">
        <v>0</v>
      </c>
      <c r="T123" s="77" t="str">
        <f>IF(L123="Ja",0,IFERROR(IF($O123="","",$O123*('1. Kostenerfassung'!$E$17-'1. Kostenerfassung'!$E$18)),""))</f>
        <v/>
      </c>
      <c r="U123" s="79">
        <v>0</v>
      </c>
      <c r="V123" s="77" t="str">
        <f>IF(L123="Ja",0,IFERROR(IF($O123="","",$O123*('1. Kostenerfassung'!$E$24-'1. Kostenerfassung'!$E$25)),""))</f>
        <v/>
      </c>
      <c r="W123" s="79">
        <v>0</v>
      </c>
      <c r="X123" s="79">
        <v>0</v>
      </c>
      <c r="Y123" s="77" t="str">
        <f>IF(L123="Ja",0,IFERROR(IF($O123="","",$O123*('1. Kostenerfassung'!$E$32-'1. Kostenerfassung'!$E$34)),""))</f>
        <v/>
      </c>
      <c r="Z123" s="77" t="str">
        <f t="shared" si="5"/>
        <v/>
      </c>
      <c r="AB123" s="64" t="str">
        <f t="shared" si="4"/>
        <v/>
      </c>
    </row>
    <row r="124" spans="2:28" x14ac:dyDescent="0.3">
      <c r="B124" t="str">
        <f>IF(DB!B118="","",DB!B118)</f>
        <v/>
      </c>
      <c r="C124" s="169" t="str">
        <f>IF(DB!C118="","",DB!C118)</f>
        <v/>
      </c>
      <c r="D124" s="169"/>
      <c r="E124" t="str">
        <f>IF(DB!D118="","",DB!D118)</f>
        <v/>
      </c>
      <c r="F124" t="str">
        <f>IF(DB!E118="","",DB!E118)</f>
        <v/>
      </c>
      <c r="G124" t="str">
        <f>IF(DB!F118="","",DB!F118)</f>
        <v/>
      </c>
      <c r="H124" t="str">
        <f>IF(DB!G118="","",DB!G118)</f>
        <v/>
      </c>
      <c r="I124" t="str">
        <f>IF(DB!H118="","",DB!H118)</f>
        <v/>
      </c>
      <c r="K124" t="str">
        <f>IF(DB!W118="","",DB!W118)</f>
        <v/>
      </c>
      <c r="L124" t="str">
        <f>IF(DB!J118="Nein","Ja",IF(DB!J118="","","Nein"))</f>
        <v/>
      </c>
      <c r="M124" s="74" t="str">
        <f t="shared" si="3"/>
        <v/>
      </c>
      <c r="N124" s="75" t="str">
        <f>IF(M124="","",M124/'1. Kostenerfassung'!$E$37)</f>
        <v/>
      </c>
      <c r="O124" s="70" t="str">
        <f>IF(AND(H124="Ja",I124="Ja",L124="Nein",K124="Ja"),IFERROR(DB!V118/SUMIFS(DB!$V$8:$V$307,DB!$W$8:$W$307,"Ja",DB!$H$8:$H$307,"Ja",DB!$G$8:$G$307,"Ja",DB!$W$8:$W$307,"Ja"),""),"")</f>
        <v/>
      </c>
      <c r="P124" s="79">
        <v>0</v>
      </c>
      <c r="Q124" s="79">
        <v>0</v>
      </c>
      <c r="R124" s="77" t="str">
        <f>IF(L124="Ja",0,IFERROR(IF($O124="","",$O124*('1. Kostenerfassung'!$E$10-'1. Kostenerfassung'!$E$11)),""))</f>
        <v/>
      </c>
      <c r="S124" s="79">
        <v>0</v>
      </c>
      <c r="T124" s="77" t="str">
        <f>IF(L124="Ja",0,IFERROR(IF($O124="","",$O124*('1. Kostenerfassung'!$E$17-'1. Kostenerfassung'!$E$18)),""))</f>
        <v/>
      </c>
      <c r="U124" s="79">
        <v>0</v>
      </c>
      <c r="V124" s="77" t="str">
        <f>IF(L124="Ja",0,IFERROR(IF($O124="","",$O124*('1. Kostenerfassung'!$E$24-'1. Kostenerfassung'!$E$25)),""))</f>
        <v/>
      </c>
      <c r="W124" s="79">
        <v>0</v>
      </c>
      <c r="X124" s="79">
        <v>0</v>
      </c>
      <c r="Y124" s="77" t="str">
        <f>IF(L124="Ja",0,IFERROR(IF($O124="","",$O124*('1. Kostenerfassung'!$E$32-'1. Kostenerfassung'!$E$34)),""))</f>
        <v/>
      </c>
      <c r="Z124" s="77" t="str">
        <f t="shared" si="5"/>
        <v/>
      </c>
      <c r="AB124" s="64" t="str">
        <f t="shared" si="4"/>
        <v/>
      </c>
    </row>
    <row r="125" spans="2:28" x14ac:dyDescent="0.3">
      <c r="B125" t="str">
        <f>IF(DB!B119="","",DB!B119)</f>
        <v/>
      </c>
      <c r="C125" s="169" t="str">
        <f>IF(DB!C119="","",DB!C119)</f>
        <v/>
      </c>
      <c r="D125" s="169"/>
      <c r="E125" t="str">
        <f>IF(DB!D119="","",DB!D119)</f>
        <v/>
      </c>
      <c r="F125" t="str">
        <f>IF(DB!E119="","",DB!E119)</f>
        <v/>
      </c>
      <c r="G125" t="str">
        <f>IF(DB!F119="","",DB!F119)</f>
        <v/>
      </c>
      <c r="H125" t="str">
        <f>IF(DB!G119="","",DB!G119)</f>
        <v/>
      </c>
      <c r="I125" t="str">
        <f>IF(DB!H119="","",DB!H119)</f>
        <v/>
      </c>
      <c r="K125" t="str">
        <f>IF(DB!W119="","",DB!W119)</f>
        <v/>
      </c>
      <c r="L125" t="str">
        <f>IF(DB!J119="Nein","Ja",IF(DB!J119="","","Nein"))</f>
        <v/>
      </c>
      <c r="M125" s="74" t="str">
        <f t="shared" si="3"/>
        <v/>
      </c>
      <c r="N125" s="75" t="str">
        <f>IF(M125="","",M125/'1. Kostenerfassung'!$E$37)</f>
        <v/>
      </c>
      <c r="O125" s="70" t="str">
        <f>IF(AND(H125="Ja",I125="Ja",L125="Nein",K125="Ja"),IFERROR(DB!V119/SUMIFS(DB!$V$8:$V$307,DB!$W$8:$W$307,"Ja",DB!$H$8:$H$307,"Ja",DB!$G$8:$G$307,"Ja",DB!$W$8:$W$307,"Ja"),""),"")</f>
        <v/>
      </c>
      <c r="P125" s="79">
        <v>0</v>
      </c>
      <c r="Q125" s="79">
        <v>0</v>
      </c>
      <c r="R125" s="77" t="str">
        <f>IF(L125="Ja",0,IFERROR(IF($O125="","",$O125*('1. Kostenerfassung'!$E$10-'1. Kostenerfassung'!$E$11)),""))</f>
        <v/>
      </c>
      <c r="S125" s="79">
        <v>0</v>
      </c>
      <c r="T125" s="77" t="str">
        <f>IF(L125="Ja",0,IFERROR(IF($O125="","",$O125*('1. Kostenerfassung'!$E$17-'1. Kostenerfassung'!$E$18)),""))</f>
        <v/>
      </c>
      <c r="U125" s="79">
        <v>0</v>
      </c>
      <c r="V125" s="77" t="str">
        <f>IF(L125="Ja",0,IFERROR(IF($O125="","",$O125*('1. Kostenerfassung'!$E$24-'1. Kostenerfassung'!$E$25)),""))</f>
        <v/>
      </c>
      <c r="W125" s="79">
        <v>0</v>
      </c>
      <c r="X125" s="79">
        <v>0</v>
      </c>
      <c r="Y125" s="77" t="str">
        <f>IF(L125="Ja",0,IFERROR(IF($O125="","",$O125*('1. Kostenerfassung'!$E$32-'1. Kostenerfassung'!$E$34)),""))</f>
        <v/>
      </c>
      <c r="Z125" s="77" t="str">
        <f t="shared" si="5"/>
        <v/>
      </c>
      <c r="AB125" s="64" t="str">
        <f t="shared" si="4"/>
        <v/>
      </c>
    </row>
    <row r="126" spans="2:28" x14ac:dyDescent="0.3">
      <c r="B126" t="str">
        <f>IF(DB!B120="","",DB!B120)</f>
        <v/>
      </c>
      <c r="C126" s="169" t="str">
        <f>IF(DB!C120="","",DB!C120)</f>
        <v/>
      </c>
      <c r="D126" s="169"/>
      <c r="E126" t="str">
        <f>IF(DB!D120="","",DB!D120)</f>
        <v/>
      </c>
      <c r="F126" t="str">
        <f>IF(DB!E120="","",DB!E120)</f>
        <v/>
      </c>
      <c r="G126" t="str">
        <f>IF(DB!F120="","",DB!F120)</f>
        <v/>
      </c>
      <c r="H126" t="str">
        <f>IF(DB!G120="","",DB!G120)</f>
        <v/>
      </c>
      <c r="I126" t="str">
        <f>IF(DB!H120="","",DB!H120)</f>
        <v/>
      </c>
      <c r="K126" t="str">
        <f>IF(DB!W120="","",DB!W120)</f>
        <v/>
      </c>
      <c r="L126" t="str">
        <f>IF(DB!J120="Nein","Ja",IF(DB!J120="","","Nein"))</f>
        <v/>
      </c>
      <c r="M126" s="74" t="str">
        <f t="shared" si="3"/>
        <v/>
      </c>
      <c r="N126" s="75" t="str">
        <f>IF(M126="","",M126/'1. Kostenerfassung'!$E$37)</f>
        <v/>
      </c>
      <c r="O126" s="70" t="str">
        <f>IF(AND(H126="Ja",I126="Ja",L126="Nein",K126="Ja"),IFERROR(DB!V120/SUMIFS(DB!$V$8:$V$307,DB!$W$8:$W$307,"Ja",DB!$H$8:$H$307,"Ja",DB!$G$8:$G$307,"Ja",DB!$W$8:$W$307,"Ja"),""),"")</f>
        <v/>
      </c>
      <c r="P126" s="79">
        <v>0</v>
      </c>
      <c r="Q126" s="79">
        <v>0</v>
      </c>
      <c r="R126" s="77" t="str">
        <f>IF(L126="Ja",0,IFERROR(IF($O126="","",$O126*('1. Kostenerfassung'!$E$10-'1. Kostenerfassung'!$E$11)),""))</f>
        <v/>
      </c>
      <c r="S126" s="79">
        <v>0</v>
      </c>
      <c r="T126" s="77" t="str">
        <f>IF(L126="Ja",0,IFERROR(IF($O126="","",$O126*('1. Kostenerfassung'!$E$17-'1. Kostenerfassung'!$E$18)),""))</f>
        <v/>
      </c>
      <c r="U126" s="79">
        <v>0</v>
      </c>
      <c r="V126" s="77" t="str">
        <f>IF(L126="Ja",0,IFERROR(IF($O126="","",$O126*('1. Kostenerfassung'!$E$24-'1. Kostenerfassung'!$E$25)),""))</f>
        <v/>
      </c>
      <c r="W126" s="79">
        <v>0</v>
      </c>
      <c r="X126" s="79">
        <v>0</v>
      </c>
      <c r="Y126" s="77" t="str">
        <f>IF(L126="Ja",0,IFERROR(IF($O126="","",$O126*('1. Kostenerfassung'!$E$32-'1. Kostenerfassung'!$E$34)),""))</f>
        <v/>
      </c>
      <c r="Z126" s="77" t="str">
        <f t="shared" si="5"/>
        <v/>
      </c>
      <c r="AB126" s="64" t="str">
        <f t="shared" si="4"/>
        <v/>
      </c>
    </row>
    <row r="127" spans="2:28" x14ac:dyDescent="0.3">
      <c r="B127" t="str">
        <f>IF(DB!B121="","",DB!B121)</f>
        <v/>
      </c>
      <c r="C127" s="169" t="str">
        <f>IF(DB!C121="","",DB!C121)</f>
        <v/>
      </c>
      <c r="D127" s="169"/>
      <c r="E127" t="str">
        <f>IF(DB!D121="","",DB!D121)</f>
        <v/>
      </c>
      <c r="F127" t="str">
        <f>IF(DB!E121="","",DB!E121)</f>
        <v/>
      </c>
      <c r="G127" t="str">
        <f>IF(DB!F121="","",DB!F121)</f>
        <v/>
      </c>
      <c r="H127" t="str">
        <f>IF(DB!G121="","",DB!G121)</f>
        <v/>
      </c>
      <c r="I127" t="str">
        <f>IF(DB!H121="","",DB!H121)</f>
        <v/>
      </c>
      <c r="K127" t="str">
        <f>IF(DB!W121="","",DB!W121)</f>
        <v/>
      </c>
      <c r="L127" t="str">
        <f>IF(DB!J121="Nein","Ja",IF(DB!J121="","","Nein"))</f>
        <v/>
      </c>
      <c r="M127" s="74" t="str">
        <f t="shared" si="3"/>
        <v/>
      </c>
      <c r="N127" s="75" t="str">
        <f>IF(M127="","",M127/'1. Kostenerfassung'!$E$37)</f>
        <v/>
      </c>
      <c r="O127" s="70" t="str">
        <f>IF(AND(H127="Ja",I127="Ja",L127="Nein",K127="Ja"),IFERROR(DB!V121/SUMIFS(DB!$V$8:$V$307,DB!$W$8:$W$307,"Ja",DB!$H$8:$H$307,"Ja",DB!$G$8:$G$307,"Ja",DB!$W$8:$W$307,"Ja"),""),"")</f>
        <v/>
      </c>
      <c r="P127" s="79">
        <v>0</v>
      </c>
      <c r="Q127" s="79">
        <v>0</v>
      </c>
      <c r="R127" s="77" t="str">
        <f>IF(L127="Ja",0,IFERROR(IF($O127="","",$O127*('1. Kostenerfassung'!$E$10-'1. Kostenerfassung'!$E$11)),""))</f>
        <v/>
      </c>
      <c r="S127" s="79">
        <v>0</v>
      </c>
      <c r="T127" s="77" t="str">
        <f>IF(L127="Ja",0,IFERROR(IF($O127="","",$O127*('1. Kostenerfassung'!$E$17-'1. Kostenerfassung'!$E$18)),""))</f>
        <v/>
      </c>
      <c r="U127" s="79">
        <v>0</v>
      </c>
      <c r="V127" s="77" t="str">
        <f>IF(L127="Ja",0,IFERROR(IF($O127="","",$O127*('1. Kostenerfassung'!$E$24-'1. Kostenerfassung'!$E$25)),""))</f>
        <v/>
      </c>
      <c r="W127" s="79">
        <v>0</v>
      </c>
      <c r="X127" s="79">
        <v>0</v>
      </c>
      <c r="Y127" s="77" t="str">
        <f>IF(L127="Ja",0,IFERROR(IF($O127="","",$O127*('1. Kostenerfassung'!$E$32-'1. Kostenerfassung'!$E$34)),""))</f>
        <v/>
      </c>
      <c r="Z127" s="77" t="str">
        <f t="shared" si="5"/>
        <v/>
      </c>
      <c r="AB127" s="64" t="str">
        <f t="shared" si="4"/>
        <v/>
      </c>
    </row>
    <row r="128" spans="2:28" x14ac:dyDescent="0.3">
      <c r="B128" t="str">
        <f>IF(DB!B122="","",DB!B122)</f>
        <v/>
      </c>
      <c r="C128" s="169" t="str">
        <f>IF(DB!C122="","",DB!C122)</f>
        <v/>
      </c>
      <c r="D128" s="169"/>
      <c r="E128" t="str">
        <f>IF(DB!D122="","",DB!D122)</f>
        <v/>
      </c>
      <c r="F128" t="str">
        <f>IF(DB!E122="","",DB!E122)</f>
        <v/>
      </c>
      <c r="G128" t="str">
        <f>IF(DB!F122="","",DB!F122)</f>
        <v/>
      </c>
      <c r="H128" t="str">
        <f>IF(DB!G122="","",DB!G122)</f>
        <v/>
      </c>
      <c r="I128" t="str">
        <f>IF(DB!H122="","",DB!H122)</f>
        <v/>
      </c>
      <c r="K128" t="str">
        <f>IF(DB!W122="","",DB!W122)</f>
        <v/>
      </c>
      <c r="L128" t="str">
        <f>IF(DB!J122="Nein","Ja",IF(DB!J122="","","Nein"))</f>
        <v/>
      </c>
      <c r="M128" s="74" t="str">
        <f t="shared" si="3"/>
        <v/>
      </c>
      <c r="N128" s="75" t="str">
        <f>IF(M128="","",M128/'1. Kostenerfassung'!$E$37)</f>
        <v/>
      </c>
      <c r="O128" s="70" t="str">
        <f>IF(AND(H128="Ja",I128="Ja",L128="Nein",K128="Ja"),IFERROR(DB!V122/SUMIFS(DB!$V$8:$V$307,DB!$W$8:$W$307,"Ja",DB!$H$8:$H$307,"Ja",DB!$G$8:$G$307,"Ja",DB!$W$8:$W$307,"Ja"),""),"")</f>
        <v/>
      </c>
      <c r="P128" s="79">
        <v>0</v>
      </c>
      <c r="Q128" s="79">
        <v>0</v>
      </c>
      <c r="R128" s="77" t="str">
        <f>IF(L128="Ja",0,IFERROR(IF($O128="","",$O128*('1. Kostenerfassung'!$E$10-'1. Kostenerfassung'!$E$11)),""))</f>
        <v/>
      </c>
      <c r="S128" s="79">
        <v>0</v>
      </c>
      <c r="T128" s="77" t="str">
        <f>IF(L128="Ja",0,IFERROR(IF($O128="","",$O128*('1. Kostenerfassung'!$E$17-'1. Kostenerfassung'!$E$18)),""))</f>
        <v/>
      </c>
      <c r="U128" s="79">
        <v>0</v>
      </c>
      <c r="V128" s="77" t="str">
        <f>IF(L128="Ja",0,IFERROR(IF($O128="","",$O128*('1. Kostenerfassung'!$E$24-'1. Kostenerfassung'!$E$25)),""))</f>
        <v/>
      </c>
      <c r="W128" s="79">
        <v>0</v>
      </c>
      <c r="X128" s="79">
        <v>0</v>
      </c>
      <c r="Y128" s="77" t="str">
        <f>IF(L128="Ja",0,IFERROR(IF($O128="","",$O128*('1. Kostenerfassung'!$E$32-'1. Kostenerfassung'!$E$34)),""))</f>
        <v/>
      </c>
      <c r="Z128" s="77" t="str">
        <f t="shared" si="5"/>
        <v/>
      </c>
      <c r="AB128" s="64" t="str">
        <f t="shared" si="4"/>
        <v/>
      </c>
    </row>
    <row r="129" spans="2:28" x14ac:dyDescent="0.3">
      <c r="B129" t="str">
        <f>IF(DB!B123="","",DB!B123)</f>
        <v/>
      </c>
      <c r="C129" s="169" t="str">
        <f>IF(DB!C123="","",DB!C123)</f>
        <v/>
      </c>
      <c r="D129" s="169"/>
      <c r="E129" t="str">
        <f>IF(DB!D123="","",DB!D123)</f>
        <v/>
      </c>
      <c r="F129" t="str">
        <f>IF(DB!E123="","",DB!E123)</f>
        <v/>
      </c>
      <c r="G129" t="str">
        <f>IF(DB!F123="","",DB!F123)</f>
        <v/>
      </c>
      <c r="H129" t="str">
        <f>IF(DB!G123="","",DB!G123)</f>
        <v/>
      </c>
      <c r="I129" t="str">
        <f>IF(DB!H123="","",DB!H123)</f>
        <v/>
      </c>
      <c r="K129" t="str">
        <f>IF(DB!W123="","",DB!W123)</f>
        <v/>
      </c>
      <c r="L129" t="str">
        <f>IF(DB!J123="Nein","Ja",IF(DB!J123="","","Nein"))</f>
        <v/>
      </c>
      <c r="M129" s="74" t="str">
        <f t="shared" si="3"/>
        <v/>
      </c>
      <c r="N129" s="75" t="str">
        <f>IF(M129="","",M129/'1. Kostenerfassung'!$E$37)</f>
        <v/>
      </c>
      <c r="O129" s="70" t="str">
        <f>IF(AND(H129="Ja",I129="Ja",L129="Nein",K129="Ja"),IFERROR(DB!V123/SUMIFS(DB!$V$8:$V$307,DB!$W$8:$W$307,"Ja",DB!$H$8:$H$307,"Ja",DB!$G$8:$G$307,"Ja",DB!$W$8:$W$307,"Ja"),""),"")</f>
        <v/>
      </c>
      <c r="P129" s="79">
        <v>0</v>
      </c>
      <c r="Q129" s="79">
        <v>0</v>
      </c>
      <c r="R129" s="77" t="str">
        <f>IF(L129="Ja",0,IFERROR(IF($O129="","",$O129*('1. Kostenerfassung'!$E$10-'1. Kostenerfassung'!$E$11)),""))</f>
        <v/>
      </c>
      <c r="S129" s="79">
        <v>0</v>
      </c>
      <c r="T129" s="77" t="str">
        <f>IF(L129="Ja",0,IFERROR(IF($O129="","",$O129*('1. Kostenerfassung'!$E$17-'1. Kostenerfassung'!$E$18)),""))</f>
        <v/>
      </c>
      <c r="U129" s="79">
        <v>0</v>
      </c>
      <c r="V129" s="77" t="str">
        <f>IF(L129="Ja",0,IFERROR(IF($O129="","",$O129*('1. Kostenerfassung'!$E$24-'1. Kostenerfassung'!$E$25)),""))</f>
        <v/>
      </c>
      <c r="W129" s="79">
        <v>0</v>
      </c>
      <c r="X129" s="79">
        <v>0</v>
      </c>
      <c r="Y129" s="77" t="str">
        <f>IF(L129="Ja",0,IFERROR(IF($O129="","",$O129*('1. Kostenerfassung'!$E$32-'1. Kostenerfassung'!$E$34)),""))</f>
        <v/>
      </c>
      <c r="Z129" s="77" t="str">
        <f t="shared" si="5"/>
        <v/>
      </c>
      <c r="AB129" s="64" t="str">
        <f t="shared" si="4"/>
        <v/>
      </c>
    </row>
    <row r="130" spans="2:28" x14ac:dyDescent="0.3">
      <c r="B130" t="str">
        <f>IF(DB!B124="","",DB!B124)</f>
        <v/>
      </c>
      <c r="C130" s="169" t="str">
        <f>IF(DB!C124="","",DB!C124)</f>
        <v/>
      </c>
      <c r="D130" s="169"/>
      <c r="E130" t="str">
        <f>IF(DB!D124="","",DB!D124)</f>
        <v/>
      </c>
      <c r="F130" t="str">
        <f>IF(DB!E124="","",DB!E124)</f>
        <v/>
      </c>
      <c r="G130" t="str">
        <f>IF(DB!F124="","",DB!F124)</f>
        <v/>
      </c>
      <c r="H130" t="str">
        <f>IF(DB!G124="","",DB!G124)</f>
        <v/>
      </c>
      <c r="I130" t="str">
        <f>IF(DB!H124="","",DB!H124)</f>
        <v/>
      </c>
      <c r="K130" t="str">
        <f>IF(DB!W124="","",DB!W124)</f>
        <v/>
      </c>
      <c r="L130" t="str">
        <f>IF(DB!J124="Nein","Ja",IF(DB!J124="","","Nein"))</f>
        <v/>
      </c>
      <c r="M130" s="74" t="str">
        <f t="shared" si="3"/>
        <v/>
      </c>
      <c r="N130" s="75" t="str">
        <f>IF(M130="","",M130/'1. Kostenerfassung'!$E$37)</f>
        <v/>
      </c>
      <c r="O130" s="70" t="str">
        <f>IF(AND(H130="Ja",I130="Ja",L130="Nein",K130="Ja"),IFERROR(DB!V124/SUMIFS(DB!$V$8:$V$307,DB!$W$8:$W$307,"Ja",DB!$H$8:$H$307,"Ja",DB!$G$8:$G$307,"Ja",DB!$W$8:$W$307,"Ja"),""),"")</f>
        <v/>
      </c>
      <c r="P130" s="79">
        <v>0</v>
      </c>
      <c r="Q130" s="79">
        <v>0</v>
      </c>
      <c r="R130" s="77" t="str">
        <f>IF(L130="Ja",0,IFERROR(IF($O130="","",$O130*('1. Kostenerfassung'!$E$10-'1. Kostenerfassung'!$E$11)),""))</f>
        <v/>
      </c>
      <c r="S130" s="79">
        <v>0</v>
      </c>
      <c r="T130" s="77" t="str">
        <f>IF(L130="Ja",0,IFERROR(IF($O130="","",$O130*('1. Kostenerfassung'!$E$17-'1. Kostenerfassung'!$E$18)),""))</f>
        <v/>
      </c>
      <c r="U130" s="79">
        <v>0</v>
      </c>
      <c r="V130" s="77" t="str">
        <f>IF(L130="Ja",0,IFERROR(IF($O130="","",$O130*('1. Kostenerfassung'!$E$24-'1. Kostenerfassung'!$E$25)),""))</f>
        <v/>
      </c>
      <c r="W130" s="79">
        <v>0</v>
      </c>
      <c r="X130" s="79">
        <v>0</v>
      </c>
      <c r="Y130" s="77" t="str">
        <f>IF(L130="Ja",0,IFERROR(IF($O130="","",$O130*('1. Kostenerfassung'!$E$32-'1. Kostenerfassung'!$E$34)),""))</f>
        <v/>
      </c>
      <c r="Z130" s="77" t="str">
        <f t="shared" si="5"/>
        <v/>
      </c>
      <c r="AB130" s="64" t="str">
        <f t="shared" si="4"/>
        <v/>
      </c>
    </row>
    <row r="131" spans="2:28" x14ac:dyDescent="0.3">
      <c r="B131" t="str">
        <f>IF(DB!B125="","",DB!B125)</f>
        <v/>
      </c>
      <c r="C131" s="169" t="str">
        <f>IF(DB!C125="","",DB!C125)</f>
        <v/>
      </c>
      <c r="D131" s="169"/>
      <c r="E131" t="str">
        <f>IF(DB!D125="","",DB!D125)</f>
        <v/>
      </c>
      <c r="F131" t="str">
        <f>IF(DB!E125="","",DB!E125)</f>
        <v/>
      </c>
      <c r="G131" t="str">
        <f>IF(DB!F125="","",DB!F125)</f>
        <v/>
      </c>
      <c r="H131" t="str">
        <f>IF(DB!G125="","",DB!G125)</f>
        <v/>
      </c>
      <c r="I131" t="str">
        <f>IF(DB!H125="","",DB!H125)</f>
        <v/>
      </c>
      <c r="K131" t="str">
        <f>IF(DB!W125="","",DB!W125)</f>
        <v/>
      </c>
      <c r="L131" t="str">
        <f>IF(DB!J125="Nein","Ja",IF(DB!J125="","","Nein"))</f>
        <v/>
      </c>
      <c r="M131" s="74" t="str">
        <f t="shared" si="3"/>
        <v/>
      </c>
      <c r="N131" s="75" t="str">
        <f>IF(M131="","",M131/'1. Kostenerfassung'!$E$37)</f>
        <v/>
      </c>
      <c r="O131" s="70" t="str">
        <f>IF(AND(H131="Ja",I131="Ja",L131="Nein",K131="Ja"),IFERROR(DB!V125/SUMIFS(DB!$V$8:$V$307,DB!$W$8:$W$307,"Ja",DB!$H$8:$H$307,"Ja",DB!$G$8:$G$307,"Ja",DB!$W$8:$W$307,"Ja"),""),"")</f>
        <v/>
      </c>
      <c r="P131" s="79">
        <v>0</v>
      </c>
      <c r="Q131" s="79">
        <v>0</v>
      </c>
      <c r="R131" s="77" t="str">
        <f>IF(L131="Ja",0,IFERROR(IF($O131="","",$O131*('1. Kostenerfassung'!$E$10-'1. Kostenerfassung'!$E$11)),""))</f>
        <v/>
      </c>
      <c r="S131" s="79">
        <v>0</v>
      </c>
      <c r="T131" s="77" t="str">
        <f>IF(L131="Ja",0,IFERROR(IF($O131="","",$O131*('1. Kostenerfassung'!$E$17-'1. Kostenerfassung'!$E$18)),""))</f>
        <v/>
      </c>
      <c r="U131" s="79">
        <v>0</v>
      </c>
      <c r="V131" s="77" t="str">
        <f>IF(L131="Ja",0,IFERROR(IF($O131="","",$O131*('1. Kostenerfassung'!$E$24-'1. Kostenerfassung'!$E$25)),""))</f>
        <v/>
      </c>
      <c r="W131" s="79">
        <v>0</v>
      </c>
      <c r="X131" s="79">
        <v>0</v>
      </c>
      <c r="Y131" s="77" t="str">
        <f>IF(L131="Ja",0,IFERROR(IF($O131="","",$O131*('1. Kostenerfassung'!$E$32-'1. Kostenerfassung'!$E$34)),""))</f>
        <v/>
      </c>
      <c r="Z131" s="77" t="str">
        <f t="shared" si="5"/>
        <v/>
      </c>
      <c r="AB131" s="64" t="str">
        <f t="shared" si="4"/>
        <v/>
      </c>
    </row>
    <row r="132" spans="2:28" x14ac:dyDescent="0.3">
      <c r="B132" t="str">
        <f>IF(DB!B126="","",DB!B126)</f>
        <v/>
      </c>
      <c r="C132" s="169" t="str">
        <f>IF(DB!C126="","",DB!C126)</f>
        <v/>
      </c>
      <c r="D132" s="169"/>
      <c r="E132" t="str">
        <f>IF(DB!D126="","",DB!D126)</f>
        <v/>
      </c>
      <c r="F132" t="str">
        <f>IF(DB!E126="","",DB!E126)</f>
        <v/>
      </c>
      <c r="G132" t="str">
        <f>IF(DB!F126="","",DB!F126)</f>
        <v/>
      </c>
      <c r="H132" t="str">
        <f>IF(DB!G126="","",DB!G126)</f>
        <v/>
      </c>
      <c r="I132" t="str">
        <f>IF(DB!H126="","",DB!H126)</f>
        <v/>
      </c>
      <c r="K132" t="str">
        <f>IF(DB!W126="","",DB!W126)</f>
        <v/>
      </c>
      <c r="L132" t="str">
        <f>IF(DB!J126="Nein","Ja",IF(DB!J126="","","Nein"))</f>
        <v/>
      </c>
      <c r="M132" s="74" t="str">
        <f t="shared" si="3"/>
        <v/>
      </c>
      <c r="N132" s="75" t="str">
        <f>IF(M132="","",M132/'1. Kostenerfassung'!$E$37)</f>
        <v/>
      </c>
      <c r="O132" s="70" t="str">
        <f>IF(AND(H132="Ja",I132="Ja",L132="Nein",K132="Ja"),IFERROR(DB!V126/SUMIFS(DB!$V$8:$V$307,DB!$W$8:$W$307,"Ja",DB!$H$8:$H$307,"Ja",DB!$G$8:$G$307,"Ja",DB!$W$8:$W$307,"Ja"),""),"")</f>
        <v/>
      </c>
      <c r="P132" s="79">
        <v>0</v>
      </c>
      <c r="Q132" s="79">
        <v>0</v>
      </c>
      <c r="R132" s="77" t="str">
        <f>IF(L132="Ja",0,IFERROR(IF($O132="","",$O132*('1. Kostenerfassung'!$E$10-'1. Kostenerfassung'!$E$11)),""))</f>
        <v/>
      </c>
      <c r="S132" s="79">
        <v>0</v>
      </c>
      <c r="T132" s="77" t="str">
        <f>IF(L132="Ja",0,IFERROR(IF($O132="","",$O132*('1. Kostenerfassung'!$E$17-'1. Kostenerfassung'!$E$18)),""))</f>
        <v/>
      </c>
      <c r="U132" s="79">
        <v>0</v>
      </c>
      <c r="V132" s="77" t="str">
        <f>IF(L132="Ja",0,IFERROR(IF($O132="","",$O132*('1. Kostenerfassung'!$E$24-'1. Kostenerfassung'!$E$25)),""))</f>
        <v/>
      </c>
      <c r="W132" s="79">
        <v>0</v>
      </c>
      <c r="X132" s="79">
        <v>0</v>
      </c>
      <c r="Y132" s="77" t="str">
        <f>IF(L132="Ja",0,IFERROR(IF($O132="","",$O132*('1. Kostenerfassung'!$E$32-'1. Kostenerfassung'!$E$34)),""))</f>
        <v/>
      </c>
      <c r="Z132" s="77" t="str">
        <f t="shared" si="5"/>
        <v/>
      </c>
      <c r="AB132" s="64" t="str">
        <f t="shared" si="4"/>
        <v/>
      </c>
    </row>
    <row r="133" spans="2:28" x14ac:dyDescent="0.3">
      <c r="B133" t="str">
        <f>IF(DB!B127="","",DB!B127)</f>
        <v/>
      </c>
      <c r="C133" s="169" t="str">
        <f>IF(DB!C127="","",DB!C127)</f>
        <v/>
      </c>
      <c r="D133" s="169"/>
      <c r="E133" t="str">
        <f>IF(DB!D127="","",DB!D127)</f>
        <v/>
      </c>
      <c r="F133" t="str">
        <f>IF(DB!E127="","",DB!E127)</f>
        <v/>
      </c>
      <c r="G133" t="str">
        <f>IF(DB!F127="","",DB!F127)</f>
        <v/>
      </c>
      <c r="H133" t="str">
        <f>IF(DB!G127="","",DB!G127)</f>
        <v/>
      </c>
      <c r="I133" t="str">
        <f>IF(DB!H127="","",DB!H127)</f>
        <v/>
      </c>
      <c r="K133" t="str">
        <f>IF(DB!W127="","",DB!W127)</f>
        <v/>
      </c>
      <c r="L133" t="str">
        <f>IF(DB!J127="Nein","Ja",IF(DB!J127="","","Nein"))</f>
        <v/>
      </c>
      <c r="M133" s="74" t="str">
        <f t="shared" si="3"/>
        <v/>
      </c>
      <c r="N133" s="75" t="str">
        <f>IF(M133="","",M133/'1. Kostenerfassung'!$E$37)</f>
        <v/>
      </c>
      <c r="O133" s="70" t="str">
        <f>IF(AND(H133="Ja",I133="Ja",L133="Nein",K133="Ja"),IFERROR(DB!V127/SUMIFS(DB!$V$8:$V$307,DB!$W$8:$W$307,"Ja",DB!$H$8:$H$307,"Ja",DB!$G$8:$G$307,"Ja",DB!$W$8:$W$307,"Ja"),""),"")</f>
        <v/>
      </c>
      <c r="P133" s="79">
        <v>0</v>
      </c>
      <c r="Q133" s="79">
        <v>0</v>
      </c>
      <c r="R133" s="77" t="str">
        <f>IF(L133="Ja",0,IFERROR(IF($O133="","",$O133*('1. Kostenerfassung'!$E$10-'1. Kostenerfassung'!$E$11)),""))</f>
        <v/>
      </c>
      <c r="S133" s="79">
        <v>0</v>
      </c>
      <c r="T133" s="77" t="str">
        <f>IF(L133="Ja",0,IFERROR(IF($O133="","",$O133*('1. Kostenerfassung'!$E$17-'1. Kostenerfassung'!$E$18)),""))</f>
        <v/>
      </c>
      <c r="U133" s="79">
        <v>0</v>
      </c>
      <c r="V133" s="77" t="str">
        <f>IF(L133="Ja",0,IFERROR(IF($O133="","",$O133*('1. Kostenerfassung'!$E$24-'1. Kostenerfassung'!$E$25)),""))</f>
        <v/>
      </c>
      <c r="W133" s="79">
        <v>0</v>
      </c>
      <c r="X133" s="79">
        <v>0</v>
      </c>
      <c r="Y133" s="77" t="str">
        <f>IF(L133="Ja",0,IFERROR(IF($O133="","",$O133*('1. Kostenerfassung'!$E$32-'1. Kostenerfassung'!$E$34)),""))</f>
        <v/>
      </c>
      <c r="Z133" s="77" t="str">
        <f t="shared" si="5"/>
        <v/>
      </c>
      <c r="AB133" s="64" t="str">
        <f t="shared" si="4"/>
        <v/>
      </c>
    </row>
    <row r="134" spans="2:28" x14ac:dyDescent="0.3">
      <c r="B134" t="str">
        <f>IF(DB!B128="","",DB!B128)</f>
        <v/>
      </c>
      <c r="C134" s="169" t="str">
        <f>IF(DB!C128="","",DB!C128)</f>
        <v/>
      </c>
      <c r="D134" s="169"/>
      <c r="E134" t="str">
        <f>IF(DB!D128="","",DB!D128)</f>
        <v/>
      </c>
      <c r="F134" t="str">
        <f>IF(DB!E128="","",DB!E128)</f>
        <v/>
      </c>
      <c r="G134" t="str">
        <f>IF(DB!F128="","",DB!F128)</f>
        <v/>
      </c>
      <c r="H134" t="str">
        <f>IF(DB!G128="","",DB!G128)</f>
        <v/>
      </c>
      <c r="I134" t="str">
        <f>IF(DB!H128="","",DB!H128)</f>
        <v/>
      </c>
      <c r="K134" t="str">
        <f>IF(DB!W128="","",DB!W128)</f>
        <v/>
      </c>
      <c r="L134" t="str">
        <f>IF(DB!J128="Nein","Ja",IF(DB!J128="","","Nein"))</f>
        <v/>
      </c>
      <c r="M134" s="74" t="str">
        <f t="shared" si="3"/>
        <v/>
      </c>
      <c r="N134" s="75" t="str">
        <f>IF(M134="","",M134/'1. Kostenerfassung'!$E$37)</f>
        <v/>
      </c>
      <c r="O134" s="70" t="str">
        <f>IF(AND(H134="Ja",I134="Ja",L134="Nein",K134="Ja"),IFERROR(DB!V128/SUMIFS(DB!$V$8:$V$307,DB!$W$8:$W$307,"Ja",DB!$H$8:$H$307,"Ja",DB!$G$8:$G$307,"Ja",DB!$W$8:$W$307,"Ja"),""),"")</f>
        <v/>
      </c>
      <c r="P134" s="79">
        <v>0</v>
      </c>
      <c r="Q134" s="79">
        <v>0</v>
      </c>
      <c r="R134" s="77" t="str">
        <f>IF(L134="Ja",0,IFERROR(IF($O134="","",$O134*('1. Kostenerfassung'!$E$10-'1. Kostenerfassung'!$E$11)),""))</f>
        <v/>
      </c>
      <c r="S134" s="79">
        <v>0</v>
      </c>
      <c r="T134" s="77" t="str">
        <f>IF(L134="Ja",0,IFERROR(IF($O134="","",$O134*('1. Kostenerfassung'!$E$17-'1. Kostenerfassung'!$E$18)),""))</f>
        <v/>
      </c>
      <c r="U134" s="79">
        <v>0</v>
      </c>
      <c r="V134" s="77" t="str">
        <f>IF(L134="Ja",0,IFERROR(IF($O134="","",$O134*('1. Kostenerfassung'!$E$24-'1. Kostenerfassung'!$E$25)),""))</f>
        <v/>
      </c>
      <c r="W134" s="79">
        <v>0</v>
      </c>
      <c r="X134" s="79">
        <v>0</v>
      </c>
      <c r="Y134" s="77" t="str">
        <f>IF(L134="Ja",0,IFERROR(IF($O134="","",$O134*('1. Kostenerfassung'!$E$32-'1. Kostenerfassung'!$E$34)),""))</f>
        <v/>
      </c>
      <c r="Z134" s="77" t="str">
        <f t="shared" si="5"/>
        <v/>
      </c>
      <c r="AB134" s="64" t="str">
        <f t="shared" si="4"/>
        <v/>
      </c>
    </row>
    <row r="135" spans="2:28" x14ac:dyDescent="0.3">
      <c r="B135" t="str">
        <f>IF(DB!B129="","",DB!B129)</f>
        <v/>
      </c>
      <c r="C135" s="169" t="str">
        <f>IF(DB!C129="","",DB!C129)</f>
        <v/>
      </c>
      <c r="D135" s="169"/>
      <c r="E135" t="str">
        <f>IF(DB!D129="","",DB!D129)</f>
        <v/>
      </c>
      <c r="F135" t="str">
        <f>IF(DB!E129="","",DB!E129)</f>
        <v/>
      </c>
      <c r="G135" t="str">
        <f>IF(DB!F129="","",DB!F129)</f>
        <v/>
      </c>
      <c r="H135" t="str">
        <f>IF(DB!G129="","",DB!G129)</f>
        <v/>
      </c>
      <c r="I135" t="str">
        <f>IF(DB!H129="","",DB!H129)</f>
        <v/>
      </c>
      <c r="K135" t="str">
        <f>IF(DB!W129="","",DB!W129)</f>
        <v/>
      </c>
      <c r="L135" t="str">
        <f>IF(DB!J129="Nein","Ja",IF(DB!J129="","","Nein"))</f>
        <v/>
      </c>
      <c r="M135" s="74" t="str">
        <f t="shared" si="3"/>
        <v/>
      </c>
      <c r="N135" s="75" t="str">
        <f>IF(M135="","",M135/'1. Kostenerfassung'!$E$37)</f>
        <v/>
      </c>
      <c r="O135" s="70" t="str">
        <f>IF(AND(H135="Ja",I135="Ja",L135="Nein",K135="Ja"),IFERROR(DB!V129/SUMIFS(DB!$V$8:$V$307,DB!$W$8:$W$307,"Ja",DB!$H$8:$H$307,"Ja",DB!$G$8:$G$307,"Ja",DB!$W$8:$W$307,"Ja"),""),"")</f>
        <v/>
      </c>
      <c r="P135" s="79">
        <v>0</v>
      </c>
      <c r="Q135" s="79">
        <v>0</v>
      </c>
      <c r="R135" s="77" t="str">
        <f>IF(L135="Ja",0,IFERROR(IF($O135="","",$O135*('1. Kostenerfassung'!$E$10-'1. Kostenerfassung'!$E$11)),""))</f>
        <v/>
      </c>
      <c r="S135" s="79">
        <v>0</v>
      </c>
      <c r="T135" s="77" t="str">
        <f>IF(L135="Ja",0,IFERROR(IF($O135="","",$O135*('1. Kostenerfassung'!$E$17-'1. Kostenerfassung'!$E$18)),""))</f>
        <v/>
      </c>
      <c r="U135" s="79">
        <v>0</v>
      </c>
      <c r="V135" s="77" t="str">
        <f>IF(L135="Ja",0,IFERROR(IF($O135="","",$O135*('1. Kostenerfassung'!$E$24-'1. Kostenerfassung'!$E$25)),""))</f>
        <v/>
      </c>
      <c r="W135" s="79">
        <v>0</v>
      </c>
      <c r="X135" s="79">
        <v>0</v>
      </c>
      <c r="Y135" s="77" t="str">
        <f>IF(L135="Ja",0,IFERROR(IF($O135="","",$O135*('1. Kostenerfassung'!$E$32-'1. Kostenerfassung'!$E$34)),""))</f>
        <v/>
      </c>
      <c r="Z135" s="77" t="str">
        <f t="shared" si="5"/>
        <v/>
      </c>
      <c r="AB135" s="64" t="str">
        <f t="shared" si="4"/>
        <v/>
      </c>
    </row>
    <row r="136" spans="2:28" x14ac:dyDescent="0.3">
      <c r="B136" t="str">
        <f>IF(DB!B130="","",DB!B130)</f>
        <v/>
      </c>
      <c r="C136" s="169" t="str">
        <f>IF(DB!C130="","",DB!C130)</f>
        <v/>
      </c>
      <c r="D136" s="169"/>
      <c r="E136" t="str">
        <f>IF(DB!D130="","",DB!D130)</f>
        <v/>
      </c>
      <c r="F136" t="str">
        <f>IF(DB!E130="","",DB!E130)</f>
        <v/>
      </c>
      <c r="G136" t="str">
        <f>IF(DB!F130="","",DB!F130)</f>
        <v/>
      </c>
      <c r="H136" t="str">
        <f>IF(DB!G130="","",DB!G130)</f>
        <v/>
      </c>
      <c r="I136" t="str">
        <f>IF(DB!H130="","",DB!H130)</f>
        <v/>
      </c>
      <c r="K136" t="str">
        <f>IF(DB!W130="","",DB!W130)</f>
        <v/>
      </c>
      <c r="L136" t="str">
        <f>IF(DB!J130="Nein","Ja",IF(DB!J130="","","Nein"))</f>
        <v/>
      </c>
      <c r="M136" s="74" t="str">
        <f t="shared" si="3"/>
        <v/>
      </c>
      <c r="N136" s="75" t="str">
        <f>IF(M136="","",M136/'1. Kostenerfassung'!$E$37)</f>
        <v/>
      </c>
      <c r="O136" s="70" t="str">
        <f>IF(AND(H136="Ja",I136="Ja",L136="Nein",K136="Ja"),IFERROR(DB!V130/SUMIFS(DB!$V$8:$V$307,DB!$W$8:$W$307,"Ja",DB!$H$8:$H$307,"Ja",DB!$G$8:$G$307,"Ja",DB!$W$8:$W$307,"Ja"),""),"")</f>
        <v/>
      </c>
      <c r="P136" s="79">
        <v>0</v>
      </c>
      <c r="Q136" s="79">
        <v>0</v>
      </c>
      <c r="R136" s="77" t="str">
        <f>IF(L136="Ja",0,IFERROR(IF($O136="","",$O136*('1. Kostenerfassung'!$E$10-'1. Kostenerfassung'!$E$11)),""))</f>
        <v/>
      </c>
      <c r="S136" s="79">
        <v>0</v>
      </c>
      <c r="T136" s="77" t="str">
        <f>IF(L136="Ja",0,IFERROR(IF($O136="","",$O136*('1. Kostenerfassung'!$E$17-'1. Kostenerfassung'!$E$18)),""))</f>
        <v/>
      </c>
      <c r="U136" s="79">
        <v>0</v>
      </c>
      <c r="V136" s="77" t="str">
        <f>IF(L136="Ja",0,IFERROR(IF($O136="","",$O136*('1. Kostenerfassung'!$E$24-'1. Kostenerfassung'!$E$25)),""))</f>
        <v/>
      </c>
      <c r="W136" s="79">
        <v>0</v>
      </c>
      <c r="X136" s="79">
        <v>0</v>
      </c>
      <c r="Y136" s="77" t="str">
        <f>IF(L136="Ja",0,IFERROR(IF($O136="","",$O136*('1. Kostenerfassung'!$E$32-'1. Kostenerfassung'!$E$34)),""))</f>
        <v/>
      </c>
      <c r="Z136" s="77" t="str">
        <f t="shared" si="5"/>
        <v/>
      </c>
      <c r="AB136" s="64" t="str">
        <f t="shared" si="4"/>
        <v/>
      </c>
    </row>
    <row r="137" spans="2:28" x14ac:dyDescent="0.3">
      <c r="B137" t="str">
        <f>IF(DB!B131="","",DB!B131)</f>
        <v/>
      </c>
      <c r="C137" s="169" t="str">
        <f>IF(DB!C131="","",DB!C131)</f>
        <v/>
      </c>
      <c r="D137" s="169"/>
      <c r="E137" t="str">
        <f>IF(DB!D131="","",DB!D131)</f>
        <v/>
      </c>
      <c r="F137" t="str">
        <f>IF(DB!E131="","",DB!E131)</f>
        <v/>
      </c>
      <c r="G137" t="str">
        <f>IF(DB!F131="","",DB!F131)</f>
        <v/>
      </c>
      <c r="H137" t="str">
        <f>IF(DB!G131="","",DB!G131)</f>
        <v/>
      </c>
      <c r="I137" t="str">
        <f>IF(DB!H131="","",DB!H131)</f>
        <v/>
      </c>
      <c r="K137" t="str">
        <f>IF(DB!W131="","",DB!W131)</f>
        <v/>
      </c>
      <c r="L137" t="str">
        <f>IF(DB!J131="Nein","Ja",IF(DB!J131="","","Nein"))</f>
        <v/>
      </c>
      <c r="M137" s="74" t="str">
        <f t="shared" si="3"/>
        <v/>
      </c>
      <c r="N137" s="75" t="str">
        <f>IF(M137="","",M137/'1. Kostenerfassung'!$E$37)</f>
        <v/>
      </c>
      <c r="O137" s="70" t="str">
        <f>IF(AND(H137="Ja",I137="Ja",L137="Nein",K137="Ja"),IFERROR(DB!V131/SUMIFS(DB!$V$8:$V$307,DB!$W$8:$W$307,"Ja",DB!$H$8:$H$307,"Ja",DB!$G$8:$G$307,"Ja",DB!$W$8:$W$307,"Ja"),""),"")</f>
        <v/>
      </c>
      <c r="P137" s="79">
        <v>0</v>
      </c>
      <c r="Q137" s="79">
        <v>0</v>
      </c>
      <c r="R137" s="77" t="str">
        <f>IF(L137="Ja",0,IFERROR(IF($O137="","",$O137*('1. Kostenerfassung'!$E$10-'1. Kostenerfassung'!$E$11)),""))</f>
        <v/>
      </c>
      <c r="S137" s="79">
        <v>0</v>
      </c>
      <c r="T137" s="77" t="str">
        <f>IF(L137="Ja",0,IFERROR(IF($O137="","",$O137*('1. Kostenerfassung'!$E$17-'1. Kostenerfassung'!$E$18)),""))</f>
        <v/>
      </c>
      <c r="U137" s="79">
        <v>0</v>
      </c>
      <c r="V137" s="77" t="str">
        <f>IF(L137="Ja",0,IFERROR(IF($O137="","",$O137*('1. Kostenerfassung'!$E$24-'1. Kostenerfassung'!$E$25)),""))</f>
        <v/>
      </c>
      <c r="W137" s="79">
        <v>0</v>
      </c>
      <c r="X137" s="79">
        <v>0</v>
      </c>
      <c r="Y137" s="77" t="str">
        <f>IF(L137="Ja",0,IFERROR(IF($O137="","",$O137*('1. Kostenerfassung'!$E$32-'1. Kostenerfassung'!$E$34)),""))</f>
        <v/>
      </c>
      <c r="Z137" s="77" t="str">
        <f t="shared" si="5"/>
        <v/>
      </c>
      <c r="AB137" s="64" t="str">
        <f t="shared" si="4"/>
        <v/>
      </c>
    </row>
    <row r="138" spans="2:28" x14ac:dyDescent="0.3">
      <c r="B138" t="str">
        <f>IF(DB!B132="","",DB!B132)</f>
        <v/>
      </c>
      <c r="C138" s="169" t="str">
        <f>IF(DB!C132="","",DB!C132)</f>
        <v/>
      </c>
      <c r="D138" s="169"/>
      <c r="E138" t="str">
        <f>IF(DB!D132="","",DB!D132)</f>
        <v/>
      </c>
      <c r="F138" t="str">
        <f>IF(DB!E132="","",DB!E132)</f>
        <v/>
      </c>
      <c r="G138" t="str">
        <f>IF(DB!F132="","",DB!F132)</f>
        <v/>
      </c>
      <c r="H138" t="str">
        <f>IF(DB!G132="","",DB!G132)</f>
        <v/>
      </c>
      <c r="I138" t="str">
        <f>IF(DB!H132="","",DB!H132)</f>
        <v/>
      </c>
      <c r="K138" t="str">
        <f>IF(DB!W132="","",DB!W132)</f>
        <v/>
      </c>
      <c r="L138" t="str">
        <f>IF(DB!J132="Nein","Ja",IF(DB!J132="","","Nein"))</f>
        <v/>
      </c>
      <c r="M138" s="74" t="str">
        <f t="shared" si="3"/>
        <v/>
      </c>
      <c r="N138" s="75" t="str">
        <f>IF(M138="","",M138/'1. Kostenerfassung'!$E$37)</f>
        <v/>
      </c>
      <c r="O138" s="70" t="str">
        <f>IF(AND(H138="Ja",I138="Ja",L138="Nein",K138="Ja"),IFERROR(DB!V132/SUMIFS(DB!$V$8:$V$307,DB!$W$8:$W$307,"Ja",DB!$H$8:$H$307,"Ja",DB!$G$8:$G$307,"Ja",DB!$W$8:$W$307,"Ja"),""),"")</f>
        <v/>
      </c>
      <c r="P138" s="79">
        <v>0</v>
      </c>
      <c r="Q138" s="79">
        <v>0</v>
      </c>
      <c r="R138" s="77" t="str">
        <f>IF(L138="Ja",0,IFERROR(IF($O138="","",$O138*('1. Kostenerfassung'!$E$10-'1. Kostenerfassung'!$E$11)),""))</f>
        <v/>
      </c>
      <c r="S138" s="79">
        <v>0</v>
      </c>
      <c r="T138" s="77" t="str">
        <f>IF(L138="Ja",0,IFERROR(IF($O138="","",$O138*('1. Kostenerfassung'!$E$17-'1. Kostenerfassung'!$E$18)),""))</f>
        <v/>
      </c>
      <c r="U138" s="79">
        <v>0</v>
      </c>
      <c r="V138" s="77" t="str">
        <f>IF(L138="Ja",0,IFERROR(IF($O138="","",$O138*('1. Kostenerfassung'!$E$24-'1. Kostenerfassung'!$E$25)),""))</f>
        <v/>
      </c>
      <c r="W138" s="79">
        <v>0</v>
      </c>
      <c r="X138" s="79">
        <v>0</v>
      </c>
      <c r="Y138" s="77" t="str">
        <f>IF(L138="Ja",0,IFERROR(IF($O138="","",$O138*('1. Kostenerfassung'!$E$32-'1. Kostenerfassung'!$E$34)),""))</f>
        <v/>
      </c>
      <c r="Z138" s="77" t="str">
        <f t="shared" si="5"/>
        <v/>
      </c>
      <c r="AB138" s="64" t="str">
        <f t="shared" si="4"/>
        <v/>
      </c>
    </row>
    <row r="139" spans="2:28" x14ac:dyDescent="0.3">
      <c r="B139" t="str">
        <f>IF(DB!B133="","",DB!B133)</f>
        <v/>
      </c>
      <c r="C139" s="169" t="str">
        <f>IF(DB!C133="","",DB!C133)</f>
        <v/>
      </c>
      <c r="D139" s="169"/>
      <c r="E139" t="str">
        <f>IF(DB!D133="","",DB!D133)</f>
        <v/>
      </c>
      <c r="F139" t="str">
        <f>IF(DB!E133="","",DB!E133)</f>
        <v/>
      </c>
      <c r="G139" t="str">
        <f>IF(DB!F133="","",DB!F133)</f>
        <v/>
      </c>
      <c r="H139" t="str">
        <f>IF(DB!G133="","",DB!G133)</f>
        <v/>
      </c>
      <c r="I139" t="str">
        <f>IF(DB!H133="","",DB!H133)</f>
        <v/>
      </c>
      <c r="K139" t="str">
        <f>IF(DB!W133="","",DB!W133)</f>
        <v/>
      </c>
      <c r="L139" t="str">
        <f>IF(DB!J133="Nein","Ja",IF(DB!J133="","","Nein"))</f>
        <v/>
      </c>
      <c r="M139" s="74" t="str">
        <f t="shared" si="3"/>
        <v/>
      </c>
      <c r="N139" s="75" t="str">
        <f>IF(M139="","",M139/'1. Kostenerfassung'!$E$37)</f>
        <v/>
      </c>
      <c r="O139" s="70" t="str">
        <f>IF(AND(H139="Ja",I139="Ja",L139="Nein",K139="Ja"),IFERROR(DB!V133/SUMIFS(DB!$V$8:$V$307,DB!$W$8:$W$307,"Ja",DB!$H$8:$H$307,"Ja",DB!$G$8:$G$307,"Ja",DB!$W$8:$W$307,"Ja"),""),"")</f>
        <v/>
      </c>
      <c r="P139" s="79">
        <v>0</v>
      </c>
      <c r="Q139" s="79">
        <v>0</v>
      </c>
      <c r="R139" s="77" t="str">
        <f>IF(L139="Ja",0,IFERROR(IF($O139="","",$O139*('1. Kostenerfassung'!$E$10-'1. Kostenerfassung'!$E$11)),""))</f>
        <v/>
      </c>
      <c r="S139" s="79">
        <v>0</v>
      </c>
      <c r="T139" s="77" t="str">
        <f>IF(L139="Ja",0,IFERROR(IF($O139="","",$O139*('1. Kostenerfassung'!$E$17-'1. Kostenerfassung'!$E$18)),""))</f>
        <v/>
      </c>
      <c r="U139" s="79">
        <v>0</v>
      </c>
      <c r="V139" s="77" t="str">
        <f>IF(L139="Ja",0,IFERROR(IF($O139="","",$O139*('1. Kostenerfassung'!$E$24-'1. Kostenerfassung'!$E$25)),""))</f>
        <v/>
      </c>
      <c r="W139" s="79">
        <v>0</v>
      </c>
      <c r="X139" s="79">
        <v>0</v>
      </c>
      <c r="Y139" s="77" t="str">
        <f>IF(L139="Ja",0,IFERROR(IF($O139="","",$O139*('1. Kostenerfassung'!$E$32-'1. Kostenerfassung'!$E$34)),""))</f>
        <v/>
      </c>
      <c r="Z139" s="77" t="str">
        <f t="shared" si="5"/>
        <v/>
      </c>
      <c r="AB139" s="64" t="str">
        <f t="shared" si="4"/>
        <v/>
      </c>
    </row>
    <row r="140" spans="2:28" x14ac:dyDescent="0.3">
      <c r="B140" t="str">
        <f>IF(DB!B134="","",DB!B134)</f>
        <v/>
      </c>
      <c r="C140" s="169" t="str">
        <f>IF(DB!C134="","",DB!C134)</f>
        <v/>
      </c>
      <c r="D140" s="169"/>
      <c r="E140" t="str">
        <f>IF(DB!D134="","",DB!D134)</f>
        <v/>
      </c>
      <c r="F140" t="str">
        <f>IF(DB!E134="","",DB!E134)</f>
        <v/>
      </c>
      <c r="G140" t="str">
        <f>IF(DB!F134="","",DB!F134)</f>
        <v/>
      </c>
      <c r="H140" t="str">
        <f>IF(DB!G134="","",DB!G134)</f>
        <v/>
      </c>
      <c r="I140" t="str">
        <f>IF(DB!H134="","",DB!H134)</f>
        <v/>
      </c>
      <c r="K140" t="str">
        <f>IF(DB!W134="","",DB!W134)</f>
        <v/>
      </c>
      <c r="L140" t="str">
        <f>IF(DB!J134="Nein","Ja",IF(DB!J134="","","Nein"))</f>
        <v/>
      </c>
      <c r="M140" s="74" t="str">
        <f t="shared" si="3"/>
        <v/>
      </c>
      <c r="N140" s="75" t="str">
        <f>IF(M140="","",M140/'1. Kostenerfassung'!$E$37)</f>
        <v/>
      </c>
      <c r="O140" s="70" t="str">
        <f>IF(AND(H140="Ja",I140="Ja",L140="Nein",K140="Ja"),IFERROR(DB!V134/SUMIFS(DB!$V$8:$V$307,DB!$W$8:$W$307,"Ja",DB!$H$8:$H$307,"Ja",DB!$G$8:$G$307,"Ja",DB!$W$8:$W$307,"Ja"),""),"")</f>
        <v/>
      </c>
      <c r="P140" s="79">
        <v>0</v>
      </c>
      <c r="Q140" s="79">
        <v>0</v>
      </c>
      <c r="R140" s="77" t="str">
        <f>IF(L140="Ja",0,IFERROR(IF($O140="","",$O140*('1. Kostenerfassung'!$E$10-'1. Kostenerfassung'!$E$11)),""))</f>
        <v/>
      </c>
      <c r="S140" s="79">
        <v>0</v>
      </c>
      <c r="T140" s="77" t="str">
        <f>IF(L140="Ja",0,IFERROR(IF($O140="","",$O140*('1. Kostenerfassung'!$E$17-'1. Kostenerfassung'!$E$18)),""))</f>
        <v/>
      </c>
      <c r="U140" s="79">
        <v>0</v>
      </c>
      <c r="V140" s="77" t="str">
        <f>IF(L140="Ja",0,IFERROR(IF($O140="","",$O140*('1. Kostenerfassung'!$E$24-'1. Kostenerfassung'!$E$25)),""))</f>
        <v/>
      </c>
      <c r="W140" s="79">
        <v>0</v>
      </c>
      <c r="X140" s="79">
        <v>0</v>
      </c>
      <c r="Y140" s="77" t="str">
        <f>IF(L140="Ja",0,IFERROR(IF($O140="","",$O140*('1. Kostenerfassung'!$E$32-'1. Kostenerfassung'!$E$34)),""))</f>
        <v/>
      </c>
      <c r="Z140" s="77" t="str">
        <f t="shared" si="5"/>
        <v/>
      </c>
      <c r="AB140" s="64" t="str">
        <f t="shared" si="4"/>
        <v/>
      </c>
    </row>
    <row r="141" spans="2:28" x14ac:dyDescent="0.3">
      <c r="B141" t="str">
        <f>IF(DB!B135="","",DB!B135)</f>
        <v/>
      </c>
      <c r="C141" s="169" t="str">
        <f>IF(DB!C135="","",DB!C135)</f>
        <v/>
      </c>
      <c r="D141" s="169"/>
      <c r="E141" t="str">
        <f>IF(DB!D135="","",DB!D135)</f>
        <v/>
      </c>
      <c r="F141" t="str">
        <f>IF(DB!E135="","",DB!E135)</f>
        <v/>
      </c>
      <c r="G141" t="str">
        <f>IF(DB!F135="","",DB!F135)</f>
        <v/>
      </c>
      <c r="H141" t="str">
        <f>IF(DB!G135="","",DB!G135)</f>
        <v/>
      </c>
      <c r="I141" t="str">
        <f>IF(DB!H135="","",DB!H135)</f>
        <v/>
      </c>
      <c r="K141" t="str">
        <f>IF(DB!W135="","",DB!W135)</f>
        <v/>
      </c>
      <c r="L141" t="str">
        <f>IF(DB!J135="Nein","Ja",IF(DB!J135="","","Nein"))</f>
        <v/>
      </c>
      <c r="M141" s="74" t="str">
        <f t="shared" si="3"/>
        <v/>
      </c>
      <c r="N141" s="75" t="str">
        <f>IF(M141="","",M141/'1. Kostenerfassung'!$E$37)</f>
        <v/>
      </c>
      <c r="O141" s="70" t="str">
        <f>IF(AND(H141="Ja",I141="Ja",L141="Nein",K141="Ja"),IFERROR(DB!V135/SUMIFS(DB!$V$8:$V$307,DB!$W$8:$W$307,"Ja",DB!$H$8:$H$307,"Ja",DB!$G$8:$G$307,"Ja",DB!$W$8:$W$307,"Ja"),""),"")</f>
        <v/>
      </c>
      <c r="P141" s="79">
        <v>0</v>
      </c>
      <c r="Q141" s="79">
        <v>0</v>
      </c>
      <c r="R141" s="77" t="str">
        <f>IF(L141="Ja",0,IFERROR(IF($O141="","",$O141*('1. Kostenerfassung'!$E$10-'1. Kostenerfassung'!$E$11)),""))</f>
        <v/>
      </c>
      <c r="S141" s="79">
        <v>0</v>
      </c>
      <c r="T141" s="77" t="str">
        <f>IF(L141="Ja",0,IFERROR(IF($O141="","",$O141*('1. Kostenerfassung'!$E$17-'1. Kostenerfassung'!$E$18)),""))</f>
        <v/>
      </c>
      <c r="U141" s="79">
        <v>0</v>
      </c>
      <c r="V141" s="77" t="str">
        <f>IF(L141="Ja",0,IFERROR(IF($O141="","",$O141*('1. Kostenerfassung'!$E$24-'1. Kostenerfassung'!$E$25)),""))</f>
        <v/>
      </c>
      <c r="W141" s="79">
        <v>0</v>
      </c>
      <c r="X141" s="79">
        <v>0</v>
      </c>
      <c r="Y141" s="77" t="str">
        <f>IF(L141="Ja",0,IFERROR(IF($O141="","",$O141*('1. Kostenerfassung'!$E$32-'1. Kostenerfassung'!$E$34)),""))</f>
        <v/>
      </c>
      <c r="Z141" s="77" t="str">
        <f t="shared" si="5"/>
        <v/>
      </c>
      <c r="AB141" s="64" t="str">
        <f t="shared" si="4"/>
        <v/>
      </c>
    </row>
    <row r="142" spans="2:28" x14ac:dyDescent="0.3">
      <c r="B142" t="str">
        <f>IF(DB!B136="","",DB!B136)</f>
        <v/>
      </c>
      <c r="C142" s="169" t="str">
        <f>IF(DB!C136="","",DB!C136)</f>
        <v/>
      </c>
      <c r="D142" s="169"/>
      <c r="E142" t="str">
        <f>IF(DB!D136="","",DB!D136)</f>
        <v/>
      </c>
      <c r="F142" t="str">
        <f>IF(DB!E136="","",DB!E136)</f>
        <v/>
      </c>
      <c r="G142" t="str">
        <f>IF(DB!F136="","",DB!F136)</f>
        <v/>
      </c>
      <c r="H142" t="str">
        <f>IF(DB!G136="","",DB!G136)</f>
        <v/>
      </c>
      <c r="I142" t="str">
        <f>IF(DB!H136="","",DB!H136)</f>
        <v/>
      </c>
      <c r="K142" t="str">
        <f>IF(DB!W136="","",DB!W136)</f>
        <v/>
      </c>
      <c r="L142" t="str">
        <f>IF(DB!J136="Nein","Ja",IF(DB!J136="","","Nein"))</f>
        <v/>
      </c>
      <c r="M142" s="74" t="str">
        <f t="shared" ref="M142:M205" si="6">IF(I142="Nein",0,IF(L142="","",IF(L142="Ja",SUM(P142,Q142,S142,U142,W142,X142),IF(L142="Nein",SUM(P142:Z142),"Error"))))</f>
        <v/>
      </c>
      <c r="N142" s="75" t="str">
        <f>IF(M142="","",M142/'1. Kostenerfassung'!$E$37)</f>
        <v/>
      </c>
      <c r="O142" s="70" t="str">
        <f>IF(AND(H142="Ja",I142="Ja",L142="Nein",K142="Ja"),IFERROR(DB!V136/SUMIFS(DB!$V$8:$V$307,DB!$W$8:$W$307,"Ja",DB!$H$8:$H$307,"Ja",DB!$G$8:$G$307,"Ja",DB!$W$8:$W$307,"Ja"),""),"")</f>
        <v/>
      </c>
      <c r="P142" s="79">
        <v>0</v>
      </c>
      <c r="Q142" s="79">
        <v>0</v>
      </c>
      <c r="R142" s="77" t="str">
        <f>IF(L142="Ja",0,IFERROR(IF($O142="","",$O142*('1. Kostenerfassung'!$E$10-'1. Kostenerfassung'!$E$11)),""))</f>
        <v/>
      </c>
      <c r="S142" s="79">
        <v>0</v>
      </c>
      <c r="T142" s="77" t="str">
        <f>IF(L142="Ja",0,IFERROR(IF($O142="","",$O142*('1. Kostenerfassung'!$E$17-'1. Kostenerfassung'!$E$18)),""))</f>
        <v/>
      </c>
      <c r="U142" s="79">
        <v>0</v>
      </c>
      <c r="V142" s="77" t="str">
        <f>IF(L142="Ja",0,IFERROR(IF($O142="","",$O142*('1. Kostenerfassung'!$E$24-'1. Kostenerfassung'!$E$25)),""))</f>
        <v/>
      </c>
      <c r="W142" s="79">
        <v>0</v>
      </c>
      <c r="X142" s="79">
        <v>0</v>
      </c>
      <c r="Y142" s="77" t="str">
        <f>IF(L142="Ja",0,IFERROR(IF($O142="","",$O142*('1. Kostenerfassung'!$E$32-'1. Kostenerfassung'!$E$34)),""))</f>
        <v/>
      </c>
      <c r="Z142" s="77" t="str">
        <f t="shared" si="5"/>
        <v/>
      </c>
      <c r="AB142" s="64" t="str">
        <f t="shared" ref="AB142:AB205" si="7">IF(L142="Ja",IF(SUM(Q142,S142,U142,X142)&lt;1,"Nein","Ja"),IF(L142="Nein","Ja",""))</f>
        <v/>
      </c>
    </row>
    <row r="143" spans="2:28" x14ac:dyDescent="0.3">
      <c r="B143" t="str">
        <f>IF(DB!B137="","",DB!B137)</f>
        <v/>
      </c>
      <c r="C143" s="169" t="str">
        <f>IF(DB!C137="","",DB!C137)</f>
        <v/>
      </c>
      <c r="D143" s="169"/>
      <c r="E143" t="str">
        <f>IF(DB!D137="","",DB!D137)</f>
        <v/>
      </c>
      <c r="F143" t="str">
        <f>IF(DB!E137="","",DB!E137)</f>
        <v/>
      </c>
      <c r="G143" t="str">
        <f>IF(DB!F137="","",DB!F137)</f>
        <v/>
      </c>
      <c r="H143" t="str">
        <f>IF(DB!G137="","",DB!G137)</f>
        <v/>
      </c>
      <c r="I143" t="str">
        <f>IF(DB!H137="","",DB!H137)</f>
        <v/>
      </c>
      <c r="K143" t="str">
        <f>IF(DB!W137="","",DB!W137)</f>
        <v/>
      </c>
      <c r="L143" t="str">
        <f>IF(DB!J137="Nein","Ja",IF(DB!J137="","","Nein"))</f>
        <v/>
      </c>
      <c r="M143" s="74" t="str">
        <f t="shared" si="6"/>
        <v/>
      </c>
      <c r="N143" s="75" t="str">
        <f>IF(M143="","",M143/'1. Kostenerfassung'!$E$37)</f>
        <v/>
      </c>
      <c r="O143" s="70" t="str">
        <f>IF(AND(H143="Ja",I143="Ja",L143="Nein",K143="Ja"),IFERROR(DB!V137/SUMIFS(DB!$V$8:$V$307,DB!$W$8:$W$307,"Ja",DB!$H$8:$H$307,"Ja",DB!$G$8:$G$307,"Ja",DB!$W$8:$W$307,"Ja"),""),"")</f>
        <v/>
      </c>
      <c r="P143" s="79">
        <v>0</v>
      </c>
      <c r="Q143" s="79">
        <v>0</v>
      </c>
      <c r="R143" s="77" t="str">
        <f>IF(L143="Ja",0,IFERROR(IF($O143="","",$O143*('1. Kostenerfassung'!$E$10-'1. Kostenerfassung'!$E$11)),""))</f>
        <v/>
      </c>
      <c r="S143" s="79">
        <v>0</v>
      </c>
      <c r="T143" s="77" t="str">
        <f>IF(L143="Ja",0,IFERROR(IF($O143="","",$O143*('1. Kostenerfassung'!$E$17-'1. Kostenerfassung'!$E$18)),""))</f>
        <v/>
      </c>
      <c r="U143" s="79">
        <v>0</v>
      </c>
      <c r="V143" s="77" t="str">
        <f>IF(L143="Ja",0,IFERROR(IF($O143="","",$O143*('1. Kostenerfassung'!$E$24-'1. Kostenerfassung'!$E$25)),""))</f>
        <v/>
      </c>
      <c r="W143" s="79">
        <v>0</v>
      </c>
      <c r="X143" s="79">
        <v>0</v>
      </c>
      <c r="Y143" s="77" t="str">
        <f>IF(L143="Ja",0,IFERROR(IF($O143="","",$O143*('1. Kostenerfassung'!$E$32-'1. Kostenerfassung'!$E$34)),""))</f>
        <v/>
      </c>
      <c r="Z143" s="77" t="str">
        <f t="shared" ref="Z143:Z206" si="8">IF(SUM(R143,V143,T143)=0,"",SUM(R143,V143,T143)*$F$9)</f>
        <v/>
      </c>
      <c r="AB143" s="64" t="str">
        <f t="shared" si="7"/>
        <v/>
      </c>
    </row>
    <row r="144" spans="2:28" x14ac:dyDescent="0.3">
      <c r="B144" t="str">
        <f>IF(DB!B138="","",DB!B138)</f>
        <v/>
      </c>
      <c r="C144" s="169" t="str">
        <f>IF(DB!C138="","",DB!C138)</f>
        <v/>
      </c>
      <c r="D144" s="169"/>
      <c r="E144" t="str">
        <f>IF(DB!D138="","",DB!D138)</f>
        <v/>
      </c>
      <c r="F144" t="str">
        <f>IF(DB!E138="","",DB!E138)</f>
        <v/>
      </c>
      <c r="G144" t="str">
        <f>IF(DB!F138="","",DB!F138)</f>
        <v/>
      </c>
      <c r="H144" t="str">
        <f>IF(DB!G138="","",DB!G138)</f>
        <v/>
      </c>
      <c r="I144" t="str">
        <f>IF(DB!H138="","",DB!H138)</f>
        <v/>
      </c>
      <c r="K144" t="str">
        <f>IF(DB!W138="","",DB!W138)</f>
        <v/>
      </c>
      <c r="L144" t="str">
        <f>IF(DB!J138="Nein","Ja",IF(DB!J138="","","Nein"))</f>
        <v/>
      </c>
      <c r="M144" s="74" t="str">
        <f t="shared" si="6"/>
        <v/>
      </c>
      <c r="N144" s="75" t="str">
        <f>IF(M144="","",M144/'1. Kostenerfassung'!$E$37)</f>
        <v/>
      </c>
      <c r="O144" s="70" t="str">
        <f>IF(AND(H144="Ja",I144="Ja",L144="Nein",K144="Ja"),IFERROR(DB!V138/SUMIFS(DB!$V$8:$V$307,DB!$W$8:$W$307,"Ja",DB!$H$8:$H$307,"Ja",DB!$G$8:$G$307,"Ja",DB!$W$8:$W$307,"Ja"),""),"")</f>
        <v/>
      </c>
      <c r="P144" s="79">
        <v>0</v>
      </c>
      <c r="Q144" s="79">
        <v>0</v>
      </c>
      <c r="R144" s="77" t="str">
        <f>IF(L144="Ja",0,IFERROR(IF($O144="","",$O144*('1. Kostenerfassung'!$E$10-'1. Kostenerfassung'!$E$11)),""))</f>
        <v/>
      </c>
      <c r="S144" s="79">
        <v>0</v>
      </c>
      <c r="T144" s="77" t="str">
        <f>IF(L144="Ja",0,IFERROR(IF($O144="","",$O144*('1. Kostenerfassung'!$E$17-'1. Kostenerfassung'!$E$18)),""))</f>
        <v/>
      </c>
      <c r="U144" s="79">
        <v>0</v>
      </c>
      <c r="V144" s="77" t="str">
        <f>IF(L144="Ja",0,IFERROR(IF($O144="","",$O144*('1. Kostenerfassung'!$E$24-'1. Kostenerfassung'!$E$25)),""))</f>
        <v/>
      </c>
      <c r="W144" s="79">
        <v>0</v>
      </c>
      <c r="X144" s="79">
        <v>0</v>
      </c>
      <c r="Y144" s="77" t="str">
        <f>IF(L144="Ja",0,IFERROR(IF($O144="","",$O144*('1. Kostenerfassung'!$E$32-'1. Kostenerfassung'!$E$34)),""))</f>
        <v/>
      </c>
      <c r="Z144" s="77" t="str">
        <f t="shared" si="8"/>
        <v/>
      </c>
      <c r="AB144" s="64" t="str">
        <f t="shared" si="7"/>
        <v/>
      </c>
    </row>
    <row r="145" spans="2:28" x14ac:dyDescent="0.3">
      <c r="B145" t="str">
        <f>IF(DB!B139="","",DB!B139)</f>
        <v/>
      </c>
      <c r="C145" s="169" t="str">
        <f>IF(DB!C139="","",DB!C139)</f>
        <v/>
      </c>
      <c r="D145" s="169"/>
      <c r="E145" t="str">
        <f>IF(DB!D139="","",DB!D139)</f>
        <v/>
      </c>
      <c r="F145" t="str">
        <f>IF(DB!E139="","",DB!E139)</f>
        <v/>
      </c>
      <c r="G145" t="str">
        <f>IF(DB!F139="","",DB!F139)</f>
        <v/>
      </c>
      <c r="H145" t="str">
        <f>IF(DB!G139="","",DB!G139)</f>
        <v/>
      </c>
      <c r="I145" t="str">
        <f>IF(DB!H139="","",DB!H139)</f>
        <v/>
      </c>
      <c r="K145" t="str">
        <f>IF(DB!W139="","",DB!W139)</f>
        <v/>
      </c>
      <c r="L145" t="str">
        <f>IF(DB!J139="Nein","Ja",IF(DB!J139="","","Nein"))</f>
        <v/>
      </c>
      <c r="M145" s="74" t="str">
        <f t="shared" si="6"/>
        <v/>
      </c>
      <c r="N145" s="75" t="str">
        <f>IF(M145="","",M145/'1. Kostenerfassung'!$E$37)</f>
        <v/>
      </c>
      <c r="O145" s="70" t="str">
        <f>IF(AND(H145="Ja",I145="Ja",L145="Nein",K145="Ja"),IFERROR(DB!V139/SUMIFS(DB!$V$8:$V$307,DB!$W$8:$W$307,"Ja",DB!$H$8:$H$307,"Ja",DB!$G$8:$G$307,"Ja",DB!$W$8:$W$307,"Ja"),""),"")</f>
        <v/>
      </c>
      <c r="P145" s="79">
        <v>0</v>
      </c>
      <c r="Q145" s="79">
        <v>0</v>
      </c>
      <c r="R145" s="77" t="str">
        <f>IF(L145="Ja",0,IFERROR(IF($O145="","",$O145*('1. Kostenerfassung'!$E$10-'1. Kostenerfassung'!$E$11)),""))</f>
        <v/>
      </c>
      <c r="S145" s="79">
        <v>0</v>
      </c>
      <c r="T145" s="77" t="str">
        <f>IF(L145="Ja",0,IFERROR(IF($O145="","",$O145*('1. Kostenerfassung'!$E$17-'1. Kostenerfassung'!$E$18)),""))</f>
        <v/>
      </c>
      <c r="U145" s="79">
        <v>0</v>
      </c>
      <c r="V145" s="77" t="str">
        <f>IF(L145="Ja",0,IFERROR(IF($O145="","",$O145*('1. Kostenerfassung'!$E$24-'1. Kostenerfassung'!$E$25)),""))</f>
        <v/>
      </c>
      <c r="W145" s="79">
        <v>0</v>
      </c>
      <c r="X145" s="79">
        <v>0</v>
      </c>
      <c r="Y145" s="77" t="str">
        <f>IF(L145="Ja",0,IFERROR(IF($O145="","",$O145*('1. Kostenerfassung'!$E$32-'1. Kostenerfassung'!$E$34)),""))</f>
        <v/>
      </c>
      <c r="Z145" s="77" t="str">
        <f t="shared" si="8"/>
        <v/>
      </c>
      <c r="AB145" s="64" t="str">
        <f t="shared" si="7"/>
        <v/>
      </c>
    </row>
    <row r="146" spans="2:28" x14ac:dyDescent="0.3">
      <c r="B146" t="str">
        <f>IF(DB!B140="","",DB!B140)</f>
        <v/>
      </c>
      <c r="C146" s="169" t="str">
        <f>IF(DB!C140="","",DB!C140)</f>
        <v/>
      </c>
      <c r="D146" s="169"/>
      <c r="E146" t="str">
        <f>IF(DB!D140="","",DB!D140)</f>
        <v/>
      </c>
      <c r="F146" t="str">
        <f>IF(DB!E140="","",DB!E140)</f>
        <v/>
      </c>
      <c r="G146" t="str">
        <f>IF(DB!F140="","",DB!F140)</f>
        <v/>
      </c>
      <c r="H146" t="str">
        <f>IF(DB!G140="","",DB!G140)</f>
        <v/>
      </c>
      <c r="I146" t="str">
        <f>IF(DB!H140="","",DB!H140)</f>
        <v/>
      </c>
      <c r="K146" t="str">
        <f>IF(DB!W140="","",DB!W140)</f>
        <v/>
      </c>
      <c r="L146" t="str">
        <f>IF(DB!J140="Nein","Ja",IF(DB!J140="","","Nein"))</f>
        <v/>
      </c>
      <c r="M146" s="74" t="str">
        <f t="shared" si="6"/>
        <v/>
      </c>
      <c r="N146" s="75" t="str">
        <f>IF(M146="","",M146/'1. Kostenerfassung'!$E$37)</f>
        <v/>
      </c>
      <c r="O146" s="70" t="str">
        <f>IF(AND(H146="Ja",I146="Ja",L146="Nein",K146="Ja"),IFERROR(DB!V140/SUMIFS(DB!$V$8:$V$307,DB!$W$8:$W$307,"Ja",DB!$H$8:$H$307,"Ja",DB!$G$8:$G$307,"Ja",DB!$W$8:$W$307,"Ja"),""),"")</f>
        <v/>
      </c>
      <c r="P146" s="79">
        <v>0</v>
      </c>
      <c r="Q146" s="79">
        <v>0</v>
      </c>
      <c r="R146" s="77" t="str">
        <f>IF(L146="Ja",0,IFERROR(IF($O146="","",$O146*('1. Kostenerfassung'!$E$10-'1. Kostenerfassung'!$E$11)),""))</f>
        <v/>
      </c>
      <c r="S146" s="79">
        <v>0</v>
      </c>
      <c r="T146" s="77" t="str">
        <f>IF(L146="Ja",0,IFERROR(IF($O146="","",$O146*('1. Kostenerfassung'!$E$17-'1. Kostenerfassung'!$E$18)),""))</f>
        <v/>
      </c>
      <c r="U146" s="79">
        <v>0</v>
      </c>
      <c r="V146" s="77" t="str">
        <f>IF(L146="Ja",0,IFERROR(IF($O146="","",$O146*('1. Kostenerfassung'!$E$24-'1. Kostenerfassung'!$E$25)),""))</f>
        <v/>
      </c>
      <c r="W146" s="79">
        <v>0</v>
      </c>
      <c r="X146" s="79">
        <v>0</v>
      </c>
      <c r="Y146" s="77" t="str">
        <f>IF(L146="Ja",0,IFERROR(IF($O146="","",$O146*('1. Kostenerfassung'!$E$32-'1. Kostenerfassung'!$E$34)),""))</f>
        <v/>
      </c>
      <c r="Z146" s="77" t="str">
        <f t="shared" si="8"/>
        <v/>
      </c>
      <c r="AB146" s="64" t="str">
        <f t="shared" si="7"/>
        <v/>
      </c>
    </row>
    <row r="147" spans="2:28" x14ac:dyDescent="0.3">
      <c r="B147" t="str">
        <f>IF(DB!B141="","",DB!B141)</f>
        <v/>
      </c>
      <c r="C147" s="169" t="str">
        <f>IF(DB!C141="","",DB!C141)</f>
        <v/>
      </c>
      <c r="D147" s="169"/>
      <c r="E147" t="str">
        <f>IF(DB!D141="","",DB!D141)</f>
        <v/>
      </c>
      <c r="F147" t="str">
        <f>IF(DB!E141="","",DB!E141)</f>
        <v/>
      </c>
      <c r="G147" t="str">
        <f>IF(DB!F141="","",DB!F141)</f>
        <v/>
      </c>
      <c r="H147" t="str">
        <f>IF(DB!G141="","",DB!G141)</f>
        <v/>
      </c>
      <c r="I147" t="str">
        <f>IF(DB!H141="","",DB!H141)</f>
        <v/>
      </c>
      <c r="K147" t="str">
        <f>IF(DB!W141="","",DB!W141)</f>
        <v/>
      </c>
      <c r="L147" t="str">
        <f>IF(DB!J141="Nein","Ja",IF(DB!J141="","","Nein"))</f>
        <v/>
      </c>
      <c r="M147" s="74" t="str">
        <f t="shared" si="6"/>
        <v/>
      </c>
      <c r="N147" s="75" t="str">
        <f>IF(M147="","",M147/'1. Kostenerfassung'!$E$37)</f>
        <v/>
      </c>
      <c r="O147" s="70" t="str">
        <f>IF(AND(H147="Ja",I147="Ja",L147="Nein",K147="Ja"),IFERROR(DB!V141/SUMIFS(DB!$V$8:$V$307,DB!$W$8:$W$307,"Ja",DB!$H$8:$H$307,"Ja",DB!$G$8:$G$307,"Ja",DB!$W$8:$W$307,"Ja"),""),"")</f>
        <v/>
      </c>
      <c r="P147" s="79">
        <v>0</v>
      </c>
      <c r="Q147" s="79">
        <v>0</v>
      </c>
      <c r="R147" s="77" t="str">
        <f>IF(L147="Ja",0,IFERROR(IF($O147="","",$O147*('1. Kostenerfassung'!$E$10-'1. Kostenerfassung'!$E$11)),""))</f>
        <v/>
      </c>
      <c r="S147" s="79">
        <v>0</v>
      </c>
      <c r="T147" s="77" t="str">
        <f>IF(L147="Ja",0,IFERROR(IF($O147="","",$O147*('1. Kostenerfassung'!$E$17-'1. Kostenerfassung'!$E$18)),""))</f>
        <v/>
      </c>
      <c r="U147" s="79">
        <v>0</v>
      </c>
      <c r="V147" s="77" t="str">
        <f>IF(L147="Ja",0,IFERROR(IF($O147="","",$O147*('1. Kostenerfassung'!$E$24-'1. Kostenerfassung'!$E$25)),""))</f>
        <v/>
      </c>
      <c r="W147" s="79">
        <v>0</v>
      </c>
      <c r="X147" s="79">
        <v>0</v>
      </c>
      <c r="Y147" s="77" t="str">
        <f>IF(L147="Ja",0,IFERROR(IF($O147="","",$O147*('1. Kostenerfassung'!$E$32-'1. Kostenerfassung'!$E$34)),""))</f>
        <v/>
      </c>
      <c r="Z147" s="77" t="str">
        <f t="shared" si="8"/>
        <v/>
      </c>
      <c r="AB147" s="64" t="str">
        <f t="shared" si="7"/>
        <v/>
      </c>
    </row>
    <row r="148" spans="2:28" x14ac:dyDescent="0.3">
      <c r="B148" t="str">
        <f>IF(DB!B142="","",DB!B142)</f>
        <v/>
      </c>
      <c r="C148" s="169" t="str">
        <f>IF(DB!C142="","",DB!C142)</f>
        <v/>
      </c>
      <c r="D148" s="169"/>
      <c r="E148" t="str">
        <f>IF(DB!D142="","",DB!D142)</f>
        <v/>
      </c>
      <c r="F148" t="str">
        <f>IF(DB!E142="","",DB!E142)</f>
        <v/>
      </c>
      <c r="G148" t="str">
        <f>IF(DB!F142="","",DB!F142)</f>
        <v/>
      </c>
      <c r="H148" t="str">
        <f>IF(DB!G142="","",DB!G142)</f>
        <v/>
      </c>
      <c r="I148" t="str">
        <f>IF(DB!H142="","",DB!H142)</f>
        <v/>
      </c>
      <c r="K148" t="str">
        <f>IF(DB!W142="","",DB!W142)</f>
        <v/>
      </c>
      <c r="L148" t="str">
        <f>IF(DB!J142="Nein","Ja",IF(DB!J142="","","Nein"))</f>
        <v/>
      </c>
      <c r="M148" s="74" t="str">
        <f t="shared" si="6"/>
        <v/>
      </c>
      <c r="N148" s="75" t="str">
        <f>IF(M148="","",M148/'1. Kostenerfassung'!$E$37)</f>
        <v/>
      </c>
      <c r="O148" s="70" t="str">
        <f>IF(AND(H148="Ja",I148="Ja",L148="Nein",K148="Ja"),IFERROR(DB!V142/SUMIFS(DB!$V$8:$V$307,DB!$W$8:$W$307,"Ja",DB!$H$8:$H$307,"Ja",DB!$G$8:$G$307,"Ja",DB!$W$8:$W$307,"Ja"),""),"")</f>
        <v/>
      </c>
      <c r="P148" s="79">
        <v>0</v>
      </c>
      <c r="Q148" s="79">
        <v>0</v>
      </c>
      <c r="R148" s="77" t="str">
        <f>IF(L148="Ja",0,IFERROR(IF($O148="","",$O148*('1. Kostenerfassung'!$E$10-'1. Kostenerfassung'!$E$11)),""))</f>
        <v/>
      </c>
      <c r="S148" s="79">
        <v>0</v>
      </c>
      <c r="T148" s="77" t="str">
        <f>IF(L148="Ja",0,IFERROR(IF($O148="","",$O148*('1. Kostenerfassung'!$E$17-'1. Kostenerfassung'!$E$18)),""))</f>
        <v/>
      </c>
      <c r="U148" s="79">
        <v>0</v>
      </c>
      <c r="V148" s="77" t="str">
        <f>IF(L148="Ja",0,IFERROR(IF($O148="","",$O148*('1. Kostenerfassung'!$E$24-'1. Kostenerfassung'!$E$25)),""))</f>
        <v/>
      </c>
      <c r="W148" s="79">
        <v>0</v>
      </c>
      <c r="X148" s="79">
        <v>0</v>
      </c>
      <c r="Y148" s="77" t="str">
        <f>IF(L148="Ja",0,IFERROR(IF($O148="","",$O148*('1. Kostenerfassung'!$E$32-'1. Kostenerfassung'!$E$34)),""))</f>
        <v/>
      </c>
      <c r="Z148" s="77" t="str">
        <f t="shared" si="8"/>
        <v/>
      </c>
      <c r="AB148" s="64" t="str">
        <f t="shared" si="7"/>
        <v/>
      </c>
    </row>
    <row r="149" spans="2:28" x14ac:dyDescent="0.3">
      <c r="B149" t="str">
        <f>IF(DB!B143="","",DB!B143)</f>
        <v/>
      </c>
      <c r="C149" s="169" t="str">
        <f>IF(DB!C143="","",DB!C143)</f>
        <v/>
      </c>
      <c r="D149" s="169"/>
      <c r="E149" t="str">
        <f>IF(DB!D143="","",DB!D143)</f>
        <v/>
      </c>
      <c r="F149" t="str">
        <f>IF(DB!E143="","",DB!E143)</f>
        <v/>
      </c>
      <c r="G149" t="str">
        <f>IF(DB!F143="","",DB!F143)</f>
        <v/>
      </c>
      <c r="H149" t="str">
        <f>IF(DB!G143="","",DB!G143)</f>
        <v/>
      </c>
      <c r="I149" t="str">
        <f>IF(DB!H143="","",DB!H143)</f>
        <v/>
      </c>
      <c r="K149" t="str">
        <f>IF(DB!W143="","",DB!W143)</f>
        <v/>
      </c>
      <c r="L149" t="str">
        <f>IF(DB!J143="Nein","Ja",IF(DB!J143="","","Nein"))</f>
        <v/>
      </c>
      <c r="M149" s="74" t="str">
        <f t="shared" si="6"/>
        <v/>
      </c>
      <c r="N149" s="75" t="str">
        <f>IF(M149="","",M149/'1. Kostenerfassung'!$E$37)</f>
        <v/>
      </c>
      <c r="O149" s="70" t="str">
        <f>IF(AND(H149="Ja",I149="Ja",L149="Nein",K149="Ja"),IFERROR(DB!V143/SUMIFS(DB!$V$8:$V$307,DB!$W$8:$W$307,"Ja",DB!$H$8:$H$307,"Ja",DB!$G$8:$G$307,"Ja",DB!$W$8:$W$307,"Ja"),""),"")</f>
        <v/>
      </c>
      <c r="P149" s="79">
        <v>0</v>
      </c>
      <c r="Q149" s="79">
        <v>0</v>
      </c>
      <c r="R149" s="77" t="str">
        <f>IF(L149="Ja",0,IFERROR(IF($O149="","",$O149*('1. Kostenerfassung'!$E$10-'1. Kostenerfassung'!$E$11)),""))</f>
        <v/>
      </c>
      <c r="S149" s="79">
        <v>0</v>
      </c>
      <c r="T149" s="77" t="str">
        <f>IF(L149="Ja",0,IFERROR(IF($O149="","",$O149*('1. Kostenerfassung'!$E$17-'1. Kostenerfassung'!$E$18)),""))</f>
        <v/>
      </c>
      <c r="U149" s="79">
        <v>0</v>
      </c>
      <c r="V149" s="77" t="str">
        <f>IF(L149="Ja",0,IFERROR(IF($O149="","",$O149*('1. Kostenerfassung'!$E$24-'1. Kostenerfassung'!$E$25)),""))</f>
        <v/>
      </c>
      <c r="W149" s="79">
        <v>0</v>
      </c>
      <c r="X149" s="79">
        <v>0</v>
      </c>
      <c r="Y149" s="77" t="str">
        <f>IF(L149="Ja",0,IFERROR(IF($O149="","",$O149*('1. Kostenerfassung'!$E$32-'1. Kostenerfassung'!$E$34)),""))</f>
        <v/>
      </c>
      <c r="Z149" s="77" t="str">
        <f t="shared" si="8"/>
        <v/>
      </c>
      <c r="AB149" s="64" t="str">
        <f t="shared" si="7"/>
        <v/>
      </c>
    </row>
    <row r="150" spans="2:28" x14ac:dyDescent="0.3">
      <c r="B150" t="str">
        <f>IF(DB!B144="","",DB!B144)</f>
        <v/>
      </c>
      <c r="C150" s="169" t="str">
        <f>IF(DB!C144="","",DB!C144)</f>
        <v/>
      </c>
      <c r="D150" s="169"/>
      <c r="E150" t="str">
        <f>IF(DB!D144="","",DB!D144)</f>
        <v/>
      </c>
      <c r="F150" t="str">
        <f>IF(DB!E144="","",DB!E144)</f>
        <v/>
      </c>
      <c r="G150" t="str">
        <f>IF(DB!F144="","",DB!F144)</f>
        <v/>
      </c>
      <c r="H150" t="str">
        <f>IF(DB!G144="","",DB!G144)</f>
        <v/>
      </c>
      <c r="I150" t="str">
        <f>IF(DB!H144="","",DB!H144)</f>
        <v/>
      </c>
      <c r="K150" t="str">
        <f>IF(DB!W144="","",DB!W144)</f>
        <v/>
      </c>
      <c r="L150" t="str">
        <f>IF(DB!J144="Nein","Ja",IF(DB!J144="","","Nein"))</f>
        <v/>
      </c>
      <c r="M150" s="74" t="str">
        <f t="shared" si="6"/>
        <v/>
      </c>
      <c r="N150" s="75" t="str">
        <f>IF(M150="","",M150/'1. Kostenerfassung'!$E$37)</f>
        <v/>
      </c>
      <c r="O150" s="70" t="str">
        <f>IF(AND(H150="Ja",I150="Ja",L150="Nein",K150="Ja"),IFERROR(DB!V144/SUMIFS(DB!$V$8:$V$307,DB!$W$8:$W$307,"Ja",DB!$H$8:$H$307,"Ja",DB!$G$8:$G$307,"Ja",DB!$W$8:$W$307,"Ja"),""),"")</f>
        <v/>
      </c>
      <c r="P150" s="79">
        <v>0</v>
      </c>
      <c r="Q150" s="79">
        <v>0</v>
      </c>
      <c r="R150" s="77" t="str">
        <f>IF(L150="Ja",0,IFERROR(IF($O150="","",$O150*('1. Kostenerfassung'!$E$10-'1. Kostenerfassung'!$E$11)),""))</f>
        <v/>
      </c>
      <c r="S150" s="79">
        <v>0</v>
      </c>
      <c r="T150" s="77" t="str">
        <f>IF(L150="Ja",0,IFERROR(IF($O150="","",$O150*('1. Kostenerfassung'!$E$17-'1. Kostenerfassung'!$E$18)),""))</f>
        <v/>
      </c>
      <c r="U150" s="79">
        <v>0</v>
      </c>
      <c r="V150" s="77" t="str">
        <f>IF(L150="Ja",0,IFERROR(IF($O150="","",$O150*('1. Kostenerfassung'!$E$24-'1. Kostenerfassung'!$E$25)),""))</f>
        <v/>
      </c>
      <c r="W150" s="79">
        <v>0</v>
      </c>
      <c r="X150" s="79">
        <v>0</v>
      </c>
      <c r="Y150" s="77" t="str">
        <f>IF(L150="Ja",0,IFERROR(IF($O150="","",$O150*('1. Kostenerfassung'!$E$32-'1. Kostenerfassung'!$E$34)),""))</f>
        <v/>
      </c>
      <c r="Z150" s="77" t="str">
        <f t="shared" si="8"/>
        <v/>
      </c>
      <c r="AB150" s="64" t="str">
        <f t="shared" si="7"/>
        <v/>
      </c>
    </row>
    <row r="151" spans="2:28" x14ac:dyDescent="0.3">
      <c r="B151" t="str">
        <f>IF(DB!B145="","",DB!B145)</f>
        <v/>
      </c>
      <c r="C151" s="169" t="str">
        <f>IF(DB!C145="","",DB!C145)</f>
        <v/>
      </c>
      <c r="D151" s="169"/>
      <c r="E151" t="str">
        <f>IF(DB!D145="","",DB!D145)</f>
        <v/>
      </c>
      <c r="F151" t="str">
        <f>IF(DB!E145="","",DB!E145)</f>
        <v/>
      </c>
      <c r="G151" t="str">
        <f>IF(DB!F145="","",DB!F145)</f>
        <v/>
      </c>
      <c r="H151" t="str">
        <f>IF(DB!G145="","",DB!G145)</f>
        <v/>
      </c>
      <c r="I151" t="str">
        <f>IF(DB!H145="","",DB!H145)</f>
        <v/>
      </c>
      <c r="K151" t="str">
        <f>IF(DB!W145="","",DB!W145)</f>
        <v/>
      </c>
      <c r="L151" t="str">
        <f>IF(DB!J145="Nein","Ja",IF(DB!J145="","","Nein"))</f>
        <v/>
      </c>
      <c r="M151" s="74" t="str">
        <f t="shared" si="6"/>
        <v/>
      </c>
      <c r="N151" s="75" t="str">
        <f>IF(M151="","",M151/'1. Kostenerfassung'!$E$37)</f>
        <v/>
      </c>
      <c r="O151" s="70" t="str">
        <f>IF(AND(H151="Ja",I151="Ja",L151="Nein",K151="Ja"),IFERROR(DB!V145/SUMIFS(DB!$V$8:$V$307,DB!$W$8:$W$307,"Ja",DB!$H$8:$H$307,"Ja",DB!$G$8:$G$307,"Ja",DB!$W$8:$W$307,"Ja"),""),"")</f>
        <v/>
      </c>
      <c r="P151" s="79">
        <v>0</v>
      </c>
      <c r="Q151" s="79">
        <v>0</v>
      </c>
      <c r="R151" s="77" t="str">
        <f>IF(L151="Ja",0,IFERROR(IF($O151="","",$O151*('1. Kostenerfassung'!$E$10-'1. Kostenerfassung'!$E$11)),""))</f>
        <v/>
      </c>
      <c r="S151" s="79">
        <v>0</v>
      </c>
      <c r="T151" s="77" t="str">
        <f>IF(L151="Ja",0,IFERROR(IF($O151="","",$O151*('1. Kostenerfassung'!$E$17-'1. Kostenerfassung'!$E$18)),""))</f>
        <v/>
      </c>
      <c r="U151" s="79">
        <v>0</v>
      </c>
      <c r="V151" s="77" t="str">
        <f>IF(L151="Ja",0,IFERROR(IF($O151="","",$O151*('1. Kostenerfassung'!$E$24-'1. Kostenerfassung'!$E$25)),""))</f>
        <v/>
      </c>
      <c r="W151" s="79">
        <v>0</v>
      </c>
      <c r="X151" s="79">
        <v>0</v>
      </c>
      <c r="Y151" s="77" t="str">
        <f>IF(L151="Ja",0,IFERROR(IF($O151="","",$O151*('1. Kostenerfassung'!$E$32-'1. Kostenerfassung'!$E$34)),""))</f>
        <v/>
      </c>
      <c r="Z151" s="77" t="str">
        <f t="shared" si="8"/>
        <v/>
      </c>
      <c r="AB151" s="64" t="str">
        <f t="shared" si="7"/>
        <v/>
      </c>
    </row>
    <row r="152" spans="2:28" x14ac:dyDescent="0.3">
      <c r="B152" t="str">
        <f>IF(DB!B146="","",DB!B146)</f>
        <v/>
      </c>
      <c r="C152" s="169" t="str">
        <f>IF(DB!C146="","",DB!C146)</f>
        <v/>
      </c>
      <c r="D152" s="169"/>
      <c r="E152" t="str">
        <f>IF(DB!D146="","",DB!D146)</f>
        <v/>
      </c>
      <c r="F152" t="str">
        <f>IF(DB!E146="","",DB!E146)</f>
        <v/>
      </c>
      <c r="G152" t="str">
        <f>IF(DB!F146="","",DB!F146)</f>
        <v/>
      </c>
      <c r="H152" t="str">
        <f>IF(DB!G146="","",DB!G146)</f>
        <v/>
      </c>
      <c r="I152" t="str">
        <f>IF(DB!H146="","",DB!H146)</f>
        <v/>
      </c>
      <c r="K152" t="str">
        <f>IF(DB!W146="","",DB!W146)</f>
        <v/>
      </c>
      <c r="L152" t="str">
        <f>IF(DB!J146="Nein","Ja",IF(DB!J146="","","Nein"))</f>
        <v/>
      </c>
      <c r="M152" s="74" t="str">
        <f t="shared" si="6"/>
        <v/>
      </c>
      <c r="N152" s="75" t="str">
        <f>IF(M152="","",M152/'1. Kostenerfassung'!$E$37)</f>
        <v/>
      </c>
      <c r="O152" s="70" t="str">
        <f>IF(AND(H152="Ja",I152="Ja",L152="Nein",K152="Ja"),IFERROR(DB!V146/SUMIFS(DB!$V$8:$V$307,DB!$W$8:$W$307,"Ja",DB!$H$8:$H$307,"Ja",DB!$G$8:$G$307,"Ja",DB!$W$8:$W$307,"Ja"),""),"")</f>
        <v/>
      </c>
      <c r="P152" s="79">
        <v>0</v>
      </c>
      <c r="Q152" s="79">
        <v>0</v>
      </c>
      <c r="R152" s="77" t="str">
        <f>IF(L152="Ja",0,IFERROR(IF($O152="","",$O152*('1. Kostenerfassung'!$E$10-'1. Kostenerfassung'!$E$11)),""))</f>
        <v/>
      </c>
      <c r="S152" s="79">
        <v>0</v>
      </c>
      <c r="T152" s="77" t="str">
        <f>IF(L152="Ja",0,IFERROR(IF($O152="","",$O152*('1. Kostenerfassung'!$E$17-'1. Kostenerfassung'!$E$18)),""))</f>
        <v/>
      </c>
      <c r="U152" s="79">
        <v>0</v>
      </c>
      <c r="V152" s="77" t="str">
        <f>IF(L152="Ja",0,IFERROR(IF($O152="","",$O152*('1. Kostenerfassung'!$E$24-'1. Kostenerfassung'!$E$25)),""))</f>
        <v/>
      </c>
      <c r="W152" s="79">
        <v>0</v>
      </c>
      <c r="X152" s="79">
        <v>0</v>
      </c>
      <c r="Y152" s="77" t="str">
        <f>IF(L152="Ja",0,IFERROR(IF($O152="","",$O152*('1. Kostenerfassung'!$E$32-'1. Kostenerfassung'!$E$34)),""))</f>
        <v/>
      </c>
      <c r="Z152" s="77" t="str">
        <f t="shared" si="8"/>
        <v/>
      </c>
      <c r="AB152" s="64" t="str">
        <f t="shared" si="7"/>
        <v/>
      </c>
    </row>
    <row r="153" spans="2:28" x14ac:dyDescent="0.3">
      <c r="B153" t="str">
        <f>IF(DB!B147="","",DB!B147)</f>
        <v/>
      </c>
      <c r="C153" s="169" t="str">
        <f>IF(DB!C147="","",DB!C147)</f>
        <v/>
      </c>
      <c r="D153" s="169"/>
      <c r="E153" t="str">
        <f>IF(DB!D147="","",DB!D147)</f>
        <v/>
      </c>
      <c r="F153" t="str">
        <f>IF(DB!E147="","",DB!E147)</f>
        <v/>
      </c>
      <c r="G153" t="str">
        <f>IF(DB!F147="","",DB!F147)</f>
        <v/>
      </c>
      <c r="H153" t="str">
        <f>IF(DB!G147="","",DB!G147)</f>
        <v/>
      </c>
      <c r="I153" t="str">
        <f>IF(DB!H147="","",DB!H147)</f>
        <v/>
      </c>
      <c r="K153" t="str">
        <f>IF(DB!W147="","",DB!W147)</f>
        <v/>
      </c>
      <c r="L153" t="str">
        <f>IF(DB!J147="Nein","Ja",IF(DB!J147="","","Nein"))</f>
        <v/>
      </c>
      <c r="M153" s="74" t="str">
        <f t="shared" si="6"/>
        <v/>
      </c>
      <c r="N153" s="75" t="str">
        <f>IF(M153="","",M153/'1. Kostenerfassung'!$E$37)</f>
        <v/>
      </c>
      <c r="O153" s="70" t="str">
        <f>IF(AND(H153="Ja",I153="Ja",L153="Nein",K153="Ja"),IFERROR(DB!V147/SUMIFS(DB!$V$8:$V$307,DB!$W$8:$W$307,"Ja",DB!$H$8:$H$307,"Ja",DB!$G$8:$G$307,"Ja",DB!$W$8:$W$307,"Ja"),""),"")</f>
        <v/>
      </c>
      <c r="P153" s="79">
        <v>0</v>
      </c>
      <c r="Q153" s="79">
        <v>0</v>
      </c>
      <c r="R153" s="77" t="str">
        <f>IF(L153="Ja",0,IFERROR(IF($O153="","",$O153*('1. Kostenerfassung'!$E$10-'1. Kostenerfassung'!$E$11)),""))</f>
        <v/>
      </c>
      <c r="S153" s="79">
        <v>0</v>
      </c>
      <c r="T153" s="77" t="str">
        <f>IF(L153="Ja",0,IFERROR(IF($O153="","",$O153*('1. Kostenerfassung'!$E$17-'1. Kostenerfassung'!$E$18)),""))</f>
        <v/>
      </c>
      <c r="U153" s="79">
        <v>0</v>
      </c>
      <c r="V153" s="77" t="str">
        <f>IF(L153="Ja",0,IFERROR(IF($O153="","",$O153*('1. Kostenerfassung'!$E$24-'1. Kostenerfassung'!$E$25)),""))</f>
        <v/>
      </c>
      <c r="W153" s="79">
        <v>0</v>
      </c>
      <c r="X153" s="79">
        <v>0</v>
      </c>
      <c r="Y153" s="77" t="str">
        <f>IF(L153="Ja",0,IFERROR(IF($O153="","",$O153*('1. Kostenerfassung'!$E$32-'1. Kostenerfassung'!$E$34)),""))</f>
        <v/>
      </c>
      <c r="Z153" s="77" t="str">
        <f t="shared" si="8"/>
        <v/>
      </c>
      <c r="AB153" s="64" t="str">
        <f t="shared" si="7"/>
        <v/>
      </c>
    </row>
    <row r="154" spans="2:28" x14ac:dyDescent="0.3">
      <c r="B154" t="str">
        <f>IF(DB!B148="","",DB!B148)</f>
        <v/>
      </c>
      <c r="C154" s="169" t="str">
        <f>IF(DB!C148="","",DB!C148)</f>
        <v/>
      </c>
      <c r="D154" s="169"/>
      <c r="E154" t="str">
        <f>IF(DB!D148="","",DB!D148)</f>
        <v/>
      </c>
      <c r="F154" t="str">
        <f>IF(DB!E148="","",DB!E148)</f>
        <v/>
      </c>
      <c r="G154" t="str">
        <f>IF(DB!F148="","",DB!F148)</f>
        <v/>
      </c>
      <c r="H154" t="str">
        <f>IF(DB!G148="","",DB!G148)</f>
        <v/>
      </c>
      <c r="I154" t="str">
        <f>IF(DB!H148="","",DB!H148)</f>
        <v/>
      </c>
      <c r="K154" t="str">
        <f>IF(DB!W148="","",DB!W148)</f>
        <v/>
      </c>
      <c r="L154" t="str">
        <f>IF(DB!J148="Nein","Ja",IF(DB!J148="","","Nein"))</f>
        <v/>
      </c>
      <c r="M154" s="74" t="str">
        <f t="shared" si="6"/>
        <v/>
      </c>
      <c r="N154" s="75" t="str">
        <f>IF(M154="","",M154/'1. Kostenerfassung'!$E$37)</f>
        <v/>
      </c>
      <c r="O154" s="70" t="str">
        <f>IF(AND(H154="Ja",I154="Ja",L154="Nein",K154="Ja"),IFERROR(DB!V148/SUMIFS(DB!$V$8:$V$307,DB!$W$8:$W$307,"Ja",DB!$H$8:$H$307,"Ja",DB!$G$8:$G$307,"Ja",DB!$W$8:$W$307,"Ja"),""),"")</f>
        <v/>
      </c>
      <c r="P154" s="79">
        <v>0</v>
      </c>
      <c r="Q154" s="79">
        <v>0</v>
      </c>
      <c r="R154" s="77" t="str">
        <f>IF(L154="Ja",0,IFERROR(IF($O154="","",$O154*('1. Kostenerfassung'!$E$10-'1. Kostenerfassung'!$E$11)),""))</f>
        <v/>
      </c>
      <c r="S154" s="79">
        <v>0</v>
      </c>
      <c r="T154" s="77" t="str">
        <f>IF(L154="Ja",0,IFERROR(IF($O154="","",$O154*('1. Kostenerfassung'!$E$17-'1. Kostenerfassung'!$E$18)),""))</f>
        <v/>
      </c>
      <c r="U154" s="79">
        <v>0</v>
      </c>
      <c r="V154" s="77" t="str">
        <f>IF(L154="Ja",0,IFERROR(IF($O154="","",$O154*('1. Kostenerfassung'!$E$24-'1. Kostenerfassung'!$E$25)),""))</f>
        <v/>
      </c>
      <c r="W154" s="79">
        <v>0</v>
      </c>
      <c r="X154" s="79">
        <v>0</v>
      </c>
      <c r="Y154" s="77" t="str">
        <f>IF(L154="Ja",0,IFERROR(IF($O154="","",$O154*('1. Kostenerfassung'!$E$32-'1. Kostenerfassung'!$E$34)),""))</f>
        <v/>
      </c>
      <c r="Z154" s="77" t="str">
        <f t="shared" si="8"/>
        <v/>
      </c>
      <c r="AB154" s="64" t="str">
        <f t="shared" si="7"/>
        <v/>
      </c>
    </row>
    <row r="155" spans="2:28" x14ac:dyDescent="0.3">
      <c r="B155" t="str">
        <f>IF(DB!B149="","",DB!B149)</f>
        <v/>
      </c>
      <c r="C155" s="169" t="str">
        <f>IF(DB!C149="","",DB!C149)</f>
        <v/>
      </c>
      <c r="D155" s="169"/>
      <c r="E155" t="str">
        <f>IF(DB!D149="","",DB!D149)</f>
        <v/>
      </c>
      <c r="F155" t="str">
        <f>IF(DB!E149="","",DB!E149)</f>
        <v/>
      </c>
      <c r="G155" t="str">
        <f>IF(DB!F149="","",DB!F149)</f>
        <v/>
      </c>
      <c r="H155" t="str">
        <f>IF(DB!G149="","",DB!G149)</f>
        <v/>
      </c>
      <c r="I155" t="str">
        <f>IF(DB!H149="","",DB!H149)</f>
        <v/>
      </c>
      <c r="K155" t="str">
        <f>IF(DB!W149="","",DB!W149)</f>
        <v/>
      </c>
      <c r="L155" t="str">
        <f>IF(DB!J149="Nein","Ja",IF(DB!J149="","","Nein"))</f>
        <v/>
      </c>
      <c r="M155" s="74" t="str">
        <f t="shared" si="6"/>
        <v/>
      </c>
      <c r="N155" s="75" t="str">
        <f>IF(M155="","",M155/'1. Kostenerfassung'!$E$37)</f>
        <v/>
      </c>
      <c r="O155" s="70" t="str">
        <f>IF(AND(H155="Ja",I155="Ja",L155="Nein",K155="Ja"),IFERROR(DB!V149/SUMIFS(DB!$V$8:$V$307,DB!$W$8:$W$307,"Ja",DB!$H$8:$H$307,"Ja",DB!$G$8:$G$307,"Ja",DB!$W$8:$W$307,"Ja"),""),"")</f>
        <v/>
      </c>
      <c r="P155" s="79">
        <v>0</v>
      </c>
      <c r="Q155" s="79">
        <v>0</v>
      </c>
      <c r="R155" s="77" t="str">
        <f>IF(L155="Ja",0,IFERROR(IF($O155="","",$O155*('1. Kostenerfassung'!$E$10-'1. Kostenerfassung'!$E$11)),""))</f>
        <v/>
      </c>
      <c r="S155" s="79">
        <v>0</v>
      </c>
      <c r="T155" s="77" t="str">
        <f>IF(L155="Ja",0,IFERROR(IF($O155="","",$O155*('1. Kostenerfassung'!$E$17-'1. Kostenerfassung'!$E$18)),""))</f>
        <v/>
      </c>
      <c r="U155" s="79">
        <v>0</v>
      </c>
      <c r="V155" s="77" t="str">
        <f>IF(L155="Ja",0,IFERROR(IF($O155="","",$O155*('1. Kostenerfassung'!$E$24-'1. Kostenerfassung'!$E$25)),""))</f>
        <v/>
      </c>
      <c r="W155" s="79">
        <v>0</v>
      </c>
      <c r="X155" s="79">
        <v>0</v>
      </c>
      <c r="Y155" s="77" t="str">
        <f>IF(L155="Ja",0,IFERROR(IF($O155="","",$O155*('1. Kostenerfassung'!$E$32-'1. Kostenerfassung'!$E$34)),""))</f>
        <v/>
      </c>
      <c r="Z155" s="77" t="str">
        <f t="shared" si="8"/>
        <v/>
      </c>
      <c r="AB155" s="64" t="str">
        <f t="shared" si="7"/>
        <v/>
      </c>
    </row>
    <row r="156" spans="2:28" x14ac:dyDescent="0.3">
      <c r="B156" t="str">
        <f>IF(DB!B150="","",DB!B150)</f>
        <v/>
      </c>
      <c r="C156" s="169" t="str">
        <f>IF(DB!C150="","",DB!C150)</f>
        <v/>
      </c>
      <c r="D156" s="169"/>
      <c r="E156" t="str">
        <f>IF(DB!D150="","",DB!D150)</f>
        <v/>
      </c>
      <c r="F156" t="str">
        <f>IF(DB!E150="","",DB!E150)</f>
        <v/>
      </c>
      <c r="G156" t="str">
        <f>IF(DB!F150="","",DB!F150)</f>
        <v/>
      </c>
      <c r="H156" t="str">
        <f>IF(DB!G150="","",DB!G150)</f>
        <v/>
      </c>
      <c r="I156" t="str">
        <f>IF(DB!H150="","",DB!H150)</f>
        <v/>
      </c>
      <c r="K156" t="str">
        <f>IF(DB!W150="","",DB!W150)</f>
        <v/>
      </c>
      <c r="L156" t="str">
        <f>IF(DB!J150="Nein","Ja",IF(DB!J150="","","Nein"))</f>
        <v/>
      </c>
      <c r="M156" s="74" t="str">
        <f t="shared" si="6"/>
        <v/>
      </c>
      <c r="N156" s="75" t="str">
        <f>IF(M156="","",M156/'1. Kostenerfassung'!$E$37)</f>
        <v/>
      </c>
      <c r="O156" s="70" t="str">
        <f>IF(AND(H156="Ja",I156="Ja",L156="Nein",K156="Ja"),IFERROR(DB!V150/SUMIFS(DB!$V$8:$V$307,DB!$W$8:$W$307,"Ja",DB!$H$8:$H$307,"Ja",DB!$G$8:$G$307,"Ja",DB!$W$8:$W$307,"Ja"),""),"")</f>
        <v/>
      </c>
      <c r="P156" s="79">
        <v>0</v>
      </c>
      <c r="Q156" s="79">
        <v>0</v>
      </c>
      <c r="R156" s="77" t="str">
        <f>IF(L156="Ja",0,IFERROR(IF($O156="","",$O156*('1. Kostenerfassung'!$E$10-'1. Kostenerfassung'!$E$11)),""))</f>
        <v/>
      </c>
      <c r="S156" s="79">
        <v>0</v>
      </c>
      <c r="T156" s="77" t="str">
        <f>IF(L156="Ja",0,IFERROR(IF($O156="","",$O156*('1. Kostenerfassung'!$E$17-'1. Kostenerfassung'!$E$18)),""))</f>
        <v/>
      </c>
      <c r="U156" s="79">
        <v>0</v>
      </c>
      <c r="V156" s="77" t="str">
        <f>IF(L156="Ja",0,IFERROR(IF($O156="","",$O156*('1. Kostenerfassung'!$E$24-'1. Kostenerfassung'!$E$25)),""))</f>
        <v/>
      </c>
      <c r="W156" s="79">
        <v>0</v>
      </c>
      <c r="X156" s="79">
        <v>0</v>
      </c>
      <c r="Y156" s="77" t="str">
        <f>IF(L156="Ja",0,IFERROR(IF($O156="","",$O156*('1. Kostenerfassung'!$E$32-'1. Kostenerfassung'!$E$34)),""))</f>
        <v/>
      </c>
      <c r="Z156" s="77" t="str">
        <f t="shared" si="8"/>
        <v/>
      </c>
      <c r="AB156" s="64" t="str">
        <f t="shared" si="7"/>
        <v/>
      </c>
    </row>
    <row r="157" spans="2:28" x14ac:dyDescent="0.3">
      <c r="B157" t="str">
        <f>IF(DB!B151="","",DB!B151)</f>
        <v/>
      </c>
      <c r="C157" s="169" t="str">
        <f>IF(DB!C151="","",DB!C151)</f>
        <v/>
      </c>
      <c r="D157" s="169"/>
      <c r="E157" t="str">
        <f>IF(DB!D151="","",DB!D151)</f>
        <v/>
      </c>
      <c r="F157" t="str">
        <f>IF(DB!E151="","",DB!E151)</f>
        <v/>
      </c>
      <c r="G157" t="str">
        <f>IF(DB!F151="","",DB!F151)</f>
        <v/>
      </c>
      <c r="H157" t="str">
        <f>IF(DB!G151="","",DB!G151)</f>
        <v/>
      </c>
      <c r="I157" t="str">
        <f>IF(DB!H151="","",DB!H151)</f>
        <v/>
      </c>
      <c r="K157" t="str">
        <f>IF(DB!W151="","",DB!W151)</f>
        <v/>
      </c>
      <c r="L157" t="str">
        <f>IF(DB!J151="Nein","Ja",IF(DB!J151="","","Nein"))</f>
        <v/>
      </c>
      <c r="M157" s="74" t="str">
        <f t="shared" si="6"/>
        <v/>
      </c>
      <c r="N157" s="75" t="str">
        <f>IF(M157="","",M157/'1. Kostenerfassung'!$E$37)</f>
        <v/>
      </c>
      <c r="O157" s="70" t="str">
        <f>IF(AND(H157="Ja",I157="Ja",L157="Nein",K157="Ja"),IFERROR(DB!V151/SUMIFS(DB!$V$8:$V$307,DB!$W$8:$W$307,"Ja",DB!$H$8:$H$307,"Ja",DB!$G$8:$G$307,"Ja",DB!$W$8:$W$307,"Ja"),""),"")</f>
        <v/>
      </c>
      <c r="P157" s="79">
        <v>0</v>
      </c>
      <c r="Q157" s="79">
        <v>0</v>
      </c>
      <c r="R157" s="77" t="str">
        <f>IF(L157="Ja",0,IFERROR(IF($O157="","",$O157*('1. Kostenerfassung'!$E$10-'1. Kostenerfassung'!$E$11)),""))</f>
        <v/>
      </c>
      <c r="S157" s="79">
        <v>0</v>
      </c>
      <c r="T157" s="77" t="str">
        <f>IF(L157="Ja",0,IFERROR(IF($O157="","",$O157*('1. Kostenerfassung'!$E$17-'1. Kostenerfassung'!$E$18)),""))</f>
        <v/>
      </c>
      <c r="U157" s="79">
        <v>0</v>
      </c>
      <c r="V157" s="77" t="str">
        <f>IF(L157="Ja",0,IFERROR(IF($O157="","",$O157*('1. Kostenerfassung'!$E$24-'1. Kostenerfassung'!$E$25)),""))</f>
        <v/>
      </c>
      <c r="W157" s="79">
        <v>0</v>
      </c>
      <c r="X157" s="79">
        <v>0</v>
      </c>
      <c r="Y157" s="77" t="str">
        <f>IF(L157="Ja",0,IFERROR(IF($O157="","",$O157*('1. Kostenerfassung'!$E$32-'1. Kostenerfassung'!$E$34)),""))</f>
        <v/>
      </c>
      <c r="Z157" s="77" t="str">
        <f t="shared" si="8"/>
        <v/>
      </c>
      <c r="AB157" s="64" t="str">
        <f t="shared" si="7"/>
        <v/>
      </c>
    </row>
    <row r="158" spans="2:28" x14ac:dyDescent="0.3">
      <c r="B158" t="str">
        <f>IF(DB!B152="","",DB!B152)</f>
        <v/>
      </c>
      <c r="C158" s="169" t="str">
        <f>IF(DB!C152="","",DB!C152)</f>
        <v/>
      </c>
      <c r="D158" s="169"/>
      <c r="E158" t="str">
        <f>IF(DB!D152="","",DB!D152)</f>
        <v/>
      </c>
      <c r="F158" t="str">
        <f>IF(DB!E152="","",DB!E152)</f>
        <v/>
      </c>
      <c r="G158" t="str">
        <f>IF(DB!F152="","",DB!F152)</f>
        <v/>
      </c>
      <c r="H158" t="str">
        <f>IF(DB!G152="","",DB!G152)</f>
        <v/>
      </c>
      <c r="I158" t="str">
        <f>IF(DB!H152="","",DB!H152)</f>
        <v/>
      </c>
      <c r="K158" t="str">
        <f>IF(DB!W152="","",DB!W152)</f>
        <v/>
      </c>
      <c r="L158" t="str">
        <f>IF(DB!J152="Nein","Ja",IF(DB!J152="","","Nein"))</f>
        <v/>
      </c>
      <c r="M158" s="74" t="str">
        <f t="shared" si="6"/>
        <v/>
      </c>
      <c r="N158" s="75" t="str">
        <f>IF(M158="","",M158/'1. Kostenerfassung'!$E$37)</f>
        <v/>
      </c>
      <c r="O158" s="70" t="str">
        <f>IF(AND(H158="Ja",I158="Ja",L158="Nein",K158="Ja"),IFERROR(DB!V152/SUMIFS(DB!$V$8:$V$307,DB!$W$8:$W$307,"Ja",DB!$H$8:$H$307,"Ja",DB!$G$8:$G$307,"Ja",DB!$W$8:$W$307,"Ja"),""),"")</f>
        <v/>
      </c>
      <c r="P158" s="79">
        <v>0</v>
      </c>
      <c r="Q158" s="79">
        <v>0</v>
      </c>
      <c r="R158" s="77" t="str">
        <f>IF(L158="Ja",0,IFERROR(IF($O158="","",$O158*('1. Kostenerfassung'!$E$10-'1. Kostenerfassung'!$E$11)),""))</f>
        <v/>
      </c>
      <c r="S158" s="79">
        <v>0</v>
      </c>
      <c r="T158" s="77" t="str">
        <f>IF(L158="Ja",0,IFERROR(IF($O158="","",$O158*('1. Kostenerfassung'!$E$17-'1. Kostenerfassung'!$E$18)),""))</f>
        <v/>
      </c>
      <c r="U158" s="79">
        <v>0</v>
      </c>
      <c r="V158" s="77" t="str">
        <f>IF(L158="Ja",0,IFERROR(IF($O158="","",$O158*('1. Kostenerfassung'!$E$24-'1. Kostenerfassung'!$E$25)),""))</f>
        <v/>
      </c>
      <c r="W158" s="79">
        <v>0</v>
      </c>
      <c r="X158" s="79">
        <v>0</v>
      </c>
      <c r="Y158" s="77" t="str">
        <f>IF(L158="Ja",0,IFERROR(IF($O158="","",$O158*('1. Kostenerfassung'!$E$32-'1. Kostenerfassung'!$E$34)),""))</f>
        <v/>
      </c>
      <c r="Z158" s="77" t="str">
        <f t="shared" si="8"/>
        <v/>
      </c>
      <c r="AB158" s="64" t="str">
        <f t="shared" si="7"/>
        <v/>
      </c>
    </row>
    <row r="159" spans="2:28" x14ac:dyDescent="0.3">
      <c r="B159" t="str">
        <f>IF(DB!B153="","",DB!B153)</f>
        <v/>
      </c>
      <c r="C159" s="169" t="str">
        <f>IF(DB!C153="","",DB!C153)</f>
        <v/>
      </c>
      <c r="D159" s="169"/>
      <c r="E159" t="str">
        <f>IF(DB!D153="","",DB!D153)</f>
        <v/>
      </c>
      <c r="F159" t="str">
        <f>IF(DB!E153="","",DB!E153)</f>
        <v/>
      </c>
      <c r="G159" t="str">
        <f>IF(DB!F153="","",DB!F153)</f>
        <v/>
      </c>
      <c r="H159" t="str">
        <f>IF(DB!G153="","",DB!G153)</f>
        <v/>
      </c>
      <c r="I159" t="str">
        <f>IF(DB!H153="","",DB!H153)</f>
        <v/>
      </c>
      <c r="K159" t="str">
        <f>IF(DB!W153="","",DB!W153)</f>
        <v/>
      </c>
      <c r="L159" t="str">
        <f>IF(DB!J153="Nein","Ja",IF(DB!J153="","","Nein"))</f>
        <v/>
      </c>
      <c r="M159" s="74" t="str">
        <f t="shared" si="6"/>
        <v/>
      </c>
      <c r="N159" s="75" t="str">
        <f>IF(M159="","",M159/'1. Kostenerfassung'!$E$37)</f>
        <v/>
      </c>
      <c r="O159" s="70" t="str">
        <f>IF(AND(H159="Ja",I159="Ja",L159="Nein",K159="Ja"),IFERROR(DB!V153/SUMIFS(DB!$V$8:$V$307,DB!$W$8:$W$307,"Ja",DB!$H$8:$H$307,"Ja",DB!$G$8:$G$307,"Ja",DB!$W$8:$W$307,"Ja"),""),"")</f>
        <v/>
      </c>
      <c r="P159" s="79">
        <v>0</v>
      </c>
      <c r="Q159" s="79">
        <v>0</v>
      </c>
      <c r="R159" s="77" t="str">
        <f>IF(L159="Ja",0,IFERROR(IF($O159="","",$O159*('1. Kostenerfassung'!$E$10-'1. Kostenerfassung'!$E$11)),""))</f>
        <v/>
      </c>
      <c r="S159" s="79">
        <v>0</v>
      </c>
      <c r="T159" s="77" t="str">
        <f>IF(L159="Ja",0,IFERROR(IF($O159="","",$O159*('1. Kostenerfassung'!$E$17-'1. Kostenerfassung'!$E$18)),""))</f>
        <v/>
      </c>
      <c r="U159" s="79">
        <v>0</v>
      </c>
      <c r="V159" s="77" t="str">
        <f>IF(L159="Ja",0,IFERROR(IF($O159="","",$O159*('1. Kostenerfassung'!$E$24-'1. Kostenerfassung'!$E$25)),""))</f>
        <v/>
      </c>
      <c r="W159" s="79">
        <v>0</v>
      </c>
      <c r="X159" s="79">
        <v>0</v>
      </c>
      <c r="Y159" s="77" t="str">
        <f>IF(L159="Ja",0,IFERROR(IF($O159="","",$O159*('1. Kostenerfassung'!$E$32-'1. Kostenerfassung'!$E$34)),""))</f>
        <v/>
      </c>
      <c r="Z159" s="77" t="str">
        <f t="shared" si="8"/>
        <v/>
      </c>
      <c r="AB159" s="64" t="str">
        <f t="shared" si="7"/>
        <v/>
      </c>
    </row>
    <row r="160" spans="2:28" x14ac:dyDescent="0.3">
      <c r="B160" t="str">
        <f>IF(DB!B154="","",DB!B154)</f>
        <v/>
      </c>
      <c r="C160" s="169" t="str">
        <f>IF(DB!C154="","",DB!C154)</f>
        <v/>
      </c>
      <c r="D160" s="169"/>
      <c r="E160" t="str">
        <f>IF(DB!D154="","",DB!D154)</f>
        <v/>
      </c>
      <c r="F160" t="str">
        <f>IF(DB!E154="","",DB!E154)</f>
        <v/>
      </c>
      <c r="G160" t="str">
        <f>IF(DB!F154="","",DB!F154)</f>
        <v/>
      </c>
      <c r="H160" t="str">
        <f>IF(DB!G154="","",DB!G154)</f>
        <v/>
      </c>
      <c r="I160" t="str">
        <f>IF(DB!H154="","",DB!H154)</f>
        <v/>
      </c>
      <c r="K160" t="str">
        <f>IF(DB!W154="","",DB!W154)</f>
        <v/>
      </c>
      <c r="L160" t="str">
        <f>IF(DB!J154="Nein","Ja",IF(DB!J154="","","Nein"))</f>
        <v/>
      </c>
      <c r="M160" s="74" t="str">
        <f t="shared" si="6"/>
        <v/>
      </c>
      <c r="N160" s="75" t="str">
        <f>IF(M160="","",M160/'1. Kostenerfassung'!$E$37)</f>
        <v/>
      </c>
      <c r="O160" s="70" t="str">
        <f>IF(AND(H160="Ja",I160="Ja",L160="Nein",K160="Ja"),IFERROR(DB!V154/SUMIFS(DB!$V$8:$V$307,DB!$W$8:$W$307,"Ja",DB!$H$8:$H$307,"Ja",DB!$G$8:$G$307,"Ja",DB!$W$8:$W$307,"Ja"),""),"")</f>
        <v/>
      </c>
      <c r="P160" s="79">
        <v>0</v>
      </c>
      <c r="Q160" s="79">
        <v>0</v>
      </c>
      <c r="R160" s="77" t="str">
        <f>IF(L160="Ja",0,IFERROR(IF($O160="","",$O160*('1. Kostenerfassung'!$E$10-'1. Kostenerfassung'!$E$11)),""))</f>
        <v/>
      </c>
      <c r="S160" s="79">
        <v>0</v>
      </c>
      <c r="T160" s="77" t="str">
        <f>IF(L160="Ja",0,IFERROR(IF($O160="","",$O160*('1. Kostenerfassung'!$E$17-'1. Kostenerfassung'!$E$18)),""))</f>
        <v/>
      </c>
      <c r="U160" s="79">
        <v>0</v>
      </c>
      <c r="V160" s="77" t="str">
        <f>IF(L160="Ja",0,IFERROR(IF($O160="","",$O160*('1. Kostenerfassung'!$E$24-'1. Kostenerfassung'!$E$25)),""))</f>
        <v/>
      </c>
      <c r="W160" s="79">
        <v>0</v>
      </c>
      <c r="X160" s="79">
        <v>0</v>
      </c>
      <c r="Y160" s="77" t="str">
        <f>IF(L160="Ja",0,IFERROR(IF($O160="","",$O160*('1. Kostenerfassung'!$E$32-'1. Kostenerfassung'!$E$34)),""))</f>
        <v/>
      </c>
      <c r="Z160" s="77" t="str">
        <f t="shared" si="8"/>
        <v/>
      </c>
      <c r="AB160" s="64" t="str">
        <f t="shared" si="7"/>
        <v/>
      </c>
    </row>
    <row r="161" spans="2:28" x14ac:dyDescent="0.3">
      <c r="B161" t="str">
        <f>IF(DB!B155="","",DB!B155)</f>
        <v/>
      </c>
      <c r="C161" s="169" t="str">
        <f>IF(DB!C155="","",DB!C155)</f>
        <v/>
      </c>
      <c r="D161" s="169"/>
      <c r="E161" t="str">
        <f>IF(DB!D155="","",DB!D155)</f>
        <v/>
      </c>
      <c r="F161" t="str">
        <f>IF(DB!E155="","",DB!E155)</f>
        <v/>
      </c>
      <c r="G161" t="str">
        <f>IF(DB!F155="","",DB!F155)</f>
        <v/>
      </c>
      <c r="H161" t="str">
        <f>IF(DB!G155="","",DB!G155)</f>
        <v/>
      </c>
      <c r="I161" t="str">
        <f>IF(DB!H155="","",DB!H155)</f>
        <v/>
      </c>
      <c r="K161" t="str">
        <f>IF(DB!W155="","",DB!W155)</f>
        <v/>
      </c>
      <c r="L161" t="str">
        <f>IF(DB!J155="Nein","Ja",IF(DB!J155="","","Nein"))</f>
        <v/>
      </c>
      <c r="M161" s="74" t="str">
        <f t="shared" si="6"/>
        <v/>
      </c>
      <c r="N161" s="75" t="str">
        <f>IF(M161="","",M161/'1. Kostenerfassung'!$E$37)</f>
        <v/>
      </c>
      <c r="O161" s="70" t="str">
        <f>IF(AND(H161="Ja",I161="Ja",L161="Nein",K161="Ja"),IFERROR(DB!V155/SUMIFS(DB!$V$8:$V$307,DB!$W$8:$W$307,"Ja",DB!$H$8:$H$307,"Ja",DB!$G$8:$G$307,"Ja",DB!$W$8:$W$307,"Ja"),""),"")</f>
        <v/>
      </c>
      <c r="P161" s="79">
        <v>0</v>
      </c>
      <c r="Q161" s="79">
        <v>0</v>
      </c>
      <c r="R161" s="77" t="str">
        <f>IF(L161="Ja",0,IFERROR(IF($O161="","",$O161*('1. Kostenerfassung'!$E$10-'1. Kostenerfassung'!$E$11)),""))</f>
        <v/>
      </c>
      <c r="S161" s="79">
        <v>0</v>
      </c>
      <c r="T161" s="77" t="str">
        <f>IF(L161="Ja",0,IFERROR(IF($O161="","",$O161*('1. Kostenerfassung'!$E$17-'1. Kostenerfassung'!$E$18)),""))</f>
        <v/>
      </c>
      <c r="U161" s="79">
        <v>0</v>
      </c>
      <c r="V161" s="77" t="str">
        <f>IF(L161="Ja",0,IFERROR(IF($O161="","",$O161*('1. Kostenerfassung'!$E$24-'1. Kostenerfassung'!$E$25)),""))</f>
        <v/>
      </c>
      <c r="W161" s="79">
        <v>0</v>
      </c>
      <c r="X161" s="79">
        <v>0</v>
      </c>
      <c r="Y161" s="77" t="str">
        <f>IF(L161="Ja",0,IFERROR(IF($O161="","",$O161*('1. Kostenerfassung'!$E$32-'1. Kostenerfassung'!$E$34)),""))</f>
        <v/>
      </c>
      <c r="Z161" s="77" t="str">
        <f t="shared" si="8"/>
        <v/>
      </c>
      <c r="AB161" s="64" t="str">
        <f t="shared" si="7"/>
        <v/>
      </c>
    </row>
    <row r="162" spans="2:28" x14ac:dyDescent="0.3">
      <c r="B162" t="str">
        <f>IF(DB!B156="","",DB!B156)</f>
        <v/>
      </c>
      <c r="C162" s="169" t="str">
        <f>IF(DB!C156="","",DB!C156)</f>
        <v/>
      </c>
      <c r="D162" s="169"/>
      <c r="E162" t="str">
        <f>IF(DB!D156="","",DB!D156)</f>
        <v/>
      </c>
      <c r="F162" t="str">
        <f>IF(DB!E156="","",DB!E156)</f>
        <v/>
      </c>
      <c r="G162" t="str">
        <f>IF(DB!F156="","",DB!F156)</f>
        <v/>
      </c>
      <c r="H162" t="str">
        <f>IF(DB!G156="","",DB!G156)</f>
        <v/>
      </c>
      <c r="I162" t="str">
        <f>IF(DB!H156="","",DB!H156)</f>
        <v/>
      </c>
      <c r="K162" t="str">
        <f>IF(DB!W156="","",DB!W156)</f>
        <v/>
      </c>
      <c r="L162" t="str">
        <f>IF(DB!J156="Nein","Ja",IF(DB!J156="","","Nein"))</f>
        <v/>
      </c>
      <c r="M162" s="74" t="str">
        <f t="shared" si="6"/>
        <v/>
      </c>
      <c r="N162" s="75" t="str">
        <f>IF(M162="","",M162/'1. Kostenerfassung'!$E$37)</f>
        <v/>
      </c>
      <c r="O162" s="70" t="str">
        <f>IF(AND(H162="Ja",I162="Ja",L162="Nein",K162="Ja"),IFERROR(DB!V156/SUMIFS(DB!$V$8:$V$307,DB!$W$8:$W$307,"Ja",DB!$H$8:$H$307,"Ja",DB!$G$8:$G$307,"Ja",DB!$W$8:$W$307,"Ja"),""),"")</f>
        <v/>
      </c>
      <c r="P162" s="79">
        <v>0</v>
      </c>
      <c r="Q162" s="79">
        <v>0</v>
      </c>
      <c r="R162" s="77" t="str">
        <f>IF(L162="Ja",0,IFERROR(IF($O162="","",$O162*('1. Kostenerfassung'!$E$10-'1. Kostenerfassung'!$E$11)),""))</f>
        <v/>
      </c>
      <c r="S162" s="79">
        <v>0</v>
      </c>
      <c r="T162" s="77" t="str">
        <f>IF(L162="Ja",0,IFERROR(IF($O162="","",$O162*('1. Kostenerfassung'!$E$17-'1. Kostenerfassung'!$E$18)),""))</f>
        <v/>
      </c>
      <c r="U162" s="79">
        <v>0</v>
      </c>
      <c r="V162" s="77" t="str">
        <f>IF(L162="Ja",0,IFERROR(IF($O162="","",$O162*('1. Kostenerfassung'!$E$24-'1. Kostenerfassung'!$E$25)),""))</f>
        <v/>
      </c>
      <c r="W162" s="79">
        <v>0</v>
      </c>
      <c r="X162" s="79">
        <v>0</v>
      </c>
      <c r="Y162" s="77" t="str">
        <f>IF(L162="Ja",0,IFERROR(IF($O162="","",$O162*('1. Kostenerfassung'!$E$32-'1. Kostenerfassung'!$E$34)),""))</f>
        <v/>
      </c>
      <c r="Z162" s="77" t="str">
        <f t="shared" si="8"/>
        <v/>
      </c>
      <c r="AB162" s="64" t="str">
        <f t="shared" si="7"/>
        <v/>
      </c>
    </row>
    <row r="163" spans="2:28" x14ac:dyDescent="0.3">
      <c r="B163" t="str">
        <f>IF(DB!B157="","",DB!B157)</f>
        <v/>
      </c>
      <c r="C163" s="169" t="str">
        <f>IF(DB!C157="","",DB!C157)</f>
        <v/>
      </c>
      <c r="D163" s="169"/>
      <c r="E163" t="str">
        <f>IF(DB!D157="","",DB!D157)</f>
        <v/>
      </c>
      <c r="F163" t="str">
        <f>IF(DB!E157="","",DB!E157)</f>
        <v/>
      </c>
      <c r="G163" t="str">
        <f>IF(DB!F157="","",DB!F157)</f>
        <v/>
      </c>
      <c r="H163" t="str">
        <f>IF(DB!G157="","",DB!G157)</f>
        <v/>
      </c>
      <c r="I163" t="str">
        <f>IF(DB!H157="","",DB!H157)</f>
        <v/>
      </c>
      <c r="K163" t="str">
        <f>IF(DB!W157="","",DB!W157)</f>
        <v/>
      </c>
      <c r="L163" t="str">
        <f>IF(DB!J157="Nein","Ja",IF(DB!J157="","","Nein"))</f>
        <v/>
      </c>
      <c r="M163" s="74" t="str">
        <f t="shared" si="6"/>
        <v/>
      </c>
      <c r="N163" s="75" t="str">
        <f>IF(M163="","",M163/'1. Kostenerfassung'!$E$37)</f>
        <v/>
      </c>
      <c r="O163" s="70" t="str">
        <f>IF(AND(H163="Ja",I163="Ja",L163="Nein",K163="Ja"),IFERROR(DB!V157/SUMIFS(DB!$V$8:$V$307,DB!$W$8:$W$307,"Ja",DB!$H$8:$H$307,"Ja",DB!$G$8:$G$307,"Ja",DB!$W$8:$W$307,"Ja"),""),"")</f>
        <v/>
      </c>
      <c r="P163" s="79">
        <v>0</v>
      </c>
      <c r="Q163" s="79">
        <v>0</v>
      </c>
      <c r="R163" s="77" t="str">
        <f>IF(L163="Ja",0,IFERROR(IF($O163="","",$O163*('1. Kostenerfassung'!$E$10-'1. Kostenerfassung'!$E$11)),""))</f>
        <v/>
      </c>
      <c r="S163" s="79">
        <v>0</v>
      </c>
      <c r="T163" s="77" t="str">
        <f>IF(L163="Ja",0,IFERROR(IF($O163="","",$O163*('1. Kostenerfassung'!$E$17-'1. Kostenerfassung'!$E$18)),""))</f>
        <v/>
      </c>
      <c r="U163" s="79">
        <v>0</v>
      </c>
      <c r="V163" s="77" t="str">
        <f>IF(L163="Ja",0,IFERROR(IF($O163="","",$O163*('1. Kostenerfassung'!$E$24-'1. Kostenerfassung'!$E$25)),""))</f>
        <v/>
      </c>
      <c r="W163" s="79">
        <v>0</v>
      </c>
      <c r="X163" s="79">
        <v>0</v>
      </c>
      <c r="Y163" s="77" t="str">
        <f>IF(L163="Ja",0,IFERROR(IF($O163="","",$O163*('1. Kostenerfassung'!$E$32-'1. Kostenerfassung'!$E$34)),""))</f>
        <v/>
      </c>
      <c r="Z163" s="77" t="str">
        <f t="shared" si="8"/>
        <v/>
      </c>
      <c r="AB163" s="64" t="str">
        <f t="shared" si="7"/>
        <v/>
      </c>
    </row>
    <row r="164" spans="2:28" x14ac:dyDescent="0.3">
      <c r="B164" t="str">
        <f>IF(DB!B158="","",DB!B158)</f>
        <v/>
      </c>
      <c r="C164" s="169" t="str">
        <f>IF(DB!C158="","",DB!C158)</f>
        <v/>
      </c>
      <c r="D164" s="169"/>
      <c r="E164" t="str">
        <f>IF(DB!D158="","",DB!D158)</f>
        <v/>
      </c>
      <c r="F164" t="str">
        <f>IF(DB!E158="","",DB!E158)</f>
        <v/>
      </c>
      <c r="G164" t="str">
        <f>IF(DB!F158="","",DB!F158)</f>
        <v/>
      </c>
      <c r="H164" t="str">
        <f>IF(DB!G158="","",DB!G158)</f>
        <v/>
      </c>
      <c r="I164" t="str">
        <f>IF(DB!H158="","",DB!H158)</f>
        <v/>
      </c>
      <c r="K164" t="str">
        <f>IF(DB!W158="","",DB!W158)</f>
        <v/>
      </c>
      <c r="L164" t="str">
        <f>IF(DB!J158="Nein","Ja",IF(DB!J158="","","Nein"))</f>
        <v/>
      </c>
      <c r="M164" s="74" t="str">
        <f t="shared" si="6"/>
        <v/>
      </c>
      <c r="N164" s="75" t="str">
        <f>IF(M164="","",M164/'1. Kostenerfassung'!$E$37)</f>
        <v/>
      </c>
      <c r="O164" s="70" t="str">
        <f>IF(AND(H164="Ja",I164="Ja",L164="Nein",K164="Ja"),IFERROR(DB!V158/SUMIFS(DB!$V$8:$V$307,DB!$W$8:$W$307,"Ja",DB!$H$8:$H$307,"Ja",DB!$G$8:$G$307,"Ja",DB!$W$8:$W$307,"Ja"),""),"")</f>
        <v/>
      </c>
      <c r="P164" s="79">
        <v>0</v>
      </c>
      <c r="Q164" s="79">
        <v>0</v>
      </c>
      <c r="R164" s="77" t="str">
        <f>IF(L164="Ja",0,IFERROR(IF($O164="","",$O164*('1. Kostenerfassung'!$E$10-'1. Kostenerfassung'!$E$11)),""))</f>
        <v/>
      </c>
      <c r="S164" s="79">
        <v>0</v>
      </c>
      <c r="T164" s="77" t="str">
        <f>IF(L164="Ja",0,IFERROR(IF($O164="","",$O164*('1. Kostenerfassung'!$E$17-'1. Kostenerfassung'!$E$18)),""))</f>
        <v/>
      </c>
      <c r="U164" s="79">
        <v>0</v>
      </c>
      <c r="V164" s="77" t="str">
        <f>IF(L164="Ja",0,IFERROR(IF($O164="","",$O164*('1. Kostenerfassung'!$E$24-'1. Kostenerfassung'!$E$25)),""))</f>
        <v/>
      </c>
      <c r="W164" s="79">
        <v>0</v>
      </c>
      <c r="X164" s="79">
        <v>0</v>
      </c>
      <c r="Y164" s="77" t="str">
        <f>IF(L164="Ja",0,IFERROR(IF($O164="","",$O164*('1. Kostenerfassung'!$E$32-'1. Kostenerfassung'!$E$34)),""))</f>
        <v/>
      </c>
      <c r="Z164" s="77" t="str">
        <f t="shared" si="8"/>
        <v/>
      </c>
      <c r="AB164" s="64" t="str">
        <f t="shared" si="7"/>
        <v/>
      </c>
    </row>
    <row r="165" spans="2:28" x14ac:dyDescent="0.3">
      <c r="B165" t="str">
        <f>IF(DB!B159="","",DB!B159)</f>
        <v/>
      </c>
      <c r="C165" s="169" t="str">
        <f>IF(DB!C159="","",DB!C159)</f>
        <v/>
      </c>
      <c r="D165" s="169"/>
      <c r="E165" t="str">
        <f>IF(DB!D159="","",DB!D159)</f>
        <v/>
      </c>
      <c r="F165" t="str">
        <f>IF(DB!E159="","",DB!E159)</f>
        <v/>
      </c>
      <c r="G165" t="str">
        <f>IF(DB!F159="","",DB!F159)</f>
        <v/>
      </c>
      <c r="H165" t="str">
        <f>IF(DB!G159="","",DB!G159)</f>
        <v/>
      </c>
      <c r="I165" t="str">
        <f>IF(DB!H159="","",DB!H159)</f>
        <v/>
      </c>
      <c r="K165" t="str">
        <f>IF(DB!W159="","",DB!W159)</f>
        <v/>
      </c>
      <c r="L165" t="str">
        <f>IF(DB!J159="Nein","Ja",IF(DB!J159="","","Nein"))</f>
        <v/>
      </c>
      <c r="M165" s="74" t="str">
        <f t="shared" si="6"/>
        <v/>
      </c>
      <c r="N165" s="75" t="str">
        <f>IF(M165="","",M165/'1. Kostenerfassung'!$E$37)</f>
        <v/>
      </c>
      <c r="O165" s="70" t="str">
        <f>IF(AND(H165="Ja",I165="Ja",L165="Nein",K165="Ja"),IFERROR(DB!V159/SUMIFS(DB!$V$8:$V$307,DB!$W$8:$W$307,"Ja",DB!$H$8:$H$307,"Ja",DB!$G$8:$G$307,"Ja",DB!$W$8:$W$307,"Ja"),""),"")</f>
        <v/>
      </c>
      <c r="P165" s="79">
        <v>0</v>
      </c>
      <c r="Q165" s="79">
        <v>0</v>
      </c>
      <c r="R165" s="77" t="str">
        <f>IF(L165="Ja",0,IFERROR(IF($O165="","",$O165*('1. Kostenerfassung'!$E$10-'1. Kostenerfassung'!$E$11)),""))</f>
        <v/>
      </c>
      <c r="S165" s="79">
        <v>0</v>
      </c>
      <c r="T165" s="77" t="str">
        <f>IF(L165="Ja",0,IFERROR(IF($O165="","",$O165*('1. Kostenerfassung'!$E$17-'1. Kostenerfassung'!$E$18)),""))</f>
        <v/>
      </c>
      <c r="U165" s="79">
        <v>0</v>
      </c>
      <c r="V165" s="77" t="str">
        <f>IF(L165="Ja",0,IFERROR(IF($O165="","",$O165*('1. Kostenerfassung'!$E$24-'1. Kostenerfassung'!$E$25)),""))</f>
        <v/>
      </c>
      <c r="W165" s="79">
        <v>0</v>
      </c>
      <c r="X165" s="79">
        <v>0</v>
      </c>
      <c r="Y165" s="77" t="str">
        <f>IF(L165="Ja",0,IFERROR(IF($O165="","",$O165*('1. Kostenerfassung'!$E$32-'1. Kostenerfassung'!$E$34)),""))</f>
        <v/>
      </c>
      <c r="Z165" s="77" t="str">
        <f t="shared" si="8"/>
        <v/>
      </c>
      <c r="AB165" s="64" t="str">
        <f t="shared" si="7"/>
        <v/>
      </c>
    </row>
    <row r="166" spans="2:28" x14ac:dyDescent="0.3">
      <c r="B166" t="str">
        <f>IF(DB!B160="","",DB!B160)</f>
        <v/>
      </c>
      <c r="C166" s="169" t="str">
        <f>IF(DB!C160="","",DB!C160)</f>
        <v/>
      </c>
      <c r="D166" s="169"/>
      <c r="E166" t="str">
        <f>IF(DB!D160="","",DB!D160)</f>
        <v/>
      </c>
      <c r="F166" t="str">
        <f>IF(DB!E160="","",DB!E160)</f>
        <v/>
      </c>
      <c r="G166" t="str">
        <f>IF(DB!F160="","",DB!F160)</f>
        <v/>
      </c>
      <c r="H166" t="str">
        <f>IF(DB!G160="","",DB!G160)</f>
        <v/>
      </c>
      <c r="I166" t="str">
        <f>IF(DB!H160="","",DB!H160)</f>
        <v/>
      </c>
      <c r="K166" t="str">
        <f>IF(DB!W160="","",DB!W160)</f>
        <v/>
      </c>
      <c r="L166" t="str">
        <f>IF(DB!J160="Nein","Ja",IF(DB!J160="","","Nein"))</f>
        <v/>
      </c>
      <c r="M166" s="74" t="str">
        <f t="shared" si="6"/>
        <v/>
      </c>
      <c r="N166" s="75" t="str">
        <f>IF(M166="","",M166/'1. Kostenerfassung'!$E$37)</f>
        <v/>
      </c>
      <c r="O166" s="70" t="str">
        <f>IF(AND(H166="Ja",I166="Ja",L166="Nein",K166="Ja"),IFERROR(DB!V160/SUMIFS(DB!$V$8:$V$307,DB!$W$8:$W$307,"Ja",DB!$H$8:$H$307,"Ja",DB!$G$8:$G$307,"Ja",DB!$W$8:$W$307,"Ja"),""),"")</f>
        <v/>
      </c>
      <c r="P166" s="79">
        <v>0</v>
      </c>
      <c r="Q166" s="79">
        <v>0</v>
      </c>
      <c r="R166" s="77" t="str">
        <f>IF(L166="Ja",0,IFERROR(IF($O166="","",$O166*('1. Kostenerfassung'!$E$10-'1. Kostenerfassung'!$E$11)),""))</f>
        <v/>
      </c>
      <c r="S166" s="79">
        <v>0</v>
      </c>
      <c r="T166" s="77" t="str">
        <f>IF(L166="Ja",0,IFERROR(IF($O166="","",$O166*('1. Kostenerfassung'!$E$17-'1. Kostenerfassung'!$E$18)),""))</f>
        <v/>
      </c>
      <c r="U166" s="79">
        <v>0</v>
      </c>
      <c r="V166" s="77" t="str">
        <f>IF(L166="Ja",0,IFERROR(IF($O166="","",$O166*('1. Kostenerfassung'!$E$24-'1. Kostenerfassung'!$E$25)),""))</f>
        <v/>
      </c>
      <c r="W166" s="79">
        <v>0</v>
      </c>
      <c r="X166" s="79">
        <v>0</v>
      </c>
      <c r="Y166" s="77" t="str">
        <f>IF(L166="Ja",0,IFERROR(IF($O166="","",$O166*('1. Kostenerfassung'!$E$32-'1. Kostenerfassung'!$E$34)),""))</f>
        <v/>
      </c>
      <c r="Z166" s="77" t="str">
        <f t="shared" si="8"/>
        <v/>
      </c>
      <c r="AB166" s="64" t="str">
        <f t="shared" si="7"/>
        <v/>
      </c>
    </row>
    <row r="167" spans="2:28" x14ac:dyDescent="0.3">
      <c r="B167" t="str">
        <f>IF(DB!B161="","",DB!B161)</f>
        <v/>
      </c>
      <c r="C167" s="169" t="str">
        <f>IF(DB!C161="","",DB!C161)</f>
        <v/>
      </c>
      <c r="D167" s="169"/>
      <c r="E167" t="str">
        <f>IF(DB!D161="","",DB!D161)</f>
        <v/>
      </c>
      <c r="F167" t="str">
        <f>IF(DB!E161="","",DB!E161)</f>
        <v/>
      </c>
      <c r="G167" t="str">
        <f>IF(DB!F161="","",DB!F161)</f>
        <v/>
      </c>
      <c r="H167" t="str">
        <f>IF(DB!G161="","",DB!G161)</f>
        <v/>
      </c>
      <c r="I167" t="str">
        <f>IF(DB!H161="","",DB!H161)</f>
        <v/>
      </c>
      <c r="K167" t="str">
        <f>IF(DB!W161="","",DB!W161)</f>
        <v/>
      </c>
      <c r="L167" t="str">
        <f>IF(DB!J161="Nein","Ja",IF(DB!J161="","","Nein"))</f>
        <v/>
      </c>
      <c r="M167" s="74" t="str">
        <f t="shared" si="6"/>
        <v/>
      </c>
      <c r="N167" s="75" t="str">
        <f>IF(M167="","",M167/'1. Kostenerfassung'!$E$37)</f>
        <v/>
      </c>
      <c r="O167" s="70" t="str">
        <f>IF(AND(H167="Ja",I167="Ja",L167="Nein",K167="Ja"),IFERROR(DB!V161/SUMIFS(DB!$V$8:$V$307,DB!$W$8:$W$307,"Ja",DB!$H$8:$H$307,"Ja",DB!$G$8:$G$307,"Ja",DB!$W$8:$W$307,"Ja"),""),"")</f>
        <v/>
      </c>
      <c r="P167" s="79">
        <v>0</v>
      </c>
      <c r="Q167" s="79">
        <v>0</v>
      </c>
      <c r="R167" s="77" t="str">
        <f>IF(L167="Ja",0,IFERROR(IF($O167="","",$O167*('1. Kostenerfassung'!$E$10-'1. Kostenerfassung'!$E$11)),""))</f>
        <v/>
      </c>
      <c r="S167" s="79">
        <v>0</v>
      </c>
      <c r="T167" s="77" t="str">
        <f>IF(L167="Ja",0,IFERROR(IF($O167="","",$O167*('1. Kostenerfassung'!$E$17-'1. Kostenerfassung'!$E$18)),""))</f>
        <v/>
      </c>
      <c r="U167" s="79">
        <v>0</v>
      </c>
      <c r="V167" s="77" t="str">
        <f>IF(L167="Ja",0,IFERROR(IF($O167="","",$O167*('1. Kostenerfassung'!$E$24-'1. Kostenerfassung'!$E$25)),""))</f>
        <v/>
      </c>
      <c r="W167" s="79">
        <v>0</v>
      </c>
      <c r="X167" s="79">
        <v>0</v>
      </c>
      <c r="Y167" s="77" t="str">
        <f>IF(L167="Ja",0,IFERROR(IF($O167="","",$O167*('1. Kostenerfassung'!$E$32-'1. Kostenerfassung'!$E$34)),""))</f>
        <v/>
      </c>
      <c r="Z167" s="77" t="str">
        <f t="shared" si="8"/>
        <v/>
      </c>
      <c r="AB167" s="64" t="str">
        <f t="shared" si="7"/>
        <v/>
      </c>
    </row>
    <row r="168" spans="2:28" x14ac:dyDescent="0.3">
      <c r="B168" t="str">
        <f>IF(DB!B162="","",DB!B162)</f>
        <v/>
      </c>
      <c r="C168" s="169" t="str">
        <f>IF(DB!C162="","",DB!C162)</f>
        <v/>
      </c>
      <c r="D168" s="169"/>
      <c r="E168" t="str">
        <f>IF(DB!D162="","",DB!D162)</f>
        <v/>
      </c>
      <c r="F168" t="str">
        <f>IF(DB!E162="","",DB!E162)</f>
        <v/>
      </c>
      <c r="G168" t="str">
        <f>IF(DB!F162="","",DB!F162)</f>
        <v/>
      </c>
      <c r="H168" t="str">
        <f>IF(DB!G162="","",DB!G162)</f>
        <v/>
      </c>
      <c r="I168" t="str">
        <f>IF(DB!H162="","",DB!H162)</f>
        <v/>
      </c>
      <c r="K168" t="str">
        <f>IF(DB!W162="","",DB!W162)</f>
        <v/>
      </c>
      <c r="L168" t="str">
        <f>IF(DB!J162="Nein","Ja",IF(DB!J162="","","Nein"))</f>
        <v/>
      </c>
      <c r="M168" s="74" t="str">
        <f t="shared" si="6"/>
        <v/>
      </c>
      <c r="N168" s="75" t="str">
        <f>IF(M168="","",M168/'1. Kostenerfassung'!$E$37)</f>
        <v/>
      </c>
      <c r="O168" s="70" t="str">
        <f>IF(AND(H168="Ja",I168="Ja",L168="Nein",K168="Ja"),IFERROR(DB!V162/SUMIFS(DB!$V$8:$V$307,DB!$W$8:$W$307,"Ja",DB!$H$8:$H$307,"Ja",DB!$G$8:$G$307,"Ja",DB!$W$8:$W$307,"Ja"),""),"")</f>
        <v/>
      </c>
      <c r="P168" s="79">
        <v>0</v>
      </c>
      <c r="Q168" s="79">
        <v>0</v>
      </c>
      <c r="R168" s="77" t="str">
        <f>IF(L168="Ja",0,IFERROR(IF($O168="","",$O168*('1. Kostenerfassung'!$E$10-'1. Kostenerfassung'!$E$11)),""))</f>
        <v/>
      </c>
      <c r="S168" s="79">
        <v>0</v>
      </c>
      <c r="T168" s="77" t="str">
        <f>IF(L168="Ja",0,IFERROR(IF($O168="","",$O168*('1. Kostenerfassung'!$E$17-'1. Kostenerfassung'!$E$18)),""))</f>
        <v/>
      </c>
      <c r="U168" s="79">
        <v>0</v>
      </c>
      <c r="V168" s="77" t="str">
        <f>IF(L168="Ja",0,IFERROR(IF($O168="","",$O168*('1. Kostenerfassung'!$E$24-'1. Kostenerfassung'!$E$25)),""))</f>
        <v/>
      </c>
      <c r="W168" s="79">
        <v>0</v>
      </c>
      <c r="X168" s="79">
        <v>0</v>
      </c>
      <c r="Y168" s="77" t="str">
        <f>IF(L168="Ja",0,IFERROR(IF($O168="","",$O168*('1. Kostenerfassung'!$E$32-'1. Kostenerfassung'!$E$34)),""))</f>
        <v/>
      </c>
      <c r="Z168" s="77" t="str">
        <f t="shared" si="8"/>
        <v/>
      </c>
      <c r="AB168" s="64" t="str">
        <f t="shared" si="7"/>
        <v/>
      </c>
    </row>
    <row r="169" spans="2:28" x14ac:dyDescent="0.3">
      <c r="B169" t="str">
        <f>IF(DB!B163="","",DB!B163)</f>
        <v/>
      </c>
      <c r="C169" s="169" t="str">
        <f>IF(DB!C163="","",DB!C163)</f>
        <v/>
      </c>
      <c r="D169" s="169"/>
      <c r="E169" t="str">
        <f>IF(DB!D163="","",DB!D163)</f>
        <v/>
      </c>
      <c r="F169" t="str">
        <f>IF(DB!E163="","",DB!E163)</f>
        <v/>
      </c>
      <c r="G169" t="str">
        <f>IF(DB!F163="","",DB!F163)</f>
        <v/>
      </c>
      <c r="H169" t="str">
        <f>IF(DB!G163="","",DB!G163)</f>
        <v/>
      </c>
      <c r="I169" t="str">
        <f>IF(DB!H163="","",DB!H163)</f>
        <v/>
      </c>
      <c r="K169" t="str">
        <f>IF(DB!W163="","",DB!W163)</f>
        <v/>
      </c>
      <c r="L169" t="str">
        <f>IF(DB!J163="Nein","Ja",IF(DB!J163="","","Nein"))</f>
        <v/>
      </c>
      <c r="M169" s="74" t="str">
        <f t="shared" si="6"/>
        <v/>
      </c>
      <c r="N169" s="75" t="str">
        <f>IF(M169="","",M169/'1. Kostenerfassung'!$E$37)</f>
        <v/>
      </c>
      <c r="O169" s="70" t="str">
        <f>IF(AND(H169="Ja",I169="Ja",L169="Nein",K169="Ja"),IFERROR(DB!V163/SUMIFS(DB!$V$8:$V$307,DB!$W$8:$W$307,"Ja",DB!$H$8:$H$307,"Ja",DB!$G$8:$G$307,"Ja",DB!$W$8:$W$307,"Ja"),""),"")</f>
        <v/>
      </c>
      <c r="P169" s="79">
        <v>0</v>
      </c>
      <c r="Q169" s="79">
        <v>0</v>
      </c>
      <c r="R169" s="77" t="str">
        <f>IF(L169="Ja",0,IFERROR(IF($O169="","",$O169*('1. Kostenerfassung'!$E$10-'1. Kostenerfassung'!$E$11)),""))</f>
        <v/>
      </c>
      <c r="S169" s="79">
        <v>0</v>
      </c>
      <c r="T169" s="77" t="str">
        <f>IF(L169="Ja",0,IFERROR(IF($O169="","",$O169*('1. Kostenerfassung'!$E$17-'1. Kostenerfassung'!$E$18)),""))</f>
        <v/>
      </c>
      <c r="U169" s="79">
        <v>0</v>
      </c>
      <c r="V169" s="77" t="str">
        <f>IF(L169="Ja",0,IFERROR(IF($O169="","",$O169*('1. Kostenerfassung'!$E$24-'1. Kostenerfassung'!$E$25)),""))</f>
        <v/>
      </c>
      <c r="W169" s="79">
        <v>0</v>
      </c>
      <c r="X169" s="79">
        <v>0</v>
      </c>
      <c r="Y169" s="77" t="str">
        <f>IF(L169="Ja",0,IFERROR(IF($O169="","",$O169*('1. Kostenerfassung'!$E$32-'1. Kostenerfassung'!$E$34)),""))</f>
        <v/>
      </c>
      <c r="Z169" s="77" t="str">
        <f t="shared" si="8"/>
        <v/>
      </c>
      <c r="AB169" s="64" t="str">
        <f t="shared" si="7"/>
        <v/>
      </c>
    </row>
    <row r="170" spans="2:28" x14ac:dyDescent="0.3">
      <c r="B170" t="str">
        <f>IF(DB!B164="","",DB!B164)</f>
        <v/>
      </c>
      <c r="C170" s="169" t="str">
        <f>IF(DB!C164="","",DB!C164)</f>
        <v/>
      </c>
      <c r="D170" s="169"/>
      <c r="E170" t="str">
        <f>IF(DB!D164="","",DB!D164)</f>
        <v/>
      </c>
      <c r="F170" t="str">
        <f>IF(DB!E164="","",DB!E164)</f>
        <v/>
      </c>
      <c r="G170" t="str">
        <f>IF(DB!F164="","",DB!F164)</f>
        <v/>
      </c>
      <c r="H170" t="str">
        <f>IF(DB!G164="","",DB!G164)</f>
        <v/>
      </c>
      <c r="I170" t="str">
        <f>IF(DB!H164="","",DB!H164)</f>
        <v/>
      </c>
      <c r="K170" t="str">
        <f>IF(DB!W164="","",DB!W164)</f>
        <v/>
      </c>
      <c r="L170" t="str">
        <f>IF(DB!J164="Nein","Ja",IF(DB!J164="","","Nein"))</f>
        <v/>
      </c>
      <c r="M170" s="74" t="str">
        <f t="shared" si="6"/>
        <v/>
      </c>
      <c r="N170" s="75" t="str">
        <f>IF(M170="","",M170/'1. Kostenerfassung'!$E$37)</f>
        <v/>
      </c>
      <c r="O170" s="70" t="str">
        <f>IF(AND(H170="Ja",I170="Ja",L170="Nein",K170="Ja"),IFERROR(DB!V164/SUMIFS(DB!$V$8:$V$307,DB!$W$8:$W$307,"Ja",DB!$H$8:$H$307,"Ja",DB!$G$8:$G$307,"Ja",DB!$W$8:$W$307,"Ja"),""),"")</f>
        <v/>
      </c>
      <c r="P170" s="79">
        <v>0</v>
      </c>
      <c r="Q170" s="79">
        <v>0</v>
      </c>
      <c r="R170" s="77" t="str">
        <f>IF(L170="Ja",0,IFERROR(IF($O170="","",$O170*('1. Kostenerfassung'!$E$10-'1. Kostenerfassung'!$E$11)),""))</f>
        <v/>
      </c>
      <c r="S170" s="79">
        <v>0</v>
      </c>
      <c r="T170" s="77" t="str">
        <f>IF(L170="Ja",0,IFERROR(IF($O170="","",$O170*('1. Kostenerfassung'!$E$17-'1. Kostenerfassung'!$E$18)),""))</f>
        <v/>
      </c>
      <c r="U170" s="79">
        <v>0</v>
      </c>
      <c r="V170" s="77" t="str">
        <f>IF(L170="Ja",0,IFERROR(IF($O170="","",$O170*('1. Kostenerfassung'!$E$24-'1. Kostenerfassung'!$E$25)),""))</f>
        <v/>
      </c>
      <c r="W170" s="79">
        <v>0</v>
      </c>
      <c r="X170" s="79">
        <v>0</v>
      </c>
      <c r="Y170" s="77" t="str">
        <f>IF(L170="Ja",0,IFERROR(IF($O170="","",$O170*('1. Kostenerfassung'!$E$32-'1. Kostenerfassung'!$E$34)),""))</f>
        <v/>
      </c>
      <c r="Z170" s="77" t="str">
        <f t="shared" si="8"/>
        <v/>
      </c>
      <c r="AB170" s="64" t="str">
        <f t="shared" si="7"/>
        <v/>
      </c>
    </row>
    <row r="171" spans="2:28" x14ac:dyDescent="0.3">
      <c r="B171" t="str">
        <f>IF(DB!B165="","",DB!B165)</f>
        <v/>
      </c>
      <c r="C171" s="169" t="str">
        <f>IF(DB!C165="","",DB!C165)</f>
        <v/>
      </c>
      <c r="D171" s="169"/>
      <c r="E171" t="str">
        <f>IF(DB!D165="","",DB!D165)</f>
        <v/>
      </c>
      <c r="F171" t="str">
        <f>IF(DB!E165="","",DB!E165)</f>
        <v/>
      </c>
      <c r="G171" t="str">
        <f>IF(DB!F165="","",DB!F165)</f>
        <v/>
      </c>
      <c r="H171" t="str">
        <f>IF(DB!G165="","",DB!G165)</f>
        <v/>
      </c>
      <c r="I171" t="str">
        <f>IF(DB!H165="","",DB!H165)</f>
        <v/>
      </c>
      <c r="K171" t="str">
        <f>IF(DB!W165="","",DB!W165)</f>
        <v/>
      </c>
      <c r="L171" t="str">
        <f>IF(DB!J165="Nein","Ja",IF(DB!J165="","","Nein"))</f>
        <v/>
      </c>
      <c r="M171" s="74" t="str">
        <f t="shared" si="6"/>
        <v/>
      </c>
      <c r="N171" s="75" t="str">
        <f>IF(M171="","",M171/'1. Kostenerfassung'!$E$37)</f>
        <v/>
      </c>
      <c r="O171" s="70" t="str">
        <f>IF(AND(H171="Ja",I171="Ja",L171="Nein",K171="Ja"),IFERROR(DB!V165/SUMIFS(DB!$V$8:$V$307,DB!$W$8:$W$307,"Ja",DB!$H$8:$H$307,"Ja",DB!$G$8:$G$307,"Ja",DB!$W$8:$W$307,"Ja"),""),"")</f>
        <v/>
      </c>
      <c r="P171" s="79">
        <v>0</v>
      </c>
      <c r="Q171" s="79">
        <v>0</v>
      </c>
      <c r="R171" s="77" t="str">
        <f>IF(L171="Ja",0,IFERROR(IF($O171="","",$O171*('1. Kostenerfassung'!$E$10-'1. Kostenerfassung'!$E$11)),""))</f>
        <v/>
      </c>
      <c r="S171" s="79">
        <v>0</v>
      </c>
      <c r="T171" s="77" t="str">
        <f>IF(L171="Ja",0,IFERROR(IF($O171="","",$O171*('1. Kostenerfassung'!$E$17-'1. Kostenerfassung'!$E$18)),""))</f>
        <v/>
      </c>
      <c r="U171" s="79">
        <v>0</v>
      </c>
      <c r="V171" s="77" t="str">
        <f>IF(L171="Ja",0,IFERROR(IF($O171="","",$O171*('1. Kostenerfassung'!$E$24-'1. Kostenerfassung'!$E$25)),""))</f>
        <v/>
      </c>
      <c r="W171" s="79">
        <v>0</v>
      </c>
      <c r="X171" s="79">
        <v>0</v>
      </c>
      <c r="Y171" s="77" t="str">
        <f>IF(L171="Ja",0,IFERROR(IF($O171="","",$O171*('1. Kostenerfassung'!$E$32-'1. Kostenerfassung'!$E$34)),""))</f>
        <v/>
      </c>
      <c r="Z171" s="77" t="str">
        <f t="shared" si="8"/>
        <v/>
      </c>
      <c r="AB171" s="64" t="str">
        <f t="shared" si="7"/>
        <v/>
      </c>
    </row>
    <row r="172" spans="2:28" x14ac:dyDescent="0.3">
      <c r="B172" t="str">
        <f>IF(DB!B166="","",DB!B166)</f>
        <v/>
      </c>
      <c r="C172" s="169" t="str">
        <f>IF(DB!C166="","",DB!C166)</f>
        <v/>
      </c>
      <c r="D172" s="169"/>
      <c r="E172" t="str">
        <f>IF(DB!D166="","",DB!D166)</f>
        <v/>
      </c>
      <c r="F172" t="str">
        <f>IF(DB!E166="","",DB!E166)</f>
        <v/>
      </c>
      <c r="G172" t="str">
        <f>IF(DB!F166="","",DB!F166)</f>
        <v/>
      </c>
      <c r="H172" t="str">
        <f>IF(DB!G166="","",DB!G166)</f>
        <v/>
      </c>
      <c r="I172" t="str">
        <f>IF(DB!H166="","",DB!H166)</f>
        <v/>
      </c>
      <c r="K172" t="str">
        <f>IF(DB!W166="","",DB!W166)</f>
        <v/>
      </c>
      <c r="L172" t="str">
        <f>IF(DB!J166="Nein","Ja",IF(DB!J166="","","Nein"))</f>
        <v/>
      </c>
      <c r="M172" s="74" t="str">
        <f t="shared" si="6"/>
        <v/>
      </c>
      <c r="N172" s="75" t="str">
        <f>IF(M172="","",M172/'1. Kostenerfassung'!$E$37)</f>
        <v/>
      </c>
      <c r="O172" s="70" t="str">
        <f>IF(AND(H172="Ja",I172="Ja",L172="Nein",K172="Ja"),IFERROR(DB!V166/SUMIFS(DB!$V$8:$V$307,DB!$W$8:$W$307,"Ja",DB!$H$8:$H$307,"Ja",DB!$G$8:$G$307,"Ja",DB!$W$8:$W$307,"Ja"),""),"")</f>
        <v/>
      </c>
      <c r="P172" s="79">
        <v>0</v>
      </c>
      <c r="Q172" s="79">
        <v>0</v>
      </c>
      <c r="R172" s="77" t="str">
        <f>IF(L172="Ja",0,IFERROR(IF($O172="","",$O172*('1. Kostenerfassung'!$E$10-'1. Kostenerfassung'!$E$11)),""))</f>
        <v/>
      </c>
      <c r="S172" s="79">
        <v>0</v>
      </c>
      <c r="T172" s="77" t="str">
        <f>IF(L172="Ja",0,IFERROR(IF($O172="","",$O172*('1. Kostenerfassung'!$E$17-'1. Kostenerfassung'!$E$18)),""))</f>
        <v/>
      </c>
      <c r="U172" s="79">
        <v>0</v>
      </c>
      <c r="V172" s="77" t="str">
        <f>IF(L172="Ja",0,IFERROR(IF($O172="","",$O172*('1. Kostenerfassung'!$E$24-'1. Kostenerfassung'!$E$25)),""))</f>
        <v/>
      </c>
      <c r="W172" s="79">
        <v>0</v>
      </c>
      <c r="X172" s="79">
        <v>0</v>
      </c>
      <c r="Y172" s="77" t="str">
        <f>IF(L172="Ja",0,IFERROR(IF($O172="","",$O172*('1. Kostenerfassung'!$E$32-'1. Kostenerfassung'!$E$34)),""))</f>
        <v/>
      </c>
      <c r="Z172" s="77" t="str">
        <f t="shared" si="8"/>
        <v/>
      </c>
      <c r="AB172" s="64" t="str">
        <f t="shared" si="7"/>
        <v/>
      </c>
    </row>
    <row r="173" spans="2:28" x14ac:dyDescent="0.3">
      <c r="B173" t="str">
        <f>IF(DB!B167="","",DB!B167)</f>
        <v/>
      </c>
      <c r="C173" s="169" t="str">
        <f>IF(DB!C167="","",DB!C167)</f>
        <v/>
      </c>
      <c r="D173" s="169"/>
      <c r="E173" t="str">
        <f>IF(DB!D167="","",DB!D167)</f>
        <v/>
      </c>
      <c r="F173" t="str">
        <f>IF(DB!E167="","",DB!E167)</f>
        <v/>
      </c>
      <c r="G173" t="str">
        <f>IF(DB!F167="","",DB!F167)</f>
        <v/>
      </c>
      <c r="H173" t="str">
        <f>IF(DB!G167="","",DB!G167)</f>
        <v/>
      </c>
      <c r="I173" t="str">
        <f>IF(DB!H167="","",DB!H167)</f>
        <v/>
      </c>
      <c r="K173" t="str">
        <f>IF(DB!W167="","",DB!W167)</f>
        <v/>
      </c>
      <c r="L173" t="str">
        <f>IF(DB!J167="Nein","Ja",IF(DB!J167="","","Nein"))</f>
        <v/>
      </c>
      <c r="M173" s="74" t="str">
        <f t="shared" si="6"/>
        <v/>
      </c>
      <c r="N173" s="75" t="str">
        <f>IF(M173="","",M173/'1. Kostenerfassung'!$E$37)</f>
        <v/>
      </c>
      <c r="O173" s="70" t="str">
        <f>IF(AND(H173="Ja",I173="Ja",L173="Nein",K173="Ja"),IFERROR(DB!V167/SUMIFS(DB!$V$8:$V$307,DB!$W$8:$W$307,"Ja",DB!$H$8:$H$307,"Ja",DB!$G$8:$G$307,"Ja",DB!$W$8:$W$307,"Ja"),""),"")</f>
        <v/>
      </c>
      <c r="P173" s="79">
        <v>0</v>
      </c>
      <c r="Q173" s="79">
        <v>0</v>
      </c>
      <c r="R173" s="77" t="str">
        <f>IF(L173="Ja",0,IFERROR(IF($O173="","",$O173*('1. Kostenerfassung'!$E$10-'1. Kostenerfassung'!$E$11)),""))</f>
        <v/>
      </c>
      <c r="S173" s="79">
        <v>0</v>
      </c>
      <c r="T173" s="77" t="str">
        <f>IF(L173="Ja",0,IFERROR(IF($O173="","",$O173*('1. Kostenerfassung'!$E$17-'1. Kostenerfassung'!$E$18)),""))</f>
        <v/>
      </c>
      <c r="U173" s="79">
        <v>0</v>
      </c>
      <c r="V173" s="77" t="str">
        <f>IF(L173="Ja",0,IFERROR(IF($O173="","",$O173*('1. Kostenerfassung'!$E$24-'1. Kostenerfassung'!$E$25)),""))</f>
        <v/>
      </c>
      <c r="W173" s="79">
        <v>0</v>
      </c>
      <c r="X173" s="79">
        <v>0</v>
      </c>
      <c r="Y173" s="77" t="str">
        <f>IF(L173="Ja",0,IFERROR(IF($O173="","",$O173*('1. Kostenerfassung'!$E$32-'1. Kostenerfassung'!$E$34)),""))</f>
        <v/>
      </c>
      <c r="Z173" s="77" t="str">
        <f t="shared" si="8"/>
        <v/>
      </c>
      <c r="AB173" s="64" t="str">
        <f t="shared" si="7"/>
        <v/>
      </c>
    </row>
    <row r="174" spans="2:28" x14ac:dyDescent="0.3">
      <c r="B174" t="str">
        <f>IF(DB!B168="","",DB!B168)</f>
        <v/>
      </c>
      <c r="C174" s="169" t="str">
        <f>IF(DB!C168="","",DB!C168)</f>
        <v/>
      </c>
      <c r="D174" s="169"/>
      <c r="E174" t="str">
        <f>IF(DB!D168="","",DB!D168)</f>
        <v/>
      </c>
      <c r="F174" t="str">
        <f>IF(DB!E168="","",DB!E168)</f>
        <v/>
      </c>
      <c r="G174" t="str">
        <f>IF(DB!F168="","",DB!F168)</f>
        <v/>
      </c>
      <c r="H174" t="str">
        <f>IF(DB!G168="","",DB!G168)</f>
        <v/>
      </c>
      <c r="I174" t="str">
        <f>IF(DB!H168="","",DB!H168)</f>
        <v/>
      </c>
      <c r="K174" t="str">
        <f>IF(DB!W168="","",DB!W168)</f>
        <v/>
      </c>
      <c r="L174" t="str">
        <f>IF(DB!J168="Nein","Ja",IF(DB!J168="","","Nein"))</f>
        <v/>
      </c>
      <c r="M174" s="74" t="str">
        <f t="shared" si="6"/>
        <v/>
      </c>
      <c r="N174" s="75" t="str">
        <f>IF(M174="","",M174/'1. Kostenerfassung'!$E$37)</f>
        <v/>
      </c>
      <c r="O174" s="70" t="str">
        <f>IF(AND(H174="Ja",I174="Ja",L174="Nein",K174="Ja"),IFERROR(DB!V168/SUMIFS(DB!$V$8:$V$307,DB!$W$8:$W$307,"Ja",DB!$H$8:$H$307,"Ja",DB!$G$8:$G$307,"Ja",DB!$W$8:$W$307,"Ja"),""),"")</f>
        <v/>
      </c>
      <c r="P174" s="79">
        <v>0</v>
      </c>
      <c r="Q174" s="79">
        <v>0</v>
      </c>
      <c r="R174" s="77" t="str">
        <f>IF(L174="Ja",0,IFERROR(IF($O174="","",$O174*('1. Kostenerfassung'!$E$10-'1. Kostenerfassung'!$E$11)),""))</f>
        <v/>
      </c>
      <c r="S174" s="79">
        <v>0</v>
      </c>
      <c r="T174" s="77" t="str">
        <f>IF(L174="Ja",0,IFERROR(IF($O174="","",$O174*('1. Kostenerfassung'!$E$17-'1. Kostenerfassung'!$E$18)),""))</f>
        <v/>
      </c>
      <c r="U174" s="79">
        <v>0</v>
      </c>
      <c r="V174" s="77" t="str">
        <f>IF(L174="Ja",0,IFERROR(IF($O174="","",$O174*('1. Kostenerfassung'!$E$24-'1. Kostenerfassung'!$E$25)),""))</f>
        <v/>
      </c>
      <c r="W174" s="79">
        <v>0</v>
      </c>
      <c r="X174" s="79">
        <v>0</v>
      </c>
      <c r="Y174" s="77" t="str">
        <f>IF(L174="Ja",0,IFERROR(IF($O174="","",$O174*('1. Kostenerfassung'!$E$32-'1. Kostenerfassung'!$E$34)),""))</f>
        <v/>
      </c>
      <c r="Z174" s="77" t="str">
        <f t="shared" si="8"/>
        <v/>
      </c>
      <c r="AB174" s="64" t="str">
        <f t="shared" si="7"/>
        <v/>
      </c>
    </row>
    <row r="175" spans="2:28" x14ac:dyDescent="0.3">
      <c r="B175" t="str">
        <f>IF(DB!B169="","",DB!B169)</f>
        <v/>
      </c>
      <c r="C175" s="169" t="str">
        <f>IF(DB!C169="","",DB!C169)</f>
        <v/>
      </c>
      <c r="D175" s="169"/>
      <c r="E175" t="str">
        <f>IF(DB!D169="","",DB!D169)</f>
        <v/>
      </c>
      <c r="F175" t="str">
        <f>IF(DB!E169="","",DB!E169)</f>
        <v/>
      </c>
      <c r="G175" t="str">
        <f>IF(DB!F169="","",DB!F169)</f>
        <v/>
      </c>
      <c r="H175" t="str">
        <f>IF(DB!G169="","",DB!G169)</f>
        <v/>
      </c>
      <c r="I175" t="str">
        <f>IF(DB!H169="","",DB!H169)</f>
        <v/>
      </c>
      <c r="K175" t="str">
        <f>IF(DB!W169="","",DB!W169)</f>
        <v/>
      </c>
      <c r="L175" t="str">
        <f>IF(DB!J169="Nein","Ja",IF(DB!J169="","","Nein"))</f>
        <v/>
      </c>
      <c r="M175" s="74" t="str">
        <f t="shared" si="6"/>
        <v/>
      </c>
      <c r="N175" s="75" t="str">
        <f>IF(M175="","",M175/'1. Kostenerfassung'!$E$37)</f>
        <v/>
      </c>
      <c r="O175" s="70" t="str">
        <f>IF(AND(H175="Ja",I175="Ja",L175="Nein",K175="Ja"),IFERROR(DB!V169/SUMIFS(DB!$V$8:$V$307,DB!$W$8:$W$307,"Ja",DB!$H$8:$H$307,"Ja",DB!$G$8:$G$307,"Ja",DB!$W$8:$W$307,"Ja"),""),"")</f>
        <v/>
      </c>
      <c r="P175" s="79">
        <v>0</v>
      </c>
      <c r="Q175" s="79">
        <v>0</v>
      </c>
      <c r="R175" s="77" t="str">
        <f>IF(L175="Ja",0,IFERROR(IF($O175="","",$O175*('1. Kostenerfassung'!$E$10-'1. Kostenerfassung'!$E$11)),""))</f>
        <v/>
      </c>
      <c r="S175" s="79">
        <v>0</v>
      </c>
      <c r="T175" s="77" t="str">
        <f>IF(L175="Ja",0,IFERROR(IF($O175="","",$O175*('1. Kostenerfassung'!$E$17-'1. Kostenerfassung'!$E$18)),""))</f>
        <v/>
      </c>
      <c r="U175" s="79">
        <v>0</v>
      </c>
      <c r="V175" s="77" t="str">
        <f>IF(L175="Ja",0,IFERROR(IF($O175="","",$O175*('1. Kostenerfassung'!$E$24-'1. Kostenerfassung'!$E$25)),""))</f>
        <v/>
      </c>
      <c r="W175" s="79">
        <v>0</v>
      </c>
      <c r="X175" s="79">
        <v>0</v>
      </c>
      <c r="Y175" s="77" t="str">
        <f>IF(L175="Ja",0,IFERROR(IF($O175="","",$O175*('1. Kostenerfassung'!$E$32-'1. Kostenerfassung'!$E$34)),""))</f>
        <v/>
      </c>
      <c r="Z175" s="77" t="str">
        <f t="shared" si="8"/>
        <v/>
      </c>
      <c r="AB175" s="64" t="str">
        <f t="shared" si="7"/>
        <v/>
      </c>
    </row>
    <row r="176" spans="2:28" x14ac:dyDescent="0.3">
      <c r="B176" t="str">
        <f>IF(DB!B170="","",DB!B170)</f>
        <v/>
      </c>
      <c r="C176" s="169" t="str">
        <f>IF(DB!C170="","",DB!C170)</f>
        <v/>
      </c>
      <c r="D176" s="169"/>
      <c r="E176" t="str">
        <f>IF(DB!D170="","",DB!D170)</f>
        <v/>
      </c>
      <c r="F176" t="str">
        <f>IF(DB!E170="","",DB!E170)</f>
        <v/>
      </c>
      <c r="G176" t="str">
        <f>IF(DB!F170="","",DB!F170)</f>
        <v/>
      </c>
      <c r="H176" t="str">
        <f>IF(DB!G170="","",DB!G170)</f>
        <v/>
      </c>
      <c r="I176" t="str">
        <f>IF(DB!H170="","",DB!H170)</f>
        <v/>
      </c>
      <c r="K176" t="str">
        <f>IF(DB!W170="","",DB!W170)</f>
        <v/>
      </c>
      <c r="L176" t="str">
        <f>IF(DB!J170="Nein","Ja",IF(DB!J170="","","Nein"))</f>
        <v/>
      </c>
      <c r="M176" s="74" t="str">
        <f t="shared" si="6"/>
        <v/>
      </c>
      <c r="N176" s="75" t="str">
        <f>IF(M176="","",M176/'1. Kostenerfassung'!$E$37)</f>
        <v/>
      </c>
      <c r="O176" s="70" t="str">
        <f>IF(AND(H176="Ja",I176="Ja",L176="Nein",K176="Ja"),IFERROR(DB!V170/SUMIFS(DB!$V$8:$V$307,DB!$W$8:$W$307,"Ja",DB!$H$8:$H$307,"Ja",DB!$G$8:$G$307,"Ja",DB!$W$8:$W$307,"Ja"),""),"")</f>
        <v/>
      </c>
      <c r="P176" s="79">
        <v>0</v>
      </c>
      <c r="Q176" s="79">
        <v>0</v>
      </c>
      <c r="R176" s="77" t="str">
        <f>IF(L176="Ja",0,IFERROR(IF($O176="","",$O176*('1. Kostenerfassung'!$E$10-'1. Kostenerfassung'!$E$11)),""))</f>
        <v/>
      </c>
      <c r="S176" s="79">
        <v>0</v>
      </c>
      <c r="T176" s="77" t="str">
        <f>IF(L176="Ja",0,IFERROR(IF($O176="","",$O176*('1. Kostenerfassung'!$E$17-'1. Kostenerfassung'!$E$18)),""))</f>
        <v/>
      </c>
      <c r="U176" s="79">
        <v>0</v>
      </c>
      <c r="V176" s="77" t="str">
        <f>IF(L176="Ja",0,IFERROR(IF($O176="","",$O176*('1. Kostenerfassung'!$E$24-'1. Kostenerfassung'!$E$25)),""))</f>
        <v/>
      </c>
      <c r="W176" s="79">
        <v>0</v>
      </c>
      <c r="X176" s="79">
        <v>0</v>
      </c>
      <c r="Y176" s="77" t="str">
        <f>IF(L176="Ja",0,IFERROR(IF($O176="","",$O176*('1. Kostenerfassung'!$E$32-'1. Kostenerfassung'!$E$34)),""))</f>
        <v/>
      </c>
      <c r="Z176" s="77" t="str">
        <f t="shared" si="8"/>
        <v/>
      </c>
      <c r="AB176" s="64" t="str">
        <f t="shared" si="7"/>
        <v/>
      </c>
    </row>
    <row r="177" spans="2:28" x14ac:dyDescent="0.3">
      <c r="B177" t="str">
        <f>IF(DB!B171="","",DB!B171)</f>
        <v/>
      </c>
      <c r="C177" s="169" t="str">
        <f>IF(DB!C171="","",DB!C171)</f>
        <v/>
      </c>
      <c r="D177" s="169"/>
      <c r="E177" t="str">
        <f>IF(DB!D171="","",DB!D171)</f>
        <v/>
      </c>
      <c r="F177" t="str">
        <f>IF(DB!E171="","",DB!E171)</f>
        <v/>
      </c>
      <c r="G177" t="str">
        <f>IF(DB!F171="","",DB!F171)</f>
        <v/>
      </c>
      <c r="H177" t="str">
        <f>IF(DB!G171="","",DB!G171)</f>
        <v/>
      </c>
      <c r="I177" t="str">
        <f>IF(DB!H171="","",DB!H171)</f>
        <v/>
      </c>
      <c r="K177" t="str">
        <f>IF(DB!W171="","",DB!W171)</f>
        <v/>
      </c>
      <c r="L177" t="str">
        <f>IF(DB!J171="Nein","Ja",IF(DB!J171="","","Nein"))</f>
        <v/>
      </c>
      <c r="M177" s="74" t="str">
        <f t="shared" si="6"/>
        <v/>
      </c>
      <c r="N177" s="75" t="str">
        <f>IF(M177="","",M177/'1. Kostenerfassung'!$E$37)</f>
        <v/>
      </c>
      <c r="O177" s="70" t="str">
        <f>IF(AND(H177="Ja",I177="Ja",L177="Nein",K177="Ja"),IFERROR(DB!V171/SUMIFS(DB!$V$8:$V$307,DB!$W$8:$W$307,"Ja",DB!$H$8:$H$307,"Ja",DB!$G$8:$G$307,"Ja",DB!$W$8:$W$307,"Ja"),""),"")</f>
        <v/>
      </c>
      <c r="P177" s="79">
        <v>0</v>
      </c>
      <c r="Q177" s="79">
        <v>0</v>
      </c>
      <c r="R177" s="77" t="str">
        <f>IF(L177="Ja",0,IFERROR(IF($O177="","",$O177*('1. Kostenerfassung'!$E$10-'1. Kostenerfassung'!$E$11)),""))</f>
        <v/>
      </c>
      <c r="S177" s="79">
        <v>0</v>
      </c>
      <c r="T177" s="77" t="str">
        <f>IF(L177="Ja",0,IFERROR(IF($O177="","",$O177*('1. Kostenerfassung'!$E$17-'1. Kostenerfassung'!$E$18)),""))</f>
        <v/>
      </c>
      <c r="U177" s="79">
        <v>0</v>
      </c>
      <c r="V177" s="77" t="str">
        <f>IF(L177="Ja",0,IFERROR(IF($O177="","",$O177*('1. Kostenerfassung'!$E$24-'1. Kostenerfassung'!$E$25)),""))</f>
        <v/>
      </c>
      <c r="W177" s="79">
        <v>0</v>
      </c>
      <c r="X177" s="79">
        <v>0</v>
      </c>
      <c r="Y177" s="77" t="str">
        <f>IF(L177="Ja",0,IFERROR(IF($O177="","",$O177*('1. Kostenerfassung'!$E$32-'1. Kostenerfassung'!$E$34)),""))</f>
        <v/>
      </c>
      <c r="Z177" s="77" t="str">
        <f t="shared" si="8"/>
        <v/>
      </c>
      <c r="AB177" s="64" t="str">
        <f t="shared" si="7"/>
        <v/>
      </c>
    </row>
    <row r="178" spans="2:28" x14ac:dyDescent="0.3">
      <c r="B178" t="str">
        <f>IF(DB!B172="","",DB!B172)</f>
        <v/>
      </c>
      <c r="C178" s="169" t="str">
        <f>IF(DB!C172="","",DB!C172)</f>
        <v/>
      </c>
      <c r="D178" s="169"/>
      <c r="E178" t="str">
        <f>IF(DB!D172="","",DB!D172)</f>
        <v/>
      </c>
      <c r="F178" t="str">
        <f>IF(DB!E172="","",DB!E172)</f>
        <v/>
      </c>
      <c r="G178" t="str">
        <f>IF(DB!F172="","",DB!F172)</f>
        <v/>
      </c>
      <c r="H178" t="str">
        <f>IF(DB!G172="","",DB!G172)</f>
        <v/>
      </c>
      <c r="I178" t="str">
        <f>IF(DB!H172="","",DB!H172)</f>
        <v/>
      </c>
      <c r="K178" t="str">
        <f>IF(DB!W172="","",DB!W172)</f>
        <v/>
      </c>
      <c r="L178" t="str">
        <f>IF(DB!J172="Nein","Ja",IF(DB!J172="","","Nein"))</f>
        <v/>
      </c>
      <c r="M178" s="74" t="str">
        <f t="shared" si="6"/>
        <v/>
      </c>
      <c r="N178" s="75" t="str">
        <f>IF(M178="","",M178/'1. Kostenerfassung'!$E$37)</f>
        <v/>
      </c>
      <c r="O178" s="70" t="str">
        <f>IF(AND(H178="Ja",I178="Ja",L178="Nein",K178="Ja"),IFERROR(DB!V172/SUMIFS(DB!$V$8:$V$307,DB!$W$8:$W$307,"Ja",DB!$H$8:$H$307,"Ja",DB!$G$8:$G$307,"Ja",DB!$W$8:$W$307,"Ja"),""),"")</f>
        <v/>
      </c>
      <c r="P178" s="79">
        <v>0</v>
      </c>
      <c r="Q178" s="79">
        <v>0</v>
      </c>
      <c r="R178" s="77" t="str">
        <f>IF(L178="Ja",0,IFERROR(IF($O178="","",$O178*('1. Kostenerfassung'!$E$10-'1. Kostenerfassung'!$E$11)),""))</f>
        <v/>
      </c>
      <c r="S178" s="79">
        <v>0</v>
      </c>
      <c r="T178" s="77" t="str">
        <f>IF(L178="Ja",0,IFERROR(IF($O178="","",$O178*('1. Kostenerfassung'!$E$17-'1. Kostenerfassung'!$E$18)),""))</f>
        <v/>
      </c>
      <c r="U178" s="79">
        <v>0</v>
      </c>
      <c r="V178" s="77" t="str">
        <f>IF(L178="Ja",0,IFERROR(IF($O178="","",$O178*('1. Kostenerfassung'!$E$24-'1. Kostenerfassung'!$E$25)),""))</f>
        <v/>
      </c>
      <c r="W178" s="79">
        <v>0</v>
      </c>
      <c r="X178" s="79">
        <v>0</v>
      </c>
      <c r="Y178" s="77" t="str">
        <f>IF(L178="Ja",0,IFERROR(IF($O178="","",$O178*('1. Kostenerfassung'!$E$32-'1. Kostenerfassung'!$E$34)),""))</f>
        <v/>
      </c>
      <c r="Z178" s="77" t="str">
        <f t="shared" si="8"/>
        <v/>
      </c>
      <c r="AB178" s="64" t="str">
        <f t="shared" si="7"/>
        <v/>
      </c>
    </row>
    <row r="179" spans="2:28" x14ac:dyDescent="0.3">
      <c r="B179" t="str">
        <f>IF(DB!B173="","",DB!B173)</f>
        <v/>
      </c>
      <c r="C179" s="169" t="str">
        <f>IF(DB!C173="","",DB!C173)</f>
        <v/>
      </c>
      <c r="D179" s="169"/>
      <c r="E179" t="str">
        <f>IF(DB!D173="","",DB!D173)</f>
        <v/>
      </c>
      <c r="F179" t="str">
        <f>IF(DB!E173="","",DB!E173)</f>
        <v/>
      </c>
      <c r="G179" t="str">
        <f>IF(DB!F173="","",DB!F173)</f>
        <v/>
      </c>
      <c r="H179" t="str">
        <f>IF(DB!G173="","",DB!G173)</f>
        <v/>
      </c>
      <c r="I179" t="str">
        <f>IF(DB!H173="","",DB!H173)</f>
        <v/>
      </c>
      <c r="K179" t="str">
        <f>IF(DB!W173="","",DB!W173)</f>
        <v/>
      </c>
      <c r="L179" t="str">
        <f>IF(DB!J173="Nein","Ja",IF(DB!J173="","","Nein"))</f>
        <v/>
      </c>
      <c r="M179" s="74" t="str">
        <f t="shared" si="6"/>
        <v/>
      </c>
      <c r="N179" s="75" t="str">
        <f>IF(M179="","",M179/'1. Kostenerfassung'!$E$37)</f>
        <v/>
      </c>
      <c r="O179" s="70" t="str">
        <f>IF(AND(H179="Ja",I179="Ja",L179="Nein",K179="Ja"),IFERROR(DB!V173/SUMIFS(DB!$V$8:$V$307,DB!$W$8:$W$307,"Ja",DB!$H$8:$H$307,"Ja",DB!$G$8:$G$307,"Ja",DB!$W$8:$W$307,"Ja"),""),"")</f>
        <v/>
      </c>
      <c r="P179" s="79">
        <v>0</v>
      </c>
      <c r="Q179" s="79">
        <v>0</v>
      </c>
      <c r="R179" s="77" t="str">
        <f>IF(L179="Ja",0,IFERROR(IF($O179="","",$O179*('1. Kostenerfassung'!$E$10-'1. Kostenerfassung'!$E$11)),""))</f>
        <v/>
      </c>
      <c r="S179" s="79">
        <v>0</v>
      </c>
      <c r="T179" s="77" t="str">
        <f>IF(L179="Ja",0,IFERROR(IF($O179="","",$O179*('1. Kostenerfassung'!$E$17-'1. Kostenerfassung'!$E$18)),""))</f>
        <v/>
      </c>
      <c r="U179" s="79">
        <v>0</v>
      </c>
      <c r="V179" s="77" t="str">
        <f>IF(L179="Ja",0,IFERROR(IF($O179="","",$O179*('1. Kostenerfassung'!$E$24-'1. Kostenerfassung'!$E$25)),""))</f>
        <v/>
      </c>
      <c r="W179" s="79">
        <v>0</v>
      </c>
      <c r="X179" s="79">
        <v>0</v>
      </c>
      <c r="Y179" s="77" t="str">
        <f>IF(L179="Ja",0,IFERROR(IF($O179="","",$O179*('1. Kostenerfassung'!$E$32-'1. Kostenerfassung'!$E$34)),""))</f>
        <v/>
      </c>
      <c r="Z179" s="77" t="str">
        <f t="shared" si="8"/>
        <v/>
      </c>
      <c r="AB179" s="64" t="str">
        <f t="shared" si="7"/>
        <v/>
      </c>
    </row>
    <row r="180" spans="2:28" x14ac:dyDescent="0.3">
      <c r="B180" t="str">
        <f>IF(DB!B174="","",DB!B174)</f>
        <v/>
      </c>
      <c r="C180" s="169" t="str">
        <f>IF(DB!C174="","",DB!C174)</f>
        <v/>
      </c>
      <c r="D180" s="169"/>
      <c r="E180" t="str">
        <f>IF(DB!D174="","",DB!D174)</f>
        <v/>
      </c>
      <c r="F180" t="str">
        <f>IF(DB!E174="","",DB!E174)</f>
        <v/>
      </c>
      <c r="G180" t="str">
        <f>IF(DB!F174="","",DB!F174)</f>
        <v/>
      </c>
      <c r="H180" t="str">
        <f>IF(DB!G174="","",DB!G174)</f>
        <v/>
      </c>
      <c r="I180" t="str">
        <f>IF(DB!H174="","",DB!H174)</f>
        <v/>
      </c>
      <c r="K180" t="str">
        <f>IF(DB!W174="","",DB!W174)</f>
        <v/>
      </c>
      <c r="L180" t="str">
        <f>IF(DB!J174="Nein","Ja",IF(DB!J174="","","Nein"))</f>
        <v/>
      </c>
      <c r="M180" s="74" t="str">
        <f t="shared" si="6"/>
        <v/>
      </c>
      <c r="N180" s="75" t="str">
        <f>IF(M180="","",M180/'1. Kostenerfassung'!$E$37)</f>
        <v/>
      </c>
      <c r="O180" s="70" t="str">
        <f>IF(AND(H180="Ja",I180="Ja",L180="Nein",K180="Ja"),IFERROR(DB!V174/SUMIFS(DB!$V$8:$V$307,DB!$W$8:$W$307,"Ja",DB!$H$8:$H$307,"Ja",DB!$G$8:$G$307,"Ja",DB!$W$8:$W$307,"Ja"),""),"")</f>
        <v/>
      </c>
      <c r="P180" s="79">
        <v>0</v>
      </c>
      <c r="Q180" s="79">
        <v>0</v>
      </c>
      <c r="R180" s="77" t="str">
        <f>IF(L180="Ja",0,IFERROR(IF($O180="","",$O180*('1. Kostenerfassung'!$E$10-'1. Kostenerfassung'!$E$11)),""))</f>
        <v/>
      </c>
      <c r="S180" s="79">
        <v>0</v>
      </c>
      <c r="T180" s="77" t="str">
        <f>IF(L180="Ja",0,IFERROR(IF($O180="","",$O180*('1. Kostenerfassung'!$E$17-'1. Kostenerfassung'!$E$18)),""))</f>
        <v/>
      </c>
      <c r="U180" s="79">
        <v>0</v>
      </c>
      <c r="V180" s="77" t="str">
        <f>IF(L180="Ja",0,IFERROR(IF($O180="","",$O180*('1. Kostenerfassung'!$E$24-'1. Kostenerfassung'!$E$25)),""))</f>
        <v/>
      </c>
      <c r="W180" s="79">
        <v>0</v>
      </c>
      <c r="X180" s="79">
        <v>0</v>
      </c>
      <c r="Y180" s="77" t="str">
        <f>IF(L180="Ja",0,IFERROR(IF($O180="","",$O180*('1. Kostenerfassung'!$E$32-'1. Kostenerfassung'!$E$34)),""))</f>
        <v/>
      </c>
      <c r="Z180" s="77" t="str">
        <f t="shared" si="8"/>
        <v/>
      </c>
      <c r="AB180" s="64" t="str">
        <f t="shared" si="7"/>
        <v/>
      </c>
    </row>
    <row r="181" spans="2:28" x14ac:dyDescent="0.3">
      <c r="B181" t="str">
        <f>IF(DB!B175="","",DB!B175)</f>
        <v/>
      </c>
      <c r="C181" s="169" t="str">
        <f>IF(DB!C175="","",DB!C175)</f>
        <v/>
      </c>
      <c r="D181" s="169"/>
      <c r="E181" t="str">
        <f>IF(DB!D175="","",DB!D175)</f>
        <v/>
      </c>
      <c r="F181" t="str">
        <f>IF(DB!E175="","",DB!E175)</f>
        <v/>
      </c>
      <c r="G181" t="str">
        <f>IF(DB!F175="","",DB!F175)</f>
        <v/>
      </c>
      <c r="H181" t="str">
        <f>IF(DB!G175="","",DB!G175)</f>
        <v/>
      </c>
      <c r="I181" t="str">
        <f>IF(DB!H175="","",DB!H175)</f>
        <v/>
      </c>
      <c r="K181" t="str">
        <f>IF(DB!W175="","",DB!W175)</f>
        <v/>
      </c>
      <c r="L181" t="str">
        <f>IF(DB!J175="Nein","Ja",IF(DB!J175="","","Nein"))</f>
        <v/>
      </c>
      <c r="M181" s="74" t="str">
        <f t="shared" si="6"/>
        <v/>
      </c>
      <c r="N181" s="75" t="str">
        <f>IF(M181="","",M181/'1. Kostenerfassung'!$E$37)</f>
        <v/>
      </c>
      <c r="O181" s="70" t="str">
        <f>IF(AND(H181="Ja",I181="Ja",L181="Nein",K181="Ja"),IFERROR(DB!V175/SUMIFS(DB!$V$8:$V$307,DB!$W$8:$W$307,"Ja",DB!$H$8:$H$307,"Ja",DB!$G$8:$G$307,"Ja",DB!$W$8:$W$307,"Ja"),""),"")</f>
        <v/>
      </c>
      <c r="P181" s="79">
        <v>0</v>
      </c>
      <c r="Q181" s="79">
        <v>0</v>
      </c>
      <c r="R181" s="77" t="str">
        <f>IF(L181="Ja",0,IFERROR(IF($O181="","",$O181*('1. Kostenerfassung'!$E$10-'1. Kostenerfassung'!$E$11)),""))</f>
        <v/>
      </c>
      <c r="S181" s="79">
        <v>0</v>
      </c>
      <c r="T181" s="77" t="str">
        <f>IF(L181="Ja",0,IFERROR(IF($O181="","",$O181*('1. Kostenerfassung'!$E$17-'1. Kostenerfassung'!$E$18)),""))</f>
        <v/>
      </c>
      <c r="U181" s="79">
        <v>0</v>
      </c>
      <c r="V181" s="77" t="str">
        <f>IF(L181="Ja",0,IFERROR(IF($O181="","",$O181*('1. Kostenerfassung'!$E$24-'1. Kostenerfassung'!$E$25)),""))</f>
        <v/>
      </c>
      <c r="W181" s="79">
        <v>0</v>
      </c>
      <c r="X181" s="79">
        <v>0</v>
      </c>
      <c r="Y181" s="77" t="str">
        <f>IF(L181="Ja",0,IFERROR(IF($O181="","",$O181*('1. Kostenerfassung'!$E$32-'1. Kostenerfassung'!$E$34)),""))</f>
        <v/>
      </c>
      <c r="Z181" s="77" t="str">
        <f t="shared" si="8"/>
        <v/>
      </c>
      <c r="AB181" s="64" t="str">
        <f t="shared" si="7"/>
        <v/>
      </c>
    </row>
    <row r="182" spans="2:28" x14ac:dyDescent="0.3">
      <c r="B182" t="str">
        <f>IF(DB!B176="","",DB!B176)</f>
        <v/>
      </c>
      <c r="C182" s="169" t="str">
        <f>IF(DB!C176="","",DB!C176)</f>
        <v/>
      </c>
      <c r="D182" s="169"/>
      <c r="E182" t="str">
        <f>IF(DB!D176="","",DB!D176)</f>
        <v/>
      </c>
      <c r="F182" t="str">
        <f>IF(DB!E176="","",DB!E176)</f>
        <v/>
      </c>
      <c r="G182" t="str">
        <f>IF(DB!F176="","",DB!F176)</f>
        <v/>
      </c>
      <c r="H182" t="str">
        <f>IF(DB!G176="","",DB!G176)</f>
        <v/>
      </c>
      <c r="I182" t="str">
        <f>IF(DB!H176="","",DB!H176)</f>
        <v/>
      </c>
      <c r="K182" t="str">
        <f>IF(DB!W176="","",DB!W176)</f>
        <v/>
      </c>
      <c r="L182" t="str">
        <f>IF(DB!J176="Nein","Ja",IF(DB!J176="","","Nein"))</f>
        <v/>
      </c>
      <c r="M182" s="74" t="str">
        <f t="shared" si="6"/>
        <v/>
      </c>
      <c r="N182" s="75" t="str">
        <f>IF(M182="","",M182/'1. Kostenerfassung'!$E$37)</f>
        <v/>
      </c>
      <c r="O182" s="70" t="str">
        <f>IF(AND(H182="Ja",I182="Ja",L182="Nein",K182="Ja"),IFERROR(DB!V176/SUMIFS(DB!$V$8:$V$307,DB!$W$8:$W$307,"Ja",DB!$H$8:$H$307,"Ja",DB!$G$8:$G$307,"Ja",DB!$W$8:$W$307,"Ja"),""),"")</f>
        <v/>
      </c>
      <c r="P182" s="79">
        <v>0</v>
      </c>
      <c r="Q182" s="79">
        <v>0</v>
      </c>
      <c r="R182" s="77" t="str">
        <f>IF(L182="Ja",0,IFERROR(IF($O182="","",$O182*('1. Kostenerfassung'!$E$10-'1. Kostenerfassung'!$E$11)),""))</f>
        <v/>
      </c>
      <c r="S182" s="79">
        <v>0</v>
      </c>
      <c r="T182" s="77" t="str">
        <f>IF(L182="Ja",0,IFERROR(IF($O182="","",$O182*('1. Kostenerfassung'!$E$17-'1. Kostenerfassung'!$E$18)),""))</f>
        <v/>
      </c>
      <c r="U182" s="79">
        <v>0</v>
      </c>
      <c r="V182" s="77" t="str">
        <f>IF(L182="Ja",0,IFERROR(IF($O182="","",$O182*('1. Kostenerfassung'!$E$24-'1. Kostenerfassung'!$E$25)),""))</f>
        <v/>
      </c>
      <c r="W182" s="79">
        <v>0</v>
      </c>
      <c r="X182" s="79">
        <v>0</v>
      </c>
      <c r="Y182" s="77" t="str">
        <f>IF(L182="Ja",0,IFERROR(IF($O182="","",$O182*('1. Kostenerfassung'!$E$32-'1. Kostenerfassung'!$E$34)),""))</f>
        <v/>
      </c>
      <c r="Z182" s="77" t="str">
        <f t="shared" si="8"/>
        <v/>
      </c>
      <c r="AB182" s="64" t="str">
        <f t="shared" si="7"/>
        <v/>
      </c>
    </row>
    <row r="183" spans="2:28" x14ac:dyDescent="0.3">
      <c r="B183" t="str">
        <f>IF(DB!B177="","",DB!B177)</f>
        <v/>
      </c>
      <c r="C183" s="169" t="str">
        <f>IF(DB!C177="","",DB!C177)</f>
        <v/>
      </c>
      <c r="D183" s="169"/>
      <c r="E183" t="str">
        <f>IF(DB!D177="","",DB!D177)</f>
        <v/>
      </c>
      <c r="F183" t="str">
        <f>IF(DB!E177="","",DB!E177)</f>
        <v/>
      </c>
      <c r="G183" t="str">
        <f>IF(DB!F177="","",DB!F177)</f>
        <v/>
      </c>
      <c r="H183" t="str">
        <f>IF(DB!G177="","",DB!G177)</f>
        <v/>
      </c>
      <c r="I183" t="str">
        <f>IF(DB!H177="","",DB!H177)</f>
        <v/>
      </c>
      <c r="K183" t="str">
        <f>IF(DB!W177="","",DB!W177)</f>
        <v/>
      </c>
      <c r="L183" t="str">
        <f>IF(DB!J177="Nein","Ja",IF(DB!J177="","","Nein"))</f>
        <v/>
      </c>
      <c r="M183" s="74" t="str">
        <f t="shared" si="6"/>
        <v/>
      </c>
      <c r="N183" s="75" t="str">
        <f>IF(M183="","",M183/'1. Kostenerfassung'!$E$37)</f>
        <v/>
      </c>
      <c r="O183" s="70" t="str">
        <f>IF(AND(H183="Ja",I183="Ja",L183="Nein",K183="Ja"),IFERROR(DB!V177/SUMIFS(DB!$V$8:$V$307,DB!$W$8:$W$307,"Ja",DB!$H$8:$H$307,"Ja",DB!$G$8:$G$307,"Ja",DB!$W$8:$W$307,"Ja"),""),"")</f>
        <v/>
      </c>
      <c r="P183" s="79">
        <v>0</v>
      </c>
      <c r="Q183" s="79">
        <v>0</v>
      </c>
      <c r="R183" s="77" t="str">
        <f>IF(L183="Ja",0,IFERROR(IF($O183="","",$O183*('1. Kostenerfassung'!$E$10-'1. Kostenerfassung'!$E$11)),""))</f>
        <v/>
      </c>
      <c r="S183" s="79">
        <v>0</v>
      </c>
      <c r="T183" s="77" t="str">
        <f>IF(L183="Ja",0,IFERROR(IF($O183="","",$O183*('1. Kostenerfassung'!$E$17-'1. Kostenerfassung'!$E$18)),""))</f>
        <v/>
      </c>
      <c r="U183" s="79">
        <v>0</v>
      </c>
      <c r="V183" s="77" t="str">
        <f>IF(L183="Ja",0,IFERROR(IF($O183="","",$O183*('1. Kostenerfassung'!$E$24-'1. Kostenerfassung'!$E$25)),""))</f>
        <v/>
      </c>
      <c r="W183" s="79">
        <v>0</v>
      </c>
      <c r="X183" s="79">
        <v>0</v>
      </c>
      <c r="Y183" s="77" t="str">
        <f>IF(L183="Ja",0,IFERROR(IF($O183="","",$O183*('1. Kostenerfassung'!$E$32-'1. Kostenerfassung'!$E$34)),""))</f>
        <v/>
      </c>
      <c r="Z183" s="77" t="str">
        <f t="shared" si="8"/>
        <v/>
      </c>
      <c r="AB183" s="64" t="str">
        <f t="shared" si="7"/>
        <v/>
      </c>
    </row>
    <row r="184" spans="2:28" x14ac:dyDescent="0.3">
      <c r="B184" t="str">
        <f>IF(DB!B178="","",DB!B178)</f>
        <v/>
      </c>
      <c r="C184" s="169" t="str">
        <f>IF(DB!C178="","",DB!C178)</f>
        <v/>
      </c>
      <c r="D184" s="169"/>
      <c r="E184" t="str">
        <f>IF(DB!D178="","",DB!D178)</f>
        <v/>
      </c>
      <c r="F184" t="str">
        <f>IF(DB!E178="","",DB!E178)</f>
        <v/>
      </c>
      <c r="G184" t="str">
        <f>IF(DB!F178="","",DB!F178)</f>
        <v/>
      </c>
      <c r="H184" t="str">
        <f>IF(DB!G178="","",DB!G178)</f>
        <v/>
      </c>
      <c r="I184" t="str">
        <f>IF(DB!H178="","",DB!H178)</f>
        <v/>
      </c>
      <c r="K184" t="str">
        <f>IF(DB!W178="","",DB!W178)</f>
        <v/>
      </c>
      <c r="L184" t="str">
        <f>IF(DB!J178="Nein","Ja",IF(DB!J178="","","Nein"))</f>
        <v/>
      </c>
      <c r="M184" s="74" t="str">
        <f t="shared" si="6"/>
        <v/>
      </c>
      <c r="N184" s="75" t="str">
        <f>IF(M184="","",M184/'1. Kostenerfassung'!$E$37)</f>
        <v/>
      </c>
      <c r="O184" s="70" t="str">
        <f>IF(AND(H184="Ja",I184="Ja",L184="Nein",K184="Ja"),IFERROR(DB!V178/SUMIFS(DB!$V$8:$V$307,DB!$W$8:$W$307,"Ja",DB!$H$8:$H$307,"Ja",DB!$G$8:$G$307,"Ja",DB!$W$8:$W$307,"Ja"),""),"")</f>
        <v/>
      </c>
      <c r="P184" s="79">
        <v>0</v>
      </c>
      <c r="Q184" s="79">
        <v>0</v>
      </c>
      <c r="R184" s="77" t="str">
        <f>IF(L184="Ja",0,IFERROR(IF($O184="","",$O184*('1. Kostenerfassung'!$E$10-'1. Kostenerfassung'!$E$11)),""))</f>
        <v/>
      </c>
      <c r="S184" s="79">
        <v>0</v>
      </c>
      <c r="T184" s="77" t="str">
        <f>IF(L184="Ja",0,IFERROR(IF($O184="","",$O184*('1. Kostenerfassung'!$E$17-'1. Kostenerfassung'!$E$18)),""))</f>
        <v/>
      </c>
      <c r="U184" s="79">
        <v>0</v>
      </c>
      <c r="V184" s="77" t="str">
        <f>IF(L184="Ja",0,IFERROR(IF($O184="","",$O184*('1. Kostenerfassung'!$E$24-'1. Kostenerfassung'!$E$25)),""))</f>
        <v/>
      </c>
      <c r="W184" s="79">
        <v>0</v>
      </c>
      <c r="X184" s="79">
        <v>0</v>
      </c>
      <c r="Y184" s="77" t="str">
        <f>IF(L184="Ja",0,IFERROR(IF($O184="","",$O184*('1. Kostenerfassung'!$E$32-'1. Kostenerfassung'!$E$34)),""))</f>
        <v/>
      </c>
      <c r="Z184" s="77" t="str">
        <f t="shared" si="8"/>
        <v/>
      </c>
      <c r="AB184" s="64" t="str">
        <f t="shared" si="7"/>
        <v/>
      </c>
    </row>
    <row r="185" spans="2:28" x14ac:dyDescent="0.3">
      <c r="B185" t="str">
        <f>IF(DB!B179="","",DB!B179)</f>
        <v/>
      </c>
      <c r="C185" s="169" t="str">
        <f>IF(DB!C179="","",DB!C179)</f>
        <v/>
      </c>
      <c r="D185" s="169"/>
      <c r="E185" t="str">
        <f>IF(DB!D179="","",DB!D179)</f>
        <v/>
      </c>
      <c r="F185" t="str">
        <f>IF(DB!E179="","",DB!E179)</f>
        <v/>
      </c>
      <c r="G185" t="str">
        <f>IF(DB!F179="","",DB!F179)</f>
        <v/>
      </c>
      <c r="H185" t="str">
        <f>IF(DB!G179="","",DB!G179)</f>
        <v/>
      </c>
      <c r="I185" t="str">
        <f>IF(DB!H179="","",DB!H179)</f>
        <v/>
      </c>
      <c r="K185" t="str">
        <f>IF(DB!W179="","",DB!W179)</f>
        <v/>
      </c>
      <c r="L185" t="str">
        <f>IF(DB!J179="Nein","Ja",IF(DB!J179="","","Nein"))</f>
        <v/>
      </c>
      <c r="M185" s="74" t="str">
        <f t="shared" si="6"/>
        <v/>
      </c>
      <c r="N185" s="75" t="str">
        <f>IF(M185="","",M185/'1. Kostenerfassung'!$E$37)</f>
        <v/>
      </c>
      <c r="O185" s="70" t="str">
        <f>IF(AND(H185="Ja",I185="Ja",L185="Nein",K185="Ja"),IFERROR(DB!V179/SUMIFS(DB!$V$8:$V$307,DB!$W$8:$W$307,"Ja",DB!$H$8:$H$307,"Ja",DB!$G$8:$G$307,"Ja",DB!$W$8:$W$307,"Ja"),""),"")</f>
        <v/>
      </c>
      <c r="P185" s="79">
        <v>0</v>
      </c>
      <c r="Q185" s="79">
        <v>0</v>
      </c>
      <c r="R185" s="77" t="str">
        <f>IF(L185="Ja",0,IFERROR(IF($O185="","",$O185*('1. Kostenerfassung'!$E$10-'1. Kostenerfassung'!$E$11)),""))</f>
        <v/>
      </c>
      <c r="S185" s="79">
        <v>0</v>
      </c>
      <c r="T185" s="77" t="str">
        <f>IF(L185="Ja",0,IFERROR(IF($O185="","",$O185*('1. Kostenerfassung'!$E$17-'1. Kostenerfassung'!$E$18)),""))</f>
        <v/>
      </c>
      <c r="U185" s="79">
        <v>0</v>
      </c>
      <c r="V185" s="77" t="str">
        <f>IF(L185="Ja",0,IFERROR(IF($O185="","",$O185*('1. Kostenerfassung'!$E$24-'1. Kostenerfassung'!$E$25)),""))</f>
        <v/>
      </c>
      <c r="W185" s="79">
        <v>0</v>
      </c>
      <c r="X185" s="79">
        <v>0</v>
      </c>
      <c r="Y185" s="77" t="str">
        <f>IF(L185="Ja",0,IFERROR(IF($O185="","",$O185*('1. Kostenerfassung'!$E$32-'1. Kostenerfassung'!$E$34)),""))</f>
        <v/>
      </c>
      <c r="Z185" s="77" t="str">
        <f t="shared" si="8"/>
        <v/>
      </c>
      <c r="AB185" s="64" t="str">
        <f t="shared" si="7"/>
        <v/>
      </c>
    </row>
    <row r="186" spans="2:28" x14ac:dyDescent="0.3">
      <c r="B186" t="str">
        <f>IF(DB!B180="","",DB!B180)</f>
        <v/>
      </c>
      <c r="C186" s="169" t="str">
        <f>IF(DB!C180="","",DB!C180)</f>
        <v/>
      </c>
      <c r="D186" s="169"/>
      <c r="E186" t="str">
        <f>IF(DB!D180="","",DB!D180)</f>
        <v/>
      </c>
      <c r="F186" t="str">
        <f>IF(DB!E180="","",DB!E180)</f>
        <v/>
      </c>
      <c r="G186" t="str">
        <f>IF(DB!F180="","",DB!F180)</f>
        <v/>
      </c>
      <c r="H186" t="str">
        <f>IF(DB!G180="","",DB!G180)</f>
        <v/>
      </c>
      <c r="I186" t="str">
        <f>IF(DB!H180="","",DB!H180)</f>
        <v/>
      </c>
      <c r="K186" t="str">
        <f>IF(DB!W180="","",DB!W180)</f>
        <v/>
      </c>
      <c r="L186" t="str">
        <f>IF(DB!J180="Nein","Ja",IF(DB!J180="","","Nein"))</f>
        <v/>
      </c>
      <c r="M186" s="74" t="str">
        <f t="shared" si="6"/>
        <v/>
      </c>
      <c r="N186" s="75" t="str">
        <f>IF(M186="","",M186/'1. Kostenerfassung'!$E$37)</f>
        <v/>
      </c>
      <c r="O186" s="70" t="str">
        <f>IF(AND(H186="Ja",I186="Ja",L186="Nein",K186="Ja"),IFERROR(DB!V180/SUMIFS(DB!$V$8:$V$307,DB!$W$8:$W$307,"Ja",DB!$H$8:$H$307,"Ja",DB!$G$8:$G$307,"Ja",DB!$W$8:$W$307,"Ja"),""),"")</f>
        <v/>
      </c>
      <c r="P186" s="79">
        <v>0</v>
      </c>
      <c r="Q186" s="79">
        <v>0</v>
      </c>
      <c r="R186" s="77" t="str">
        <f>IF(L186="Ja",0,IFERROR(IF($O186="","",$O186*('1. Kostenerfassung'!$E$10-'1. Kostenerfassung'!$E$11)),""))</f>
        <v/>
      </c>
      <c r="S186" s="79">
        <v>0</v>
      </c>
      <c r="T186" s="77" t="str">
        <f>IF(L186="Ja",0,IFERROR(IF($O186="","",$O186*('1. Kostenerfassung'!$E$17-'1. Kostenerfassung'!$E$18)),""))</f>
        <v/>
      </c>
      <c r="U186" s="79">
        <v>0</v>
      </c>
      <c r="V186" s="77" t="str">
        <f>IF(L186="Ja",0,IFERROR(IF($O186="","",$O186*('1. Kostenerfassung'!$E$24-'1. Kostenerfassung'!$E$25)),""))</f>
        <v/>
      </c>
      <c r="W186" s="79">
        <v>0</v>
      </c>
      <c r="X186" s="79">
        <v>0</v>
      </c>
      <c r="Y186" s="77" t="str">
        <f>IF(L186="Ja",0,IFERROR(IF($O186="","",$O186*('1. Kostenerfassung'!$E$32-'1. Kostenerfassung'!$E$34)),""))</f>
        <v/>
      </c>
      <c r="Z186" s="77" t="str">
        <f t="shared" si="8"/>
        <v/>
      </c>
      <c r="AB186" s="64" t="str">
        <f t="shared" si="7"/>
        <v/>
      </c>
    </row>
    <row r="187" spans="2:28" x14ac:dyDescent="0.3">
      <c r="B187" t="str">
        <f>IF(DB!B181="","",DB!B181)</f>
        <v/>
      </c>
      <c r="C187" s="169" t="str">
        <f>IF(DB!C181="","",DB!C181)</f>
        <v/>
      </c>
      <c r="D187" s="169"/>
      <c r="E187" t="str">
        <f>IF(DB!D181="","",DB!D181)</f>
        <v/>
      </c>
      <c r="F187" t="str">
        <f>IF(DB!E181="","",DB!E181)</f>
        <v/>
      </c>
      <c r="G187" t="str">
        <f>IF(DB!F181="","",DB!F181)</f>
        <v/>
      </c>
      <c r="H187" t="str">
        <f>IF(DB!G181="","",DB!G181)</f>
        <v/>
      </c>
      <c r="I187" t="str">
        <f>IF(DB!H181="","",DB!H181)</f>
        <v/>
      </c>
      <c r="K187" t="str">
        <f>IF(DB!W181="","",DB!W181)</f>
        <v/>
      </c>
      <c r="L187" t="str">
        <f>IF(DB!J181="Nein","Ja",IF(DB!J181="","","Nein"))</f>
        <v/>
      </c>
      <c r="M187" s="74" t="str">
        <f t="shared" si="6"/>
        <v/>
      </c>
      <c r="N187" s="75" t="str">
        <f>IF(M187="","",M187/'1. Kostenerfassung'!$E$37)</f>
        <v/>
      </c>
      <c r="O187" s="70" t="str">
        <f>IF(AND(H187="Ja",I187="Ja",L187="Nein",K187="Ja"),IFERROR(DB!V181/SUMIFS(DB!$V$8:$V$307,DB!$W$8:$W$307,"Ja",DB!$H$8:$H$307,"Ja",DB!$G$8:$G$307,"Ja",DB!$W$8:$W$307,"Ja"),""),"")</f>
        <v/>
      </c>
      <c r="P187" s="79">
        <v>0</v>
      </c>
      <c r="Q187" s="79">
        <v>0</v>
      </c>
      <c r="R187" s="77" t="str">
        <f>IF(L187="Ja",0,IFERROR(IF($O187="","",$O187*('1. Kostenerfassung'!$E$10-'1. Kostenerfassung'!$E$11)),""))</f>
        <v/>
      </c>
      <c r="S187" s="79">
        <v>0</v>
      </c>
      <c r="T187" s="77" t="str">
        <f>IF(L187="Ja",0,IFERROR(IF($O187="","",$O187*('1. Kostenerfassung'!$E$17-'1. Kostenerfassung'!$E$18)),""))</f>
        <v/>
      </c>
      <c r="U187" s="79">
        <v>0</v>
      </c>
      <c r="V187" s="77" t="str">
        <f>IF(L187="Ja",0,IFERROR(IF($O187="","",$O187*('1. Kostenerfassung'!$E$24-'1. Kostenerfassung'!$E$25)),""))</f>
        <v/>
      </c>
      <c r="W187" s="79">
        <v>0</v>
      </c>
      <c r="X187" s="79">
        <v>0</v>
      </c>
      <c r="Y187" s="77" t="str">
        <f>IF(L187="Ja",0,IFERROR(IF($O187="","",$O187*('1. Kostenerfassung'!$E$32-'1. Kostenerfassung'!$E$34)),""))</f>
        <v/>
      </c>
      <c r="Z187" s="77" t="str">
        <f t="shared" si="8"/>
        <v/>
      </c>
      <c r="AB187" s="64" t="str">
        <f t="shared" si="7"/>
        <v/>
      </c>
    </row>
    <row r="188" spans="2:28" x14ac:dyDescent="0.3">
      <c r="B188" t="str">
        <f>IF(DB!B182="","",DB!B182)</f>
        <v/>
      </c>
      <c r="C188" s="169" t="str">
        <f>IF(DB!C182="","",DB!C182)</f>
        <v/>
      </c>
      <c r="D188" s="169"/>
      <c r="E188" t="str">
        <f>IF(DB!D182="","",DB!D182)</f>
        <v/>
      </c>
      <c r="F188" t="str">
        <f>IF(DB!E182="","",DB!E182)</f>
        <v/>
      </c>
      <c r="G188" t="str">
        <f>IF(DB!F182="","",DB!F182)</f>
        <v/>
      </c>
      <c r="H188" t="str">
        <f>IF(DB!G182="","",DB!G182)</f>
        <v/>
      </c>
      <c r="I188" t="str">
        <f>IF(DB!H182="","",DB!H182)</f>
        <v/>
      </c>
      <c r="K188" t="str">
        <f>IF(DB!W182="","",DB!W182)</f>
        <v/>
      </c>
      <c r="L188" t="str">
        <f>IF(DB!J182="Nein","Ja",IF(DB!J182="","","Nein"))</f>
        <v/>
      </c>
      <c r="M188" s="74" t="str">
        <f t="shared" si="6"/>
        <v/>
      </c>
      <c r="N188" s="75" t="str">
        <f>IF(M188="","",M188/'1. Kostenerfassung'!$E$37)</f>
        <v/>
      </c>
      <c r="O188" s="70" t="str">
        <f>IF(AND(H188="Ja",I188="Ja",L188="Nein",K188="Ja"),IFERROR(DB!V182/SUMIFS(DB!$V$8:$V$307,DB!$W$8:$W$307,"Ja",DB!$H$8:$H$307,"Ja",DB!$G$8:$G$307,"Ja",DB!$W$8:$W$307,"Ja"),""),"")</f>
        <v/>
      </c>
      <c r="P188" s="79">
        <v>0</v>
      </c>
      <c r="Q188" s="79">
        <v>0</v>
      </c>
      <c r="R188" s="77" t="str">
        <f>IF(L188="Ja",0,IFERROR(IF($O188="","",$O188*('1. Kostenerfassung'!$E$10-'1. Kostenerfassung'!$E$11)),""))</f>
        <v/>
      </c>
      <c r="S188" s="79">
        <v>0</v>
      </c>
      <c r="T188" s="77" t="str">
        <f>IF(L188="Ja",0,IFERROR(IF($O188="","",$O188*('1. Kostenerfassung'!$E$17-'1. Kostenerfassung'!$E$18)),""))</f>
        <v/>
      </c>
      <c r="U188" s="79">
        <v>0</v>
      </c>
      <c r="V188" s="77" t="str">
        <f>IF(L188="Ja",0,IFERROR(IF($O188="","",$O188*('1. Kostenerfassung'!$E$24-'1. Kostenerfassung'!$E$25)),""))</f>
        <v/>
      </c>
      <c r="W188" s="79">
        <v>0</v>
      </c>
      <c r="X188" s="79">
        <v>0</v>
      </c>
      <c r="Y188" s="77" t="str">
        <f>IF(L188="Ja",0,IFERROR(IF($O188="","",$O188*('1. Kostenerfassung'!$E$32-'1. Kostenerfassung'!$E$34)),""))</f>
        <v/>
      </c>
      <c r="Z188" s="77" t="str">
        <f t="shared" si="8"/>
        <v/>
      </c>
      <c r="AB188" s="64" t="str">
        <f t="shared" si="7"/>
        <v/>
      </c>
    </row>
    <row r="189" spans="2:28" x14ac:dyDescent="0.3">
      <c r="B189" t="str">
        <f>IF(DB!B183="","",DB!B183)</f>
        <v/>
      </c>
      <c r="C189" s="169" t="str">
        <f>IF(DB!C183="","",DB!C183)</f>
        <v/>
      </c>
      <c r="D189" s="169"/>
      <c r="E189" t="str">
        <f>IF(DB!D183="","",DB!D183)</f>
        <v/>
      </c>
      <c r="F189" t="str">
        <f>IF(DB!E183="","",DB!E183)</f>
        <v/>
      </c>
      <c r="G189" t="str">
        <f>IF(DB!F183="","",DB!F183)</f>
        <v/>
      </c>
      <c r="H189" t="str">
        <f>IF(DB!G183="","",DB!G183)</f>
        <v/>
      </c>
      <c r="I189" t="str">
        <f>IF(DB!H183="","",DB!H183)</f>
        <v/>
      </c>
      <c r="K189" t="str">
        <f>IF(DB!W183="","",DB!W183)</f>
        <v/>
      </c>
      <c r="L189" t="str">
        <f>IF(DB!J183="Nein","Ja",IF(DB!J183="","","Nein"))</f>
        <v/>
      </c>
      <c r="M189" s="74" t="str">
        <f t="shared" si="6"/>
        <v/>
      </c>
      <c r="N189" s="75" t="str">
        <f>IF(M189="","",M189/'1. Kostenerfassung'!$E$37)</f>
        <v/>
      </c>
      <c r="O189" s="70" t="str">
        <f>IF(AND(H189="Ja",I189="Ja",L189="Nein",K189="Ja"),IFERROR(DB!V183/SUMIFS(DB!$V$8:$V$307,DB!$W$8:$W$307,"Ja",DB!$H$8:$H$307,"Ja",DB!$G$8:$G$307,"Ja",DB!$W$8:$W$307,"Ja"),""),"")</f>
        <v/>
      </c>
      <c r="P189" s="79">
        <v>0</v>
      </c>
      <c r="Q189" s="79">
        <v>0</v>
      </c>
      <c r="R189" s="77" t="str">
        <f>IF(L189="Ja",0,IFERROR(IF($O189="","",$O189*('1. Kostenerfassung'!$E$10-'1. Kostenerfassung'!$E$11)),""))</f>
        <v/>
      </c>
      <c r="S189" s="79">
        <v>0</v>
      </c>
      <c r="T189" s="77" t="str">
        <f>IF(L189="Ja",0,IFERROR(IF($O189="","",$O189*('1. Kostenerfassung'!$E$17-'1. Kostenerfassung'!$E$18)),""))</f>
        <v/>
      </c>
      <c r="U189" s="79">
        <v>0</v>
      </c>
      <c r="V189" s="77" t="str">
        <f>IF(L189="Ja",0,IFERROR(IF($O189="","",$O189*('1. Kostenerfassung'!$E$24-'1. Kostenerfassung'!$E$25)),""))</f>
        <v/>
      </c>
      <c r="W189" s="79">
        <v>0</v>
      </c>
      <c r="X189" s="79">
        <v>0</v>
      </c>
      <c r="Y189" s="77" t="str">
        <f>IF(L189="Ja",0,IFERROR(IF($O189="","",$O189*('1. Kostenerfassung'!$E$32-'1. Kostenerfassung'!$E$34)),""))</f>
        <v/>
      </c>
      <c r="Z189" s="77" t="str">
        <f t="shared" si="8"/>
        <v/>
      </c>
      <c r="AB189" s="64" t="str">
        <f t="shared" si="7"/>
        <v/>
      </c>
    </row>
    <row r="190" spans="2:28" x14ac:dyDescent="0.3">
      <c r="B190" t="str">
        <f>IF(DB!B184="","",DB!B184)</f>
        <v/>
      </c>
      <c r="C190" s="169" t="str">
        <f>IF(DB!C184="","",DB!C184)</f>
        <v/>
      </c>
      <c r="D190" s="169"/>
      <c r="E190" t="str">
        <f>IF(DB!D184="","",DB!D184)</f>
        <v/>
      </c>
      <c r="F190" t="str">
        <f>IF(DB!E184="","",DB!E184)</f>
        <v/>
      </c>
      <c r="G190" t="str">
        <f>IF(DB!F184="","",DB!F184)</f>
        <v/>
      </c>
      <c r="H190" t="str">
        <f>IF(DB!G184="","",DB!G184)</f>
        <v/>
      </c>
      <c r="I190" t="str">
        <f>IF(DB!H184="","",DB!H184)</f>
        <v/>
      </c>
      <c r="K190" t="str">
        <f>IF(DB!W184="","",DB!W184)</f>
        <v/>
      </c>
      <c r="L190" t="str">
        <f>IF(DB!J184="Nein","Ja",IF(DB!J184="","","Nein"))</f>
        <v/>
      </c>
      <c r="M190" s="74" t="str">
        <f t="shared" si="6"/>
        <v/>
      </c>
      <c r="N190" s="75" t="str">
        <f>IF(M190="","",M190/'1. Kostenerfassung'!$E$37)</f>
        <v/>
      </c>
      <c r="O190" s="70" t="str">
        <f>IF(AND(H190="Ja",I190="Ja",L190="Nein",K190="Ja"),IFERROR(DB!V184/SUMIFS(DB!$V$8:$V$307,DB!$W$8:$W$307,"Ja",DB!$H$8:$H$307,"Ja",DB!$G$8:$G$307,"Ja",DB!$W$8:$W$307,"Ja"),""),"")</f>
        <v/>
      </c>
      <c r="P190" s="79">
        <v>0</v>
      </c>
      <c r="Q190" s="79">
        <v>0</v>
      </c>
      <c r="R190" s="77" t="str">
        <f>IF(L190="Ja",0,IFERROR(IF($O190="","",$O190*('1. Kostenerfassung'!$E$10-'1. Kostenerfassung'!$E$11)),""))</f>
        <v/>
      </c>
      <c r="S190" s="79">
        <v>0</v>
      </c>
      <c r="T190" s="77" t="str">
        <f>IF(L190="Ja",0,IFERROR(IF($O190="","",$O190*('1. Kostenerfassung'!$E$17-'1. Kostenerfassung'!$E$18)),""))</f>
        <v/>
      </c>
      <c r="U190" s="79">
        <v>0</v>
      </c>
      <c r="V190" s="77" t="str">
        <f>IF(L190="Ja",0,IFERROR(IF($O190="","",$O190*('1. Kostenerfassung'!$E$24-'1. Kostenerfassung'!$E$25)),""))</f>
        <v/>
      </c>
      <c r="W190" s="79">
        <v>0</v>
      </c>
      <c r="X190" s="79">
        <v>0</v>
      </c>
      <c r="Y190" s="77" t="str">
        <f>IF(L190="Ja",0,IFERROR(IF($O190="","",$O190*('1. Kostenerfassung'!$E$32-'1. Kostenerfassung'!$E$34)),""))</f>
        <v/>
      </c>
      <c r="Z190" s="77" t="str">
        <f t="shared" si="8"/>
        <v/>
      </c>
      <c r="AB190" s="64" t="str">
        <f t="shared" si="7"/>
        <v/>
      </c>
    </row>
    <row r="191" spans="2:28" x14ac:dyDescent="0.3">
      <c r="B191" t="str">
        <f>IF(DB!B185="","",DB!B185)</f>
        <v/>
      </c>
      <c r="C191" s="169" t="str">
        <f>IF(DB!C185="","",DB!C185)</f>
        <v/>
      </c>
      <c r="D191" s="169"/>
      <c r="E191" t="str">
        <f>IF(DB!D185="","",DB!D185)</f>
        <v/>
      </c>
      <c r="F191" t="str">
        <f>IF(DB!E185="","",DB!E185)</f>
        <v/>
      </c>
      <c r="G191" t="str">
        <f>IF(DB!F185="","",DB!F185)</f>
        <v/>
      </c>
      <c r="H191" t="str">
        <f>IF(DB!G185="","",DB!G185)</f>
        <v/>
      </c>
      <c r="I191" t="str">
        <f>IF(DB!H185="","",DB!H185)</f>
        <v/>
      </c>
      <c r="K191" t="str">
        <f>IF(DB!W185="","",DB!W185)</f>
        <v/>
      </c>
      <c r="L191" t="str">
        <f>IF(DB!J185="Nein","Ja",IF(DB!J185="","","Nein"))</f>
        <v/>
      </c>
      <c r="M191" s="74" t="str">
        <f t="shared" si="6"/>
        <v/>
      </c>
      <c r="N191" s="75" t="str">
        <f>IF(M191="","",M191/'1. Kostenerfassung'!$E$37)</f>
        <v/>
      </c>
      <c r="O191" s="70" t="str">
        <f>IF(AND(H191="Ja",I191="Ja",L191="Nein",K191="Ja"),IFERROR(DB!V185/SUMIFS(DB!$V$8:$V$307,DB!$W$8:$W$307,"Ja",DB!$H$8:$H$307,"Ja",DB!$G$8:$G$307,"Ja",DB!$W$8:$W$307,"Ja"),""),"")</f>
        <v/>
      </c>
      <c r="P191" s="79">
        <v>0</v>
      </c>
      <c r="Q191" s="79">
        <v>0</v>
      </c>
      <c r="R191" s="77" t="str">
        <f>IF(L191="Ja",0,IFERROR(IF($O191="","",$O191*('1. Kostenerfassung'!$E$10-'1. Kostenerfassung'!$E$11)),""))</f>
        <v/>
      </c>
      <c r="S191" s="79">
        <v>0</v>
      </c>
      <c r="T191" s="77" t="str">
        <f>IF(L191="Ja",0,IFERROR(IF($O191="","",$O191*('1. Kostenerfassung'!$E$17-'1. Kostenerfassung'!$E$18)),""))</f>
        <v/>
      </c>
      <c r="U191" s="79">
        <v>0</v>
      </c>
      <c r="V191" s="77" t="str">
        <f>IF(L191="Ja",0,IFERROR(IF($O191="","",$O191*('1. Kostenerfassung'!$E$24-'1. Kostenerfassung'!$E$25)),""))</f>
        <v/>
      </c>
      <c r="W191" s="79">
        <v>0</v>
      </c>
      <c r="X191" s="79">
        <v>0</v>
      </c>
      <c r="Y191" s="77" t="str">
        <f>IF(L191="Ja",0,IFERROR(IF($O191="","",$O191*('1. Kostenerfassung'!$E$32-'1. Kostenerfassung'!$E$34)),""))</f>
        <v/>
      </c>
      <c r="Z191" s="77" t="str">
        <f t="shared" si="8"/>
        <v/>
      </c>
      <c r="AB191" s="64" t="str">
        <f t="shared" si="7"/>
        <v/>
      </c>
    </row>
    <row r="192" spans="2:28" x14ac:dyDescent="0.3">
      <c r="B192" t="str">
        <f>IF(DB!B186="","",DB!B186)</f>
        <v/>
      </c>
      <c r="C192" s="169" t="str">
        <f>IF(DB!C186="","",DB!C186)</f>
        <v/>
      </c>
      <c r="D192" s="169"/>
      <c r="E192" t="str">
        <f>IF(DB!D186="","",DB!D186)</f>
        <v/>
      </c>
      <c r="F192" t="str">
        <f>IF(DB!E186="","",DB!E186)</f>
        <v/>
      </c>
      <c r="G192" t="str">
        <f>IF(DB!F186="","",DB!F186)</f>
        <v/>
      </c>
      <c r="H192" t="str">
        <f>IF(DB!G186="","",DB!G186)</f>
        <v/>
      </c>
      <c r="I192" t="str">
        <f>IF(DB!H186="","",DB!H186)</f>
        <v/>
      </c>
      <c r="K192" t="str">
        <f>IF(DB!W186="","",DB!W186)</f>
        <v/>
      </c>
      <c r="L192" t="str">
        <f>IF(DB!J186="Nein","Ja",IF(DB!J186="","","Nein"))</f>
        <v/>
      </c>
      <c r="M192" s="74" t="str">
        <f t="shared" si="6"/>
        <v/>
      </c>
      <c r="N192" s="75" t="str">
        <f>IF(M192="","",M192/'1. Kostenerfassung'!$E$37)</f>
        <v/>
      </c>
      <c r="O192" s="70" t="str">
        <f>IF(AND(H192="Ja",I192="Ja",L192="Nein",K192="Ja"),IFERROR(DB!V186/SUMIFS(DB!$V$8:$V$307,DB!$W$8:$W$307,"Ja",DB!$H$8:$H$307,"Ja",DB!$G$8:$G$307,"Ja",DB!$W$8:$W$307,"Ja"),""),"")</f>
        <v/>
      </c>
      <c r="P192" s="79">
        <v>0</v>
      </c>
      <c r="Q192" s="79">
        <v>0</v>
      </c>
      <c r="R192" s="77" t="str">
        <f>IF(L192="Ja",0,IFERROR(IF($O192="","",$O192*('1. Kostenerfassung'!$E$10-'1. Kostenerfassung'!$E$11)),""))</f>
        <v/>
      </c>
      <c r="S192" s="79">
        <v>0</v>
      </c>
      <c r="T192" s="77" t="str">
        <f>IF(L192="Ja",0,IFERROR(IF($O192="","",$O192*('1. Kostenerfassung'!$E$17-'1. Kostenerfassung'!$E$18)),""))</f>
        <v/>
      </c>
      <c r="U192" s="79">
        <v>0</v>
      </c>
      <c r="V192" s="77" t="str">
        <f>IF(L192="Ja",0,IFERROR(IF($O192="","",$O192*('1. Kostenerfassung'!$E$24-'1. Kostenerfassung'!$E$25)),""))</f>
        <v/>
      </c>
      <c r="W192" s="79">
        <v>0</v>
      </c>
      <c r="X192" s="79">
        <v>0</v>
      </c>
      <c r="Y192" s="77" t="str">
        <f>IF(L192="Ja",0,IFERROR(IF($O192="","",$O192*('1. Kostenerfassung'!$E$32-'1. Kostenerfassung'!$E$34)),""))</f>
        <v/>
      </c>
      <c r="Z192" s="77" t="str">
        <f t="shared" si="8"/>
        <v/>
      </c>
      <c r="AB192" s="64" t="str">
        <f t="shared" si="7"/>
        <v/>
      </c>
    </row>
    <row r="193" spans="2:28" x14ac:dyDescent="0.3">
      <c r="B193" t="str">
        <f>IF(DB!B187="","",DB!B187)</f>
        <v/>
      </c>
      <c r="C193" s="169" t="str">
        <f>IF(DB!C187="","",DB!C187)</f>
        <v/>
      </c>
      <c r="D193" s="169"/>
      <c r="E193" t="str">
        <f>IF(DB!D187="","",DB!D187)</f>
        <v/>
      </c>
      <c r="F193" t="str">
        <f>IF(DB!E187="","",DB!E187)</f>
        <v/>
      </c>
      <c r="G193" t="str">
        <f>IF(DB!F187="","",DB!F187)</f>
        <v/>
      </c>
      <c r="H193" t="str">
        <f>IF(DB!G187="","",DB!G187)</f>
        <v/>
      </c>
      <c r="I193" t="str">
        <f>IF(DB!H187="","",DB!H187)</f>
        <v/>
      </c>
      <c r="K193" t="str">
        <f>IF(DB!W187="","",DB!W187)</f>
        <v/>
      </c>
      <c r="L193" t="str">
        <f>IF(DB!J187="Nein","Ja",IF(DB!J187="","","Nein"))</f>
        <v/>
      </c>
      <c r="M193" s="74" t="str">
        <f t="shared" si="6"/>
        <v/>
      </c>
      <c r="N193" s="75" t="str">
        <f>IF(M193="","",M193/'1. Kostenerfassung'!$E$37)</f>
        <v/>
      </c>
      <c r="O193" s="70" t="str">
        <f>IF(AND(H193="Ja",I193="Ja",L193="Nein",K193="Ja"),IFERROR(DB!V187/SUMIFS(DB!$V$8:$V$307,DB!$W$8:$W$307,"Ja",DB!$H$8:$H$307,"Ja",DB!$G$8:$G$307,"Ja",DB!$W$8:$W$307,"Ja"),""),"")</f>
        <v/>
      </c>
      <c r="P193" s="79">
        <v>0</v>
      </c>
      <c r="Q193" s="79">
        <v>0</v>
      </c>
      <c r="R193" s="77" t="str">
        <f>IF(L193="Ja",0,IFERROR(IF($O193="","",$O193*('1. Kostenerfassung'!$E$10-'1. Kostenerfassung'!$E$11)),""))</f>
        <v/>
      </c>
      <c r="S193" s="79">
        <v>0</v>
      </c>
      <c r="T193" s="77" t="str">
        <f>IF(L193="Ja",0,IFERROR(IF($O193="","",$O193*('1. Kostenerfassung'!$E$17-'1. Kostenerfassung'!$E$18)),""))</f>
        <v/>
      </c>
      <c r="U193" s="79">
        <v>0</v>
      </c>
      <c r="V193" s="77" t="str">
        <f>IF(L193="Ja",0,IFERROR(IF($O193="","",$O193*('1. Kostenerfassung'!$E$24-'1. Kostenerfassung'!$E$25)),""))</f>
        <v/>
      </c>
      <c r="W193" s="79">
        <v>0</v>
      </c>
      <c r="X193" s="79">
        <v>0</v>
      </c>
      <c r="Y193" s="77" t="str">
        <f>IF(L193="Ja",0,IFERROR(IF($O193="","",$O193*('1. Kostenerfassung'!$E$32-'1. Kostenerfassung'!$E$34)),""))</f>
        <v/>
      </c>
      <c r="Z193" s="77" t="str">
        <f t="shared" si="8"/>
        <v/>
      </c>
      <c r="AB193" s="64" t="str">
        <f t="shared" si="7"/>
        <v/>
      </c>
    </row>
    <row r="194" spans="2:28" x14ac:dyDescent="0.3">
      <c r="B194" t="str">
        <f>IF(DB!B188="","",DB!B188)</f>
        <v/>
      </c>
      <c r="C194" s="169" t="str">
        <f>IF(DB!C188="","",DB!C188)</f>
        <v/>
      </c>
      <c r="D194" s="169"/>
      <c r="E194" t="str">
        <f>IF(DB!D188="","",DB!D188)</f>
        <v/>
      </c>
      <c r="F194" t="str">
        <f>IF(DB!E188="","",DB!E188)</f>
        <v/>
      </c>
      <c r="G194" t="str">
        <f>IF(DB!F188="","",DB!F188)</f>
        <v/>
      </c>
      <c r="H194" t="str">
        <f>IF(DB!G188="","",DB!G188)</f>
        <v/>
      </c>
      <c r="I194" t="str">
        <f>IF(DB!H188="","",DB!H188)</f>
        <v/>
      </c>
      <c r="K194" t="str">
        <f>IF(DB!W188="","",DB!W188)</f>
        <v/>
      </c>
      <c r="L194" t="str">
        <f>IF(DB!J188="Nein","Ja",IF(DB!J188="","","Nein"))</f>
        <v/>
      </c>
      <c r="M194" s="74" t="str">
        <f t="shared" si="6"/>
        <v/>
      </c>
      <c r="N194" s="75" t="str">
        <f>IF(M194="","",M194/'1. Kostenerfassung'!$E$37)</f>
        <v/>
      </c>
      <c r="O194" s="70" t="str">
        <f>IF(AND(H194="Ja",I194="Ja",L194="Nein",K194="Ja"),IFERROR(DB!V188/SUMIFS(DB!$V$8:$V$307,DB!$W$8:$W$307,"Ja",DB!$H$8:$H$307,"Ja",DB!$G$8:$G$307,"Ja",DB!$W$8:$W$307,"Ja"),""),"")</f>
        <v/>
      </c>
      <c r="P194" s="79">
        <v>0</v>
      </c>
      <c r="Q194" s="79">
        <v>0</v>
      </c>
      <c r="R194" s="77" t="str">
        <f>IF(L194="Ja",0,IFERROR(IF($O194="","",$O194*('1. Kostenerfassung'!$E$10-'1. Kostenerfassung'!$E$11)),""))</f>
        <v/>
      </c>
      <c r="S194" s="79">
        <v>0</v>
      </c>
      <c r="T194" s="77" t="str">
        <f>IF(L194="Ja",0,IFERROR(IF($O194="","",$O194*('1. Kostenerfassung'!$E$17-'1. Kostenerfassung'!$E$18)),""))</f>
        <v/>
      </c>
      <c r="U194" s="79">
        <v>0</v>
      </c>
      <c r="V194" s="77" t="str">
        <f>IF(L194="Ja",0,IFERROR(IF($O194="","",$O194*('1. Kostenerfassung'!$E$24-'1. Kostenerfassung'!$E$25)),""))</f>
        <v/>
      </c>
      <c r="W194" s="79">
        <v>0</v>
      </c>
      <c r="X194" s="79">
        <v>0</v>
      </c>
      <c r="Y194" s="77" t="str">
        <f>IF(L194="Ja",0,IFERROR(IF($O194="","",$O194*('1. Kostenerfassung'!$E$32-'1. Kostenerfassung'!$E$34)),""))</f>
        <v/>
      </c>
      <c r="Z194" s="77" t="str">
        <f t="shared" si="8"/>
        <v/>
      </c>
      <c r="AB194" s="64" t="str">
        <f t="shared" si="7"/>
        <v/>
      </c>
    </row>
    <row r="195" spans="2:28" x14ac:dyDescent="0.3">
      <c r="B195" t="str">
        <f>IF(DB!B189="","",DB!B189)</f>
        <v/>
      </c>
      <c r="C195" s="169" t="str">
        <f>IF(DB!C189="","",DB!C189)</f>
        <v/>
      </c>
      <c r="D195" s="169"/>
      <c r="E195" t="str">
        <f>IF(DB!D189="","",DB!D189)</f>
        <v/>
      </c>
      <c r="F195" t="str">
        <f>IF(DB!E189="","",DB!E189)</f>
        <v/>
      </c>
      <c r="G195" t="str">
        <f>IF(DB!F189="","",DB!F189)</f>
        <v/>
      </c>
      <c r="H195" t="str">
        <f>IF(DB!G189="","",DB!G189)</f>
        <v/>
      </c>
      <c r="I195" t="str">
        <f>IF(DB!H189="","",DB!H189)</f>
        <v/>
      </c>
      <c r="K195" t="str">
        <f>IF(DB!W189="","",DB!W189)</f>
        <v/>
      </c>
      <c r="L195" t="str">
        <f>IF(DB!J189="Nein","Ja",IF(DB!J189="","","Nein"))</f>
        <v/>
      </c>
      <c r="M195" s="74" t="str">
        <f t="shared" si="6"/>
        <v/>
      </c>
      <c r="N195" s="75" t="str">
        <f>IF(M195="","",M195/'1. Kostenerfassung'!$E$37)</f>
        <v/>
      </c>
      <c r="O195" s="70" t="str">
        <f>IF(AND(H195="Ja",I195="Ja",L195="Nein",K195="Ja"),IFERROR(DB!V189/SUMIFS(DB!$V$8:$V$307,DB!$W$8:$W$307,"Ja",DB!$H$8:$H$307,"Ja",DB!$G$8:$G$307,"Ja",DB!$W$8:$W$307,"Ja"),""),"")</f>
        <v/>
      </c>
      <c r="P195" s="79">
        <v>0</v>
      </c>
      <c r="Q195" s="79">
        <v>0</v>
      </c>
      <c r="R195" s="77" t="str">
        <f>IF(L195="Ja",0,IFERROR(IF($O195="","",$O195*('1. Kostenerfassung'!$E$10-'1. Kostenerfassung'!$E$11)),""))</f>
        <v/>
      </c>
      <c r="S195" s="79">
        <v>0</v>
      </c>
      <c r="T195" s="77" t="str">
        <f>IF(L195="Ja",0,IFERROR(IF($O195="","",$O195*('1. Kostenerfassung'!$E$17-'1. Kostenerfassung'!$E$18)),""))</f>
        <v/>
      </c>
      <c r="U195" s="79">
        <v>0</v>
      </c>
      <c r="V195" s="77" t="str">
        <f>IF(L195="Ja",0,IFERROR(IF($O195="","",$O195*('1. Kostenerfassung'!$E$24-'1. Kostenerfassung'!$E$25)),""))</f>
        <v/>
      </c>
      <c r="W195" s="79">
        <v>0</v>
      </c>
      <c r="X195" s="79">
        <v>0</v>
      </c>
      <c r="Y195" s="77" t="str">
        <f>IF(L195="Ja",0,IFERROR(IF($O195="","",$O195*('1. Kostenerfassung'!$E$32-'1. Kostenerfassung'!$E$34)),""))</f>
        <v/>
      </c>
      <c r="Z195" s="77" t="str">
        <f t="shared" si="8"/>
        <v/>
      </c>
      <c r="AB195" s="64" t="str">
        <f t="shared" si="7"/>
        <v/>
      </c>
    </row>
    <row r="196" spans="2:28" x14ac:dyDescent="0.3">
      <c r="B196" t="str">
        <f>IF(DB!B190="","",DB!B190)</f>
        <v/>
      </c>
      <c r="C196" s="169" t="str">
        <f>IF(DB!C190="","",DB!C190)</f>
        <v/>
      </c>
      <c r="D196" s="169"/>
      <c r="E196" t="str">
        <f>IF(DB!D190="","",DB!D190)</f>
        <v/>
      </c>
      <c r="F196" t="str">
        <f>IF(DB!E190="","",DB!E190)</f>
        <v/>
      </c>
      <c r="G196" t="str">
        <f>IF(DB!F190="","",DB!F190)</f>
        <v/>
      </c>
      <c r="H196" t="str">
        <f>IF(DB!G190="","",DB!G190)</f>
        <v/>
      </c>
      <c r="I196" t="str">
        <f>IF(DB!H190="","",DB!H190)</f>
        <v/>
      </c>
      <c r="K196" t="str">
        <f>IF(DB!W190="","",DB!W190)</f>
        <v/>
      </c>
      <c r="L196" t="str">
        <f>IF(DB!J190="Nein","Ja",IF(DB!J190="","","Nein"))</f>
        <v/>
      </c>
      <c r="M196" s="74" t="str">
        <f t="shared" si="6"/>
        <v/>
      </c>
      <c r="N196" s="75" t="str">
        <f>IF(M196="","",M196/'1. Kostenerfassung'!$E$37)</f>
        <v/>
      </c>
      <c r="O196" s="70" t="str">
        <f>IF(AND(H196="Ja",I196="Ja",L196="Nein",K196="Ja"),IFERROR(DB!V190/SUMIFS(DB!$V$8:$V$307,DB!$W$8:$W$307,"Ja",DB!$H$8:$H$307,"Ja",DB!$G$8:$G$307,"Ja",DB!$W$8:$W$307,"Ja"),""),"")</f>
        <v/>
      </c>
      <c r="P196" s="79">
        <v>0</v>
      </c>
      <c r="Q196" s="79">
        <v>0</v>
      </c>
      <c r="R196" s="77" t="str">
        <f>IF(L196="Ja",0,IFERROR(IF($O196="","",$O196*('1. Kostenerfassung'!$E$10-'1. Kostenerfassung'!$E$11)),""))</f>
        <v/>
      </c>
      <c r="S196" s="79">
        <v>0</v>
      </c>
      <c r="T196" s="77" t="str">
        <f>IF(L196="Ja",0,IFERROR(IF($O196="","",$O196*('1. Kostenerfassung'!$E$17-'1. Kostenerfassung'!$E$18)),""))</f>
        <v/>
      </c>
      <c r="U196" s="79">
        <v>0</v>
      </c>
      <c r="V196" s="77" t="str">
        <f>IF(L196="Ja",0,IFERROR(IF($O196="","",$O196*('1. Kostenerfassung'!$E$24-'1. Kostenerfassung'!$E$25)),""))</f>
        <v/>
      </c>
      <c r="W196" s="79">
        <v>0</v>
      </c>
      <c r="X196" s="79">
        <v>0</v>
      </c>
      <c r="Y196" s="77" t="str">
        <f>IF(L196="Ja",0,IFERROR(IF($O196="","",$O196*('1. Kostenerfassung'!$E$32-'1. Kostenerfassung'!$E$34)),""))</f>
        <v/>
      </c>
      <c r="Z196" s="77" t="str">
        <f t="shared" si="8"/>
        <v/>
      </c>
      <c r="AB196" s="64" t="str">
        <f t="shared" si="7"/>
        <v/>
      </c>
    </row>
    <row r="197" spans="2:28" x14ac:dyDescent="0.3">
      <c r="B197" t="str">
        <f>IF(DB!B191="","",DB!B191)</f>
        <v/>
      </c>
      <c r="C197" s="169" t="str">
        <f>IF(DB!C191="","",DB!C191)</f>
        <v/>
      </c>
      <c r="D197" s="169"/>
      <c r="E197" t="str">
        <f>IF(DB!D191="","",DB!D191)</f>
        <v/>
      </c>
      <c r="F197" t="str">
        <f>IF(DB!E191="","",DB!E191)</f>
        <v/>
      </c>
      <c r="G197" t="str">
        <f>IF(DB!F191="","",DB!F191)</f>
        <v/>
      </c>
      <c r="H197" t="str">
        <f>IF(DB!G191="","",DB!G191)</f>
        <v/>
      </c>
      <c r="I197" t="str">
        <f>IF(DB!H191="","",DB!H191)</f>
        <v/>
      </c>
      <c r="K197" t="str">
        <f>IF(DB!W191="","",DB!W191)</f>
        <v/>
      </c>
      <c r="L197" t="str">
        <f>IF(DB!J191="Nein","Ja",IF(DB!J191="","","Nein"))</f>
        <v/>
      </c>
      <c r="M197" s="74" t="str">
        <f t="shared" si="6"/>
        <v/>
      </c>
      <c r="N197" s="75" t="str">
        <f>IF(M197="","",M197/'1. Kostenerfassung'!$E$37)</f>
        <v/>
      </c>
      <c r="O197" s="70" t="str">
        <f>IF(AND(H197="Ja",I197="Ja",L197="Nein",K197="Ja"),IFERROR(DB!V191/SUMIFS(DB!$V$8:$V$307,DB!$W$8:$W$307,"Ja",DB!$H$8:$H$307,"Ja",DB!$G$8:$G$307,"Ja",DB!$W$8:$W$307,"Ja"),""),"")</f>
        <v/>
      </c>
      <c r="P197" s="79">
        <v>0</v>
      </c>
      <c r="Q197" s="79">
        <v>0</v>
      </c>
      <c r="R197" s="77" t="str">
        <f>IF(L197="Ja",0,IFERROR(IF($O197="","",$O197*('1. Kostenerfassung'!$E$10-'1. Kostenerfassung'!$E$11)),""))</f>
        <v/>
      </c>
      <c r="S197" s="79">
        <v>0</v>
      </c>
      <c r="T197" s="77" t="str">
        <f>IF(L197="Ja",0,IFERROR(IF($O197="","",$O197*('1. Kostenerfassung'!$E$17-'1. Kostenerfassung'!$E$18)),""))</f>
        <v/>
      </c>
      <c r="U197" s="79">
        <v>0</v>
      </c>
      <c r="V197" s="77" t="str">
        <f>IF(L197="Ja",0,IFERROR(IF($O197="","",$O197*('1. Kostenerfassung'!$E$24-'1. Kostenerfassung'!$E$25)),""))</f>
        <v/>
      </c>
      <c r="W197" s="79">
        <v>0</v>
      </c>
      <c r="X197" s="79">
        <v>0</v>
      </c>
      <c r="Y197" s="77" t="str">
        <f>IF(L197="Ja",0,IFERROR(IF($O197="","",$O197*('1. Kostenerfassung'!$E$32-'1. Kostenerfassung'!$E$34)),""))</f>
        <v/>
      </c>
      <c r="Z197" s="77" t="str">
        <f t="shared" si="8"/>
        <v/>
      </c>
      <c r="AB197" s="64" t="str">
        <f t="shared" si="7"/>
        <v/>
      </c>
    </row>
    <row r="198" spans="2:28" x14ac:dyDescent="0.3">
      <c r="B198" t="str">
        <f>IF(DB!B192="","",DB!B192)</f>
        <v/>
      </c>
      <c r="C198" s="169" t="str">
        <f>IF(DB!C192="","",DB!C192)</f>
        <v/>
      </c>
      <c r="D198" s="169"/>
      <c r="E198" t="str">
        <f>IF(DB!D192="","",DB!D192)</f>
        <v/>
      </c>
      <c r="F198" t="str">
        <f>IF(DB!E192="","",DB!E192)</f>
        <v/>
      </c>
      <c r="G198" t="str">
        <f>IF(DB!F192="","",DB!F192)</f>
        <v/>
      </c>
      <c r="H198" t="str">
        <f>IF(DB!G192="","",DB!G192)</f>
        <v/>
      </c>
      <c r="I198" t="str">
        <f>IF(DB!H192="","",DB!H192)</f>
        <v/>
      </c>
      <c r="K198" t="str">
        <f>IF(DB!W192="","",DB!W192)</f>
        <v/>
      </c>
      <c r="L198" t="str">
        <f>IF(DB!J192="Nein","Ja",IF(DB!J192="","","Nein"))</f>
        <v/>
      </c>
      <c r="M198" s="74" t="str">
        <f t="shared" si="6"/>
        <v/>
      </c>
      <c r="N198" s="75" t="str">
        <f>IF(M198="","",M198/'1. Kostenerfassung'!$E$37)</f>
        <v/>
      </c>
      <c r="O198" s="70" t="str">
        <f>IF(AND(H198="Ja",I198="Ja",L198="Nein",K198="Ja"),IFERROR(DB!V192/SUMIFS(DB!$V$8:$V$307,DB!$W$8:$W$307,"Ja",DB!$H$8:$H$307,"Ja",DB!$G$8:$G$307,"Ja",DB!$W$8:$W$307,"Ja"),""),"")</f>
        <v/>
      </c>
      <c r="P198" s="79">
        <v>0</v>
      </c>
      <c r="Q198" s="79">
        <v>0</v>
      </c>
      <c r="R198" s="77" t="str">
        <f>IF(L198="Ja",0,IFERROR(IF($O198="","",$O198*('1. Kostenerfassung'!$E$10-'1. Kostenerfassung'!$E$11)),""))</f>
        <v/>
      </c>
      <c r="S198" s="79">
        <v>0</v>
      </c>
      <c r="T198" s="77" t="str">
        <f>IF(L198="Ja",0,IFERROR(IF($O198="","",$O198*('1. Kostenerfassung'!$E$17-'1. Kostenerfassung'!$E$18)),""))</f>
        <v/>
      </c>
      <c r="U198" s="79">
        <v>0</v>
      </c>
      <c r="V198" s="77" t="str">
        <f>IF(L198="Ja",0,IFERROR(IF($O198="","",$O198*('1. Kostenerfassung'!$E$24-'1. Kostenerfassung'!$E$25)),""))</f>
        <v/>
      </c>
      <c r="W198" s="79">
        <v>0</v>
      </c>
      <c r="X198" s="79">
        <v>0</v>
      </c>
      <c r="Y198" s="77" t="str">
        <f>IF(L198="Ja",0,IFERROR(IF($O198="","",$O198*('1. Kostenerfassung'!$E$32-'1. Kostenerfassung'!$E$34)),""))</f>
        <v/>
      </c>
      <c r="Z198" s="77" t="str">
        <f t="shared" si="8"/>
        <v/>
      </c>
      <c r="AB198" s="64" t="str">
        <f t="shared" si="7"/>
        <v/>
      </c>
    </row>
    <row r="199" spans="2:28" x14ac:dyDescent="0.3">
      <c r="B199" t="str">
        <f>IF(DB!B193="","",DB!B193)</f>
        <v/>
      </c>
      <c r="C199" s="169" t="str">
        <f>IF(DB!C193="","",DB!C193)</f>
        <v/>
      </c>
      <c r="D199" s="169"/>
      <c r="E199" t="str">
        <f>IF(DB!D193="","",DB!D193)</f>
        <v/>
      </c>
      <c r="F199" t="str">
        <f>IF(DB!E193="","",DB!E193)</f>
        <v/>
      </c>
      <c r="G199" t="str">
        <f>IF(DB!F193="","",DB!F193)</f>
        <v/>
      </c>
      <c r="H199" t="str">
        <f>IF(DB!G193="","",DB!G193)</f>
        <v/>
      </c>
      <c r="I199" t="str">
        <f>IF(DB!H193="","",DB!H193)</f>
        <v/>
      </c>
      <c r="K199" t="str">
        <f>IF(DB!W193="","",DB!W193)</f>
        <v/>
      </c>
      <c r="L199" t="str">
        <f>IF(DB!J193="Nein","Ja",IF(DB!J193="","","Nein"))</f>
        <v/>
      </c>
      <c r="M199" s="74" t="str">
        <f t="shared" si="6"/>
        <v/>
      </c>
      <c r="N199" s="75" t="str">
        <f>IF(M199="","",M199/'1. Kostenerfassung'!$E$37)</f>
        <v/>
      </c>
      <c r="O199" s="70" t="str">
        <f>IF(AND(H199="Ja",I199="Ja",L199="Nein",K199="Ja"),IFERROR(DB!V193/SUMIFS(DB!$V$8:$V$307,DB!$W$8:$W$307,"Ja",DB!$H$8:$H$307,"Ja",DB!$G$8:$G$307,"Ja",DB!$W$8:$W$307,"Ja"),""),"")</f>
        <v/>
      </c>
      <c r="P199" s="79">
        <v>0</v>
      </c>
      <c r="Q199" s="79">
        <v>0</v>
      </c>
      <c r="R199" s="77" t="str">
        <f>IF(L199="Ja",0,IFERROR(IF($O199="","",$O199*('1. Kostenerfassung'!$E$10-'1. Kostenerfassung'!$E$11)),""))</f>
        <v/>
      </c>
      <c r="S199" s="79">
        <v>0</v>
      </c>
      <c r="T199" s="77" t="str">
        <f>IF(L199="Ja",0,IFERROR(IF($O199="","",$O199*('1. Kostenerfassung'!$E$17-'1. Kostenerfassung'!$E$18)),""))</f>
        <v/>
      </c>
      <c r="U199" s="79">
        <v>0</v>
      </c>
      <c r="V199" s="77" t="str">
        <f>IF(L199="Ja",0,IFERROR(IF($O199="","",$O199*('1. Kostenerfassung'!$E$24-'1. Kostenerfassung'!$E$25)),""))</f>
        <v/>
      </c>
      <c r="W199" s="79">
        <v>0</v>
      </c>
      <c r="X199" s="79">
        <v>0</v>
      </c>
      <c r="Y199" s="77" t="str">
        <f>IF(L199="Ja",0,IFERROR(IF($O199="","",$O199*('1. Kostenerfassung'!$E$32-'1. Kostenerfassung'!$E$34)),""))</f>
        <v/>
      </c>
      <c r="Z199" s="77" t="str">
        <f t="shared" si="8"/>
        <v/>
      </c>
      <c r="AB199" s="64" t="str">
        <f t="shared" si="7"/>
        <v/>
      </c>
    </row>
    <row r="200" spans="2:28" x14ac:dyDescent="0.3">
      <c r="B200" t="str">
        <f>IF(DB!B194="","",DB!B194)</f>
        <v/>
      </c>
      <c r="C200" s="169" t="str">
        <f>IF(DB!C194="","",DB!C194)</f>
        <v/>
      </c>
      <c r="D200" s="169"/>
      <c r="E200" t="str">
        <f>IF(DB!D194="","",DB!D194)</f>
        <v/>
      </c>
      <c r="F200" t="str">
        <f>IF(DB!E194="","",DB!E194)</f>
        <v/>
      </c>
      <c r="G200" t="str">
        <f>IF(DB!F194="","",DB!F194)</f>
        <v/>
      </c>
      <c r="H200" t="str">
        <f>IF(DB!G194="","",DB!G194)</f>
        <v/>
      </c>
      <c r="I200" t="str">
        <f>IF(DB!H194="","",DB!H194)</f>
        <v/>
      </c>
      <c r="K200" t="str">
        <f>IF(DB!W194="","",DB!W194)</f>
        <v/>
      </c>
      <c r="L200" t="str">
        <f>IF(DB!J194="Nein","Ja",IF(DB!J194="","","Nein"))</f>
        <v/>
      </c>
      <c r="M200" s="74" t="str">
        <f t="shared" si="6"/>
        <v/>
      </c>
      <c r="N200" s="75" t="str">
        <f>IF(M200="","",M200/'1. Kostenerfassung'!$E$37)</f>
        <v/>
      </c>
      <c r="O200" s="70" t="str">
        <f>IF(AND(H200="Ja",I200="Ja",L200="Nein",K200="Ja"),IFERROR(DB!V194/SUMIFS(DB!$V$8:$V$307,DB!$W$8:$W$307,"Ja",DB!$H$8:$H$307,"Ja",DB!$G$8:$G$307,"Ja",DB!$W$8:$W$307,"Ja"),""),"")</f>
        <v/>
      </c>
      <c r="P200" s="79">
        <v>0</v>
      </c>
      <c r="Q200" s="79">
        <v>0</v>
      </c>
      <c r="R200" s="77" t="str">
        <f>IF(L200="Ja",0,IFERROR(IF($O200="","",$O200*('1. Kostenerfassung'!$E$10-'1. Kostenerfassung'!$E$11)),""))</f>
        <v/>
      </c>
      <c r="S200" s="79">
        <v>0</v>
      </c>
      <c r="T200" s="77" t="str">
        <f>IF(L200="Ja",0,IFERROR(IF($O200="","",$O200*('1. Kostenerfassung'!$E$17-'1. Kostenerfassung'!$E$18)),""))</f>
        <v/>
      </c>
      <c r="U200" s="79">
        <v>0</v>
      </c>
      <c r="V200" s="77" t="str">
        <f>IF(L200="Ja",0,IFERROR(IF($O200="","",$O200*('1. Kostenerfassung'!$E$24-'1. Kostenerfassung'!$E$25)),""))</f>
        <v/>
      </c>
      <c r="W200" s="79">
        <v>0</v>
      </c>
      <c r="X200" s="79">
        <v>0</v>
      </c>
      <c r="Y200" s="77" t="str">
        <f>IF(L200="Ja",0,IFERROR(IF($O200="","",$O200*('1. Kostenerfassung'!$E$32-'1. Kostenerfassung'!$E$34)),""))</f>
        <v/>
      </c>
      <c r="Z200" s="77" t="str">
        <f t="shared" si="8"/>
        <v/>
      </c>
      <c r="AB200" s="64" t="str">
        <f t="shared" si="7"/>
        <v/>
      </c>
    </row>
    <row r="201" spans="2:28" x14ac:dyDescent="0.3">
      <c r="B201" t="str">
        <f>IF(DB!B195="","",DB!B195)</f>
        <v/>
      </c>
      <c r="C201" s="169" t="str">
        <f>IF(DB!C195="","",DB!C195)</f>
        <v/>
      </c>
      <c r="D201" s="169"/>
      <c r="E201" t="str">
        <f>IF(DB!D195="","",DB!D195)</f>
        <v/>
      </c>
      <c r="F201" t="str">
        <f>IF(DB!E195="","",DB!E195)</f>
        <v/>
      </c>
      <c r="G201" t="str">
        <f>IF(DB!F195="","",DB!F195)</f>
        <v/>
      </c>
      <c r="H201" t="str">
        <f>IF(DB!G195="","",DB!G195)</f>
        <v/>
      </c>
      <c r="I201" t="str">
        <f>IF(DB!H195="","",DB!H195)</f>
        <v/>
      </c>
      <c r="K201" t="str">
        <f>IF(DB!W195="","",DB!W195)</f>
        <v/>
      </c>
      <c r="L201" t="str">
        <f>IF(DB!J195="Nein","Ja",IF(DB!J195="","","Nein"))</f>
        <v/>
      </c>
      <c r="M201" s="74" t="str">
        <f t="shared" si="6"/>
        <v/>
      </c>
      <c r="N201" s="75" t="str">
        <f>IF(M201="","",M201/'1. Kostenerfassung'!$E$37)</f>
        <v/>
      </c>
      <c r="O201" s="70" t="str">
        <f>IF(AND(H201="Ja",I201="Ja",L201="Nein",K201="Ja"),IFERROR(DB!V195/SUMIFS(DB!$V$8:$V$307,DB!$W$8:$W$307,"Ja",DB!$H$8:$H$307,"Ja",DB!$G$8:$G$307,"Ja",DB!$W$8:$W$307,"Ja"),""),"")</f>
        <v/>
      </c>
      <c r="P201" s="79">
        <v>0</v>
      </c>
      <c r="Q201" s="79">
        <v>0</v>
      </c>
      <c r="R201" s="77" t="str">
        <f>IF(L201="Ja",0,IFERROR(IF($O201="","",$O201*('1. Kostenerfassung'!$E$10-'1. Kostenerfassung'!$E$11)),""))</f>
        <v/>
      </c>
      <c r="S201" s="79">
        <v>0</v>
      </c>
      <c r="T201" s="77" t="str">
        <f>IF(L201="Ja",0,IFERROR(IF($O201="","",$O201*('1. Kostenerfassung'!$E$17-'1. Kostenerfassung'!$E$18)),""))</f>
        <v/>
      </c>
      <c r="U201" s="79">
        <v>0</v>
      </c>
      <c r="V201" s="77" t="str">
        <f>IF(L201="Ja",0,IFERROR(IF($O201="","",$O201*('1. Kostenerfassung'!$E$24-'1. Kostenerfassung'!$E$25)),""))</f>
        <v/>
      </c>
      <c r="W201" s="79">
        <v>0</v>
      </c>
      <c r="X201" s="79">
        <v>0</v>
      </c>
      <c r="Y201" s="77" t="str">
        <f>IF(L201="Ja",0,IFERROR(IF($O201="","",$O201*('1. Kostenerfassung'!$E$32-'1. Kostenerfassung'!$E$34)),""))</f>
        <v/>
      </c>
      <c r="Z201" s="77" t="str">
        <f t="shared" si="8"/>
        <v/>
      </c>
      <c r="AB201" s="64" t="str">
        <f t="shared" si="7"/>
        <v/>
      </c>
    </row>
    <row r="202" spans="2:28" x14ac:dyDescent="0.3">
      <c r="B202" t="str">
        <f>IF(DB!B196="","",DB!B196)</f>
        <v/>
      </c>
      <c r="C202" s="169" t="str">
        <f>IF(DB!C196="","",DB!C196)</f>
        <v/>
      </c>
      <c r="D202" s="169"/>
      <c r="E202" t="str">
        <f>IF(DB!D196="","",DB!D196)</f>
        <v/>
      </c>
      <c r="F202" t="str">
        <f>IF(DB!E196="","",DB!E196)</f>
        <v/>
      </c>
      <c r="G202" t="str">
        <f>IF(DB!F196="","",DB!F196)</f>
        <v/>
      </c>
      <c r="H202" t="str">
        <f>IF(DB!G196="","",DB!G196)</f>
        <v/>
      </c>
      <c r="I202" t="str">
        <f>IF(DB!H196="","",DB!H196)</f>
        <v/>
      </c>
      <c r="K202" t="str">
        <f>IF(DB!W196="","",DB!W196)</f>
        <v/>
      </c>
      <c r="L202" t="str">
        <f>IF(DB!J196="Nein","Ja",IF(DB!J196="","","Nein"))</f>
        <v/>
      </c>
      <c r="M202" s="74" t="str">
        <f t="shared" si="6"/>
        <v/>
      </c>
      <c r="N202" s="75" t="str">
        <f>IF(M202="","",M202/'1. Kostenerfassung'!$E$37)</f>
        <v/>
      </c>
      <c r="O202" s="70" t="str">
        <f>IF(AND(H202="Ja",I202="Ja",L202="Nein",K202="Ja"),IFERROR(DB!V196/SUMIFS(DB!$V$8:$V$307,DB!$W$8:$W$307,"Ja",DB!$H$8:$H$307,"Ja",DB!$G$8:$G$307,"Ja",DB!$W$8:$W$307,"Ja"),""),"")</f>
        <v/>
      </c>
      <c r="P202" s="79">
        <v>0</v>
      </c>
      <c r="Q202" s="79">
        <v>0</v>
      </c>
      <c r="R202" s="77" t="str">
        <f>IF(L202="Ja",0,IFERROR(IF($O202="","",$O202*('1. Kostenerfassung'!$E$10-'1. Kostenerfassung'!$E$11)),""))</f>
        <v/>
      </c>
      <c r="S202" s="79">
        <v>0</v>
      </c>
      <c r="T202" s="77" t="str">
        <f>IF(L202="Ja",0,IFERROR(IF($O202="","",$O202*('1. Kostenerfassung'!$E$17-'1. Kostenerfassung'!$E$18)),""))</f>
        <v/>
      </c>
      <c r="U202" s="79">
        <v>0</v>
      </c>
      <c r="V202" s="77" t="str">
        <f>IF(L202="Ja",0,IFERROR(IF($O202="","",$O202*('1. Kostenerfassung'!$E$24-'1. Kostenerfassung'!$E$25)),""))</f>
        <v/>
      </c>
      <c r="W202" s="79">
        <v>0</v>
      </c>
      <c r="X202" s="79">
        <v>0</v>
      </c>
      <c r="Y202" s="77" t="str">
        <f>IF(L202="Ja",0,IFERROR(IF($O202="","",$O202*('1. Kostenerfassung'!$E$32-'1. Kostenerfassung'!$E$34)),""))</f>
        <v/>
      </c>
      <c r="Z202" s="77" t="str">
        <f t="shared" si="8"/>
        <v/>
      </c>
      <c r="AB202" s="64" t="str">
        <f t="shared" si="7"/>
        <v/>
      </c>
    </row>
    <row r="203" spans="2:28" x14ac:dyDescent="0.3">
      <c r="B203" t="str">
        <f>IF(DB!B197="","",DB!B197)</f>
        <v/>
      </c>
      <c r="C203" s="169" t="str">
        <f>IF(DB!C197="","",DB!C197)</f>
        <v/>
      </c>
      <c r="D203" s="169"/>
      <c r="E203" t="str">
        <f>IF(DB!D197="","",DB!D197)</f>
        <v/>
      </c>
      <c r="F203" t="str">
        <f>IF(DB!E197="","",DB!E197)</f>
        <v/>
      </c>
      <c r="G203" t="str">
        <f>IF(DB!F197="","",DB!F197)</f>
        <v/>
      </c>
      <c r="H203" t="str">
        <f>IF(DB!G197="","",DB!G197)</f>
        <v/>
      </c>
      <c r="I203" t="str">
        <f>IF(DB!H197="","",DB!H197)</f>
        <v/>
      </c>
      <c r="K203" t="str">
        <f>IF(DB!W197="","",DB!W197)</f>
        <v/>
      </c>
      <c r="L203" t="str">
        <f>IF(DB!J197="Nein","Ja",IF(DB!J197="","","Nein"))</f>
        <v/>
      </c>
      <c r="M203" s="74" t="str">
        <f t="shared" si="6"/>
        <v/>
      </c>
      <c r="N203" s="75" t="str">
        <f>IF(M203="","",M203/'1. Kostenerfassung'!$E$37)</f>
        <v/>
      </c>
      <c r="O203" s="70" t="str">
        <f>IF(AND(H203="Ja",I203="Ja",L203="Nein",K203="Ja"),IFERROR(DB!V197/SUMIFS(DB!$V$8:$V$307,DB!$W$8:$W$307,"Ja",DB!$H$8:$H$307,"Ja",DB!$G$8:$G$307,"Ja",DB!$W$8:$W$307,"Ja"),""),"")</f>
        <v/>
      </c>
      <c r="P203" s="79">
        <v>0</v>
      </c>
      <c r="Q203" s="79">
        <v>0</v>
      </c>
      <c r="R203" s="77" t="str">
        <f>IF(L203="Ja",0,IFERROR(IF($O203="","",$O203*('1. Kostenerfassung'!$E$10-'1. Kostenerfassung'!$E$11)),""))</f>
        <v/>
      </c>
      <c r="S203" s="79">
        <v>0</v>
      </c>
      <c r="T203" s="77" t="str">
        <f>IF(L203="Ja",0,IFERROR(IF($O203="","",$O203*('1. Kostenerfassung'!$E$17-'1. Kostenerfassung'!$E$18)),""))</f>
        <v/>
      </c>
      <c r="U203" s="79">
        <v>0</v>
      </c>
      <c r="V203" s="77" t="str">
        <f>IF(L203="Ja",0,IFERROR(IF($O203="","",$O203*('1. Kostenerfassung'!$E$24-'1. Kostenerfassung'!$E$25)),""))</f>
        <v/>
      </c>
      <c r="W203" s="79">
        <v>0</v>
      </c>
      <c r="X203" s="79">
        <v>0</v>
      </c>
      <c r="Y203" s="77" t="str">
        <f>IF(L203="Ja",0,IFERROR(IF($O203="","",$O203*('1. Kostenerfassung'!$E$32-'1. Kostenerfassung'!$E$34)),""))</f>
        <v/>
      </c>
      <c r="Z203" s="77" t="str">
        <f t="shared" si="8"/>
        <v/>
      </c>
      <c r="AB203" s="64" t="str">
        <f t="shared" si="7"/>
        <v/>
      </c>
    </row>
    <row r="204" spans="2:28" x14ac:dyDescent="0.3">
      <c r="B204" t="str">
        <f>IF(DB!B198="","",DB!B198)</f>
        <v/>
      </c>
      <c r="C204" s="169" t="str">
        <f>IF(DB!C198="","",DB!C198)</f>
        <v/>
      </c>
      <c r="D204" s="169"/>
      <c r="E204" t="str">
        <f>IF(DB!D198="","",DB!D198)</f>
        <v/>
      </c>
      <c r="F204" t="str">
        <f>IF(DB!E198="","",DB!E198)</f>
        <v/>
      </c>
      <c r="G204" t="str">
        <f>IF(DB!F198="","",DB!F198)</f>
        <v/>
      </c>
      <c r="H204" t="str">
        <f>IF(DB!G198="","",DB!G198)</f>
        <v/>
      </c>
      <c r="I204" t="str">
        <f>IF(DB!H198="","",DB!H198)</f>
        <v/>
      </c>
      <c r="K204" t="str">
        <f>IF(DB!W198="","",DB!W198)</f>
        <v/>
      </c>
      <c r="L204" t="str">
        <f>IF(DB!J198="Nein","Ja",IF(DB!J198="","","Nein"))</f>
        <v/>
      </c>
      <c r="M204" s="74" t="str">
        <f t="shared" si="6"/>
        <v/>
      </c>
      <c r="N204" s="75" t="str">
        <f>IF(M204="","",M204/'1. Kostenerfassung'!$E$37)</f>
        <v/>
      </c>
      <c r="O204" s="70" t="str">
        <f>IF(AND(H204="Ja",I204="Ja",L204="Nein",K204="Ja"),IFERROR(DB!V198/SUMIFS(DB!$V$8:$V$307,DB!$W$8:$W$307,"Ja",DB!$H$8:$H$307,"Ja",DB!$G$8:$G$307,"Ja",DB!$W$8:$W$307,"Ja"),""),"")</f>
        <v/>
      </c>
      <c r="P204" s="79">
        <v>0</v>
      </c>
      <c r="Q204" s="79">
        <v>0</v>
      </c>
      <c r="R204" s="77" t="str">
        <f>IF(L204="Ja",0,IFERROR(IF($O204="","",$O204*('1. Kostenerfassung'!$E$10-'1. Kostenerfassung'!$E$11)),""))</f>
        <v/>
      </c>
      <c r="S204" s="79">
        <v>0</v>
      </c>
      <c r="T204" s="77" t="str">
        <f>IF(L204="Ja",0,IFERROR(IF($O204="","",$O204*('1. Kostenerfassung'!$E$17-'1. Kostenerfassung'!$E$18)),""))</f>
        <v/>
      </c>
      <c r="U204" s="79">
        <v>0</v>
      </c>
      <c r="V204" s="77" t="str">
        <f>IF(L204="Ja",0,IFERROR(IF($O204="","",$O204*('1. Kostenerfassung'!$E$24-'1. Kostenerfassung'!$E$25)),""))</f>
        <v/>
      </c>
      <c r="W204" s="79">
        <v>0</v>
      </c>
      <c r="X204" s="79">
        <v>0</v>
      </c>
      <c r="Y204" s="77" t="str">
        <f>IF(L204="Ja",0,IFERROR(IF($O204="","",$O204*('1. Kostenerfassung'!$E$32-'1. Kostenerfassung'!$E$34)),""))</f>
        <v/>
      </c>
      <c r="Z204" s="77" t="str">
        <f t="shared" si="8"/>
        <v/>
      </c>
      <c r="AB204" s="64" t="str">
        <f t="shared" si="7"/>
        <v/>
      </c>
    </row>
    <row r="205" spans="2:28" x14ac:dyDescent="0.3">
      <c r="B205" t="str">
        <f>IF(DB!B199="","",DB!B199)</f>
        <v/>
      </c>
      <c r="C205" s="169" t="str">
        <f>IF(DB!C199="","",DB!C199)</f>
        <v/>
      </c>
      <c r="D205" s="169"/>
      <c r="E205" t="str">
        <f>IF(DB!D199="","",DB!D199)</f>
        <v/>
      </c>
      <c r="F205" t="str">
        <f>IF(DB!E199="","",DB!E199)</f>
        <v/>
      </c>
      <c r="G205" t="str">
        <f>IF(DB!F199="","",DB!F199)</f>
        <v/>
      </c>
      <c r="H205" t="str">
        <f>IF(DB!G199="","",DB!G199)</f>
        <v/>
      </c>
      <c r="I205" t="str">
        <f>IF(DB!H199="","",DB!H199)</f>
        <v/>
      </c>
      <c r="K205" t="str">
        <f>IF(DB!W199="","",DB!W199)</f>
        <v/>
      </c>
      <c r="L205" t="str">
        <f>IF(DB!J199="Nein","Ja",IF(DB!J199="","","Nein"))</f>
        <v/>
      </c>
      <c r="M205" s="74" t="str">
        <f t="shared" si="6"/>
        <v/>
      </c>
      <c r="N205" s="75" t="str">
        <f>IF(M205="","",M205/'1. Kostenerfassung'!$E$37)</f>
        <v/>
      </c>
      <c r="O205" s="70" t="str">
        <f>IF(AND(H205="Ja",I205="Ja",L205="Nein",K205="Ja"),IFERROR(DB!V199/SUMIFS(DB!$V$8:$V$307,DB!$W$8:$W$307,"Ja",DB!$H$8:$H$307,"Ja",DB!$G$8:$G$307,"Ja",DB!$W$8:$W$307,"Ja"),""),"")</f>
        <v/>
      </c>
      <c r="P205" s="79">
        <v>0</v>
      </c>
      <c r="Q205" s="79">
        <v>0</v>
      </c>
      <c r="R205" s="77" t="str">
        <f>IF(L205="Ja",0,IFERROR(IF($O205="","",$O205*('1. Kostenerfassung'!$E$10-'1. Kostenerfassung'!$E$11)),""))</f>
        <v/>
      </c>
      <c r="S205" s="79">
        <v>0</v>
      </c>
      <c r="T205" s="77" t="str">
        <f>IF(L205="Ja",0,IFERROR(IF($O205="","",$O205*('1. Kostenerfassung'!$E$17-'1. Kostenerfassung'!$E$18)),""))</f>
        <v/>
      </c>
      <c r="U205" s="79">
        <v>0</v>
      </c>
      <c r="V205" s="77" t="str">
        <f>IF(L205="Ja",0,IFERROR(IF($O205="","",$O205*('1. Kostenerfassung'!$E$24-'1. Kostenerfassung'!$E$25)),""))</f>
        <v/>
      </c>
      <c r="W205" s="79">
        <v>0</v>
      </c>
      <c r="X205" s="79">
        <v>0</v>
      </c>
      <c r="Y205" s="77" t="str">
        <f>IF(L205="Ja",0,IFERROR(IF($O205="","",$O205*('1. Kostenerfassung'!$E$32-'1. Kostenerfassung'!$E$34)),""))</f>
        <v/>
      </c>
      <c r="Z205" s="77" t="str">
        <f t="shared" si="8"/>
        <v/>
      </c>
      <c r="AB205" s="64" t="str">
        <f t="shared" si="7"/>
        <v/>
      </c>
    </row>
    <row r="206" spans="2:28" x14ac:dyDescent="0.3">
      <c r="B206" t="str">
        <f>IF(DB!B200="","",DB!B200)</f>
        <v/>
      </c>
      <c r="C206" s="169" t="str">
        <f>IF(DB!C200="","",DB!C200)</f>
        <v/>
      </c>
      <c r="D206" s="169"/>
      <c r="E206" t="str">
        <f>IF(DB!D200="","",DB!D200)</f>
        <v/>
      </c>
      <c r="F206" t="str">
        <f>IF(DB!E200="","",DB!E200)</f>
        <v/>
      </c>
      <c r="G206" t="str">
        <f>IF(DB!F200="","",DB!F200)</f>
        <v/>
      </c>
      <c r="H206" t="str">
        <f>IF(DB!G200="","",DB!G200)</f>
        <v/>
      </c>
      <c r="I206" t="str">
        <f>IF(DB!H200="","",DB!H200)</f>
        <v/>
      </c>
      <c r="K206" t="str">
        <f>IF(DB!W200="","",DB!W200)</f>
        <v/>
      </c>
      <c r="L206" t="str">
        <f>IF(DB!J200="Nein","Ja",IF(DB!J200="","","Nein"))</f>
        <v/>
      </c>
      <c r="M206" s="74" t="str">
        <f t="shared" ref="M206:M269" si="9">IF(I206="Nein",0,IF(L206="","",IF(L206="Ja",SUM(P206,Q206,S206,U206,W206,X206),IF(L206="Nein",SUM(P206:Z206),"Error"))))</f>
        <v/>
      </c>
      <c r="N206" s="75" t="str">
        <f>IF(M206="","",M206/'1. Kostenerfassung'!$E$37)</f>
        <v/>
      </c>
      <c r="O206" s="70" t="str">
        <f>IF(AND(H206="Ja",I206="Ja",L206="Nein",K206="Ja"),IFERROR(DB!V200/SUMIFS(DB!$V$8:$V$307,DB!$W$8:$W$307,"Ja",DB!$H$8:$H$307,"Ja",DB!$G$8:$G$307,"Ja",DB!$W$8:$W$307,"Ja"),""),"")</f>
        <v/>
      </c>
      <c r="P206" s="79">
        <v>0</v>
      </c>
      <c r="Q206" s="79">
        <v>0</v>
      </c>
      <c r="R206" s="77" t="str">
        <f>IF(L206="Ja",0,IFERROR(IF($O206="","",$O206*('1. Kostenerfassung'!$E$10-'1. Kostenerfassung'!$E$11)),""))</f>
        <v/>
      </c>
      <c r="S206" s="79">
        <v>0</v>
      </c>
      <c r="T206" s="77" t="str">
        <f>IF(L206="Ja",0,IFERROR(IF($O206="","",$O206*('1. Kostenerfassung'!$E$17-'1. Kostenerfassung'!$E$18)),""))</f>
        <v/>
      </c>
      <c r="U206" s="79">
        <v>0</v>
      </c>
      <c r="V206" s="77" t="str">
        <f>IF(L206="Ja",0,IFERROR(IF($O206="","",$O206*('1. Kostenerfassung'!$E$24-'1. Kostenerfassung'!$E$25)),""))</f>
        <v/>
      </c>
      <c r="W206" s="79">
        <v>0</v>
      </c>
      <c r="X206" s="79">
        <v>0</v>
      </c>
      <c r="Y206" s="77" t="str">
        <f>IF(L206="Ja",0,IFERROR(IF($O206="","",$O206*('1. Kostenerfassung'!$E$32-'1. Kostenerfassung'!$E$34)),""))</f>
        <v/>
      </c>
      <c r="Z206" s="77" t="str">
        <f t="shared" si="8"/>
        <v/>
      </c>
      <c r="AB206" s="64" t="str">
        <f t="shared" ref="AB206:AB269" si="10">IF(L206="Ja",IF(SUM(Q206,S206,U206,X206)&lt;1,"Nein","Ja"),IF(L206="Nein","Ja",""))</f>
        <v/>
      </c>
    </row>
    <row r="207" spans="2:28" x14ac:dyDescent="0.3">
      <c r="B207" t="str">
        <f>IF(DB!B201="","",DB!B201)</f>
        <v/>
      </c>
      <c r="C207" s="169" t="str">
        <f>IF(DB!C201="","",DB!C201)</f>
        <v/>
      </c>
      <c r="D207" s="169"/>
      <c r="E207" t="str">
        <f>IF(DB!D201="","",DB!D201)</f>
        <v/>
      </c>
      <c r="F207" t="str">
        <f>IF(DB!E201="","",DB!E201)</f>
        <v/>
      </c>
      <c r="G207" t="str">
        <f>IF(DB!F201="","",DB!F201)</f>
        <v/>
      </c>
      <c r="H207" t="str">
        <f>IF(DB!G201="","",DB!G201)</f>
        <v/>
      </c>
      <c r="I207" t="str">
        <f>IF(DB!H201="","",DB!H201)</f>
        <v/>
      </c>
      <c r="K207" t="str">
        <f>IF(DB!W201="","",DB!W201)</f>
        <v/>
      </c>
      <c r="L207" t="str">
        <f>IF(DB!J201="Nein","Ja",IF(DB!J201="","","Nein"))</f>
        <v/>
      </c>
      <c r="M207" s="74" t="str">
        <f t="shared" si="9"/>
        <v/>
      </c>
      <c r="N207" s="75" t="str">
        <f>IF(M207="","",M207/'1. Kostenerfassung'!$E$37)</f>
        <v/>
      </c>
      <c r="O207" s="70" t="str">
        <f>IF(AND(H207="Ja",I207="Ja",L207="Nein",K207="Ja"),IFERROR(DB!V201/SUMIFS(DB!$V$8:$V$307,DB!$W$8:$W$307,"Ja",DB!$H$8:$H$307,"Ja",DB!$G$8:$G$307,"Ja",DB!$W$8:$W$307,"Ja"),""),"")</f>
        <v/>
      </c>
      <c r="P207" s="79">
        <v>0</v>
      </c>
      <c r="Q207" s="79">
        <v>0</v>
      </c>
      <c r="R207" s="77" t="str">
        <f>IF(L207="Ja",0,IFERROR(IF($O207="","",$O207*('1. Kostenerfassung'!$E$10-'1. Kostenerfassung'!$E$11)),""))</f>
        <v/>
      </c>
      <c r="S207" s="79">
        <v>0</v>
      </c>
      <c r="T207" s="77" t="str">
        <f>IF(L207="Ja",0,IFERROR(IF($O207="","",$O207*('1. Kostenerfassung'!$E$17-'1. Kostenerfassung'!$E$18)),""))</f>
        <v/>
      </c>
      <c r="U207" s="79">
        <v>0</v>
      </c>
      <c r="V207" s="77" t="str">
        <f>IF(L207="Ja",0,IFERROR(IF($O207="","",$O207*('1. Kostenerfassung'!$E$24-'1. Kostenerfassung'!$E$25)),""))</f>
        <v/>
      </c>
      <c r="W207" s="79">
        <v>0</v>
      </c>
      <c r="X207" s="79">
        <v>0</v>
      </c>
      <c r="Y207" s="77" t="str">
        <f>IF(L207="Ja",0,IFERROR(IF($O207="","",$O207*('1. Kostenerfassung'!$E$32-'1. Kostenerfassung'!$E$34)),""))</f>
        <v/>
      </c>
      <c r="Z207" s="77" t="str">
        <f t="shared" ref="Z207:Z270" si="11">IF(SUM(R207,V207,T207)=0,"",SUM(R207,V207,T207)*$F$9)</f>
        <v/>
      </c>
      <c r="AB207" s="64" t="str">
        <f t="shared" si="10"/>
        <v/>
      </c>
    </row>
    <row r="208" spans="2:28" x14ac:dyDescent="0.3">
      <c r="B208" t="str">
        <f>IF(DB!B202="","",DB!B202)</f>
        <v/>
      </c>
      <c r="C208" s="169" t="str">
        <f>IF(DB!C202="","",DB!C202)</f>
        <v/>
      </c>
      <c r="D208" s="169"/>
      <c r="E208" t="str">
        <f>IF(DB!D202="","",DB!D202)</f>
        <v/>
      </c>
      <c r="F208" t="str">
        <f>IF(DB!E202="","",DB!E202)</f>
        <v/>
      </c>
      <c r="G208" t="str">
        <f>IF(DB!F202="","",DB!F202)</f>
        <v/>
      </c>
      <c r="H208" t="str">
        <f>IF(DB!G202="","",DB!G202)</f>
        <v/>
      </c>
      <c r="I208" t="str">
        <f>IF(DB!H202="","",DB!H202)</f>
        <v/>
      </c>
      <c r="K208" t="str">
        <f>IF(DB!W202="","",DB!W202)</f>
        <v/>
      </c>
      <c r="L208" t="str">
        <f>IF(DB!J202="Nein","Ja",IF(DB!J202="","","Nein"))</f>
        <v/>
      </c>
      <c r="M208" s="74" t="str">
        <f t="shared" si="9"/>
        <v/>
      </c>
      <c r="N208" s="75" t="str">
        <f>IF(M208="","",M208/'1. Kostenerfassung'!$E$37)</f>
        <v/>
      </c>
      <c r="O208" s="70" t="str">
        <f>IF(AND(H208="Ja",I208="Ja",L208="Nein",K208="Ja"),IFERROR(DB!V202/SUMIFS(DB!$V$8:$V$307,DB!$W$8:$W$307,"Ja",DB!$H$8:$H$307,"Ja",DB!$G$8:$G$307,"Ja",DB!$W$8:$W$307,"Ja"),""),"")</f>
        <v/>
      </c>
      <c r="P208" s="79">
        <v>0</v>
      </c>
      <c r="Q208" s="79">
        <v>0</v>
      </c>
      <c r="R208" s="77" t="str">
        <f>IF(L208="Ja",0,IFERROR(IF($O208="","",$O208*('1. Kostenerfassung'!$E$10-'1. Kostenerfassung'!$E$11)),""))</f>
        <v/>
      </c>
      <c r="S208" s="79">
        <v>0</v>
      </c>
      <c r="T208" s="77" t="str">
        <f>IF(L208="Ja",0,IFERROR(IF($O208="","",$O208*('1. Kostenerfassung'!$E$17-'1. Kostenerfassung'!$E$18)),""))</f>
        <v/>
      </c>
      <c r="U208" s="79">
        <v>0</v>
      </c>
      <c r="V208" s="77" t="str">
        <f>IF(L208="Ja",0,IFERROR(IF($O208="","",$O208*('1. Kostenerfassung'!$E$24-'1. Kostenerfassung'!$E$25)),""))</f>
        <v/>
      </c>
      <c r="W208" s="79">
        <v>0</v>
      </c>
      <c r="X208" s="79">
        <v>0</v>
      </c>
      <c r="Y208" s="77" t="str">
        <f>IF(L208="Ja",0,IFERROR(IF($O208="","",$O208*('1. Kostenerfassung'!$E$32-'1. Kostenerfassung'!$E$34)),""))</f>
        <v/>
      </c>
      <c r="Z208" s="77" t="str">
        <f t="shared" si="11"/>
        <v/>
      </c>
      <c r="AB208" s="64" t="str">
        <f t="shared" si="10"/>
        <v/>
      </c>
    </row>
    <row r="209" spans="2:28" x14ac:dyDescent="0.3">
      <c r="B209" t="str">
        <f>IF(DB!B203="","",DB!B203)</f>
        <v/>
      </c>
      <c r="C209" s="169" t="str">
        <f>IF(DB!C203="","",DB!C203)</f>
        <v/>
      </c>
      <c r="D209" s="169"/>
      <c r="E209" t="str">
        <f>IF(DB!D203="","",DB!D203)</f>
        <v/>
      </c>
      <c r="F209" t="str">
        <f>IF(DB!E203="","",DB!E203)</f>
        <v/>
      </c>
      <c r="G209" t="str">
        <f>IF(DB!F203="","",DB!F203)</f>
        <v/>
      </c>
      <c r="H209" t="str">
        <f>IF(DB!G203="","",DB!G203)</f>
        <v/>
      </c>
      <c r="I209" t="str">
        <f>IF(DB!H203="","",DB!H203)</f>
        <v/>
      </c>
      <c r="K209" t="str">
        <f>IF(DB!W203="","",DB!W203)</f>
        <v/>
      </c>
      <c r="L209" t="str">
        <f>IF(DB!J203="Nein","Ja",IF(DB!J203="","","Nein"))</f>
        <v/>
      </c>
      <c r="M209" s="74" t="str">
        <f t="shared" si="9"/>
        <v/>
      </c>
      <c r="N209" s="75" t="str">
        <f>IF(M209="","",M209/'1. Kostenerfassung'!$E$37)</f>
        <v/>
      </c>
      <c r="O209" s="70" t="str">
        <f>IF(AND(H209="Ja",I209="Ja",L209="Nein",K209="Ja"),IFERROR(DB!V203/SUMIFS(DB!$V$8:$V$307,DB!$W$8:$W$307,"Ja",DB!$H$8:$H$307,"Ja",DB!$G$8:$G$307,"Ja",DB!$W$8:$W$307,"Ja"),""),"")</f>
        <v/>
      </c>
      <c r="P209" s="79">
        <v>0</v>
      </c>
      <c r="Q209" s="79">
        <v>0</v>
      </c>
      <c r="R209" s="77" t="str">
        <f>IF(L209="Ja",0,IFERROR(IF($O209="","",$O209*('1. Kostenerfassung'!$E$10-'1. Kostenerfassung'!$E$11)),""))</f>
        <v/>
      </c>
      <c r="S209" s="79">
        <v>0</v>
      </c>
      <c r="T209" s="77" t="str">
        <f>IF(L209="Ja",0,IFERROR(IF($O209="","",$O209*('1. Kostenerfassung'!$E$17-'1. Kostenerfassung'!$E$18)),""))</f>
        <v/>
      </c>
      <c r="U209" s="79">
        <v>0</v>
      </c>
      <c r="V209" s="77" t="str">
        <f>IF(L209="Ja",0,IFERROR(IF($O209="","",$O209*('1. Kostenerfassung'!$E$24-'1. Kostenerfassung'!$E$25)),""))</f>
        <v/>
      </c>
      <c r="W209" s="79">
        <v>0</v>
      </c>
      <c r="X209" s="79">
        <v>0</v>
      </c>
      <c r="Y209" s="77" t="str">
        <f>IF(L209="Ja",0,IFERROR(IF($O209="","",$O209*('1. Kostenerfassung'!$E$32-'1. Kostenerfassung'!$E$34)),""))</f>
        <v/>
      </c>
      <c r="Z209" s="77" t="str">
        <f t="shared" si="11"/>
        <v/>
      </c>
      <c r="AB209" s="64" t="str">
        <f t="shared" si="10"/>
        <v/>
      </c>
    </row>
    <row r="210" spans="2:28" x14ac:dyDescent="0.3">
      <c r="B210" t="str">
        <f>IF(DB!B204="","",DB!B204)</f>
        <v/>
      </c>
      <c r="C210" s="169" t="str">
        <f>IF(DB!C204="","",DB!C204)</f>
        <v/>
      </c>
      <c r="D210" s="169"/>
      <c r="E210" t="str">
        <f>IF(DB!D204="","",DB!D204)</f>
        <v/>
      </c>
      <c r="F210" t="str">
        <f>IF(DB!E204="","",DB!E204)</f>
        <v/>
      </c>
      <c r="G210" t="str">
        <f>IF(DB!F204="","",DB!F204)</f>
        <v/>
      </c>
      <c r="H210" t="str">
        <f>IF(DB!G204="","",DB!G204)</f>
        <v/>
      </c>
      <c r="I210" t="str">
        <f>IF(DB!H204="","",DB!H204)</f>
        <v/>
      </c>
      <c r="K210" t="str">
        <f>IF(DB!W204="","",DB!W204)</f>
        <v/>
      </c>
      <c r="L210" t="str">
        <f>IF(DB!J204="Nein","Ja",IF(DB!J204="","","Nein"))</f>
        <v/>
      </c>
      <c r="M210" s="74" t="str">
        <f t="shared" si="9"/>
        <v/>
      </c>
      <c r="N210" s="75" t="str">
        <f>IF(M210="","",M210/'1. Kostenerfassung'!$E$37)</f>
        <v/>
      </c>
      <c r="O210" s="70" t="str">
        <f>IF(AND(H210="Ja",I210="Ja",L210="Nein",K210="Ja"),IFERROR(DB!V204/SUMIFS(DB!$V$8:$V$307,DB!$W$8:$W$307,"Ja",DB!$H$8:$H$307,"Ja",DB!$G$8:$G$307,"Ja",DB!$W$8:$W$307,"Ja"),""),"")</f>
        <v/>
      </c>
      <c r="P210" s="79">
        <v>0</v>
      </c>
      <c r="Q210" s="79">
        <v>0</v>
      </c>
      <c r="R210" s="77" t="str">
        <f>IF(L210="Ja",0,IFERROR(IF($O210="","",$O210*('1. Kostenerfassung'!$E$10-'1. Kostenerfassung'!$E$11)),""))</f>
        <v/>
      </c>
      <c r="S210" s="79">
        <v>0</v>
      </c>
      <c r="T210" s="77" t="str">
        <f>IF(L210="Ja",0,IFERROR(IF($O210="","",$O210*('1. Kostenerfassung'!$E$17-'1. Kostenerfassung'!$E$18)),""))</f>
        <v/>
      </c>
      <c r="U210" s="79">
        <v>0</v>
      </c>
      <c r="V210" s="77" t="str">
        <f>IF(L210="Ja",0,IFERROR(IF($O210="","",$O210*('1. Kostenerfassung'!$E$24-'1. Kostenerfassung'!$E$25)),""))</f>
        <v/>
      </c>
      <c r="W210" s="79">
        <v>0</v>
      </c>
      <c r="X210" s="79">
        <v>0</v>
      </c>
      <c r="Y210" s="77" t="str">
        <f>IF(L210="Ja",0,IFERROR(IF($O210="","",$O210*('1. Kostenerfassung'!$E$32-'1. Kostenerfassung'!$E$34)),""))</f>
        <v/>
      </c>
      <c r="Z210" s="77" t="str">
        <f t="shared" si="11"/>
        <v/>
      </c>
      <c r="AB210" s="64" t="str">
        <f t="shared" si="10"/>
        <v/>
      </c>
    </row>
    <row r="211" spans="2:28" x14ac:dyDescent="0.3">
      <c r="B211" t="str">
        <f>IF(DB!B205="","",DB!B205)</f>
        <v/>
      </c>
      <c r="C211" s="169" t="str">
        <f>IF(DB!C205="","",DB!C205)</f>
        <v/>
      </c>
      <c r="D211" s="169"/>
      <c r="E211" t="str">
        <f>IF(DB!D205="","",DB!D205)</f>
        <v/>
      </c>
      <c r="F211" t="str">
        <f>IF(DB!E205="","",DB!E205)</f>
        <v/>
      </c>
      <c r="G211" t="str">
        <f>IF(DB!F205="","",DB!F205)</f>
        <v/>
      </c>
      <c r="H211" t="str">
        <f>IF(DB!G205="","",DB!G205)</f>
        <v/>
      </c>
      <c r="I211" t="str">
        <f>IF(DB!H205="","",DB!H205)</f>
        <v/>
      </c>
      <c r="K211" t="str">
        <f>IF(DB!W205="","",DB!W205)</f>
        <v/>
      </c>
      <c r="L211" t="str">
        <f>IF(DB!J205="Nein","Ja",IF(DB!J205="","","Nein"))</f>
        <v/>
      </c>
      <c r="M211" s="74" t="str">
        <f t="shared" si="9"/>
        <v/>
      </c>
      <c r="N211" s="75" t="str">
        <f>IF(M211="","",M211/'1. Kostenerfassung'!$E$37)</f>
        <v/>
      </c>
      <c r="O211" s="70" t="str">
        <f>IF(AND(H211="Ja",I211="Ja",L211="Nein",K211="Ja"),IFERROR(DB!V205/SUMIFS(DB!$V$8:$V$307,DB!$W$8:$W$307,"Ja",DB!$H$8:$H$307,"Ja",DB!$G$8:$G$307,"Ja",DB!$W$8:$W$307,"Ja"),""),"")</f>
        <v/>
      </c>
      <c r="P211" s="79">
        <v>0</v>
      </c>
      <c r="Q211" s="79">
        <v>0</v>
      </c>
      <c r="R211" s="77" t="str">
        <f>IF(L211="Ja",0,IFERROR(IF($O211="","",$O211*('1. Kostenerfassung'!$E$10-'1. Kostenerfassung'!$E$11)),""))</f>
        <v/>
      </c>
      <c r="S211" s="79">
        <v>0</v>
      </c>
      <c r="T211" s="77" t="str">
        <f>IF(L211="Ja",0,IFERROR(IF($O211="","",$O211*('1. Kostenerfassung'!$E$17-'1. Kostenerfassung'!$E$18)),""))</f>
        <v/>
      </c>
      <c r="U211" s="79">
        <v>0</v>
      </c>
      <c r="V211" s="77" t="str">
        <f>IF(L211="Ja",0,IFERROR(IF($O211="","",$O211*('1. Kostenerfassung'!$E$24-'1. Kostenerfassung'!$E$25)),""))</f>
        <v/>
      </c>
      <c r="W211" s="79">
        <v>0</v>
      </c>
      <c r="X211" s="79">
        <v>0</v>
      </c>
      <c r="Y211" s="77" t="str">
        <f>IF(L211="Ja",0,IFERROR(IF($O211="","",$O211*('1. Kostenerfassung'!$E$32-'1. Kostenerfassung'!$E$34)),""))</f>
        <v/>
      </c>
      <c r="Z211" s="77" t="str">
        <f t="shared" si="11"/>
        <v/>
      </c>
      <c r="AB211" s="64" t="str">
        <f t="shared" si="10"/>
        <v/>
      </c>
    </row>
    <row r="212" spans="2:28" x14ac:dyDescent="0.3">
      <c r="B212" t="str">
        <f>IF(DB!B206="","",DB!B206)</f>
        <v/>
      </c>
      <c r="C212" s="169" t="str">
        <f>IF(DB!C206="","",DB!C206)</f>
        <v/>
      </c>
      <c r="D212" s="169"/>
      <c r="E212" t="str">
        <f>IF(DB!D206="","",DB!D206)</f>
        <v/>
      </c>
      <c r="F212" t="str">
        <f>IF(DB!E206="","",DB!E206)</f>
        <v/>
      </c>
      <c r="G212" t="str">
        <f>IF(DB!F206="","",DB!F206)</f>
        <v/>
      </c>
      <c r="H212" t="str">
        <f>IF(DB!G206="","",DB!G206)</f>
        <v/>
      </c>
      <c r="I212" t="str">
        <f>IF(DB!H206="","",DB!H206)</f>
        <v/>
      </c>
      <c r="K212" t="str">
        <f>IF(DB!W206="","",DB!W206)</f>
        <v/>
      </c>
      <c r="L212" t="str">
        <f>IF(DB!J206="Nein","Ja",IF(DB!J206="","","Nein"))</f>
        <v/>
      </c>
      <c r="M212" s="74" t="str">
        <f t="shared" si="9"/>
        <v/>
      </c>
      <c r="N212" s="75" t="str">
        <f>IF(M212="","",M212/'1. Kostenerfassung'!$E$37)</f>
        <v/>
      </c>
      <c r="O212" s="70" t="str">
        <f>IF(AND(H212="Ja",I212="Ja",L212="Nein",K212="Ja"),IFERROR(DB!V206/SUMIFS(DB!$V$8:$V$307,DB!$W$8:$W$307,"Ja",DB!$H$8:$H$307,"Ja",DB!$G$8:$G$307,"Ja",DB!$W$8:$W$307,"Ja"),""),"")</f>
        <v/>
      </c>
      <c r="P212" s="79">
        <v>0</v>
      </c>
      <c r="Q212" s="79">
        <v>0</v>
      </c>
      <c r="R212" s="77" t="str">
        <f>IF(L212="Ja",0,IFERROR(IF($O212="","",$O212*('1. Kostenerfassung'!$E$10-'1. Kostenerfassung'!$E$11)),""))</f>
        <v/>
      </c>
      <c r="S212" s="79">
        <v>0</v>
      </c>
      <c r="T212" s="77" t="str">
        <f>IF(L212="Ja",0,IFERROR(IF($O212="","",$O212*('1. Kostenerfassung'!$E$17-'1. Kostenerfassung'!$E$18)),""))</f>
        <v/>
      </c>
      <c r="U212" s="79">
        <v>0</v>
      </c>
      <c r="V212" s="77" t="str">
        <f>IF(L212="Ja",0,IFERROR(IF($O212="","",$O212*('1. Kostenerfassung'!$E$24-'1. Kostenerfassung'!$E$25)),""))</f>
        <v/>
      </c>
      <c r="W212" s="79">
        <v>0</v>
      </c>
      <c r="X212" s="79">
        <v>0</v>
      </c>
      <c r="Y212" s="77" t="str">
        <f>IF(L212="Ja",0,IFERROR(IF($O212="","",$O212*('1. Kostenerfassung'!$E$32-'1. Kostenerfassung'!$E$34)),""))</f>
        <v/>
      </c>
      <c r="Z212" s="77" t="str">
        <f t="shared" si="11"/>
        <v/>
      </c>
      <c r="AB212" s="64" t="str">
        <f t="shared" si="10"/>
        <v/>
      </c>
    </row>
    <row r="213" spans="2:28" x14ac:dyDescent="0.3">
      <c r="B213" t="str">
        <f>IF(DB!B207="","",DB!B207)</f>
        <v/>
      </c>
      <c r="C213" s="169" t="str">
        <f>IF(DB!C207="","",DB!C207)</f>
        <v/>
      </c>
      <c r="D213" s="169"/>
      <c r="E213" t="str">
        <f>IF(DB!D207="","",DB!D207)</f>
        <v/>
      </c>
      <c r="F213" t="str">
        <f>IF(DB!E207="","",DB!E207)</f>
        <v/>
      </c>
      <c r="G213" t="str">
        <f>IF(DB!F207="","",DB!F207)</f>
        <v/>
      </c>
      <c r="H213" t="str">
        <f>IF(DB!G207="","",DB!G207)</f>
        <v/>
      </c>
      <c r="I213" t="str">
        <f>IF(DB!H207="","",DB!H207)</f>
        <v/>
      </c>
      <c r="K213" t="str">
        <f>IF(DB!W207="","",DB!W207)</f>
        <v/>
      </c>
      <c r="L213" t="str">
        <f>IF(DB!J207="Nein","Ja",IF(DB!J207="","","Nein"))</f>
        <v/>
      </c>
      <c r="M213" s="74" t="str">
        <f t="shared" si="9"/>
        <v/>
      </c>
      <c r="N213" s="75" t="str">
        <f>IF(M213="","",M213/'1. Kostenerfassung'!$E$37)</f>
        <v/>
      </c>
      <c r="O213" s="70" t="str">
        <f>IF(AND(H213="Ja",I213="Ja",L213="Nein",K213="Ja"),IFERROR(DB!V207/SUMIFS(DB!$V$8:$V$307,DB!$W$8:$W$307,"Ja",DB!$H$8:$H$307,"Ja",DB!$G$8:$G$307,"Ja",DB!$W$8:$W$307,"Ja"),""),"")</f>
        <v/>
      </c>
      <c r="P213" s="79">
        <v>0</v>
      </c>
      <c r="Q213" s="79">
        <v>0</v>
      </c>
      <c r="R213" s="77" t="str">
        <f>IF(L213="Ja",0,IFERROR(IF($O213="","",$O213*('1. Kostenerfassung'!$E$10-'1. Kostenerfassung'!$E$11)),""))</f>
        <v/>
      </c>
      <c r="S213" s="79">
        <v>0</v>
      </c>
      <c r="T213" s="77" t="str">
        <f>IF(L213="Ja",0,IFERROR(IF($O213="","",$O213*('1. Kostenerfassung'!$E$17-'1. Kostenerfassung'!$E$18)),""))</f>
        <v/>
      </c>
      <c r="U213" s="79">
        <v>0</v>
      </c>
      <c r="V213" s="77" t="str">
        <f>IF(L213="Ja",0,IFERROR(IF($O213="","",$O213*('1. Kostenerfassung'!$E$24-'1. Kostenerfassung'!$E$25)),""))</f>
        <v/>
      </c>
      <c r="W213" s="79">
        <v>0</v>
      </c>
      <c r="X213" s="79">
        <v>0</v>
      </c>
      <c r="Y213" s="77" t="str">
        <f>IF(L213="Ja",0,IFERROR(IF($O213="","",$O213*('1. Kostenerfassung'!$E$32-'1. Kostenerfassung'!$E$34)),""))</f>
        <v/>
      </c>
      <c r="Z213" s="77" t="str">
        <f t="shared" si="11"/>
        <v/>
      </c>
      <c r="AB213" s="64" t="str">
        <f t="shared" si="10"/>
        <v/>
      </c>
    </row>
    <row r="214" spans="2:28" x14ac:dyDescent="0.3">
      <c r="B214" t="str">
        <f>IF(DB!B208="","",DB!B208)</f>
        <v/>
      </c>
      <c r="C214" s="169" t="str">
        <f>IF(DB!C208="","",DB!C208)</f>
        <v/>
      </c>
      <c r="D214" s="169"/>
      <c r="E214" t="str">
        <f>IF(DB!D208="","",DB!D208)</f>
        <v/>
      </c>
      <c r="F214" t="str">
        <f>IF(DB!E208="","",DB!E208)</f>
        <v/>
      </c>
      <c r="G214" t="str">
        <f>IF(DB!F208="","",DB!F208)</f>
        <v/>
      </c>
      <c r="H214" t="str">
        <f>IF(DB!G208="","",DB!G208)</f>
        <v/>
      </c>
      <c r="I214" t="str">
        <f>IF(DB!H208="","",DB!H208)</f>
        <v/>
      </c>
      <c r="K214" t="str">
        <f>IF(DB!W208="","",DB!W208)</f>
        <v/>
      </c>
      <c r="L214" t="str">
        <f>IF(DB!J208="Nein","Ja",IF(DB!J208="","","Nein"))</f>
        <v/>
      </c>
      <c r="M214" s="74" t="str">
        <f t="shared" si="9"/>
        <v/>
      </c>
      <c r="N214" s="75" t="str">
        <f>IF(M214="","",M214/'1. Kostenerfassung'!$E$37)</f>
        <v/>
      </c>
      <c r="O214" s="70" t="str">
        <f>IF(AND(H214="Ja",I214="Ja",L214="Nein",K214="Ja"),IFERROR(DB!V208/SUMIFS(DB!$V$8:$V$307,DB!$W$8:$W$307,"Ja",DB!$H$8:$H$307,"Ja",DB!$G$8:$G$307,"Ja",DB!$W$8:$W$307,"Ja"),""),"")</f>
        <v/>
      </c>
      <c r="P214" s="79">
        <v>0</v>
      </c>
      <c r="Q214" s="79">
        <v>0</v>
      </c>
      <c r="R214" s="77" t="str">
        <f>IF(L214="Ja",0,IFERROR(IF($O214="","",$O214*('1. Kostenerfassung'!$E$10-'1. Kostenerfassung'!$E$11)),""))</f>
        <v/>
      </c>
      <c r="S214" s="79">
        <v>0</v>
      </c>
      <c r="T214" s="77" t="str">
        <f>IF(L214="Ja",0,IFERROR(IF($O214="","",$O214*('1. Kostenerfassung'!$E$17-'1. Kostenerfassung'!$E$18)),""))</f>
        <v/>
      </c>
      <c r="U214" s="79">
        <v>0</v>
      </c>
      <c r="V214" s="77" t="str">
        <f>IF(L214="Ja",0,IFERROR(IF($O214="","",$O214*('1. Kostenerfassung'!$E$24-'1. Kostenerfassung'!$E$25)),""))</f>
        <v/>
      </c>
      <c r="W214" s="79">
        <v>0</v>
      </c>
      <c r="X214" s="79">
        <v>0</v>
      </c>
      <c r="Y214" s="77" t="str">
        <f>IF(L214="Ja",0,IFERROR(IF($O214="","",$O214*('1. Kostenerfassung'!$E$32-'1. Kostenerfassung'!$E$34)),""))</f>
        <v/>
      </c>
      <c r="Z214" s="77" t="str">
        <f t="shared" si="11"/>
        <v/>
      </c>
      <c r="AB214" s="64" t="str">
        <f t="shared" si="10"/>
        <v/>
      </c>
    </row>
    <row r="215" spans="2:28" x14ac:dyDescent="0.3">
      <c r="B215" t="str">
        <f>IF(DB!B209="","",DB!B209)</f>
        <v/>
      </c>
      <c r="C215" s="169" t="str">
        <f>IF(DB!C209="","",DB!C209)</f>
        <v/>
      </c>
      <c r="D215" s="169"/>
      <c r="E215" t="str">
        <f>IF(DB!D209="","",DB!D209)</f>
        <v/>
      </c>
      <c r="F215" t="str">
        <f>IF(DB!E209="","",DB!E209)</f>
        <v/>
      </c>
      <c r="G215" t="str">
        <f>IF(DB!F209="","",DB!F209)</f>
        <v/>
      </c>
      <c r="H215" t="str">
        <f>IF(DB!G209="","",DB!G209)</f>
        <v/>
      </c>
      <c r="I215" t="str">
        <f>IF(DB!H209="","",DB!H209)</f>
        <v/>
      </c>
      <c r="K215" t="str">
        <f>IF(DB!W209="","",DB!W209)</f>
        <v/>
      </c>
      <c r="L215" t="str">
        <f>IF(DB!J209="Nein","Ja",IF(DB!J209="","","Nein"))</f>
        <v/>
      </c>
      <c r="M215" s="74" t="str">
        <f t="shared" si="9"/>
        <v/>
      </c>
      <c r="N215" s="75" t="str">
        <f>IF(M215="","",M215/'1. Kostenerfassung'!$E$37)</f>
        <v/>
      </c>
      <c r="O215" s="70" t="str">
        <f>IF(AND(H215="Ja",I215="Ja",L215="Nein",K215="Ja"),IFERROR(DB!V209/SUMIFS(DB!$V$8:$V$307,DB!$W$8:$W$307,"Ja",DB!$H$8:$H$307,"Ja",DB!$G$8:$G$307,"Ja",DB!$W$8:$W$307,"Ja"),""),"")</f>
        <v/>
      </c>
      <c r="P215" s="79">
        <v>0</v>
      </c>
      <c r="Q215" s="79">
        <v>0</v>
      </c>
      <c r="R215" s="77" t="str">
        <f>IF(L215="Ja",0,IFERROR(IF($O215="","",$O215*('1. Kostenerfassung'!$E$10-'1. Kostenerfassung'!$E$11)),""))</f>
        <v/>
      </c>
      <c r="S215" s="79">
        <v>0</v>
      </c>
      <c r="T215" s="77" t="str">
        <f>IF(L215="Ja",0,IFERROR(IF($O215="","",$O215*('1. Kostenerfassung'!$E$17-'1. Kostenerfassung'!$E$18)),""))</f>
        <v/>
      </c>
      <c r="U215" s="79">
        <v>0</v>
      </c>
      <c r="V215" s="77" t="str">
        <f>IF(L215="Ja",0,IFERROR(IF($O215="","",$O215*('1. Kostenerfassung'!$E$24-'1. Kostenerfassung'!$E$25)),""))</f>
        <v/>
      </c>
      <c r="W215" s="79">
        <v>0</v>
      </c>
      <c r="X215" s="79">
        <v>0</v>
      </c>
      <c r="Y215" s="77" t="str">
        <f>IF(L215="Ja",0,IFERROR(IF($O215="","",$O215*('1. Kostenerfassung'!$E$32-'1. Kostenerfassung'!$E$34)),""))</f>
        <v/>
      </c>
      <c r="Z215" s="77" t="str">
        <f t="shared" si="11"/>
        <v/>
      </c>
      <c r="AB215" s="64" t="str">
        <f t="shared" si="10"/>
        <v/>
      </c>
    </row>
    <row r="216" spans="2:28" x14ac:dyDescent="0.3">
      <c r="B216" t="str">
        <f>IF(DB!B210="","",DB!B210)</f>
        <v/>
      </c>
      <c r="C216" s="169" t="str">
        <f>IF(DB!C210="","",DB!C210)</f>
        <v/>
      </c>
      <c r="D216" s="169"/>
      <c r="E216" t="str">
        <f>IF(DB!D210="","",DB!D210)</f>
        <v/>
      </c>
      <c r="F216" t="str">
        <f>IF(DB!E210="","",DB!E210)</f>
        <v/>
      </c>
      <c r="G216" t="str">
        <f>IF(DB!F210="","",DB!F210)</f>
        <v/>
      </c>
      <c r="H216" t="str">
        <f>IF(DB!G210="","",DB!G210)</f>
        <v/>
      </c>
      <c r="I216" t="str">
        <f>IF(DB!H210="","",DB!H210)</f>
        <v/>
      </c>
      <c r="K216" t="str">
        <f>IF(DB!W210="","",DB!W210)</f>
        <v/>
      </c>
      <c r="L216" t="str">
        <f>IF(DB!J210="Nein","Ja",IF(DB!J210="","","Nein"))</f>
        <v/>
      </c>
      <c r="M216" s="74" t="str">
        <f t="shared" si="9"/>
        <v/>
      </c>
      <c r="N216" s="75" t="str">
        <f>IF(M216="","",M216/'1. Kostenerfassung'!$E$37)</f>
        <v/>
      </c>
      <c r="O216" s="70" t="str">
        <f>IF(AND(H216="Ja",I216="Ja",L216="Nein",K216="Ja"),IFERROR(DB!V210/SUMIFS(DB!$V$8:$V$307,DB!$W$8:$W$307,"Ja",DB!$H$8:$H$307,"Ja",DB!$G$8:$G$307,"Ja",DB!$W$8:$W$307,"Ja"),""),"")</f>
        <v/>
      </c>
      <c r="P216" s="79">
        <v>0</v>
      </c>
      <c r="Q216" s="79">
        <v>0</v>
      </c>
      <c r="R216" s="77" t="str">
        <f>IF(L216="Ja",0,IFERROR(IF($O216="","",$O216*('1. Kostenerfassung'!$E$10-'1. Kostenerfassung'!$E$11)),""))</f>
        <v/>
      </c>
      <c r="S216" s="79">
        <v>0</v>
      </c>
      <c r="T216" s="77" t="str">
        <f>IF(L216="Ja",0,IFERROR(IF($O216="","",$O216*('1. Kostenerfassung'!$E$17-'1. Kostenerfassung'!$E$18)),""))</f>
        <v/>
      </c>
      <c r="U216" s="79">
        <v>0</v>
      </c>
      <c r="V216" s="77" t="str">
        <f>IF(L216="Ja",0,IFERROR(IF($O216="","",$O216*('1. Kostenerfassung'!$E$24-'1. Kostenerfassung'!$E$25)),""))</f>
        <v/>
      </c>
      <c r="W216" s="79">
        <v>0</v>
      </c>
      <c r="X216" s="79">
        <v>0</v>
      </c>
      <c r="Y216" s="77" t="str">
        <f>IF(L216="Ja",0,IFERROR(IF($O216="","",$O216*('1. Kostenerfassung'!$E$32-'1. Kostenerfassung'!$E$34)),""))</f>
        <v/>
      </c>
      <c r="Z216" s="77" t="str">
        <f t="shared" si="11"/>
        <v/>
      </c>
      <c r="AB216" s="64" t="str">
        <f t="shared" si="10"/>
        <v/>
      </c>
    </row>
    <row r="217" spans="2:28" x14ac:dyDescent="0.3">
      <c r="B217" t="str">
        <f>IF(DB!B211="","",DB!B211)</f>
        <v/>
      </c>
      <c r="C217" s="169" t="str">
        <f>IF(DB!C211="","",DB!C211)</f>
        <v/>
      </c>
      <c r="D217" s="169"/>
      <c r="E217" t="str">
        <f>IF(DB!D211="","",DB!D211)</f>
        <v/>
      </c>
      <c r="F217" t="str">
        <f>IF(DB!E211="","",DB!E211)</f>
        <v/>
      </c>
      <c r="G217" t="str">
        <f>IF(DB!F211="","",DB!F211)</f>
        <v/>
      </c>
      <c r="H217" t="str">
        <f>IF(DB!G211="","",DB!G211)</f>
        <v/>
      </c>
      <c r="I217" t="str">
        <f>IF(DB!H211="","",DB!H211)</f>
        <v/>
      </c>
      <c r="K217" t="str">
        <f>IF(DB!W211="","",DB!W211)</f>
        <v/>
      </c>
      <c r="L217" t="str">
        <f>IF(DB!J211="Nein","Ja",IF(DB!J211="","","Nein"))</f>
        <v/>
      </c>
      <c r="M217" s="74" t="str">
        <f t="shared" si="9"/>
        <v/>
      </c>
      <c r="N217" s="75" t="str">
        <f>IF(M217="","",M217/'1. Kostenerfassung'!$E$37)</f>
        <v/>
      </c>
      <c r="O217" s="70" t="str">
        <f>IF(AND(H217="Ja",I217="Ja",L217="Nein",K217="Ja"),IFERROR(DB!V211/SUMIFS(DB!$V$8:$V$307,DB!$W$8:$W$307,"Ja",DB!$H$8:$H$307,"Ja",DB!$G$8:$G$307,"Ja",DB!$W$8:$W$307,"Ja"),""),"")</f>
        <v/>
      </c>
      <c r="P217" s="79">
        <v>0</v>
      </c>
      <c r="Q217" s="79">
        <v>0</v>
      </c>
      <c r="R217" s="77" t="str">
        <f>IF(L217="Ja",0,IFERROR(IF($O217="","",$O217*('1. Kostenerfassung'!$E$10-'1. Kostenerfassung'!$E$11)),""))</f>
        <v/>
      </c>
      <c r="S217" s="79">
        <v>0</v>
      </c>
      <c r="T217" s="77" t="str">
        <f>IF(L217="Ja",0,IFERROR(IF($O217="","",$O217*('1. Kostenerfassung'!$E$17-'1. Kostenerfassung'!$E$18)),""))</f>
        <v/>
      </c>
      <c r="U217" s="79">
        <v>0</v>
      </c>
      <c r="V217" s="77" t="str">
        <f>IF(L217="Ja",0,IFERROR(IF($O217="","",$O217*('1. Kostenerfassung'!$E$24-'1. Kostenerfassung'!$E$25)),""))</f>
        <v/>
      </c>
      <c r="W217" s="79">
        <v>0</v>
      </c>
      <c r="X217" s="79">
        <v>0</v>
      </c>
      <c r="Y217" s="77" t="str">
        <f>IF(L217="Ja",0,IFERROR(IF($O217="","",$O217*('1. Kostenerfassung'!$E$32-'1. Kostenerfassung'!$E$34)),""))</f>
        <v/>
      </c>
      <c r="Z217" s="77" t="str">
        <f t="shared" si="11"/>
        <v/>
      </c>
      <c r="AB217" s="64" t="str">
        <f t="shared" si="10"/>
        <v/>
      </c>
    </row>
    <row r="218" spans="2:28" x14ac:dyDescent="0.3">
      <c r="B218" t="str">
        <f>IF(DB!B212="","",DB!B212)</f>
        <v/>
      </c>
      <c r="C218" s="169" t="str">
        <f>IF(DB!C212="","",DB!C212)</f>
        <v/>
      </c>
      <c r="D218" s="169"/>
      <c r="E218" t="str">
        <f>IF(DB!D212="","",DB!D212)</f>
        <v/>
      </c>
      <c r="F218" t="str">
        <f>IF(DB!E212="","",DB!E212)</f>
        <v/>
      </c>
      <c r="G218" t="str">
        <f>IF(DB!F212="","",DB!F212)</f>
        <v/>
      </c>
      <c r="H218" t="str">
        <f>IF(DB!G212="","",DB!G212)</f>
        <v/>
      </c>
      <c r="I218" t="str">
        <f>IF(DB!H212="","",DB!H212)</f>
        <v/>
      </c>
      <c r="K218" t="str">
        <f>IF(DB!W212="","",DB!W212)</f>
        <v/>
      </c>
      <c r="L218" t="str">
        <f>IF(DB!J212="Nein","Ja",IF(DB!J212="","","Nein"))</f>
        <v/>
      </c>
      <c r="M218" s="74" t="str">
        <f t="shared" si="9"/>
        <v/>
      </c>
      <c r="N218" s="75" t="str">
        <f>IF(M218="","",M218/'1. Kostenerfassung'!$E$37)</f>
        <v/>
      </c>
      <c r="O218" s="70" t="str">
        <f>IF(AND(H218="Ja",I218="Ja",L218="Nein",K218="Ja"),IFERROR(DB!V212/SUMIFS(DB!$V$8:$V$307,DB!$W$8:$W$307,"Ja",DB!$H$8:$H$307,"Ja",DB!$G$8:$G$307,"Ja",DB!$W$8:$W$307,"Ja"),""),"")</f>
        <v/>
      </c>
      <c r="P218" s="79">
        <v>0</v>
      </c>
      <c r="Q218" s="79">
        <v>0</v>
      </c>
      <c r="R218" s="77" t="str">
        <f>IF(L218="Ja",0,IFERROR(IF($O218="","",$O218*('1. Kostenerfassung'!$E$10-'1. Kostenerfassung'!$E$11)),""))</f>
        <v/>
      </c>
      <c r="S218" s="79">
        <v>0</v>
      </c>
      <c r="T218" s="77" t="str">
        <f>IF(L218="Ja",0,IFERROR(IF($O218="","",$O218*('1. Kostenerfassung'!$E$17-'1. Kostenerfassung'!$E$18)),""))</f>
        <v/>
      </c>
      <c r="U218" s="79">
        <v>0</v>
      </c>
      <c r="V218" s="77" t="str">
        <f>IF(L218="Ja",0,IFERROR(IF($O218="","",$O218*('1. Kostenerfassung'!$E$24-'1. Kostenerfassung'!$E$25)),""))</f>
        <v/>
      </c>
      <c r="W218" s="79">
        <v>0</v>
      </c>
      <c r="X218" s="79">
        <v>0</v>
      </c>
      <c r="Y218" s="77" t="str">
        <f>IF(L218="Ja",0,IFERROR(IF($O218="","",$O218*('1. Kostenerfassung'!$E$32-'1. Kostenerfassung'!$E$34)),""))</f>
        <v/>
      </c>
      <c r="Z218" s="77" t="str">
        <f t="shared" si="11"/>
        <v/>
      </c>
      <c r="AB218" s="64" t="str">
        <f t="shared" si="10"/>
        <v/>
      </c>
    </row>
    <row r="219" spans="2:28" x14ac:dyDescent="0.3">
      <c r="B219" t="str">
        <f>IF(DB!B213="","",DB!B213)</f>
        <v/>
      </c>
      <c r="C219" s="169" t="str">
        <f>IF(DB!C213="","",DB!C213)</f>
        <v/>
      </c>
      <c r="D219" s="169"/>
      <c r="E219" t="str">
        <f>IF(DB!D213="","",DB!D213)</f>
        <v/>
      </c>
      <c r="F219" t="str">
        <f>IF(DB!E213="","",DB!E213)</f>
        <v/>
      </c>
      <c r="G219" t="str">
        <f>IF(DB!F213="","",DB!F213)</f>
        <v/>
      </c>
      <c r="H219" t="str">
        <f>IF(DB!G213="","",DB!G213)</f>
        <v/>
      </c>
      <c r="I219" t="str">
        <f>IF(DB!H213="","",DB!H213)</f>
        <v/>
      </c>
      <c r="K219" t="str">
        <f>IF(DB!W213="","",DB!W213)</f>
        <v/>
      </c>
      <c r="L219" t="str">
        <f>IF(DB!J213="Nein","Ja",IF(DB!J213="","","Nein"))</f>
        <v/>
      </c>
      <c r="M219" s="74" t="str">
        <f t="shared" si="9"/>
        <v/>
      </c>
      <c r="N219" s="75" t="str">
        <f>IF(M219="","",M219/'1. Kostenerfassung'!$E$37)</f>
        <v/>
      </c>
      <c r="O219" s="70" t="str">
        <f>IF(AND(H219="Ja",I219="Ja",L219="Nein",K219="Ja"),IFERROR(DB!V213/SUMIFS(DB!$V$8:$V$307,DB!$W$8:$W$307,"Ja",DB!$H$8:$H$307,"Ja",DB!$G$8:$G$307,"Ja",DB!$W$8:$W$307,"Ja"),""),"")</f>
        <v/>
      </c>
      <c r="P219" s="79">
        <v>0</v>
      </c>
      <c r="Q219" s="79">
        <v>0</v>
      </c>
      <c r="R219" s="77" t="str">
        <f>IF(L219="Ja",0,IFERROR(IF($O219="","",$O219*('1. Kostenerfassung'!$E$10-'1. Kostenerfassung'!$E$11)),""))</f>
        <v/>
      </c>
      <c r="S219" s="79">
        <v>0</v>
      </c>
      <c r="T219" s="77" t="str">
        <f>IF(L219="Ja",0,IFERROR(IF($O219="","",$O219*('1. Kostenerfassung'!$E$17-'1. Kostenerfassung'!$E$18)),""))</f>
        <v/>
      </c>
      <c r="U219" s="79">
        <v>0</v>
      </c>
      <c r="V219" s="77" t="str">
        <f>IF(L219="Ja",0,IFERROR(IF($O219="","",$O219*('1. Kostenerfassung'!$E$24-'1. Kostenerfassung'!$E$25)),""))</f>
        <v/>
      </c>
      <c r="W219" s="79">
        <v>0</v>
      </c>
      <c r="X219" s="79">
        <v>0</v>
      </c>
      <c r="Y219" s="77" t="str">
        <f>IF(L219="Ja",0,IFERROR(IF($O219="","",$O219*('1. Kostenerfassung'!$E$32-'1. Kostenerfassung'!$E$34)),""))</f>
        <v/>
      </c>
      <c r="Z219" s="77" t="str">
        <f t="shared" si="11"/>
        <v/>
      </c>
      <c r="AB219" s="64" t="str">
        <f t="shared" si="10"/>
        <v/>
      </c>
    </row>
    <row r="220" spans="2:28" x14ac:dyDescent="0.3">
      <c r="B220" t="str">
        <f>IF(DB!B214="","",DB!B214)</f>
        <v/>
      </c>
      <c r="C220" s="169" t="str">
        <f>IF(DB!C214="","",DB!C214)</f>
        <v/>
      </c>
      <c r="D220" s="169"/>
      <c r="E220" t="str">
        <f>IF(DB!D214="","",DB!D214)</f>
        <v/>
      </c>
      <c r="F220" t="str">
        <f>IF(DB!E214="","",DB!E214)</f>
        <v/>
      </c>
      <c r="G220" t="str">
        <f>IF(DB!F214="","",DB!F214)</f>
        <v/>
      </c>
      <c r="H220" t="str">
        <f>IF(DB!G214="","",DB!G214)</f>
        <v/>
      </c>
      <c r="I220" t="str">
        <f>IF(DB!H214="","",DB!H214)</f>
        <v/>
      </c>
      <c r="K220" t="str">
        <f>IF(DB!W214="","",DB!W214)</f>
        <v/>
      </c>
      <c r="L220" t="str">
        <f>IF(DB!J214="Nein","Ja",IF(DB!J214="","","Nein"))</f>
        <v/>
      </c>
      <c r="M220" s="74" t="str">
        <f t="shared" si="9"/>
        <v/>
      </c>
      <c r="N220" s="75" t="str">
        <f>IF(M220="","",M220/'1. Kostenerfassung'!$E$37)</f>
        <v/>
      </c>
      <c r="O220" s="70" t="str">
        <f>IF(AND(H220="Ja",I220="Ja",L220="Nein",K220="Ja"),IFERROR(DB!V214/SUMIFS(DB!$V$8:$V$307,DB!$W$8:$W$307,"Ja",DB!$H$8:$H$307,"Ja",DB!$G$8:$G$307,"Ja",DB!$W$8:$W$307,"Ja"),""),"")</f>
        <v/>
      </c>
      <c r="P220" s="79">
        <v>0</v>
      </c>
      <c r="Q220" s="79">
        <v>0</v>
      </c>
      <c r="R220" s="77" t="str">
        <f>IF(L220="Ja",0,IFERROR(IF($O220="","",$O220*('1. Kostenerfassung'!$E$10-'1. Kostenerfassung'!$E$11)),""))</f>
        <v/>
      </c>
      <c r="S220" s="79">
        <v>0</v>
      </c>
      <c r="T220" s="77" t="str">
        <f>IF(L220="Ja",0,IFERROR(IF($O220="","",$O220*('1. Kostenerfassung'!$E$17-'1. Kostenerfassung'!$E$18)),""))</f>
        <v/>
      </c>
      <c r="U220" s="79">
        <v>0</v>
      </c>
      <c r="V220" s="77" t="str">
        <f>IF(L220="Ja",0,IFERROR(IF($O220="","",$O220*('1. Kostenerfassung'!$E$24-'1. Kostenerfassung'!$E$25)),""))</f>
        <v/>
      </c>
      <c r="W220" s="79">
        <v>0</v>
      </c>
      <c r="X220" s="79">
        <v>0</v>
      </c>
      <c r="Y220" s="77" t="str">
        <f>IF(L220="Ja",0,IFERROR(IF($O220="","",$O220*('1. Kostenerfassung'!$E$32-'1. Kostenerfassung'!$E$34)),""))</f>
        <v/>
      </c>
      <c r="Z220" s="77" t="str">
        <f t="shared" si="11"/>
        <v/>
      </c>
      <c r="AB220" s="64" t="str">
        <f t="shared" si="10"/>
        <v/>
      </c>
    </row>
    <row r="221" spans="2:28" x14ac:dyDescent="0.3">
      <c r="B221" t="str">
        <f>IF(DB!B215="","",DB!B215)</f>
        <v/>
      </c>
      <c r="C221" s="169" t="str">
        <f>IF(DB!C215="","",DB!C215)</f>
        <v/>
      </c>
      <c r="D221" s="169"/>
      <c r="E221" t="str">
        <f>IF(DB!D215="","",DB!D215)</f>
        <v/>
      </c>
      <c r="F221" t="str">
        <f>IF(DB!E215="","",DB!E215)</f>
        <v/>
      </c>
      <c r="G221" t="str">
        <f>IF(DB!F215="","",DB!F215)</f>
        <v/>
      </c>
      <c r="H221" t="str">
        <f>IF(DB!G215="","",DB!G215)</f>
        <v/>
      </c>
      <c r="I221" t="str">
        <f>IF(DB!H215="","",DB!H215)</f>
        <v/>
      </c>
      <c r="K221" t="str">
        <f>IF(DB!W215="","",DB!W215)</f>
        <v/>
      </c>
      <c r="L221" t="str">
        <f>IF(DB!J215="Nein","Ja",IF(DB!J215="","","Nein"))</f>
        <v/>
      </c>
      <c r="M221" s="74" t="str">
        <f t="shared" si="9"/>
        <v/>
      </c>
      <c r="N221" s="75" t="str">
        <f>IF(M221="","",M221/'1. Kostenerfassung'!$E$37)</f>
        <v/>
      </c>
      <c r="O221" s="70" t="str">
        <f>IF(AND(H221="Ja",I221="Ja",L221="Nein",K221="Ja"),IFERROR(DB!V215/SUMIFS(DB!$V$8:$V$307,DB!$W$8:$W$307,"Ja",DB!$H$8:$H$307,"Ja",DB!$G$8:$G$307,"Ja",DB!$W$8:$W$307,"Ja"),""),"")</f>
        <v/>
      </c>
      <c r="P221" s="79">
        <v>0</v>
      </c>
      <c r="Q221" s="79">
        <v>0</v>
      </c>
      <c r="R221" s="77" t="str">
        <f>IF(L221="Ja",0,IFERROR(IF($O221="","",$O221*('1. Kostenerfassung'!$E$10-'1. Kostenerfassung'!$E$11)),""))</f>
        <v/>
      </c>
      <c r="S221" s="79">
        <v>0</v>
      </c>
      <c r="T221" s="77" t="str">
        <f>IF(L221="Ja",0,IFERROR(IF($O221="","",$O221*('1. Kostenerfassung'!$E$17-'1. Kostenerfassung'!$E$18)),""))</f>
        <v/>
      </c>
      <c r="U221" s="79">
        <v>0</v>
      </c>
      <c r="V221" s="77" t="str">
        <f>IF(L221="Ja",0,IFERROR(IF($O221="","",$O221*('1. Kostenerfassung'!$E$24-'1. Kostenerfassung'!$E$25)),""))</f>
        <v/>
      </c>
      <c r="W221" s="79">
        <v>0</v>
      </c>
      <c r="X221" s="79">
        <v>0</v>
      </c>
      <c r="Y221" s="77" t="str">
        <f>IF(L221="Ja",0,IFERROR(IF($O221="","",$O221*('1. Kostenerfassung'!$E$32-'1. Kostenerfassung'!$E$34)),""))</f>
        <v/>
      </c>
      <c r="Z221" s="77" t="str">
        <f t="shared" si="11"/>
        <v/>
      </c>
      <c r="AB221" s="64" t="str">
        <f t="shared" si="10"/>
        <v/>
      </c>
    </row>
    <row r="222" spans="2:28" x14ac:dyDescent="0.3">
      <c r="B222" t="str">
        <f>IF(DB!B216="","",DB!B216)</f>
        <v/>
      </c>
      <c r="C222" s="169" t="str">
        <f>IF(DB!C216="","",DB!C216)</f>
        <v/>
      </c>
      <c r="D222" s="169"/>
      <c r="E222" t="str">
        <f>IF(DB!D216="","",DB!D216)</f>
        <v/>
      </c>
      <c r="F222" t="str">
        <f>IF(DB!E216="","",DB!E216)</f>
        <v/>
      </c>
      <c r="G222" t="str">
        <f>IF(DB!F216="","",DB!F216)</f>
        <v/>
      </c>
      <c r="H222" t="str">
        <f>IF(DB!G216="","",DB!G216)</f>
        <v/>
      </c>
      <c r="I222" t="str">
        <f>IF(DB!H216="","",DB!H216)</f>
        <v/>
      </c>
      <c r="K222" t="str">
        <f>IF(DB!W216="","",DB!W216)</f>
        <v/>
      </c>
      <c r="L222" t="str">
        <f>IF(DB!J216="Nein","Ja",IF(DB!J216="","","Nein"))</f>
        <v/>
      </c>
      <c r="M222" s="74" t="str">
        <f t="shared" si="9"/>
        <v/>
      </c>
      <c r="N222" s="75" t="str">
        <f>IF(M222="","",M222/'1. Kostenerfassung'!$E$37)</f>
        <v/>
      </c>
      <c r="O222" s="70" t="str">
        <f>IF(AND(H222="Ja",I222="Ja",L222="Nein",K222="Ja"),IFERROR(DB!V216/SUMIFS(DB!$V$8:$V$307,DB!$W$8:$W$307,"Ja",DB!$H$8:$H$307,"Ja",DB!$G$8:$G$307,"Ja",DB!$W$8:$W$307,"Ja"),""),"")</f>
        <v/>
      </c>
      <c r="P222" s="79">
        <v>0</v>
      </c>
      <c r="Q222" s="79">
        <v>0</v>
      </c>
      <c r="R222" s="77" t="str">
        <f>IF(L222="Ja",0,IFERROR(IF($O222="","",$O222*('1. Kostenerfassung'!$E$10-'1. Kostenerfassung'!$E$11)),""))</f>
        <v/>
      </c>
      <c r="S222" s="79">
        <v>0</v>
      </c>
      <c r="T222" s="77" t="str">
        <f>IF(L222="Ja",0,IFERROR(IF($O222="","",$O222*('1. Kostenerfassung'!$E$17-'1. Kostenerfassung'!$E$18)),""))</f>
        <v/>
      </c>
      <c r="U222" s="79">
        <v>0</v>
      </c>
      <c r="V222" s="77" t="str">
        <f>IF(L222="Ja",0,IFERROR(IF($O222="","",$O222*('1. Kostenerfassung'!$E$24-'1. Kostenerfassung'!$E$25)),""))</f>
        <v/>
      </c>
      <c r="W222" s="79">
        <v>0</v>
      </c>
      <c r="X222" s="79">
        <v>0</v>
      </c>
      <c r="Y222" s="77" t="str">
        <f>IF(L222="Ja",0,IFERROR(IF($O222="","",$O222*('1. Kostenerfassung'!$E$32-'1. Kostenerfassung'!$E$34)),""))</f>
        <v/>
      </c>
      <c r="Z222" s="77" t="str">
        <f t="shared" si="11"/>
        <v/>
      </c>
      <c r="AB222" s="64" t="str">
        <f t="shared" si="10"/>
        <v/>
      </c>
    </row>
    <row r="223" spans="2:28" x14ac:dyDescent="0.3">
      <c r="B223" t="str">
        <f>IF(DB!B217="","",DB!B217)</f>
        <v/>
      </c>
      <c r="C223" s="169" t="str">
        <f>IF(DB!C217="","",DB!C217)</f>
        <v/>
      </c>
      <c r="D223" s="169"/>
      <c r="E223" t="str">
        <f>IF(DB!D217="","",DB!D217)</f>
        <v/>
      </c>
      <c r="F223" t="str">
        <f>IF(DB!E217="","",DB!E217)</f>
        <v/>
      </c>
      <c r="G223" t="str">
        <f>IF(DB!F217="","",DB!F217)</f>
        <v/>
      </c>
      <c r="H223" t="str">
        <f>IF(DB!G217="","",DB!G217)</f>
        <v/>
      </c>
      <c r="I223" t="str">
        <f>IF(DB!H217="","",DB!H217)</f>
        <v/>
      </c>
      <c r="K223" t="str">
        <f>IF(DB!W217="","",DB!W217)</f>
        <v/>
      </c>
      <c r="L223" t="str">
        <f>IF(DB!J217="Nein","Ja",IF(DB!J217="","","Nein"))</f>
        <v/>
      </c>
      <c r="M223" s="74" t="str">
        <f t="shared" si="9"/>
        <v/>
      </c>
      <c r="N223" s="75" t="str">
        <f>IF(M223="","",M223/'1. Kostenerfassung'!$E$37)</f>
        <v/>
      </c>
      <c r="O223" s="70" t="str">
        <f>IF(AND(H223="Ja",I223="Ja",L223="Nein",K223="Ja"),IFERROR(DB!V217/SUMIFS(DB!$V$8:$V$307,DB!$W$8:$W$307,"Ja",DB!$H$8:$H$307,"Ja",DB!$G$8:$G$307,"Ja",DB!$W$8:$W$307,"Ja"),""),"")</f>
        <v/>
      </c>
      <c r="P223" s="79">
        <v>0</v>
      </c>
      <c r="Q223" s="79">
        <v>0</v>
      </c>
      <c r="R223" s="77" t="str">
        <f>IF(L223="Ja",0,IFERROR(IF($O223="","",$O223*('1. Kostenerfassung'!$E$10-'1. Kostenerfassung'!$E$11)),""))</f>
        <v/>
      </c>
      <c r="S223" s="79">
        <v>0</v>
      </c>
      <c r="T223" s="77" t="str">
        <f>IF(L223="Ja",0,IFERROR(IF($O223="","",$O223*('1. Kostenerfassung'!$E$17-'1. Kostenerfassung'!$E$18)),""))</f>
        <v/>
      </c>
      <c r="U223" s="79">
        <v>0</v>
      </c>
      <c r="V223" s="77" t="str">
        <f>IF(L223="Ja",0,IFERROR(IF($O223="","",$O223*('1. Kostenerfassung'!$E$24-'1. Kostenerfassung'!$E$25)),""))</f>
        <v/>
      </c>
      <c r="W223" s="79">
        <v>0</v>
      </c>
      <c r="X223" s="79">
        <v>0</v>
      </c>
      <c r="Y223" s="77" t="str">
        <f>IF(L223="Ja",0,IFERROR(IF($O223="","",$O223*('1. Kostenerfassung'!$E$32-'1. Kostenerfassung'!$E$34)),""))</f>
        <v/>
      </c>
      <c r="Z223" s="77" t="str">
        <f t="shared" si="11"/>
        <v/>
      </c>
      <c r="AB223" s="64" t="str">
        <f t="shared" si="10"/>
        <v/>
      </c>
    </row>
    <row r="224" spans="2:28" x14ac:dyDescent="0.3">
      <c r="B224" t="str">
        <f>IF(DB!B218="","",DB!B218)</f>
        <v/>
      </c>
      <c r="C224" s="169" t="str">
        <f>IF(DB!C218="","",DB!C218)</f>
        <v/>
      </c>
      <c r="D224" s="169"/>
      <c r="E224" t="str">
        <f>IF(DB!D218="","",DB!D218)</f>
        <v/>
      </c>
      <c r="F224" t="str">
        <f>IF(DB!E218="","",DB!E218)</f>
        <v/>
      </c>
      <c r="G224" t="str">
        <f>IF(DB!F218="","",DB!F218)</f>
        <v/>
      </c>
      <c r="H224" t="str">
        <f>IF(DB!G218="","",DB!G218)</f>
        <v/>
      </c>
      <c r="I224" t="str">
        <f>IF(DB!H218="","",DB!H218)</f>
        <v/>
      </c>
      <c r="K224" t="str">
        <f>IF(DB!W218="","",DB!W218)</f>
        <v/>
      </c>
      <c r="L224" t="str">
        <f>IF(DB!J218="Nein","Ja",IF(DB!J218="","","Nein"))</f>
        <v/>
      </c>
      <c r="M224" s="74" t="str">
        <f t="shared" si="9"/>
        <v/>
      </c>
      <c r="N224" s="75" t="str">
        <f>IF(M224="","",M224/'1. Kostenerfassung'!$E$37)</f>
        <v/>
      </c>
      <c r="O224" s="70" t="str">
        <f>IF(AND(H224="Ja",I224="Ja",L224="Nein",K224="Ja"),IFERROR(DB!V218/SUMIFS(DB!$V$8:$V$307,DB!$W$8:$W$307,"Ja",DB!$H$8:$H$307,"Ja",DB!$G$8:$G$307,"Ja",DB!$W$8:$W$307,"Ja"),""),"")</f>
        <v/>
      </c>
      <c r="P224" s="79">
        <v>0</v>
      </c>
      <c r="Q224" s="79">
        <v>0</v>
      </c>
      <c r="R224" s="77" t="str">
        <f>IF(L224="Ja",0,IFERROR(IF($O224="","",$O224*('1. Kostenerfassung'!$E$10-'1. Kostenerfassung'!$E$11)),""))</f>
        <v/>
      </c>
      <c r="S224" s="79">
        <v>0</v>
      </c>
      <c r="T224" s="77" t="str">
        <f>IF(L224="Ja",0,IFERROR(IF($O224="","",$O224*('1. Kostenerfassung'!$E$17-'1. Kostenerfassung'!$E$18)),""))</f>
        <v/>
      </c>
      <c r="U224" s="79">
        <v>0</v>
      </c>
      <c r="V224" s="77" t="str">
        <f>IF(L224="Ja",0,IFERROR(IF($O224="","",$O224*('1. Kostenerfassung'!$E$24-'1. Kostenerfassung'!$E$25)),""))</f>
        <v/>
      </c>
      <c r="W224" s="79">
        <v>0</v>
      </c>
      <c r="X224" s="79">
        <v>0</v>
      </c>
      <c r="Y224" s="77" t="str">
        <f>IF(L224="Ja",0,IFERROR(IF($O224="","",$O224*('1. Kostenerfassung'!$E$32-'1. Kostenerfassung'!$E$34)),""))</f>
        <v/>
      </c>
      <c r="Z224" s="77" t="str">
        <f t="shared" si="11"/>
        <v/>
      </c>
      <c r="AB224" s="64" t="str">
        <f t="shared" si="10"/>
        <v/>
      </c>
    </row>
    <row r="225" spans="2:28" x14ac:dyDescent="0.3">
      <c r="B225" t="str">
        <f>IF(DB!B219="","",DB!B219)</f>
        <v/>
      </c>
      <c r="C225" s="169" t="str">
        <f>IF(DB!C219="","",DB!C219)</f>
        <v/>
      </c>
      <c r="D225" s="169"/>
      <c r="E225" t="str">
        <f>IF(DB!D219="","",DB!D219)</f>
        <v/>
      </c>
      <c r="F225" t="str">
        <f>IF(DB!E219="","",DB!E219)</f>
        <v/>
      </c>
      <c r="G225" t="str">
        <f>IF(DB!F219="","",DB!F219)</f>
        <v/>
      </c>
      <c r="H225" t="str">
        <f>IF(DB!G219="","",DB!G219)</f>
        <v/>
      </c>
      <c r="I225" t="str">
        <f>IF(DB!H219="","",DB!H219)</f>
        <v/>
      </c>
      <c r="K225" t="str">
        <f>IF(DB!W219="","",DB!W219)</f>
        <v/>
      </c>
      <c r="L225" t="str">
        <f>IF(DB!J219="Nein","Ja",IF(DB!J219="","","Nein"))</f>
        <v/>
      </c>
      <c r="M225" s="74" t="str">
        <f t="shared" si="9"/>
        <v/>
      </c>
      <c r="N225" s="75" t="str">
        <f>IF(M225="","",M225/'1. Kostenerfassung'!$E$37)</f>
        <v/>
      </c>
      <c r="O225" s="70" t="str">
        <f>IF(AND(H225="Ja",I225="Ja",L225="Nein",K225="Ja"),IFERROR(DB!V219/SUMIFS(DB!$V$8:$V$307,DB!$W$8:$W$307,"Ja",DB!$H$8:$H$307,"Ja",DB!$G$8:$G$307,"Ja",DB!$W$8:$W$307,"Ja"),""),"")</f>
        <v/>
      </c>
      <c r="P225" s="79">
        <v>0</v>
      </c>
      <c r="Q225" s="79">
        <v>0</v>
      </c>
      <c r="R225" s="77" t="str">
        <f>IF(L225="Ja",0,IFERROR(IF($O225="","",$O225*('1. Kostenerfassung'!$E$10-'1. Kostenerfassung'!$E$11)),""))</f>
        <v/>
      </c>
      <c r="S225" s="79">
        <v>0</v>
      </c>
      <c r="T225" s="77" t="str">
        <f>IF(L225="Ja",0,IFERROR(IF($O225="","",$O225*('1. Kostenerfassung'!$E$17-'1. Kostenerfassung'!$E$18)),""))</f>
        <v/>
      </c>
      <c r="U225" s="79">
        <v>0</v>
      </c>
      <c r="V225" s="77" t="str">
        <f>IF(L225="Ja",0,IFERROR(IF($O225="","",$O225*('1. Kostenerfassung'!$E$24-'1. Kostenerfassung'!$E$25)),""))</f>
        <v/>
      </c>
      <c r="W225" s="79">
        <v>0</v>
      </c>
      <c r="X225" s="79">
        <v>0</v>
      </c>
      <c r="Y225" s="77" t="str">
        <f>IF(L225="Ja",0,IFERROR(IF($O225="","",$O225*('1. Kostenerfassung'!$E$32-'1. Kostenerfassung'!$E$34)),""))</f>
        <v/>
      </c>
      <c r="Z225" s="77" t="str">
        <f t="shared" si="11"/>
        <v/>
      </c>
      <c r="AB225" s="64" t="str">
        <f t="shared" si="10"/>
        <v/>
      </c>
    </row>
    <row r="226" spans="2:28" x14ac:dyDescent="0.3">
      <c r="B226" t="str">
        <f>IF(DB!B220="","",DB!B220)</f>
        <v/>
      </c>
      <c r="C226" s="169" t="str">
        <f>IF(DB!C220="","",DB!C220)</f>
        <v/>
      </c>
      <c r="D226" s="169"/>
      <c r="E226" t="str">
        <f>IF(DB!D220="","",DB!D220)</f>
        <v/>
      </c>
      <c r="F226" t="str">
        <f>IF(DB!E220="","",DB!E220)</f>
        <v/>
      </c>
      <c r="G226" t="str">
        <f>IF(DB!F220="","",DB!F220)</f>
        <v/>
      </c>
      <c r="H226" t="str">
        <f>IF(DB!G220="","",DB!G220)</f>
        <v/>
      </c>
      <c r="I226" t="str">
        <f>IF(DB!H220="","",DB!H220)</f>
        <v/>
      </c>
      <c r="K226" t="str">
        <f>IF(DB!W220="","",DB!W220)</f>
        <v/>
      </c>
      <c r="L226" t="str">
        <f>IF(DB!J220="Nein","Ja",IF(DB!J220="","","Nein"))</f>
        <v/>
      </c>
      <c r="M226" s="74" t="str">
        <f t="shared" si="9"/>
        <v/>
      </c>
      <c r="N226" s="75" t="str">
        <f>IF(M226="","",M226/'1. Kostenerfassung'!$E$37)</f>
        <v/>
      </c>
      <c r="O226" s="70" t="str">
        <f>IF(AND(H226="Ja",I226="Ja",L226="Nein",K226="Ja"),IFERROR(DB!V220/SUMIFS(DB!$V$8:$V$307,DB!$W$8:$W$307,"Ja",DB!$H$8:$H$307,"Ja",DB!$G$8:$G$307,"Ja",DB!$W$8:$W$307,"Ja"),""),"")</f>
        <v/>
      </c>
      <c r="P226" s="79">
        <v>0</v>
      </c>
      <c r="Q226" s="79">
        <v>0</v>
      </c>
      <c r="R226" s="77" t="str">
        <f>IF(L226="Ja",0,IFERROR(IF($O226="","",$O226*('1. Kostenerfassung'!$E$10-'1. Kostenerfassung'!$E$11)),""))</f>
        <v/>
      </c>
      <c r="S226" s="79">
        <v>0</v>
      </c>
      <c r="T226" s="77" t="str">
        <f>IF(L226="Ja",0,IFERROR(IF($O226="","",$O226*('1. Kostenerfassung'!$E$17-'1. Kostenerfassung'!$E$18)),""))</f>
        <v/>
      </c>
      <c r="U226" s="79">
        <v>0</v>
      </c>
      <c r="V226" s="77" t="str">
        <f>IF(L226="Ja",0,IFERROR(IF($O226="","",$O226*('1. Kostenerfassung'!$E$24-'1. Kostenerfassung'!$E$25)),""))</f>
        <v/>
      </c>
      <c r="W226" s="79">
        <v>0</v>
      </c>
      <c r="X226" s="79">
        <v>0</v>
      </c>
      <c r="Y226" s="77" t="str">
        <f>IF(L226="Ja",0,IFERROR(IF($O226="","",$O226*('1. Kostenerfassung'!$E$32-'1. Kostenerfassung'!$E$34)),""))</f>
        <v/>
      </c>
      <c r="Z226" s="77" t="str">
        <f t="shared" si="11"/>
        <v/>
      </c>
      <c r="AB226" s="64" t="str">
        <f t="shared" si="10"/>
        <v/>
      </c>
    </row>
    <row r="227" spans="2:28" x14ac:dyDescent="0.3">
      <c r="B227" t="str">
        <f>IF(DB!B221="","",DB!B221)</f>
        <v/>
      </c>
      <c r="C227" s="169" t="str">
        <f>IF(DB!C221="","",DB!C221)</f>
        <v/>
      </c>
      <c r="D227" s="169"/>
      <c r="E227" t="str">
        <f>IF(DB!D221="","",DB!D221)</f>
        <v/>
      </c>
      <c r="F227" t="str">
        <f>IF(DB!E221="","",DB!E221)</f>
        <v/>
      </c>
      <c r="G227" t="str">
        <f>IF(DB!F221="","",DB!F221)</f>
        <v/>
      </c>
      <c r="H227" t="str">
        <f>IF(DB!G221="","",DB!G221)</f>
        <v/>
      </c>
      <c r="I227" t="str">
        <f>IF(DB!H221="","",DB!H221)</f>
        <v/>
      </c>
      <c r="K227" t="str">
        <f>IF(DB!W221="","",DB!W221)</f>
        <v/>
      </c>
      <c r="L227" t="str">
        <f>IF(DB!J221="Nein","Ja",IF(DB!J221="","","Nein"))</f>
        <v/>
      </c>
      <c r="M227" s="74" t="str">
        <f t="shared" si="9"/>
        <v/>
      </c>
      <c r="N227" s="75" t="str">
        <f>IF(M227="","",M227/'1. Kostenerfassung'!$E$37)</f>
        <v/>
      </c>
      <c r="O227" s="70" t="str">
        <f>IF(AND(H227="Ja",I227="Ja",L227="Nein",K227="Ja"),IFERROR(DB!V221/SUMIFS(DB!$V$8:$V$307,DB!$W$8:$W$307,"Ja",DB!$H$8:$H$307,"Ja",DB!$G$8:$G$307,"Ja",DB!$W$8:$W$307,"Ja"),""),"")</f>
        <v/>
      </c>
      <c r="P227" s="79">
        <v>0</v>
      </c>
      <c r="Q227" s="79">
        <v>0</v>
      </c>
      <c r="R227" s="77" t="str">
        <f>IF(L227="Ja",0,IFERROR(IF($O227="","",$O227*('1. Kostenerfassung'!$E$10-'1. Kostenerfassung'!$E$11)),""))</f>
        <v/>
      </c>
      <c r="S227" s="79">
        <v>0</v>
      </c>
      <c r="T227" s="77" t="str">
        <f>IF(L227="Ja",0,IFERROR(IF($O227="","",$O227*('1. Kostenerfassung'!$E$17-'1. Kostenerfassung'!$E$18)),""))</f>
        <v/>
      </c>
      <c r="U227" s="79">
        <v>0</v>
      </c>
      <c r="V227" s="77" t="str">
        <f>IF(L227="Ja",0,IFERROR(IF($O227="","",$O227*('1. Kostenerfassung'!$E$24-'1. Kostenerfassung'!$E$25)),""))</f>
        <v/>
      </c>
      <c r="W227" s="79">
        <v>0</v>
      </c>
      <c r="X227" s="79">
        <v>0</v>
      </c>
      <c r="Y227" s="77" t="str">
        <f>IF(L227="Ja",0,IFERROR(IF($O227="","",$O227*('1. Kostenerfassung'!$E$32-'1. Kostenerfassung'!$E$34)),""))</f>
        <v/>
      </c>
      <c r="Z227" s="77" t="str">
        <f t="shared" si="11"/>
        <v/>
      </c>
      <c r="AB227" s="64" t="str">
        <f t="shared" si="10"/>
        <v/>
      </c>
    </row>
    <row r="228" spans="2:28" x14ac:dyDescent="0.3">
      <c r="B228" t="str">
        <f>IF(DB!B222="","",DB!B222)</f>
        <v/>
      </c>
      <c r="C228" s="169" t="str">
        <f>IF(DB!C222="","",DB!C222)</f>
        <v/>
      </c>
      <c r="D228" s="169"/>
      <c r="E228" t="str">
        <f>IF(DB!D222="","",DB!D222)</f>
        <v/>
      </c>
      <c r="F228" t="str">
        <f>IF(DB!E222="","",DB!E222)</f>
        <v/>
      </c>
      <c r="G228" t="str">
        <f>IF(DB!F222="","",DB!F222)</f>
        <v/>
      </c>
      <c r="H228" t="str">
        <f>IF(DB!G222="","",DB!G222)</f>
        <v/>
      </c>
      <c r="I228" t="str">
        <f>IF(DB!H222="","",DB!H222)</f>
        <v/>
      </c>
      <c r="K228" t="str">
        <f>IF(DB!W222="","",DB!W222)</f>
        <v/>
      </c>
      <c r="L228" t="str">
        <f>IF(DB!J222="Nein","Ja",IF(DB!J222="","","Nein"))</f>
        <v/>
      </c>
      <c r="M228" s="74" t="str">
        <f t="shared" si="9"/>
        <v/>
      </c>
      <c r="N228" s="75" t="str">
        <f>IF(M228="","",M228/'1. Kostenerfassung'!$E$37)</f>
        <v/>
      </c>
      <c r="O228" s="70" t="str">
        <f>IF(AND(H228="Ja",I228="Ja",L228="Nein",K228="Ja"),IFERROR(DB!V222/SUMIFS(DB!$V$8:$V$307,DB!$W$8:$W$307,"Ja",DB!$H$8:$H$307,"Ja",DB!$G$8:$G$307,"Ja",DB!$W$8:$W$307,"Ja"),""),"")</f>
        <v/>
      </c>
      <c r="P228" s="79">
        <v>0</v>
      </c>
      <c r="Q228" s="79">
        <v>0</v>
      </c>
      <c r="R228" s="77" t="str">
        <f>IF(L228="Ja",0,IFERROR(IF($O228="","",$O228*('1. Kostenerfassung'!$E$10-'1. Kostenerfassung'!$E$11)),""))</f>
        <v/>
      </c>
      <c r="S228" s="79">
        <v>0</v>
      </c>
      <c r="T228" s="77" t="str">
        <f>IF(L228="Ja",0,IFERROR(IF($O228="","",$O228*('1. Kostenerfassung'!$E$17-'1. Kostenerfassung'!$E$18)),""))</f>
        <v/>
      </c>
      <c r="U228" s="79">
        <v>0</v>
      </c>
      <c r="V228" s="77" t="str">
        <f>IF(L228="Ja",0,IFERROR(IF($O228="","",$O228*('1. Kostenerfassung'!$E$24-'1. Kostenerfassung'!$E$25)),""))</f>
        <v/>
      </c>
      <c r="W228" s="79">
        <v>0</v>
      </c>
      <c r="X228" s="79">
        <v>0</v>
      </c>
      <c r="Y228" s="77" t="str">
        <f>IF(L228="Ja",0,IFERROR(IF($O228="","",$O228*('1. Kostenerfassung'!$E$32-'1. Kostenerfassung'!$E$34)),""))</f>
        <v/>
      </c>
      <c r="Z228" s="77" t="str">
        <f t="shared" si="11"/>
        <v/>
      </c>
      <c r="AB228" s="64" t="str">
        <f t="shared" si="10"/>
        <v/>
      </c>
    </row>
    <row r="229" spans="2:28" x14ac:dyDescent="0.3">
      <c r="B229" t="str">
        <f>IF(DB!B223="","",DB!B223)</f>
        <v/>
      </c>
      <c r="C229" s="169" t="str">
        <f>IF(DB!C223="","",DB!C223)</f>
        <v/>
      </c>
      <c r="D229" s="169"/>
      <c r="E229" t="str">
        <f>IF(DB!D223="","",DB!D223)</f>
        <v/>
      </c>
      <c r="F229" t="str">
        <f>IF(DB!E223="","",DB!E223)</f>
        <v/>
      </c>
      <c r="G229" t="str">
        <f>IF(DB!F223="","",DB!F223)</f>
        <v/>
      </c>
      <c r="H229" t="str">
        <f>IF(DB!G223="","",DB!G223)</f>
        <v/>
      </c>
      <c r="I229" t="str">
        <f>IF(DB!H223="","",DB!H223)</f>
        <v/>
      </c>
      <c r="K229" t="str">
        <f>IF(DB!W223="","",DB!W223)</f>
        <v/>
      </c>
      <c r="L229" t="str">
        <f>IF(DB!J223="Nein","Ja",IF(DB!J223="","","Nein"))</f>
        <v/>
      </c>
      <c r="M229" s="74" t="str">
        <f t="shared" si="9"/>
        <v/>
      </c>
      <c r="N229" s="75" t="str">
        <f>IF(M229="","",M229/'1. Kostenerfassung'!$E$37)</f>
        <v/>
      </c>
      <c r="O229" s="70" t="str">
        <f>IF(AND(H229="Ja",I229="Ja",L229="Nein",K229="Ja"),IFERROR(DB!V223/SUMIFS(DB!$V$8:$V$307,DB!$W$8:$W$307,"Ja",DB!$H$8:$H$307,"Ja",DB!$G$8:$G$307,"Ja",DB!$W$8:$W$307,"Ja"),""),"")</f>
        <v/>
      </c>
      <c r="P229" s="79">
        <v>0</v>
      </c>
      <c r="Q229" s="79">
        <v>0</v>
      </c>
      <c r="R229" s="77" t="str">
        <f>IF(L229="Ja",0,IFERROR(IF($O229="","",$O229*('1. Kostenerfassung'!$E$10-'1. Kostenerfassung'!$E$11)),""))</f>
        <v/>
      </c>
      <c r="S229" s="79">
        <v>0</v>
      </c>
      <c r="T229" s="77" t="str">
        <f>IF(L229="Ja",0,IFERROR(IF($O229="","",$O229*('1. Kostenerfassung'!$E$17-'1. Kostenerfassung'!$E$18)),""))</f>
        <v/>
      </c>
      <c r="U229" s="79">
        <v>0</v>
      </c>
      <c r="V229" s="77" t="str">
        <f>IF(L229="Ja",0,IFERROR(IF($O229="","",$O229*('1. Kostenerfassung'!$E$24-'1. Kostenerfassung'!$E$25)),""))</f>
        <v/>
      </c>
      <c r="W229" s="79">
        <v>0</v>
      </c>
      <c r="X229" s="79">
        <v>0</v>
      </c>
      <c r="Y229" s="77" t="str">
        <f>IF(L229="Ja",0,IFERROR(IF($O229="","",$O229*('1. Kostenerfassung'!$E$32-'1. Kostenerfassung'!$E$34)),""))</f>
        <v/>
      </c>
      <c r="Z229" s="77" t="str">
        <f t="shared" si="11"/>
        <v/>
      </c>
      <c r="AB229" s="64" t="str">
        <f t="shared" si="10"/>
        <v/>
      </c>
    </row>
    <row r="230" spans="2:28" x14ac:dyDescent="0.3">
      <c r="B230" t="str">
        <f>IF(DB!B224="","",DB!B224)</f>
        <v/>
      </c>
      <c r="C230" s="169" t="str">
        <f>IF(DB!C224="","",DB!C224)</f>
        <v/>
      </c>
      <c r="D230" s="169"/>
      <c r="E230" t="str">
        <f>IF(DB!D224="","",DB!D224)</f>
        <v/>
      </c>
      <c r="F230" t="str">
        <f>IF(DB!E224="","",DB!E224)</f>
        <v/>
      </c>
      <c r="G230" t="str">
        <f>IF(DB!F224="","",DB!F224)</f>
        <v/>
      </c>
      <c r="H230" t="str">
        <f>IF(DB!G224="","",DB!G224)</f>
        <v/>
      </c>
      <c r="I230" t="str">
        <f>IF(DB!H224="","",DB!H224)</f>
        <v/>
      </c>
      <c r="K230" t="str">
        <f>IF(DB!W224="","",DB!W224)</f>
        <v/>
      </c>
      <c r="L230" t="str">
        <f>IF(DB!J224="Nein","Ja",IF(DB!J224="","","Nein"))</f>
        <v/>
      </c>
      <c r="M230" s="74" t="str">
        <f t="shared" si="9"/>
        <v/>
      </c>
      <c r="N230" s="75" t="str">
        <f>IF(M230="","",M230/'1. Kostenerfassung'!$E$37)</f>
        <v/>
      </c>
      <c r="O230" s="70" t="str">
        <f>IF(AND(H230="Ja",I230="Ja",L230="Nein",K230="Ja"),IFERROR(DB!V224/SUMIFS(DB!$V$8:$V$307,DB!$W$8:$W$307,"Ja",DB!$H$8:$H$307,"Ja",DB!$G$8:$G$307,"Ja",DB!$W$8:$W$307,"Ja"),""),"")</f>
        <v/>
      </c>
      <c r="P230" s="79">
        <v>0</v>
      </c>
      <c r="Q230" s="79">
        <v>0</v>
      </c>
      <c r="R230" s="77" t="str">
        <f>IF(L230="Ja",0,IFERROR(IF($O230="","",$O230*('1. Kostenerfassung'!$E$10-'1. Kostenerfassung'!$E$11)),""))</f>
        <v/>
      </c>
      <c r="S230" s="79">
        <v>0</v>
      </c>
      <c r="T230" s="77" t="str">
        <f>IF(L230="Ja",0,IFERROR(IF($O230="","",$O230*('1. Kostenerfassung'!$E$17-'1. Kostenerfassung'!$E$18)),""))</f>
        <v/>
      </c>
      <c r="U230" s="79">
        <v>0</v>
      </c>
      <c r="V230" s="77" t="str">
        <f>IF(L230="Ja",0,IFERROR(IF($O230="","",$O230*('1. Kostenerfassung'!$E$24-'1. Kostenerfassung'!$E$25)),""))</f>
        <v/>
      </c>
      <c r="W230" s="79">
        <v>0</v>
      </c>
      <c r="X230" s="79">
        <v>0</v>
      </c>
      <c r="Y230" s="77" t="str">
        <f>IF(L230="Ja",0,IFERROR(IF($O230="","",$O230*('1. Kostenerfassung'!$E$32-'1. Kostenerfassung'!$E$34)),""))</f>
        <v/>
      </c>
      <c r="Z230" s="77" t="str">
        <f t="shared" si="11"/>
        <v/>
      </c>
      <c r="AB230" s="64" t="str">
        <f t="shared" si="10"/>
        <v/>
      </c>
    </row>
    <row r="231" spans="2:28" x14ac:dyDescent="0.3">
      <c r="B231" t="str">
        <f>IF(DB!B225="","",DB!B225)</f>
        <v/>
      </c>
      <c r="C231" s="169" t="str">
        <f>IF(DB!C225="","",DB!C225)</f>
        <v/>
      </c>
      <c r="D231" s="169"/>
      <c r="E231" t="str">
        <f>IF(DB!D225="","",DB!D225)</f>
        <v/>
      </c>
      <c r="F231" t="str">
        <f>IF(DB!E225="","",DB!E225)</f>
        <v/>
      </c>
      <c r="G231" t="str">
        <f>IF(DB!F225="","",DB!F225)</f>
        <v/>
      </c>
      <c r="H231" t="str">
        <f>IF(DB!G225="","",DB!G225)</f>
        <v/>
      </c>
      <c r="I231" t="str">
        <f>IF(DB!H225="","",DB!H225)</f>
        <v/>
      </c>
      <c r="K231" t="str">
        <f>IF(DB!W225="","",DB!W225)</f>
        <v/>
      </c>
      <c r="L231" t="str">
        <f>IF(DB!J225="Nein","Ja",IF(DB!J225="","","Nein"))</f>
        <v/>
      </c>
      <c r="M231" s="74" t="str">
        <f t="shared" si="9"/>
        <v/>
      </c>
      <c r="N231" s="75" t="str">
        <f>IF(M231="","",M231/'1. Kostenerfassung'!$E$37)</f>
        <v/>
      </c>
      <c r="O231" s="70" t="str">
        <f>IF(AND(H231="Ja",I231="Ja",L231="Nein",K231="Ja"),IFERROR(DB!V225/SUMIFS(DB!$V$8:$V$307,DB!$W$8:$W$307,"Ja",DB!$H$8:$H$307,"Ja",DB!$G$8:$G$307,"Ja",DB!$W$8:$W$307,"Ja"),""),"")</f>
        <v/>
      </c>
      <c r="P231" s="79">
        <v>0</v>
      </c>
      <c r="Q231" s="79">
        <v>0</v>
      </c>
      <c r="R231" s="77" t="str">
        <f>IF(L231="Ja",0,IFERROR(IF($O231="","",$O231*('1. Kostenerfassung'!$E$10-'1. Kostenerfassung'!$E$11)),""))</f>
        <v/>
      </c>
      <c r="S231" s="79">
        <v>0</v>
      </c>
      <c r="T231" s="77" t="str">
        <f>IF(L231="Ja",0,IFERROR(IF($O231="","",$O231*('1. Kostenerfassung'!$E$17-'1. Kostenerfassung'!$E$18)),""))</f>
        <v/>
      </c>
      <c r="U231" s="79">
        <v>0</v>
      </c>
      <c r="V231" s="77" t="str">
        <f>IF(L231="Ja",0,IFERROR(IF($O231="","",$O231*('1. Kostenerfassung'!$E$24-'1. Kostenerfassung'!$E$25)),""))</f>
        <v/>
      </c>
      <c r="W231" s="79">
        <v>0</v>
      </c>
      <c r="X231" s="79">
        <v>0</v>
      </c>
      <c r="Y231" s="77" t="str">
        <f>IF(L231="Ja",0,IFERROR(IF($O231="","",$O231*('1. Kostenerfassung'!$E$32-'1. Kostenerfassung'!$E$34)),""))</f>
        <v/>
      </c>
      <c r="Z231" s="77" t="str">
        <f t="shared" si="11"/>
        <v/>
      </c>
      <c r="AB231" s="64" t="str">
        <f t="shared" si="10"/>
        <v/>
      </c>
    </row>
    <row r="232" spans="2:28" x14ac:dyDescent="0.3">
      <c r="B232" t="str">
        <f>IF(DB!B226="","",DB!B226)</f>
        <v/>
      </c>
      <c r="C232" s="169" t="str">
        <f>IF(DB!C226="","",DB!C226)</f>
        <v/>
      </c>
      <c r="D232" s="169"/>
      <c r="E232" t="str">
        <f>IF(DB!D226="","",DB!D226)</f>
        <v/>
      </c>
      <c r="F232" t="str">
        <f>IF(DB!E226="","",DB!E226)</f>
        <v/>
      </c>
      <c r="G232" t="str">
        <f>IF(DB!F226="","",DB!F226)</f>
        <v/>
      </c>
      <c r="H232" t="str">
        <f>IF(DB!G226="","",DB!G226)</f>
        <v/>
      </c>
      <c r="I232" t="str">
        <f>IF(DB!H226="","",DB!H226)</f>
        <v/>
      </c>
      <c r="K232" t="str">
        <f>IF(DB!W226="","",DB!W226)</f>
        <v/>
      </c>
      <c r="L232" t="str">
        <f>IF(DB!J226="Nein","Ja",IF(DB!J226="","","Nein"))</f>
        <v/>
      </c>
      <c r="M232" s="74" t="str">
        <f t="shared" si="9"/>
        <v/>
      </c>
      <c r="N232" s="75" t="str">
        <f>IF(M232="","",M232/'1. Kostenerfassung'!$E$37)</f>
        <v/>
      </c>
      <c r="O232" s="70" t="str">
        <f>IF(AND(H232="Ja",I232="Ja",L232="Nein",K232="Ja"),IFERROR(DB!V226/SUMIFS(DB!$V$8:$V$307,DB!$W$8:$W$307,"Ja",DB!$H$8:$H$307,"Ja",DB!$G$8:$G$307,"Ja",DB!$W$8:$W$307,"Ja"),""),"")</f>
        <v/>
      </c>
      <c r="P232" s="79">
        <v>0</v>
      </c>
      <c r="Q232" s="79">
        <v>0</v>
      </c>
      <c r="R232" s="77" t="str">
        <f>IF(L232="Ja",0,IFERROR(IF($O232="","",$O232*('1. Kostenerfassung'!$E$10-'1. Kostenerfassung'!$E$11)),""))</f>
        <v/>
      </c>
      <c r="S232" s="79">
        <v>0</v>
      </c>
      <c r="T232" s="77" t="str">
        <f>IF(L232="Ja",0,IFERROR(IF($O232="","",$O232*('1. Kostenerfassung'!$E$17-'1. Kostenerfassung'!$E$18)),""))</f>
        <v/>
      </c>
      <c r="U232" s="79">
        <v>0</v>
      </c>
      <c r="V232" s="77" t="str">
        <f>IF(L232="Ja",0,IFERROR(IF($O232="","",$O232*('1. Kostenerfassung'!$E$24-'1. Kostenerfassung'!$E$25)),""))</f>
        <v/>
      </c>
      <c r="W232" s="79">
        <v>0</v>
      </c>
      <c r="X232" s="79">
        <v>0</v>
      </c>
      <c r="Y232" s="77" t="str">
        <f>IF(L232="Ja",0,IFERROR(IF($O232="","",$O232*('1. Kostenerfassung'!$E$32-'1. Kostenerfassung'!$E$34)),""))</f>
        <v/>
      </c>
      <c r="Z232" s="77" t="str">
        <f t="shared" si="11"/>
        <v/>
      </c>
      <c r="AB232" s="64" t="str">
        <f t="shared" si="10"/>
        <v/>
      </c>
    </row>
    <row r="233" spans="2:28" x14ac:dyDescent="0.3">
      <c r="B233" t="str">
        <f>IF(DB!B227="","",DB!B227)</f>
        <v/>
      </c>
      <c r="C233" s="169" t="str">
        <f>IF(DB!C227="","",DB!C227)</f>
        <v/>
      </c>
      <c r="D233" s="169"/>
      <c r="E233" t="str">
        <f>IF(DB!D227="","",DB!D227)</f>
        <v/>
      </c>
      <c r="F233" t="str">
        <f>IF(DB!E227="","",DB!E227)</f>
        <v/>
      </c>
      <c r="G233" t="str">
        <f>IF(DB!F227="","",DB!F227)</f>
        <v/>
      </c>
      <c r="H233" t="str">
        <f>IF(DB!G227="","",DB!G227)</f>
        <v/>
      </c>
      <c r="I233" t="str">
        <f>IF(DB!H227="","",DB!H227)</f>
        <v/>
      </c>
      <c r="K233" t="str">
        <f>IF(DB!W227="","",DB!W227)</f>
        <v/>
      </c>
      <c r="L233" t="str">
        <f>IF(DB!J227="Nein","Ja",IF(DB!J227="","","Nein"))</f>
        <v/>
      </c>
      <c r="M233" s="74" t="str">
        <f t="shared" si="9"/>
        <v/>
      </c>
      <c r="N233" s="75" t="str">
        <f>IF(M233="","",M233/'1. Kostenerfassung'!$E$37)</f>
        <v/>
      </c>
      <c r="O233" s="70" t="str">
        <f>IF(AND(H233="Ja",I233="Ja",L233="Nein",K233="Ja"),IFERROR(DB!V227/SUMIFS(DB!$V$8:$V$307,DB!$W$8:$W$307,"Ja",DB!$H$8:$H$307,"Ja",DB!$G$8:$G$307,"Ja",DB!$W$8:$W$307,"Ja"),""),"")</f>
        <v/>
      </c>
      <c r="P233" s="79">
        <v>0</v>
      </c>
      <c r="Q233" s="79">
        <v>0</v>
      </c>
      <c r="R233" s="77" t="str">
        <f>IF(L233="Ja",0,IFERROR(IF($O233="","",$O233*('1. Kostenerfassung'!$E$10-'1. Kostenerfassung'!$E$11)),""))</f>
        <v/>
      </c>
      <c r="S233" s="79">
        <v>0</v>
      </c>
      <c r="T233" s="77" t="str">
        <f>IF(L233="Ja",0,IFERROR(IF($O233="","",$O233*('1. Kostenerfassung'!$E$17-'1. Kostenerfassung'!$E$18)),""))</f>
        <v/>
      </c>
      <c r="U233" s="79">
        <v>0</v>
      </c>
      <c r="V233" s="77" t="str">
        <f>IF(L233="Ja",0,IFERROR(IF($O233="","",$O233*('1. Kostenerfassung'!$E$24-'1. Kostenerfassung'!$E$25)),""))</f>
        <v/>
      </c>
      <c r="W233" s="79">
        <v>0</v>
      </c>
      <c r="X233" s="79">
        <v>0</v>
      </c>
      <c r="Y233" s="77" t="str">
        <f>IF(L233="Ja",0,IFERROR(IF($O233="","",$O233*('1. Kostenerfassung'!$E$32-'1. Kostenerfassung'!$E$34)),""))</f>
        <v/>
      </c>
      <c r="Z233" s="77" t="str">
        <f t="shared" si="11"/>
        <v/>
      </c>
      <c r="AB233" s="64" t="str">
        <f t="shared" si="10"/>
        <v/>
      </c>
    </row>
    <row r="234" spans="2:28" x14ac:dyDescent="0.3">
      <c r="B234" t="str">
        <f>IF(DB!B228="","",DB!B228)</f>
        <v/>
      </c>
      <c r="C234" s="169" t="str">
        <f>IF(DB!C228="","",DB!C228)</f>
        <v/>
      </c>
      <c r="D234" s="169"/>
      <c r="E234" t="str">
        <f>IF(DB!D228="","",DB!D228)</f>
        <v/>
      </c>
      <c r="F234" t="str">
        <f>IF(DB!E228="","",DB!E228)</f>
        <v/>
      </c>
      <c r="G234" t="str">
        <f>IF(DB!F228="","",DB!F228)</f>
        <v/>
      </c>
      <c r="H234" t="str">
        <f>IF(DB!G228="","",DB!G228)</f>
        <v/>
      </c>
      <c r="I234" t="str">
        <f>IF(DB!H228="","",DB!H228)</f>
        <v/>
      </c>
      <c r="K234" t="str">
        <f>IF(DB!W228="","",DB!W228)</f>
        <v/>
      </c>
      <c r="L234" t="str">
        <f>IF(DB!J228="Nein","Ja",IF(DB!J228="","","Nein"))</f>
        <v/>
      </c>
      <c r="M234" s="74" t="str">
        <f t="shared" si="9"/>
        <v/>
      </c>
      <c r="N234" s="75" t="str">
        <f>IF(M234="","",M234/'1. Kostenerfassung'!$E$37)</f>
        <v/>
      </c>
      <c r="O234" s="70" t="str">
        <f>IF(AND(H234="Ja",I234="Ja",L234="Nein",K234="Ja"),IFERROR(DB!V228/SUMIFS(DB!$V$8:$V$307,DB!$W$8:$W$307,"Ja",DB!$H$8:$H$307,"Ja",DB!$G$8:$G$307,"Ja",DB!$W$8:$W$307,"Ja"),""),"")</f>
        <v/>
      </c>
      <c r="P234" s="79">
        <v>0</v>
      </c>
      <c r="Q234" s="79">
        <v>0</v>
      </c>
      <c r="R234" s="77" t="str">
        <f>IF(L234="Ja",0,IFERROR(IF($O234="","",$O234*('1. Kostenerfassung'!$E$10-'1. Kostenerfassung'!$E$11)),""))</f>
        <v/>
      </c>
      <c r="S234" s="79">
        <v>0</v>
      </c>
      <c r="T234" s="77" t="str">
        <f>IF(L234="Ja",0,IFERROR(IF($O234="","",$O234*('1. Kostenerfassung'!$E$17-'1. Kostenerfassung'!$E$18)),""))</f>
        <v/>
      </c>
      <c r="U234" s="79">
        <v>0</v>
      </c>
      <c r="V234" s="77" t="str">
        <f>IF(L234="Ja",0,IFERROR(IF($O234="","",$O234*('1. Kostenerfassung'!$E$24-'1. Kostenerfassung'!$E$25)),""))</f>
        <v/>
      </c>
      <c r="W234" s="79">
        <v>0</v>
      </c>
      <c r="X234" s="79">
        <v>0</v>
      </c>
      <c r="Y234" s="77" t="str">
        <f>IF(L234="Ja",0,IFERROR(IF($O234="","",$O234*('1. Kostenerfassung'!$E$32-'1. Kostenerfassung'!$E$34)),""))</f>
        <v/>
      </c>
      <c r="Z234" s="77" t="str">
        <f t="shared" si="11"/>
        <v/>
      </c>
      <c r="AB234" s="64" t="str">
        <f t="shared" si="10"/>
        <v/>
      </c>
    </row>
    <row r="235" spans="2:28" x14ac:dyDescent="0.3">
      <c r="B235" t="str">
        <f>IF(DB!B229="","",DB!B229)</f>
        <v/>
      </c>
      <c r="C235" s="169" t="str">
        <f>IF(DB!C229="","",DB!C229)</f>
        <v/>
      </c>
      <c r="D235" s="169"/>
      <c r="E235" t="str">
        <f>IF(DB!D229="","",DB!D229)</f>
        <v/>
      </c>
      <c r="F235" t="str">
        <f>IF(DB!E229="","",DB!E229)</f>
        <v/>
      </c>
      <c r="G235" t="str">
        <f>IF(DB!F229="","",DB!F229)</f>
        <v/>
      </c>
      <c r="H235" t="str">
        <f>IF(DB!G229="","",DB!G229)</f>
        <v/>
      </c>
      <c r="I235" t="str">
        <f>IF(DB!H229="","",DB!H229)</f>
        <v/>
      </c>
      <c r="K235" t="str">
        <f>IF(DB!W229="","",DB!W229)</f>
        <v/>
      </c>
      <c r="L235" t="str">
        <f>IF(DB!J229="Nein","Ja",IF(DB!J229="","","Nein"))</f>
        <v/>
      </c>
      <c r="M235" s="74" t="str">
        <f t="shared" si="9"/>
        <v/>
      </c>
      <c r="N235" s="75" t="str">
        <f>IF(M235="","",M235/'1. Kostenerfassung'!$E$37)</f>
        <v/>
      </c>
      <c r="O235" s="70" t="str">
        <f>IF(AND(H235="Ja",I235="Ja",L235="Nein",K235="Ja"),IFERROR(DB!V229/SUMIFS(DB!$V$8:$V$307,DB!$W$8:$W$307,"Ja",DB!$H$8:$H$307,"Ja",DB!$G$8:$G$307,"Ja",DB!$W$8:$W$307,"Ja"),""),"")</f>
        <v/>
      </c>
      <c r="P235" s="79">
        <v>0</v>
      </c>
      <c r="Q235" s="79">
        <v>0</v>
      </c>
      <c r="R235" s="77" t="str">
        <f>IF(L235="Ja",0,IFERROR(IF($O235="","",$O235*('1. Kostenerfassung'!$E$10-'1. Kostenerfassung'!$E$11)),""))</f>
        <v/>
      </c>
      <c r="S235" s="79">
        <v>0</v>
      </c>
      <c r="T235" s="77" t="str">
        <f>IF(L235="Ja",0,IFERROR(IF($O235="","",$O235*('1. Kostenerfassung'!$E$17-'1. Kostenerfassung'!$E$18)),""))</f>
        <v/>
      </c>
      <c r="U235" s="79">
        <v>0</v>
      </c>
      <c r="V235" s="77" t="str">
        <f>IF(L235="Ja",0,IFERROR(IF($O235="","",$O235*('1. Kostenerfassung'!$E$24-'1. Kostenerfassung'!$E$25)),""))</f>
        <v/>
      </c>
      <c r="W235" s="79">
        <v>0</v>
      </c>
      <c r="X235" s="79">
        <v>0</v>
      </c>
      <c r="Y235" s="77" t="str">
        <f>IF(L235="Ja",0,IFERROR(IF($O235="","",$O235*('1. Kostenerfassung'!$E$32-'1. Kostenerfassung'!$E$34)),""))</f>
        <v/>
      </c>
      <c r="Z235" s="77" t="str">
        <f t="shared" si="11"/>
        <v/>
      </c>
      <c r="AB235" s="64" t="str">
        <f t="shared" si="10"/>
        <v/>
      </c>
    </row>
    <row r="236" spans="2:28" x14ac:dyDescent="0.3">
      <c r="B236" t="str">
        <f>IF(DB!B230="","",DB!B230)</f>
        <v/>
      </c>
      <c r="C236" s="169" t="str">
        <f>IF(DB!C230="","",DB!C230)</f>
        <v/>
      </c>
      <c r="D236" s="169"/>
      <c r="E236" t="str">
        <f>IF(DB!D230="","",DB!D230)</f>
        <v/>
      </c>
      <c r="F236" t="str">
        <f>IF(DB!E230="","",DB!E230)</f>
        <v/>
      </c>
      <c r="G236" t="str">
        <f>IF(DB!F230="","",DB!F230)</f>
        <v/>
      </c>
      <c r="H236" t="str">
        <f>IF(DB!G230="","",DB!G230)</f>
        <v/>
      </c>
      <c r="I236" t="str">
        <f>IF(DB!H230="","",DB!H230)</f>
        <v/>
      </c>
      <c r="K236" t="str">
        <f>IF(DB!W230="","",DB!W230)</f>
        <v/>
      </c>
      <c r="L236" t="str">
        <f>IF(DB!J230="Nein","Ja",IF(DB!J230="","","Nein"))</f>
        <v/>
      </c>
      <c r="M236" s="74" t="str">
        <f t="shared" si="9"/>
        <v/>
      </c>
      <c r="N236" s="75" t="str">
        <f>IF(M236="","",M236/'1. Kostenerfassung'!$E$37)</f>
        <v/>
      </c>
      <c r="O236" s="70" t="str">
        <f>IF(AND(H236="Ja",I236="Ja",L236="Nein",K236="Ja"),IFERROR(DB!V230/SUMIFS(DB!$V$8:$V$307,DB!$W$8:$W$307,"Ja",DB!$H$8:$H$307,"Ja",DB!$G$8:$G$307,"Ja",DB!$W$8:$W$307,"Ja"),""),"")</f>
        <v/>
      </c>
      <c r="P236" s="79">
        <v>0</v>
      </c>
      <c r="Q236" s="79">
        <v>0</v>
      </c>
      <c r="R236" s="77" t="str">
        <f>IF(L236="Ja",0,IFERROR(IF($O236="","",$O236*('1. Kostenerfassung'!$E$10-'1. Kostenerfassung'!$E$11)),""))</f>
        <v/>
      </c>
      <c r="S236" s="79">
        <v>0</v>
      </c>
      <c r="T236" s="77" t="str">
        <f>IF(L236="Ja",0,IFERROR(IF($O236="","",$O236*('1. Kostenerfassung'!$E$17-'1. Kostenerfassung'!$E$18)),""))</f>
        <v/>
      </c>
      <c r="U236" s="79">
        <v>0</v>
      </c>
      <c r="V236" s="77" t="str">
        <f>IF(L236="Ja",0,IFERROR(IF($O236="","",$O236*('1. Kostenerfassung'!$E$24-'1. Kostenerfassung'!$E$25)),""))</f>
        <v/>
      </c>
      <c r="W236" s="79">
        <v>0</v>
      </c>
      <c r="X236" s="79">
        <v>0</v>
      </c>
      <c r="Y236" s="77" t="str">
        <f>IF(L236="Ja",0,IFERROR(IF($O236="","",$O236*('1. Kostenerfassung'!$E$32-'1. Kostenerfassung'!$E$34)),""))</f>
        <v/>
      </c>
      <c r="Z236" s="77" t="str">
        <f t="shared" si="11"/>
        <v/>
      </c>
      <c r="AB236" s="64" t="str">
        <f t="shared" si="10"/>
        <v/>
      </c>
    </row>
    <row r="237" spans="2:28" x14ac:dyDescent="0.3">
      <c r="B237" t="str">
        <f>IF(DB!B231="","",DB!B231)</f>
        <v/>
      </c>
      <c r="C237" s="169" t="str">
        <f>IF(DB!C231="","",DB!C231)</f>
        <v/>
      </c>
      <c r="D237" s="169"/>
      <c r="E237" t="str">
        <f>IF(DB!D231="","",DB!D231)</f>
        <v/>
      </c>
      <c r="F237" t="str">
        <f>IF(DB!E231="","",DB!E231)</f>
        <v/>
      </c>
      <c r="G237" t="str">
        <f>IF(DB!F231="","",DB!F231)</f>
        <v/>
      </c>
      <c r="H237" t="str">
        <f>IF(DB!G231="","",DB!G231)</f>
        <v/>
      </c>
      <c r="I237" t="str">
        <f>IF(DB!H231="","",DB!H231)</f>
        <v/>
      </c>
      <c r="K237" t="str">
        <f>IF(DB!W231="","",DB!W231)</f>
        <v/>
      </c>
      <c r="L237" t="str">
        <f>IF(DB!J231="Nein","Ja",IF(DB!J231="","","Nein"))</f>
        <v/>
      </c>
      <c r="M237" s="74" t="str">
        <f t="shared" si="9"/>
        <v/>
      </c>
      <c r="N237" s="75" t="str">
        <f>IF(M237="","",M237/'1. Kostenerfassung'!$E$37)</f>
        <v/>
      </c>
      <c r="O237" s="70" t="str">
        <f>IF(AND(H237="Ja",I237="Ja",L237="Nein",K237="Ja"),IFERROR(DB!V231/SUMIFS(DB!$V$8:$V$307,DB!$W$8:$W$307,"Ja",DB!$H$8:$H$307,"Ja",DB!$G$8:$G$307,"Ja",DB!$W$8:$W$307,"Ja"),""),"")</f>
        <v/>
      </c>
      <c r="P237" s="79">
        <v>0</v>
      </c>
      <c r="Q237" s="79">
        <v>0</v>
      </c>
      <c r="R237" s="77" t="str">
        <f>IF(L237="Ja",0,IFERROR(IF($O237="","",$O237*('1. Kostenerfassung'!$E$10-'1. Kostenerfassung'!$E$11)),""))</f>
        <v/>
      </c>
      <c r="S237" s="79">
        <v>0</v>
      </c>
      <c r="T237" s="77" t="str">
        <f>IF(L237="Ja",0,IFERROR(IF($O237="","",$O237*('1. Kostenerfassung'!$E$17-'1. Kostenerfassung'!$E$18)),""))</f>
        <v/>
      </c>
      <c r="U237" s="79">
        <v>0</v>
      </c>
      <c r="V237" s="77" t="str">
        <f>IF(L237="Ja",0,IFERROR(IF($O237="","",$O237*('1. Kostenerfassung'!$E$24-'1. Kostenerfassung'!$E$25)),""))</f>
        <v/>
      </c>
      <c r="W237" s="79">
        <v>0</v>
      </c>
      <c r="X237" s="79">
        <v>0</v>
      </c>
      <c r="Y237" s="77" t="str">
        <f>IF(L237="Ja",0,IFERROR(IF($O237="","",$O237*('1. Kostenerfassung'!$E$32-'1. Kostenerfassung'!$E$34)),""))</f>
        <v/>
      </c>
      <c r="Z237" s="77" t="str">
        <f t="shared" si="11"/>
        <v/>
      </c>
      <c r="AB237" s="64" t="str">
        <f t="shared" si="10"/>
        <v/>
      </c>
    </row>
    <row r="238" spans="2:28" x14ac:dyDescent="0.3">
      <c r="B238" t="str">
        <f>IF(DB!B232="","",DB!B232)</f>
        <v/>
      </c>
      <c r="C238" s="169" t="str">
        <f>IF(DB!C232="","",DB!C232)</f>
        <v/>
      </c>
      <c r="D238" s="169"/>
      <c r="E238" t="str">
        <f>IF(DB!D232="","",DB!D232)</f>
        <v/>
      </c>
      <c r="F238" t="str">
        <f>IF(DB!E232="","",DB!E232)</f>
        <v/>
      </c>
      <c r="G238" t="str">
        <f>IF(DB!F232="","",DB!F232)</f>
        <v/>
      </c>
      <c r="H238" t="str">
        <f>IF(DB!G232="","",DB!G232)</f>
        <v/>
      </c>
      <c r="I238" t="str">
        <f>IF(DB!H232="","",DB!H232)</f>
        <v/>
      </c>
      <c r="K238" t="str">
        <f>IF(DB!W232="","",DB!W232)</f>
        <v/>
      </c>
      <c r="L238" t="str">
        <f>IF(DB!J232="Nein","Ja",IF(DB!J232="","","Nein"))</f>
        <v/>
      </c>
      <c r="M238" s="74" t="str">
        <f t="shared" si="9"/>
        <v/>
      </c>
      <c r="N238" s="75" t="str">
        <f>IF(M238="","",M238/'1. Kostenerfassung'!$E$37)</f>
        <v/>
      </c>
      <c r="O238" s="70" t="str">
        <f>IF(AND(H238="Ja",I238="Ja",L238="Nein",K238="Ja"),IFERROR(DB!V232/SUMIFS(DB!$V$8:$V$307,DB!$W$8:$W$307,"Ja",DB!$H$8:$H$307,"Ja",DB!$G$8:$G$307,"Ja",DB!$W$8:$W$307,"Ja"),""),"")</f>
        <v/>
      </c>
      <c r="P238" s="79">
        <v>0</v>
      </c>
      <c r="Q238" s="79">
        <v>0</v>
      </c>
      <c r="R238" s="77" t="str">
        <f>IF(L238="Ja",0,IFERROR(IF($O238="","",$O238*('1. Kostenerfassung'!$E$10-'1. Kostenerfassung'!$E$11)),""))</f>
        <v/>
      </c>
      <c r="S238" s="79">
        <v>0</v>
      </c>
      <c r="T238" s="77" t="str">
        <f>IF(L238="Ja",0,IFERROR(IF($O238="","",$O238*('1. Kostenerfassung'!$E$17-'1. Kostenerfassung'!$E$18)),""))</f>
        <v/>
      </c>
      <c r="U238" s="79">
        <v>0</v>
      </c>
      <c r="V238" s="77" t="str">
        <f>IF(L238="Ja",0,IFERROR(IF($O238="","",$O238*('1. Kostenerfassung'!$E$24-'1. Kostenerfassung'!$E$25)),""))</f>
        <v/>
      </c>
      <c r="W238" s="79">
        <v>0</v>
      </c>
      <c r="X238" s="79">
        <v>0</v>
      </c>
      <c r="Y238" s="77" t="str">
        <f>IF(L238="Ja",0,IFERROR(IF($O238="","",$O238*('1. Kostenerfassung'!$E$32-'1. Kostenerfassung'!$E$34)),""))</f>
        <v/>
      </c>
      <c r="Z238" s="77" t="str">
        <f t="shared" si="11"/>
        <v/>
      </c>
      <c r="AB238" s="64" t="str">
        <f t="shared" si="10"/>
        <v/>
      </c>
    </row>
    <row r="239" spans="2:28" x14ac:dyDescent="0.3">
      <c r="B239" t="str">
        <f>IF(DB!B233="","",DB!B233)</f>
        <v/>
      </c>
      <c r="C239" s="169" t="str">
        <f>IF(DB!C233="","",DB!C233)</f>
        <v/>
      </c>
      <c r="D239" s="169"/>
      <c r="E239" t="str">
        <f>IF(DB!D233="","",DB!D233)</f>
        <v/>
      </c>
      <c r="F239" t="str">
        <f>IF(DB!E233="","",DB!E233)</f>
        <v/>
      </c>
      <c r="G239" t="str">
        <f>IF(DB!F233="","",DB!F233)</f>
        <v/>
      </c>
      <c r="H239" t="str">
        <f>IF(DB!G233="","",DB!G233)</f>
        <v/>
      </c>
      <c r="I239" t="str">
        <f>IF(DB!H233="","",DB!H233)</f>
        <v/>
      </c>
      <c r="K239" t="str">
        <f>IF(DB!W233="","",DB!W233)</f>
        <v/>
      </c>
      <c r="L239" t="str">
        <f>IF(DB!J233="Nein","Ja",IF(DB!J233="","","Nein"))</f>
        <v/>
      </c>
      <c r="M239" s="74" t="str">
        <f t="shared" si="9"/>
        <v/>
      </c>
      <c r="N239" s="75" t="str">
        <f>IF(M239="","",M239/'1. Kostenerfassung'!$E$37)</f>
        <v/>
      </c>
      <c r="O239" s="70" t="str">
        <f>IF(AND(H239="Ja",I239="Ja",L239="Nein",K239="Ja"),IFERROR(DB!V233/SUMIFS(DB!$V$8:$V$307,DB!$W$8:$W$307,"Ja",DB!$H$8:$H$307,"Ja",DB!$G$8:$G$307,"Ja",DB!$W$8:$W$307,"Ja"),""),"")</f>
        <v/>
      </c>
      <c r="P239" s="79">
        <v>0</v>
      </c>
      <c r="Q239" s="79">
        <v>0</v>
      </c>
      <c r="R239" s="77" t="str">
        <f>IF(L239="Ja",0,IFERROR(IF($O239="","",$O239*('1. Kostenerfassung'!$E$10-'1. Kostenerfassung'!$E$11)),""))</f>
        <v/>
      </c>
      <c r="S239" s="79">
        <v>0</v>
      </c>
      <c r="T239" s="77" t="str">
        <f>IF(L239="Ja",0,IFERROR(IF($O239="","",$O239*('1. Kostenerfassung'!$E$17-'1. Kostenerfassung'!$E$18)),""))</f>
        <v/>
      </c>
      <c r="U239" s="79">
        <v>0</v>
      </c>
      <c r="V239" s="77" t="str">
        <f>IF(L239="Ja",0,IFERROR(IF($O239="","",$O239*('1. Kostenerfassung'!$E$24-'1. Kostenerfassung'!$E$25)),""))</f>
        <v/>
      </c>
      <c r="W239" s="79">
        <v>0</v>
      </c>
      <c r="X239" s="79">
        <v>0</v>
      </c>
      <c r="Y239" s="77" t="str">
        <f>IF(L239="Ja",0,IFERROR(IF($O239="","",$O239*('1. Kostenerfassung'!$E$32-'1. Kostenerfassung'!$E$34)),""))</f>
        <v/>
      </c>
      <c r="Z239" s="77" t="str">
        <f t="shared" si="11"/>
        <v/>
      </c>
      <c r="AB239" s="64" t="str">
        <f t="shared" si="10"/>
        <v/>
      </c>
    </row>
    <row r="240" spans="2:28" x14ac:dyDescent="0.3">
      <c r="B240" t="str">
        <f>IF(DB!B234="","",DB!B234)</f>
        <v/>
      </c>
      <c r="C240" s="169" t="str">
        <f>IF(DB!C234="","",DB!C234)</f>
        <v/>
      </c>
      <c r="D240" s="169"/>
      <c r="E240" t="str">
        <f>IF(DB!D234="","",DB!D234)</f>
        <v/>
      </c>
      <c r="F240" t="str">
        <f>IF(DB!E234="","",DB!E234)</f>
        <v/>
      </c>
      <c r="G240" t="str">
        <f>IF(DB!F234="","",DB!F234)</f>
        <v/>
      </c>
      <c r="H240" t="str">
        <f>IF(DB!G234="","",DB!G234)</f>
        <v/>
      </c>
      <c r="I240" t="str">
        <f>IF(DB!H234="","",DB!H234)</f>
        <v/>
      </c>
      <c r="K240" t="str">
        <f>IF(DB!W234="","",DB!W234)</f>
        <v/>
      </c>
      <c r="L240" t="str">
        <f>IF(DB!J234="Nein","Ja",IF(DB!J234="","","Nein"))</f>
        <v/>
      </c>
      <c r="M240" s="74" t="str">
        <f t="shared" si="9"/>
        <v/>
      </c>
      <c r="N240" s="75" t="str">
        <f>IF(M240="","",M240/'1. Kostenerfassung'!$E$37)</f>
        <v/>
      </c>
      <c r="O240" s="70" t="str">
        <f>IF(AND(H240="Ja",I240="Ja",L240="Nein",K240="Ja"),IFERROR(DB!V234/SUMIFS(DB!$V$8:$V$307,DB!$W$8:$W$307,"Ja",DB!$H$8:$H$307,"Ja",DB!$G$8:$G$307,"Ja",DB!$W$8:$W$307,"Ja"),""),"")</f>
        <v/>
      </c>
      <c r="P240" s="79">
        <v>0</v>
      </c>
      <c r="Q240" s="79">
        <v>0</v>
      </c>
      <c r="R240" s="77" t="str">
        <f>IF(L240="Ja",0,IFERROR(IF($O240="","",$O240*('1. Kostenerfassung'!$E$10-'1. Kostenerfassung'!$E$11)),""))</f>
        <v/>
      </c>
      <c r="S240" s="79">
        <v>0</v>
      </c>
      <c r="T240" s="77" t="str">
        <f>IF(L240="Ja",0,IFERROR(IF($O240="","",$O240*('1. Kostenerfassung'!$E$17-'1. Kostenerfassung'!$E$18)),""))</f>
        <v/>
      </c>
      <c r="U240" s="79">
        <v>0</v>
      </c>
      <c r="V240" s="77" t="str">
        <f>IF(L240="Ja",0,IFERROR(IF($O240="","",$O240*('1. Kostenerfassung'!$E$24-'1. Kostenerfassung'!$E$25)),""))</f>
        <v/>
      </c>
      <c r="W240" s="79">
        <v>0</v>
      </c>
      <c r="X240" s="79">
        <v>0</v>
      </c>
      <c r="Y240" s="77" t="str">
        <f>IF(L240="Ja",0,IFERROR(IF($O240="","",$O240*('1. Kostenerfassung'!$E$32-'1. Kostenerfassung'!$E$34)),""))</f>
        <v/>
      </c>
      <c r="Z240" s="77" t="str">
        <f t="shared" si="11"/>
        <v/>
      </c>
      <c r="AB240" s="64" t="str">
        <f t="shared" si="10"/>
        <v/>
      </c>
    </row>
    <row r="241" spans="2:28" x14ac:dyDescent="0.3">
      <c r="B241" t="str">
        <f>IF(DB!B235="","",DB!B235)</f>
        <v/>
      </c>
      <c r="C241" s="169" t="str">
        <f>IF(DB!C235="","",DB!C235)</f>
        <v/>
      </c>
      <c r="D241" s="169"/>
      <c r="E241" t="str">
        <f>IF(DB!D235="","",DB!D235)</f>
        <v/>
      </c>
      <c r="F241" t="str">
        <f>IF(DB!E235="","",DB!E235)</f>
        <v/>
      </c>
      <c r="G241" t="str">
        <f>IF(DB!F235="","",DB!F235)</f>
        <v/>
      </c>
      <c r="H241" t="str">
        <f>IF(DB!G235="","",DB!G235)</f>
        <v/>
      </c>
      <c r="I241" t="str">
        <f>IF(DB!H235="","",DB!H235)</f>
        <v/>
      </c>
      <c r="K241" t="str">
        <f>IF(DB!W235="","",DB!W235)</f>
        <v/>
      </c>
      <c r="L241" t="str">
        <f>IF(DB!J235="Nein","Ja",IF(DB!J235="","","Nein"))</f>
        <v/>
      </c>
      <c r="M241" s="74" t="str">
        <f t="shared" si="9"/>
        <v/>
      </c>
      <c r="N241" s="75" t="str">
        <f>IF(M241="","",M241/'1. Kostenerfassung'!$E$37)</f>
        <v/>
      </c>
      <c r="O241" s="70" t="str">
        <f>IF(AND(H241="Ja",I241="Ja",L241="Nein",K241="Ja"),IFERROR(DB!V235/SUMIFS(DB!$V$8:$V$307,DB!$W$8:$W$307,"Ja",DB!$H$8:$H$307,"Ja",DB!$G$8:$G$307,"Ja",DB!$W$8:$W$307,"Ja"),""),"")</f>
        <v/>
      </c>
      <c r="P241" s="79">
        <v>0</v>
      </c>
      <c r="Q241" s="79">
        <v>0</v>
      </c>
      <c r="R241" s="77" t="str">
        <f>IF(L241="Ja",0,IFERROR(IF($O241="","",$O241*('1. Kostenerfassung'!$E$10-'1. Kostenerfassung'!$E$11)),""))</f>
        <v/>
      </c>
      <c r="S241" s="79">
        <v>0</v>
      </c>
      <c r="T241" s="77" t="str">
        <f>IF(L241="Ja",0,IFERROR(IF($O241="","",$O241*('1. Kostenerfassung'!$E$17-'1. Kostenerfassung'!$E$18)),""))</f>
        <v/>
      </c>
      <c r="U241" s="79">
        <v>0</v>
      </c>
      <c r="V241" s="77" t="str">
        <f>IF(L241="Ja",0,IFERROR(IF($O241="","",$O241*('1. Kostenerfassung'!$E$24-'1. Kostenerfassung'!$E$25)),""))</f>
        <v/>
      </c>
      <c r="W241" s="79">
        <v>0</v>
      </c>
      <c r="X241" s="79">
        <v>0</v>
      </c>
      <c r="Y241" s="77" t="str">
        <f>IF(L241="Ja",0,IFERROR(IF($O241="","",$O241*('1. Kostenerfassung'!$E$32-'1. Kostenerfassung'!$E$34)),""))</f>
        <v/>
      </c>
      <c r="Z241" s="77" t="str">
        <f t="shared" si="11"/>
        <v/>
      </c>
      <c r="AB241" s="64" t="str">
        <f t="shared" si="10"/>
        <v/>
      </c>
    </row>
    <row r="242" spans="2:28" x14ac:dyDescent="0.3">
      <c r="B242" t="str">
        <f>IF(DB!B236="","",DB!B236)</f>
        <v/>
      </c>
      <c r="C242" s="169" t="str">
        <f>IF(DB!C236="","",DB!C236)</f>
        <v/>
      </c>
      <c r="D242" s="169"/>
      <c r="E242" t="str">
        <f>IF(DB!D236="","",DB!D236)</f>
        <v/>
      </c>
      <c r="F242" t="str">
        <f>IF(DB!E236="","",DB!E236)</f>
        <v/>
      </c>
      <c r="G242" t="str">
        <f>IF(DB!F236="","",DB!F236)</f>
        <v/>
      </c>
      <c r="H242" t="str">
        <f>IF(DB!G236="","",DB!G236)</f>
        <v/>
      </c>
      <c r="I242" t="str">
        <f>IF(DB!H236="","",DB!H236)</f>
        <v/>
      </c>
      <c r="K242" t="str">
        <f>IF(DB!W236="","",DB!W236)</f>
        <v/>
      </c>
      <c r="L242" t="str">
        <f>IF(DB!J236="Nein","Ja",IF(DB!J236="","","Nein"))</f>
        <v/>
      </c>
      <c r="M242" s="74" t="str">
        <f t="shared" si="9"/>
        <v/>
      </c>
      <c r="N242" s="75" t="str">
        <f>IF(M242="","",M242/'1. Kostenerfassung'!$E$37)</f>
        <v/>
      </c>
      <c r="O242" s="70" t="str">
        <f>IF(AND(H242="Ja",I242="Ja",L242="Nein",K242="Ja"),IFERROR(DB!V236/SUMIFS(DB!$V$8:$V$307,DB!$W$8:$W$307,"Ja",DB!$H$8:$H$307,"Ja",DB!$G$8:$G$307,"Ja",DB!$W$8:$W$307,"Ja"),""),"")</f>
        <v/>
      </c>
      <c r="P242" s="79">
        <v>0</v>
      </c>
      <c r="Q242" s="79">
        <v>0</v>
      </c>
      <c r="R242" s="77" t="str">
        <f>IF(L242="Ja",0,IFERROR(IF($O242="","",$O242*('1. Kostenerfassung'!$E$10-'1. Kostenerfassung'!$E$11)),""))</f>
        <v/>
      </c>
      <c r="S242" s="79">
        <v>0</v>
      </c>
      <c r="T242" s="77" t="str">
        <f>IF(L242="Ja",0,IFERROR(IF($O242="","",$O242*('1. Kostenerfassung'!$E$17-'1. Kostenerfassung'!$E$18)),""))</f>
        <v/>
      </c>
      <c r="U242" s="79">
        <v>0</v>
      </c>
      <c r="V242" s="77" t="str">
        <f>IF(L242="Ja",0,IFERROR(IF($O242="","",$O242*('1. Kostenerfassung'!$E$24-'1. Kostenerfassung'!$E$25)),""))</f>
        <v/>
      </c>
      <c r="W242" s="79">
        <v>0</v>
      </c>
      <c r="X242" s="79">
        <v>0</v>
      </c>
      <c r="Y242" s="77" t="str">
        <f>IF(L242="Ja",0,IFERROR(IF($O242="","",$O242*('1. Kostenerfassung'!$E$32-'1. Kostenerfassung'!$E$34)),""))</f>
        <v/>
      </c>
      <c r="Z242" s="77" t="str">
        <f t="shared" si="11"/>
        <v/>
      </c>
      <c r="AB242" s="64" t="str">
        <f t="shared" si="10"/>
        <v/>
      </c>
    </row>
    <row r="243" spans="2:28" x14ac:dyDescent="0.3">
      <c r="B243" t="str">
        <f>IF(DB!B237="","",DB!B237)</f>
        <v/>
      </c>
      <c r="C243" s="169" t="str">
        <f>IF(DB!C237="","",DB!C237)</f>
        <v/>
      </c>
      <c r="D243" s="169"/>
      <c r="E243" t="str">
        <f>IF(DB!D237="","",DB!D237)</f>
        <v/>
      </c>
      <c r="F243" t="str">
        <f>IF(DB!E237="","",DB!E237)</f>
        <v/>
      </c>
      <c r="G243" t="str">
        <f>IF(DB!F237="","",DB!F237)</f>
        <v/>
      </c>
      <c r="H243" t="str">
        <f>IF(DB!G237="","",DB!G237)</f>
        <v/>
      </c>
      <c r="I243" t="str">
        <f>IF(DB!H237="","",DB!H237)</f>
        <v/>
      </c>
      <c r="K243" t="str">
        <f>IF(DB!W237="","",DB!W237)</f>
        <v/>
      </c>
      <c r="L243" t="str">
        <f>IF(DB!J237="Nein","Ja",IF(DB!J237="","","Nein"))</f>
        <v/>
      </c>
      <c r="M243" s="74" t="str">
        <f t="shared" si="9"/>
        <v/>
      </c>
      <c r="N243" s="75" t="str">
        <f>IF(M243="","",M243/'1. Kostenerfassung'!$E$37)</f>
        <v/>
      </c>
      <c r="O243" s="70" t="str">
        <f>IF(AND(H243="Ja",I243="Ja",L243="Nein",K243="Ja"),IFERROR(DB!V237/SUMIFS(DB!$V$8:$V$307,DB!$W$8:$W$307,"Ja",DB!$H$8:$H$307,"Ja",DB!$G$8:$G$307,"Ja",DB!$W$8:$W$307,"Ja"),""),"")</f>
        <v/>
      </c>
      <c r="P243" s="79">
        <v>0</v>
      </c>
      <c r="Q243" s="79">
        <v>0</v>
      </c>
      <c r="R243" s="77" t="str">
        <f>IF(L243="Ja",0,IFERROR(IF($O243="","",$O243*('1. Kostenerfassung'!$E$10-'1. Kostenerfassung'!$E$11)),""))</f>
        <v/>
      </c>
      <c r="S243" s="79">
        <v>0</v>
      </c>
      <c r="T243" s="77" t="str">
        <f>IF(L243="Ja",0,IFERROR(IF($O243="","",$O243*('1. Kostenerfassung'!$E$17-'1. Kostenerfassung'!$E$18)),""))</f>
        <v/>
      </c>
      <c r="U243" s="79">
        <v>0</v>
      </c>
      <c r="V243" s="77" t="str">
        <f>IF(L243="Ja",0,IFERROR(IF($O243="","",$O243*('1. Kostenerfassung'!$E$24-'1. Kostenerfassung'!$E$25)),""))</f>
        <v/>
      </c>
      <c r="W243" s="79">
        <v>0</v>
      </c>
      <c r="X243" s="79">
        <v>0</v>
      </c>
      <c r="Y243" s="77" t="str">
        <f>IF(L243="Ja",0,IFERROR(IF($O243="","",$O243*('1. Kostenerfassung'!$E$32-'1. Kostenerfassung'!$E$34)),""))</f>
        <v/>
      </c>
      <c r="Z243" s="77" t="str">
        <f t="shared" si="11"/>
        <v/>
      </c>
      <c r="AB243" s="64" t="str">
        <f t="shared" si="10"/>
        <v/>
      </c>
    </row>
    <row r="244" spans="2:28" x14ac:dyDescent="0.3">
      <c r="B244" t="str">
        <f>IF(DB!B238="","",DB!B238)</f>
        <v/>
      </c>
      <c r="C244" s="169" t="str">
        <f>IF(DB!C238="","",DB!C238)</f>
        <v/>
      </c>
      <c r="D244" s="169"/>
      <c r="E244" t="str">
        <f>IF(DB!D238="","",DB!D238)</f>
        <v/>
      </c>
      <c r="F244" t="str">
        <f>IF(DB!E238="","",DB!E238)</f>
        <v/>
      </c>
      <c r="G244" t="str">
        <f>IF(DB!F238="","",DB!F238)</f>
        <v/>
      </c>
      <c r="H244" t="str">
        <f>IF(DB!G238="","",DB!G238)</f>
        <v/>
      </c>
      <c r="I244" t="str">
        <f>IF(DB!H238="","",DB!H238)</f>
        <v/>
      </c>
      <c r="K244" t="str">
        <f>IF(DB!W238="","",DB!W238)</f>
        <v/>
      </c>
      <c r="L244" t="str">
        <f>IF(DB!J238="Nein","Ja",IF(DB!J238="","","Nein"))</f>
        <v/>
      </c>
      <c r="M244" s="74" t="str">
        <f t="shared" si="9"/>
        <v/>
      </c>
      <c r="N244" s="75" t="str">
        <f>IF(M244="","",M244/'1. Kostenerfassung'!$E$37)</f>
        <v/>
      </c>
      <c r="O244" s="70" t="str">
        <f>IF(AND(H244="Ja",I244="Ja",L244="Nein",K244="Ja"),IFERROR(DB!V238/SUMIFS(DB!$V$8:$V$307,DB!$W$8:$W$307,"Ja",DB!$H$8:$H$307,"Ja",DB!$G$8:$G$307,"Ja",DB!$W$8:$W$307,"Ja"),""),"")</f>
        <v/>
      </c>
      <c r="P244" s="79">
        <v>0</v>
      </c>
      <c r="Q244" s="79">
        <v>0</v>
      </c>
      <c r="R244" s="77" t="str">
        <f>IF(L244="Ja",0,IFERROR(IF($O244="","",$O244*('1. Kostenerfassung'!$E$10-'1. Kostenerfassung'!$E$11)),""))</f>
        <v/>
      </c>
      <c r="S244" s="79">
        <v>0</v>
      </c>
      <c r="T244" s="77" t="str">
        <f>IF(L244="Ja",0,IFERROR(IF($O244="","",$O244*('1. Kostenerfassung'!$E$17-'1. Kostenerfassung'!$E$18)),""))</f>
        <v/>
      </c>
      <c r="U244" s="79">
        <v>0</v>
      </c>
      <c r="V244" s="77" t="str">
        <f>IF(L244="Ja",0,IFERROR(IF($O244="","",$O244*('1. Kostenerfassung'!$E$24-'1. Kostenerfassung'!$E$25)),""))</f>
        <v/>
      </c>
      <c r="W244" s="79">
        <v>0</v>
      </c>
      <c r="X244" s="79">
        <v>0</v>
      </c>
      <c r="Y244" s="77" t="str">
        <f>IF(L244="Ja",0,IFERROR(IF($O244="","",$O244*('1. Kostenerfassung'!$E$32-'1. Kostenerfassung'!$E$34)),""))</f>
        <v/>
      </c>
      <c r="Z244" s="77" t="str">
        <f t="shared" si="11"/>
        <v/>
      </c>
      <c r="AB244" s="64" t="str">
        <f t="shared" si="10"/>
        <v/>
      </c>
    </row>
    <row r="245" spans="2:28" x14ac:dyDescent="0.3">
      <c r="B245" t="str">
        <f>IF(DB!B239="","",DB!B239)</f>
        <v/>
      </c>
      <c r="C245" s="169" t="str">
        <f>IF(DB!C239="","",DB!C239)</f>
        <v/>
      </c>
      <c r="D245" s="169"/>
      <c r="E245" t="str">
        <f>IF(DB!D239="","",DB!D239)</f>
        <v/>
      </c>
      <c r="F245" t="str">
        <f>IF(DB!E239="","",DB!E239)</f>
        <v/>
      </c>
      <c r="G245" t="str">
        <f>IF(DB!F239="","",DB!F239)</f>
        <v/>
      </c>
      <c r="H245" t="str">
        <f>IF(DB!G239="","",DB!G239)</f>
        <v/>
      </c>
      <c r="I245" t="str">
        <f>IF(DB!H239="","",DB!H239)</f>
        <v/>
      </c>
      <c r="K245" t="str">
        <f>IF(DB!W239="","",DB!W239)</f>
        <v/>
      </c>
      <c r="L245" t="str">
        <f>IF(DB!J239="Nein","Ja",IF(DB!J239="","","Nein"))</f>
        <v/>
      </c>
      <c r="M245" s="74" t="str">
        <f t="shared" si="9"/>
        <v/>
      </c>
      <c r="N245" s="75" t="str">
        <f>IF(M245="","",M245/'1. Kostenerfassung'!$E$37)</f>
        <v/>
      </c>
      <c r="O245" s="70" t="str">
        <f>IF(AND(H245="Ja",I245="Ja",L245="Nein",K245="Ja"),IFERROR(DB!V239/SUMIFS(DB!$V$8:$V$307,DB!$W$8:$W$307,"Ja",DB!$H$8:$H$307,"Ja",DB!$G$8:$G$307,"Ja",DB!$W$8:$W$307,"Ja"),""),"")</f>
        <v/>
      </c>
      <c r="P245" s="79">
        <v>0</v>
      </c>
      <c r="Q245" s="79">
        <v>0</v>
      </c>
      <c r="R245" s="77" t="str">
        <f>IF(L245="Ja",0,IFERROR(IF($O245="","",$O245*('1. Kostenerfassung'!$E$10-'1. Kostenerfassung'!$E$11)),""))</f>
        <v/>
      </c>
      <c r="S245" s="79">
        <v>0</v>
      </c>
      <c r="T245" s="77" t="str">
        <f>IF(L245="Ja",0,IFERROR(IF($O245="","",$O245*('1. Kostenerfassung'!$E$17-'1. Kostenerfassung'!$E$18)),""))</f>
        <v/>
      </c>
      <c r="U245" s="79">
        <v>0</v>
      </c>
      <c r="V245" s="77" t="str">
        <f>IF(L245="Ja",0,IFERROR(IF($O245="","",$O245*('1. Kostenerfassung'!$E$24-'1. Kostenerfassung'!$E$25)),""))</f>
        <v/>
      </c>
      <c r="W245" s="79">
        <v>0</v>
      </c>
      <c r="X245" s="79">
        <v>0</v>
      </c>
      <c r="Y245" s="77" t="str">
        <f>IF(L245="Ja",0,IFERROR(IF($O245="","",$O245*('1. Kostenerfassung'!$E$32-'1. Kostenerfassung'!$E$34)),""))</f>
        <v/>
      </c>
      <c r="Z245" s="77" t="str">
        <f t="shared" si="11"/>
        <v/>
      </c>
      <c r="AB245" s="64" t="str">
        <f t="shared" si="10"/>
        <v/>
      </c>
    </row>
    <row r="246" spans="2:28" x14ac:dyDescent="0.3">
      <c r="B246" t="str">
        <f>IF(DB!B240="","",DB!B240)</f>
        <v/>
      </c>
      <c r="C246" s="169" t="str">
        <f>IF(DB!C240="","",DB!C240)</f>
        <v/>
      </c>
      <c r="D246" s="169"/>
      <c r="E246" t="str">
        <f>IF(DB!D240="","",DB!D240)</f>
        <v/>
      </c>
      <c r="F246" t="str">
        <f>IF(DB!E240="","",DB!E240)</f>
        <v/>
      </c>
      <c r="G246" t="str">
        <f>IF(DB!F240="","",DB!F240)</f>
        <v/>
      </c>
      <c r="H246" t="str">
        <f>IF(DB!G240="","",DB!G240)</f>
        <v/>
      </c>
      <c r="I246" t="str">
        <f>IF(DB!H240="","",DB!H240)</f>
        <v/>
      </c>
      <c r="K246" t="str">
        <f>IF(DB!W240="","",DB!W240)</f>
        <v/>
      </c>
      <c r="L246" t="str">
        <f>IF(DB!J240="Nein","Ja",IF(DB!J240="","","Nein"))</f>
        <v/>
      </c>
      <c r="M246" s="74" t="str">
        <f t="shared" si="9"/>
        <v/>
      </c>
      <c r="N246" s="75" t="str">
        <f>IF(M246="","",M246/'1. Kostenerfassung'!$E$37)</f>
        <v/>
      </c>
      <c r="O246" s="70" t="str">
        <f>IF(AND(H246="Ja",I246="Ja",L246="Nein",K246="Ja"),IFERROR(DB!V240/SUMIFS(DB!$V$8:$V$307,DB!$W$8:$W$307,"Ja",DB!$H$8:$H$307,"Ja",DB!$G$8:$G$307,"Ja",DB!$W$8:$W$307,"Ja"),""),"")</f>
        <v/>
      </c>
      <c r="P246" s="79">
        <v>0</v>
      </c>
      <c r="Q246" s="79">
        <v>0</v>
      </c>
      <c r="R246" s="77" t="str">
        <f>IF(L246="Ja",0,IFERROR(IF($O246="","",$O246*('1. Kostenerfassung'!$E$10-'1. Kostenerfassung'!$E$11)),""))</f>
        <v/>
      </c>
      <c r="S246" s="79">
        <v>0</v>
      </c>
      <c r="T246" s="77" t="str">
        <f>IF(L246="Ja",0,IFERROR(IF($O246="","",$O246*('1. Kostenerfassung'!$E$17-'1. Kostenerfassung'!$E$18)),""))</f>
        <v/>
      </c>
      <c r="U246" s="79">
        <v>0</v>
      </c>
      <c r="V246" s="77" t="str">
        <f>IF(L246="Ja",0,IFERROR(IF($O246="","",$O246*('1. Kostenerfassung'!$E$24-'1. Kostenerfassung'!$E$25)),""))</f>
        <v/>
      </c>
      <c r="W246" s="79">
        <v>0</v>
      </c>
      <c r="X246" s="79">
        <v>0</v>
      </c>
      <c r="Y246" s="77" t="str">
        <f>IF(L246="Ja",0,IFERROR(IF($O246="","",$O246*('1. Kostenerfassung'!$E$32-'1. Kostenerfassung'!$E$34)),""))</f>
        <v/>
      </c>
      <c r="Z246" s="77" t="str">
        <f t="shared" si="11"/>
        <v/>
      </c>
      <c r="AB246" s="64" t="str">
        <f t="shared" si="10"/>
        <v/>
      </c>
    </row>
    <row r="247" spans="2:28" x14ac:dyDescent="0.3">
      <c r="B247" t="str">
        <f>IF(DB!B241="","",DB!B241)</f>
        <v/>
      </c>
      <c r="C247" s="169" t="str">
        <f>IF(DB!C241="","",DB!C241)</f>
        <v/>
      </c>
      <c r="D247" s="169"/>
      <c r="E247" t="str">
        <f>IF(DB!D241="","",DB!D241)</f>
        <v/>
      </c>
      <c r="F247" t="str">
        <f>IF(DB!E241="","",DB!E241)</f>
        <v/>
      </c>
      <c r="G247" t="str">
        <f>IF(DB!F241="","",DB!F241)</f>
        <v/>
      </c>
      <c r="H247" t="str">
        <f>IF(DB!G241="","",DB!G241)</f>
        <v/>
      </c>
      <c r="I247" t="str">
        <f>IF(DB!H241="","",DB!H241)</f>
        <v/>
      </c>
      <c r="K247" t="str">
        <f>IF(DB!W241="","",DB!W241)</f>
        <v/>
      </c>
      <c r="L247" t="str">
        <f>IF(DB!J241="Nein","Ja",IF(DB!J241="","","Nein"))</f>
        <v/>
      </c>
      <c r="M247" s="74" t="str">
        <f t="shared" si="9"/>
        <v/>
      </c>
      <c r="N247" s="75" t="str">
        <f>IF(M247="","",M247/'1. Kostenerfassung'!$E$37)</f>
        <v/>
      </c>
      <c r="O247" s="70" t="str">
        <f>IF(AND(H247="Ja",I247="Ja",L247="Nein",K247="Ja"),IFERROR(DB!V241/SUMIFS(DB!$V$8:$V$307,DB!$W$8:$W$307,"Ja",DB!$H$8:$H$307,"Ja",DB!$G$8:$G$307,"Ja",DB!$W$8:$W$307,"Ja"),""),"")</f>
        <v/>
      </c>
      <c r="P247" s="79">
        <v>0</v>
      </c>
      <c r="Q247" s="79">
        <v>0</v>
      </c>
      <c r="R247" s="77" t="str">
        <f>IF(L247="Ja",0,IFERROR(IF($O247="","",$O247*('1. Kostenerfassung'!$E$10-'1. Kostenerfassung'!$E$11)),""))</f>
        <v/>
      </c>
      <c r="S247" s="79">
        <v>0</v>
      </c>
      <c r="T247" s="77" t="str">
        <f>IF(L247="Ja",0,IFERROR(IF($O247="","",$O247*('1. Kostenerfassung'!$E$17-'1. Kostenerfassung'!$E$18)),""))</f>
        <v/>
      </c>
      <c r="U247" s="79">
        <v>0</v>
      </c>
      <c r="V247" s="77" t="str">
        <f>IF(L247="Ja",0,IFERROR(IF($O247="","",$O247*('1. Kostenerfassung'!$E$24-'1. Kostenerfassung'!$E$25)),""))</f>
        <v/>
      </c>
      <c r="W247" s="79">
        <v>0</v>
      </c>
      <c r="X247" s="79">
        <v>0</v>
      </c>
      <c r="Y247" s="77" t="str">
        <f>IF(L247="Ja",0,IFERROR(IF($O247="","",$O247*('1. Kostenerfassung'!$E$32-'1. Kostenerfassung'!$E$34)),""))</f>
        <v/>
      </c>
      <c r="Z247" s="77" t="str">
        <f t="shared" si="11"/>
        <v/>
      </c>
      <c r="AB247" s="64" t="str">
        <f t="shared" si="10"/>
        <v/>
      </c>
    </row>
    <row r="248" spans="2:28" x14ac:dyDescent="0.3">
      <c r="B248" t="str">
        <f>IF(DB!B242="","",DB!B242)</f>
        <v/>
      </c>
      <c r="C248" s="169" t="str">
        <f>IF(DB!C242="","",DB!C242)</f>
        <v/>
      </c>
      <c r="D248" s="169"/>
      <c r="E248" t="str">
        <f>IF(DB!D242="","",DB!D242)</f>
        <v/>
      </c>
      <c r="F248" t="str">
        <f>IF(DB!E242="","",DB!E242)</f>
        <v/>
      </c>
      <c r="G248" t="str">
        <f>IF(DB!F242="","",DB!F242)</f>
        <v/>
      </c>
      <c r="H248" t="str">
        <f>IF(DB!G242="","",DB!G242)</f>
        <v/>
      </c>
      <c r="I248" t="str">
        <f>IF(DB!H242="","",DB!H242)</f>
        <v/>
      </c>
      <c r="K248" t="str">
        <f>IF(DB!W242="","",DB!W242)</f>
        <v/>
      </c>
      <c r="L248" t="str">
        <f>IF(DB!J242="Nein","Ja",IF(DB!J242="","","Nein"))</f>
        <v/>
      </c>
      <c r="M248" s="74" t="str">
        <f t="shared" si="9"/>
        <v/>
      </c>
      <c r="N248" s="75" t="str">
        <f>IF(M248="","",M248/'1. Kostenerfassung'!$E$37)</f>
        <v/>
      </c>
      <c r="O248" s="70" t="str">
        <f>IF(AND(H248="Ja",I248="Ja",L248="Nein",K248="Ja"),IFERROR(DB!V242/SUMIFS(DB!$V$8:$V$307,DB!$W$8:$W$307,"Ja",DB!$H$8:$H$307,"Ja",DB!$G$8:$G$307,"Ja",DB!$W$8:$W$307,"Ja"),""),"")</f>
        <v/>
      </c>
      <c r="P248" s="79">
        <v>0</v>
      </c>
      <c r="Q248" s="79">
        <v>0</v>
      </c>
      <c r="R248" s="77" t="str">
        <f>IF(L248="Ja",0,IFERROR(IF($O248="","",$O248*('1. Kostenerfassung'!$E$10-'1. Kostenerfassung'!$E$11)),""))</f>
        <v/>
      </c>
      <c r="S248" s="79">
        <v>0</v>
      </c>
      <c r="T248" s="77" t="str">
        <f>IF(L248="Ja",0,IFERROR(IF($O248="","",$O248*('1. Kostenerfassung'!$E$17-'1. Kostenerfassung'!$E$18)),""))</f>
        <v/>
      </c>
      <c r="U248" s="79">
        <v>0</v>
      </c>
      <c r="V248" s="77" t="str">
        <f>IF(L248="Ja",0,IFERROR(IF($O248="","",$O248*('1. Kostenerfassung'!$E$24-'1. Kostenerfassung'!$E$25)),""))</f>
        <v/>
      </c>
      <c r="W248" s="79">
        <v>0</v>
      </c>
      <c r="X248" s="79">
        <v>0</v>
      </c>
      <c r="Y248" s="77" t="str">
        <f>IF(L248="Ja",0,IFERROR(IF($O248="","",$O248*('1. Kostenerfassung'!$E$32-'1. Kostenerfassung'!$E$34)),""))</f>
        <v/>
      </c>
      <c r="Z248" s="77" t="str">
        <f t="shared" si="11"/>
        <v/>
      </c>
      <c r="AB248" s="64" t="str">
        <f t="shared" si="10"/>
        <v/>
      </c>
    </row>
    <row r="249" spans="2:28" x14ac:dyDescent="0.3">
      <c r="B249" t="str">
        <f>IF(DB!B243="","",DB!B243)</f>
        <v/>
      </c>
      <c r="C249" s="169" t="str">
        <f>IF(DB!C243="","",DB!C243)</f>
        <v/>
      </c>
      <c r="D249" s="169"/>
      <c r="E249" t="str">
        <f>IF(DB!D243="","",DB!D243)</f>
        <v/>
      </c>
      <c r="F249" t="str">
        <f>IF(DB!E243="","",DB!E243)</f>
        <v/>
      </c>
      <c r="G249" t="str">
        <f>IF(DB!F243="","",DB!F243)</f>
        <v/>
      </c>
      <c r="H249" t="str">
        <f>IF(DB!G243="","",DB!G243)</f>
        <v/>
      </c>
      <c r="I249" t="str">
        <f>IF(DB!H243="","",DB!H243)</f>
        <v/>
      </c>
      <c r="K249" t="str">
        <f>IF(DB!W243="","",DB!W243)</f>
        <v/>
      </c>
      <c r="L249" t="str">
        <f>IF(DB!J243="Nein","Ja",IF(DB!J243="","","Nein"))</f>
        <v/>
      </c>
      <c r="M249" s="74" t="str">
        <f t="shared" si="9"/>
        <v/>
      </c>
      <c r="N249" s="75" t="str">
        <f>IF(M249="","",M249/'1. Kostenerfassung'!$E$37)</f>
        <v/>
      </c>
      <c r="O249" s="70" t="str">
        <f>IF(AND(H249="Ja",I249="Ja",L249="Nein",K249="Ja"),IFERROR(DB!V243/SUMIFS(DB!$V$8:$V$307,DB!$W$8:$W$307,"Ja",DB!$H$8:$H$307,"Ja",DB!$G$8:$G$307,"Ja",DB!$W$8:$W$307,"Ja"),""),"")</f>
        <v/>
      </c>
      <c r="P249" s="79">
        <v>0</v>
      </c>
      <c r="Q249" s="79">
        <v>0</v>
      </c>
      <c r="R249" s="77" t="str">
        <f>IF(L249="Ja",0,IFERROR(IF($O249="","",$O249*('1. Kostenerfassung'!$E$10-'1. Kostenerfassung'!$E$11)),""))</f>
        <v/>
      </c>
      <c r="S249" s="79">
        <v>0</v>
      </c>
      <c r="T249" s="77" t="str">
        <f>IF(L249="Ja",0,IFERROR(IF($O249="","",$O249*('1. Kostenerfassung'!$E$17-'1. Kostenerfassung'!$E$18)),""))</f>
        <v/>
      </c>
      <c r="U249" s="79">
        <v>0</v>
      </c>
      <c r="V249" s="77" t="str">
        <f>IF(L249="Ja",0,IFERROR(IF($O249="","",$O249*('1. Kostenerfassung'!$E$24-'1. Kostenerfassung'!$E$25)),""))</f>
        <v/>
      </c>
      <c r="W249" s="79">
        <v>0</v>
      </c>
      <c r="X249" s="79">
        <v>0</v>
      </c>
      <c r="Y249" s="77" t="str">
        <f>IF(L249="Ja",0,IFERROR(IF($O249="","",$O249*('1. Kostenerfassung'!$E$32-'1. Kostenerfassung'!$E$34)),""))</f>
        <v/>
      </c>
      <c r="Z249" s="77" t="str">
        <f t="shared" si="11"/>
        <v/>
      </c>
      <c r="AB249" s="64" t="str">
        <f t="shared" si="10"/>
        <v/>
      </c>
    </row>
    <row r="250" spans="2:28" x14ac:dyDescent="0.3">
      <c r="B250" t="str">
        <f>IF(DB!B244="","",DB!B244)</f>
        <v/>
      </c>
      <c r="C250" s="169" t="str">
        <f>IF(DB!C244="","",DB!C244)</f>
        <v/>
      </c>
      <c r="D250" s="169"/>
      <c r="E250" t="str">
        <f>IF(DB!D244="","",DB!D244)</f>
        <v/>
      </c>
      <c r="F250" t="str">
        <f>IF(DB!E244="","",DB!E244)</f>
        <v/>
      </c>
      <c r="G250" t="str">
        <f>IF(DB!F244="","",DB!F244)</f>
        <v/>
      </c>
      <c r="H250" t="str">
        <f>IF(DB!G244="","",DB!G244)</f>
        <v/>
      </c>
      <c r="I250" t="str">
        <f>IF(DB!H244="","",DB!H244)</f>
        <v/>
      </c>
      <c r="K250" t="str">
        <f>IF(DB!W244="","",DB!W244)</f>
        <v/>
      </c>
      <c r="L250" t="str">
        <f>IF(DB!J244="Nein","Ja",IF(DB!J244="","","Nein"))</f>
        <v/>
      </c>
      <c r="M250" s="74" t="str">
        <f t="shared" si="9"/>
        <v/>
      </c>
      <c r="N250" s="75" t="str">
        <f>IF(M250="","",M250/'1. Kostenerfassung'!$E$37)</f>
        <v/>
      </c>
      <c r="O250" s="70" t="str">
        <f>IF(AND(H250="Ja",I250="Ja",L250="Nein",K250="Ja"),IFERROR(DB!V244/SUMIFS(DB!$V$8:$V$307,DB!$W$8:$W$307,"Ja",DB!$H$8:$H$307,"Ja",DB!$G$8:$G$307,"Ja",DB!$W$8:$W$307,"Ja"),""),"")</f>
        <v/>
      </c>
      <c r="P250" s="79">
        <v>0</v>
      </c>
      <c r="Q250" s="79">
        <v>0</v>
      </c>
      <c r="R250" s="77" t="str">
        <f>IF(L250="Ja",0,IFERROR(IF($O250="","",$O250*('1. Kostenerfassung'!$E$10-'1. Kostenerfassung'!$E$11)),""))</f>
        <v/>
      </c>
      <c r="S250" s="79">
        <v>0</v>
      </c>
      <c r="T250" s="77" t="str">
        <f>IF(L250="Ja",0,IFERROR(IF($O250="","",$O250*('1. Kostenerfassung'!$E$17-'1. Kostenerfassung'!$E$18)),""))</f>
        <v/>
      </c>
      <c r="U250" s="79">
        <v>0</v>
      </c>
      <c r="V250" s="77" t="str">
        <f>IF(L250="Ja",0,IFERROR(IF($O250="","",$O250*('1. Kostenerfassung'!$E$24-'1. Kostenerfassung'!$E$25)),""))</f>
        <v/>
      </c>
      <c r="W250" s="79">
        <v>0</v>
      </c>
      <c r="X250" s="79">
        <v>0</v>
      </c>
      <c r="Y250" s="77" t="str">
        <f>IF(L250="Ja",0,IFERROR(IF($O250="","",$O250*('1. Kostenerfassung'!$E$32-'1. Kostenerfassung'!$E$34)),""))</f>
        <v/>
      </c>
      <c r="Z250" s="77" t="str">
        <f t="shared" si="11"/>
        <v/>
      </c>
      <c r="AB250" s="64" t="str">
        <f t="shared" si="10"/>
        <v/>
      </c>
    </row>
    <row r="251" spans="2:28" x14ac:dyDescent="0.3">
      <c r="B251" t="str">
        <f>IF(DB!B245="","",DB!B245)</f>
        <v/>
      </c>
      <c r="C251" s="169" t="str">
        <f>IF(DB!C245="","",DB!C245)</f>
        <v/>
      </c>
      <c r="D251" s="169"/>
      <c r="E251" t="str">
        <f>IF(DB!D245="","",DB!D245)</f>
        <v/>
      </c>
      <c r="F251" t="str">
        <f>IF(DB!E245="","",DB!E245)</f>
        <v/>
      </c>
      <c r="G251" t="str">
        <f>IF(DB!F245="","",DB!F245)</f>
        <v/>
      </c>
      <c r="H251" t="str">
        <f>IF(DB!G245="","",DB!G245)</f>
        <v/>
      </c>
      <c r="I251" t="str">
        <f>IF(DB!H245="","",DB!H245)</f>
        <v/>
      </c>
      <c r="K251" t="str">
        <f>IF(DB!W245="","",DB!W245)</f>
        <v/>
      </c>
      <c r="L251" t="str">
        <f>IF(DB!J245="Nein","Ja",IF(DB!J245="","","Nein"))</f>
        <v/>
      </c>
      <c r="M251" s="74" t="str">
        <f t="shared" si="9"/>
        <v/>
      </c>
      <c r="N251" s="75" t="str">
        <f>IF(M251="","",M251/'1. Kostenerfassung'!$E$37)</f>
        <v/>
      </c>
      <c r="O251" s="70" t="str">
        <f>IF(AND(H251="Ja",I251="Ja",L251="Nein",K251="Ja"),IFERROR(DB!V245/SUMIFS(DB!$V$8:$V$307,DB!$W$8:$W$307,"Ja",DB!$H$8:$H$307,"Ja",DB!$G$8:$G$307,"Ja",DB!$W$8:$W$307,"Ja"),""),"")</f>
        <v/>
      </c>
      <c r="P251" s="79">
        <v>0</v>
      </c>
      <c r="Q251" s="79">
        <v>0</v>
      </c>
      <c r="R251" s="77" t="str">
        <f>IF(L251="Ja",0,IFERROR(IF($O251="","",$O251*('1. Kostenerfassung'!$E$10-'1. Kostenerfassung'!$E$11)),""))</f>
        <v/>
      </c>
      <c r="S251" s="79">
        <v>0</v>
      </c>
      <c r="T251" s="77" t="str">
        <f>IF(L251="Ja",0,IFERROR(IF($O251="","",$O251*('1. Kostenerfassung'!$E$17-'1. Kostenerfassung'!$E$18)),""))</f>
        <v/>
      </c>
      <c r="U251" s="79">
        <v>0</v>
      </c>
      <c r="V251" s="77" t="str">
        <f>IF(L251="Ja",0,IFERROR(IF($O251="","",$O251*('1. Kostenerfassung'!$E$24-'1. Kostenerfassung'!$E$25)),""))</f>
        <v/>
      </c>
      <c r="W251" s="79">
        <v>0</v>
      </c>
      <c r="X251" s="79">
        <v>0</v>
      </c>
      <c r="Y251" s="77" t="str">
        <f>IF(L251="Ja",0,IFERROR(IF($O251="","",$O251*('1. Kostenerfassung'!$E$32-'1. Kostenerfassung'!$E$34)),""))</f>
        <v/>
      </c>
      <c r="Z251" s="77" t="str">
        <f t="shared" si="11"/>
        <v/>
      </c>
      <c r="AB251" s="64" t="str">
        <f t="shared" si="10"/>
        <v/>
      </c>
    </row>
    <row r="252" spans="2:28" x14ac:dyDescent="0.3">
      <c r="B252" t="str">
        <f>IF(DB!B246="","",DB!B246)</f>
        <v/>
      </c>
      <c r="C252" s="169" t="str">
        <f>IF(DB!C246="","",DB!C246)</f>
        <v/>
      </c>
      <c r="D252" s="169"/>
      <c r="E252" t="str">
        <f>IF(DB!D246="","",DB!D246)</f>
        <v/>
      </c>
      <c r="F252" t="str">
        <f>IF(DB!E246="","",DB!E246)</f>
        <v/>
      </c>
      <c r="G252" t="str">
        <f>IF(DB!F246="","",DB!F246)</f>
        <v/>
      </c>
      <c r="H252" t="str">
        <f>IF(DB!G246="","",DB!G246)</f>
        <v/>
      </c>
      <c r="I252" t="str">
        <f>IF(DB!H246="","",DB!H246)</f>
        <v/>
      </c>
      <c r="K252" t="str">
        <f>IF(DB!W246="","",DB!W246)</f>
        <v/>
      </c>
      <c r="L252" t="str">
        <f>IF(DB!J246="Nein","Ja",IF(DB!J246="","","Nein"))</f>
        <v/>
      </c>
      <c r="M252" s="74" t="str">
        <f t="shared" si="9"/>
        <v/>
      </c>
      <c r="N252" s="75" t="str">
        <f>IF(M252="","",M252/'1. Kostenerfassung'!$E$37)</f>
        <v/>
      </c>
      <c r="O252" s="70" t="str">
        <f>IF(AND(H252="Ja",I252="Ja",L252="Nein",K252="Ja"),IFERROR(DB!V246/SUMIFS(DB!$V$8:$V$307,DB!$W$8:$W$307,"Ja",DB!$H$8:$H$307,"Ja",DB!$G$8:$G$307,"Ja",DB!$W$8:$W$307,"Ja"),""),"")</f>
        <v/>
      </c>
      <c r="P252" s="79">
        <v>0</v>
      </c>
      <c r="Q252" s="79">
        <v>0</v>
      </c>
      <c r="R252" s="77" t="str">
        <f>IF(L252="Ja",0,IFERROR(IF($O252="","",$O252*('1. Kostenerfassung'!$E$10-'1. Kostenerfassung'!$E$11)),""))</f>
        <v/>
      </c>
      <c r="S252" s="79">
        <v>0</v>
      </c>
      <c r="T252" s="77" t="str">
        <f>IF(L252="Ja",0,IFERROR(IF($O252="","",$O252*('1. Kostenerfassung'!$E$17-'1. Kostenerfassung'!$E$18)),""))</f>
        <v/>
      </c>
      <c r="U252" s="79">
        <v>0</v>
      </c>
      <c r="V252" s="77" t="str">
        <f>IF(L252="Ja",0,IFERROR(IF($O252="","",$O252*('1. Kostenerfassung'!$E$24-'1. Kostenerfassung'!$E$25)),""))</f>
        <v/>
      </c>
      <c r="W252" s="79">
        <v>0</v>
      </c>
      <c r="X252" s="79">
        <v>0</v>
      </c>
      <c r="Y252" s="77" t="str">
        <f>IF(L252="Ja",0,IFERROR(IF($O252="","",$O252*('1. Kostenerfassung'!$E$32-'1. Kostenerfassung'!$E$34)),""))</f>
        <v/>
      </c>
      <c r="Z252" s="77" t="str">
        <f t="shared" si="11"/>
        <v/>
      </c>
      <c r="AB252" s="64" t="str">
        <f t="shared" si="10"/>
        <v/>
      </c>
    </row>
    <row r="253" spans="2:28" x14ac:dyDescent="0.3">
      <c r="B253" t="str">
        <f>IF(DB!B247="","",DB!B247)</f>
        <v/>
      </c>
      <c r="C253" s="169" t="str">
        <f>IF(DB!C247="","",DB!C247)</f>
        <v/>
      </c>
      <c r="D253" s="169"/>
      <c r="E253" t="str">
        <f>IF(DB!D247="","",DB!D247)</f>
        <v/>
      </c>
      <c r="F253" t="str">
        <f>IF(DB!E247="","",DB!E247)</f>
        <v/>
      </c>
      <c r="G253" t="str">
        <f>IF(DB!F247="","",DB!F247)</f>
        <v/>
      </c>
      <c r="H253" t="str">
        <f>IF(DB!G247="","",DB!G247)</f>
        <v/>
      </c>
      <c r="I253" t="str">
        <f>IF(DB!H247="","",DB!H247)</f>
        <v/>
      </c>
      <c r="K253" t="str">
        <f>IF(DB!W247="","",DB!W247)</f>
        <v/>
      </c>
      <c r="L253" t="str">
        <f>IF(DB!J247="Nein","Ja",IF(DB!J247="","","Nein"))</f>
        <v/>
      </c>
      <c r="M253" s="74" t="str">
        <f t="shared" si="9"/>
        <v/>
      </c>
      <c r="N253" s="75" t="str">
        <f>IF(M253="","",M253/'1. Kostenerfassung'!$E$37)</f>
        <v/>
      </c>
      <c r="O253" s="70" t="str">
        <f>IF(AND(H253="Ja",I253="Ja",L253="Nein",K253="Ja"),IFERROR(DB!V247/SUMIFS(DB!$V$8:$V$307,DB!$W$8:$W$307,"Ja",DB!$H$8:$H$307,"Ja",DB!$G$8:$G$307,"Ja",DB!$W$8:$W$307,"Ja"),""),"")</f>
        <v/>
      </c>
      <c r="P253" s="79">
        <v>0</v>
      </c>
      <c r="Q253" s="79">
        <v>0</v>
      </c>
      <c r="R253" s="77" t="str">
        <f>IF(L253="Ja",0,IFERROR(IF($O253="","",$O253*('1. Kostenerfassung'!$E$10-'1. Kostenerfassung'!$E$11)),""))</f>
        <v/>
      </c>
      <c r="S253" s="79">
        <v>0</v>
      </c>
      <c r="T253" s="77" t="str">
        <f>IF(L253="Ja",0,IFERROR(IF($O253="","",$O253*('1. Kostenerfassung'!$E$17-'1. Kostenerfassung'!$E$18)),""))</f>
        <v/>
      </c>
      <c r="U253" s="79">
        <v>0</v>
      </c>
      <c r="V253" s="77" t="str">
        <f>IF(L253="Ja",0,IFERROR(IF($O253="","",$O253*('1. Kostenerfassung'!$E$24-'1. Kostenerfassung'!$E$25)),""))</f>
        <v/>
      </c>
      <c r="W253" s="79">
        <v>0</v>
      </c>
      <c r="X253" s="79">
        <v>0</v>
      </c>
      <c r="Y253" s="77" t="str">
        <f>IF(L253="Ja",0,IFERROR(IF($O253="","",$O253*('1. Kostenerfassung'!$E$32-'1. Kostenerfassung'!$E$34)),""))</f>
        <v/>
      </c>
      <c r="Z253" s="77" t="str">
        <f t="shared" si="11"/>
        <v/>
      </c>
      <c r="AB253" s="64" t="str">
        <f t="shared" si="10"/>
        <v/>
      </c>
    </row>
    <row r="254" spans="2:28" x14ac:dyDescent="0.3">
      <c r="B254" t="str">
        <f>IF(DB!B248="","",DB!B248)</f>
        <v/>
      </c>
      <c r="C254" s="169" t="str">
        <f>IF(DB!C248="","",DB!C248)</f>
        <v/>
      </c>
      <c r="D254" s="169"/>
      <c r="E254" t="str">
        <f>IF(DB!D248="","",DB!D248)</f>
        <v/>
      </c>
      <c r="F254" t="str">
        <f>IF(DB!E248="","",DB!E248)</f>
        <v/>
      </c>
      <c r="G254" t="str">
        <f>IF(DB!F248="","",DB!F248)</f>
        <v/>
      </c>
      <c r="H254" t="str">
        <f>IF(DB!G248="","",DB!G248)</f>
        <v/>
      </c>
      <c r="I254" t="str">
        <f>IF(DB!H248="","",DB!H248)</f>
        <v/>
      </c>
      <c r="K254" t="str">
        <f>IF(DB!W248="","",DB!W248)</f>
        <v/>
      </c>
      <c r="L254" t="str">
        <f>IF(DB!J248="Nein","Ja",IF(DB!J248="","","Nein"))</f>
        <v/>
      </c>
      <c r="M254" s="74" t="str">
        <f t="shared" si="9"/>
        <v/>
      </c>
      <c r="N254" s="75" t="str">
        <f>IF(M254="","",M254/'1. Kostenerfassung'!$E$37)</f>
        <v/>
      </c>
      <c r="O254" s="70" t="str">
        <f>IF(AND(H254="Ja",I254="Ja",L254="Nein",K254="Ja"),IFERROR(DB!V248/SUMIFS(DB!$V$8:$V$307,DB!$W$8:$W$307,"Ja",DB!$H$8:$H$307,"Ja",DB!$G$8:$G$307,"Ja",DB!$W$8:$W$307,"Ja"),""),"")</f>
        <v/>
      </c>
      <c r="P254" s="79">
        <v>0</v>
      </c>
      <c r="Q254" s="79">
        <v>0</v>
      </c>
      <c r="R254" s="77" t="str">
        <f>IF(L254="Ja",0,IFERROR(IF($O254="","",$O254*('1. Kostenerfassung'!$E$10-'1. Kostenerfassung'!$E$11)),""))</f>
        <v/>
      </c>
      <c r="S254" s="79">
        <v>0</v>
      </c>
      <c r="T254" s="77" t="str">
        <f>IF(L254="Ja",0,IFERROR(IF($O254="","",$O254*('1. Kostenerfassung'!$E$17-'1. Kostenerfassung'!$E$18)),""))</f>
        <v/>
      </c>
      <c r="U254" s="79">
        <v>0</v>
      </c>
      <c r="V254" s="77" t="str">
        <f>IF(L254="Ja",0,IFERROR(IF($O254="","",$O254*('1. Kostenerfassung'!$E$24-'1. Kostenerfassung'!$E$25)),""))</f>
        <v/>
      </c>
      <c r="W254" s="79">
        <v>0</v>
      </c>
      <c r="X254" s="79">
        <v>0</v>
      </c>
      <c r="Y254" s="77" t="str">
        <f>IF(L254="Ja",0,IFERROR(IF($O254="","",$O254*('1. Kostenerfassung'!$E$32-'1. Kostenerfassung'!$E$34)),""))</f>
        <v/>
      </c>
      <c r="Z254" s="77" t="str">
        <f t="shared" si="11"/>
        <v/>
      </c>
      <c r="AB254" s="64" t="str">
        <f t="shared" si="10"/>
        <v/>
      </c>
    </row>
    <row r="255" spans="2:28" x14ac:dyDescent="0.3">
      <c r="B255" t="str">
        <f>IF(DB!B249="","",DB!B249)</f>
        <v/>
      </c>
      <c r="C255" s="169" t="str">
        <f>IF(DB!C249="","",DB!C249)</f>
        <v/>
      </c>
      <c r="D255" s="169"/>
      <c r="E255" t="str">
        <f>IF(DB!D249="","",DB!D249)</f>
        <v/>
      </c>
      <c r="F255" t="str">
        <f>IF(DB!E249="","",DB!E249)</f>
        <v/>
      </c>
      <c r="G255" t="str">
        <f>IF(DB!F249="","",DB!F249)</f>
        <v/>
      </c>
      <c r="H255" t="str">
        <f>IF(DB!G249="","",DB!G249)</f>
        <v/>
      </c>
      <c r="I255" t="str">
        <f>IF(DB!H249="","",DB!H249)</f>
        <v/>
      </c>
      <c r="K255" t="str">
        <f>IF(DB!W249="","",DB!W249)</f>
        <v/>
      </c>
      <c r="L255" t="str">
        <f>IF(DB!J249="Nein","Ja",IF(DB!J249="","","Nein"))</f>
        <v/>
      </c>
      <c r="M255" s="74" t="str">
        <f t="shared" si="9"/>
        <v/>
      </c>
      <c r="N255" s="75" t="str">
        <f>IF(M255="","",M255/'1. Kostenerfassung'!$E$37)</f>
        <v/>
      </c>
      <c r="O255" s="70" t="str">
        <f>IF(AND(H255="Ja",I255="Ja",L255="Nein",K255="Ja"),IFERROR(DB!V249/SUMIFS(DB!$V$8:$V$307,DB!$W$8:$W$307,"Ja",DB!$H$8:$H$307,"Ja",DB!$G$8:$G$307,"Ja",DB!$W$8:$W$307,"Ja"),""),"")</f>
        <v/>
      </c>
      <c r="P255" s="79">
        <v>0</v>
      </c>
      <c r="Q255" s="79">
        <v>0</v>
      </c>
      <c r="R255" s="77" t="str">
        <f>IF(L255="Ja",0,IFERROR(IF($O255="","",$O255*('1. Kostenerfassung'!$E$10-'1. Kostenerfassung'!$E$11)),""))</f>
        <v/>
      </c>
      <c r="S255" s="79">
        <v>0</v>
      </c>
      <c r="T255" s="77" t="str">
        <f>IF(L255="Ja",0,IFERROR(IF($O255="","",$O255*('1. Kostenerfassung'!$E$17-'1. Kostenerfassung'!$E$18)),""))</f>
        <v/>
      </c>
      <c r="U255" s="79">
        <v>0</v>
      </c>
      <c r="V255" s="77" t="str">
        <f>IF(L255="Ja",0,IFERROR(IF($O255="","",$O255*('1. Kostenerfassung'!$E$24-'1. Kostenerfassung'!$E$25)),""))</f>
        <v/>
      </c>
      <c r="W255" s="79">
        <v>0</v>
      </c>
      <c r="X255" s="79">
        <v>0</v>
      </c>
      <c r="Y255" s="77" t="str">
        <f>IF(L255="Ja",0,IFERROR(IF($O255="","",$O255*('1. Kostenerfassung'!$E$32-'1. Kostenerfassung'!$E$34)),""))</f>
        <v/>
      </c>
      <c r="Z255" s="77" t="str">
        <f t="shared" si="11"/>
        <v/>
      </c>
      <c r="AB255" s="64" t="str">
        <f t="shared" si="10"/>
        <v/>
      </c>
    </row>
    <row r="256" spans="2:28" x14ac:dyDescent="0.3">
      <c r="B256" t="str">
        <f>IF(DB!B250="","",DB!B250)</f>
        <v/>
      </c>
      <c r="C256" s="169" t="str">
        <f>IF(DB!C250="","",DB!C250)</f>
        <v/>
      </c>
      <c r="D256" s="169"/>
      <c r="E256" t="str">
        <f>IF(DB!D250="","",DB!D250)</f>
        <v/>
      </c>
      <c r="F256" t="str">
        <f>IF(DB!E250="","",DB!E250)</f>
        <v/>
      </c>
      <c r="G256" t="str">
        <f>IF(DB!F250="","",DB!F250)</f>
        <v/>
      </c>
      <c r="H256" t="str">
        <f>IF(DB!G250="","",DB!G250)</f>
        <v/>
      </c>
      <c r="I256" t="str">
        <f>IF(DB!H250="","",DB!H250)</f>
        <v/>
      </c>
      <c r="K256" t="str">
        <f>IF(DB!W250="","",DB!W250)</f>
        <v/>
      </c>
      <c r="L256" t="str">
        <f>IF(DB!J250="Nein","Ja",IF(DB!J250="","","Nein"))</f>
        <v/>
      </c>
      <c r="M256" s="74" t="str">
        <f t="shared" si="9"/>
        <v/>
      </c>
      <c r="N256" s="75" t="str">
        <f>IF(M256="","",M256/'1. Kostenerfassung'!$E$37)</f>
        <v/>
      </c>
      <c r="O256" s="70" t="str">
        <f>IF(AND(H256="Ja",I256="Ja",L256="Nein",K256="Ja"),IFERROR(DB!V250/SUMIFS(DB!$V$8:$V$307,DB!$W$8:$W$307,"Ja",DB!$H$8:$H$307,"Ja",DB!$G$8:$G$307,"Ja",DB!$W$8:$W$307,"Ja"),""),"")</f>
        <v/>
      </c>
      <c r="P256" s="79">
        <v>0</v>
      </c>
      <c r="Q256" s="79">
        <v>0</v>
      </c>
      <c r="R256" s="77" t="str">
        <f>IF(L256="Ja",0,IFERROR(IF($O256="","",$O256*('1. Kostenerfassung'!$E$10-'1. Kostenerfassung'!$E$11)),""))</f>
        <v/>
      </c>
      <c r="S256" s="79">
        <v>0</v>
      </c>
      <c r="T256" s="77" t="str">
        <f>IF(L256="Ja",0,IFERROR(IF($O256="","",$O256*('1. Kostenerfassung'!$E$17-'1. Kostenerfassung'!$E$18)),""))</f>
        <v/>
      </c>
      <c r="U256" s="79">
        <v>0</v>
      </c>
      <c r="V256" s="77" t="str">
        <f>IF(L256="Ja",0,IFERROR(IF($O256="","",$O256*('1. Kostenerfassung'!$E$24-'1. Kostenerfassung'!$E$25)),""))</f>
        <v/>
      </c>
      <c r="W256" s="79">
        <v>0</v>
      </c>
      <c r="X256" s="79">
        <v>0</v>
      </c>
      <c r="Y256" s="77" t="str">
        <f>IF(L256="Ja",0,IFERROR(IF($O256="","",$O256*('1. Kostenerfassung'!$E$32-'1. Kostenerfassung'!$E$34)),""))</f>
        <v/>
      </c>
      <c r="Z256" s="77" t="str">
        <f t="shared" si="11"/>
        <v/>
      </c>
      <c r="AB256" s="64" t="str">
        <f t="shared" si="10"/>
        <v/>
      </c>
    </row>
    <row r="257" spans="2:28" x14ac:dyDescent="0.3">
      <c r="B257" t="str">
        <f>IF(DB!B251="","",DB!B251)</f>
        <v/>
      </c>
      <c r="C257" s="169" t="str">
        <f>IF(DB!C251="","",DB!C251)</f>
        <v/>
      </c>
      <c r="D257" s="169"/>
      <c r="E257" t="str">
        <f>IF(DB!D251="","",DB!D251)</f>
        <v/>
      </c>
      <c r="F257" t="str">
        <f>IF(DB!E251="","",DB!E251)</f>
        <v/>
      </c>
      <c r="G257" t="str">
        <f>IF(DB!F251="","",DB!F251)</f>
        <v/>
      </c>
      <c r="H257" t="str">
        <f>IF(DB!G251="","",DB!G251)</f>
        <v/>
      </c>
      <c r="I257" t="str">
        <f>IF(DB!H251="","",DB!H251)</f>
        <v/>
      </c>
      <c r="K257" t="str">
        <f>IF(DB!W251="","",DB!W251)</f>
        <v/>
      </c>
      <c r="L257" t="str">
        <f>IF(DB!J251="Nein","Ja",IF(DB!J251="","","Nein"))</f>
        <v/>
      </c>
      <c r="M257" s="74" t="str">
        <f t="shared" si="9"/>
        <v/>
      </c>
      <c r="N257" s="75" t="str">
        <f>IF(M257="","",M257/'1. Kostenerfassung'!$E$37)</f>
        <v/>
      </c>
      <c r="O257" s="70" t="str">
        <f>IF(AND(H257="Ja",I257="Ja",L257="Nein",K257="Ja"),IFERROR(DB!V251/SUMIFS(DB!$V$8:$V$307,DB!$W$8:$W$307,"Ja",DB!$H$8:$H$307,"Ja",DB!$G$8:$G$307,"Ja",DB!$W$8:$W$307,"Ja"),""),"")</f>
        <v/>
      </c>
      <c r="P257" s="79">
        <v>0</v>
      </c>
      <c r="Q257" s="79">
        <v>0</v>
      </c>
      <c r="R257" s="77" t="str">
        <f>IF(L257="Ja",0,IFERROR(IF($O257="","",$O257*('1. Kostenerfassung'!$E$10-'1. Kostenerfassung'!$E$11)),""))</f>
        <v/>
      </c>
      <c r="S257" s="79">
        <v>0</v>
      </c>
      <c r="T257" s="77" t="str">
        <f>IF(L257="Ja",0,IFERROR(IF($O257="","",$O257*('1. Kostenerfassung'!$E$17-'1. Kostenerfassung'!$E$18)),""))</f>
        <v/>
      </c>
      <c r="U257" s="79">
        <v>0</v>
      </c>
      <c r="V257" s="77" t="str">
        <f>IF(L257="Ja",0,IFERROR(IF($O257="","",$O257*('1. Kostenerfassung'!$E$24-'1. Kostenerfassung'!$E$25)),""))</f>
        <v/>
      </c>
      <c r="W257" s="79">
        <v>0</v>
      </c>
      <c r="X257" s="79">
        <v>0</v>
      </c>
      <c r="Y257" s="77" t="str">
        <f>IF(L257="Ja",0,IFERROR(IF($O257="","",$O257*('1. Kostenerfassung'!$E$32-'1. Kostenerfassung'!$E$34)),""))</f>
        <v/>
      </c>
      <c r="Z257" s="77" t="str">
        <f t="shared" si="11"/>
        <v/>
      </c>
      <c r="AB257" s="64" t="str">
        <f t="shared" si="10"/>
        <v/>
      </c>
    </row>
    <row r="258" spans="2:28" x14ac:dyDescent="0.3">
      <c r="B258" t="str">
        <f>IF(DB!B252="","",DB!B252)</f>
        <v/>
      </c>
      <c r="C258" s="169" t="str">
        <f>IF(DB!C252="","",DB!C252)</f>
        <v/>
      </c>
      <c r="D258" s="169"/>
      <c r="E258" t="str">
        <f>IF(DB!D252="","",DB!D252)</f>
        <v/>
      </c>
      <c r="F258" t="str">
        <f>IF(DB!E252="","",DB!E252)</f>
        <v/>
      </c>
      <c r="G258" t="str">
        <f>IF(DB!F252="","",DB!F252)</f>
        <v/>
      </c>
      <c r="H258" t="str">
        <f>IF(DB!G252="","",DB!G252)</f>
        <v/>
      </c>
      <c r="I258" t="str">
        <f>IF(DB!H252="","",DB!H252)</f>
        <v/>
      </c>
      <c r="K258" t="str">
        <f>IF(DB!W252="","",DB!W252)</f>
        <v/>
      </c>
      <c r="L258" t="str">
        <f>IF(DB!J252="Nein","Ja",IF(DB!J252="","","Nein"))</f>
        <v/>
      </c>
      <c r="M258" s="74" t="str">
        <f t="shared" si="9"/>
        <v/>
      </c>
      <c r="N258" s="75" t="str">
        <f>IF(M258="","",M258/'1. Kostenerfassung'!$E$37)</f>
        <v/>
      </c>
      <c r="O258" s="70" t="str">
        <f>IF(AND(H258="Ja",I258="Ja",L258="Nein",K258="Ja"),IFERROR(DB!V252/SUMIFS(DB!$V$8:$V$307,DB!$W$8:$W$307,"Ja",DB!$H$8:$H$307,"Ja",DB!$G$8:$G$307,"Ja",DB!$W$8:$W$307,"Ja"),""),"")</f>
        <v/>
      </c>
      <c r="P258" s="79">
        <v>0</v>
      </c>
      <c r="Q258" s="79">
        <v>0</v>
      </c>
      <c r="R258" s="77" t="str">
        <f>IF(L258="Ja",0,IFERROR(IF($O258="","",$O258*('1. Kostenerfassung'!$E$10-'1. Kostenerfassung'!$E$11)),""))</f>
        <v/>
      </c>
      <c r="S258" s="79">
        <v>0</v>
      </c>
      <c r="T258" s="77" t="str">
        <f>IF(L258="Ja",0,IFERROR(IF($O258="","",$O258*('1. Kostenerfassung'!$E$17-'1. Kostenerfassung'!$E$18)),""))</f>
        <v/>
      </c>
      <c r="U258" s="79">
        <v>0</v>
      </c>
      <c r="V258" s="77" t="str">
        <f>IF(L258="Ja",0,IFERROR(IF($O258="","",$O258*('1. Kostenerfassung'!$E$24-'1. Kostenerfassung'!$E$25)),""))</f>
        <v/>
      </c>
      <c r="W258" s="79">
        <v>0</v>
      </c>
      <c r="X258" s="79">
        <v>0</v>
      </c>
      <c r="Y258" s="77" t="str">
        <f>IF(L258="Ja",0,IFERROR(IF($O258="","",$O258*('1. Kostenerfassung'!$E$32-'1. Kostenerfassung'!$E$34)),""))</f>
        <v/>
      </c>
      <c r="Z258" s="77" t="str">
        <f t="shared" si="11"/>
        <v/>
      </c>
      <c r="AB258" s="64" t="str">
        <f t="shared" si="10"/>
        <v/>
      </c>
    </row>
    <row r="259" spans="2:28" x14ac:dyDescent="0.3">
      <c r="B259" t="str">
        <f>IF(DB!B253="","",DB!B253)</f>
        <v/>
      </c>
      <c r="C259" s="169" t="str">
        <f>IF(DB!C253="","",DB!C253)</f>
        <v/>
      </c>
      <c r="D259" s="169"/>
      <c r="E259" t="str">
        <f>IF(DB!D253="","",DB!D253)</f>
        <v/>
      </c>
      <c r="F259" t="str">
        <f>IF(DB!E253="","",DB!E253)</f>
        <v/>
      </c>
      <c r="G259" t="str">
        <f>IF(DB!F253="","",DB!F253)</f>
        <v/>
      </c>
      <c r="H259" t="str">
        <f>IF(DB!G253="","",DB!G253)</f>
        <v/>
      </c>
      <c r="I259" t="str">
        <f>IF(DB!H253="","",DB!H253)</f>
        <v/>
      </c>
      <c r="K259" t="str">
        <f>IF(DB!W253="","",DB!W253)</f>
        <v/>
      </c>
      <c r="L259" t="str">
        <f>IF(DB!J253="Nein","Ja",IF(DB!J253="","","Nein"))</f>
        <v/>
      </c>
      <c r="M259" s="74" t="str">
        <f t="shared" si="9"/>
        <v/>
      </c>
      <c r="N259" s="75" t="str">
        <f>IF(M259="","",M259/'1. Kostenerfassung'!$E$37)</f>
        <v/>
      </c>
      <c r="O259" s="70" t="str">
        <f>IF(AND(H259="Ja",I259="Ja",L259="Nein",K259="Ja"),IFERROR(DB!V253/SUMIFS(DB!$V$8:$V$307,DB!$W$8:$W$307,"Ja",DB!$H$8:$H$307,"Ja",DB!$G$8:$G$307,"Ja",DB!$W$8:$W$307,"Ja"),""),"")</f>
        <v/>
      </c>
      <c r="P259" s="79">
        <v>0</v>
      </c>
      <c r="Q259" s="79">
        <v>0</v>
      </c>
      <c r="R259" s="77" t="str">
        <f>IF(L259="Ja",0,IFERROR(IF($O259="","",$O259*('1. Kostenerfassung'!$E$10-'1. Kostenerfassung'!$E$11)),""))</f>
        <v/>
      </c>
      <c r="S259" s="79">
        <v>0</v>
      </c>
      <c r="T259" s="77" t="str">
        <f>IF(L259="Ja",0,IFERROR(IF($O259="","",$O259*('1. Kostenerfassung'!$E$17-'1. Kostenerfassung'!$E$18)),""))</f>
        <v/>
      </c>
      <c r="U259" s="79">
        <v>0</v>
      </c>
      <c r="V259" s="77" t="str">
        <f>IF(L259="Ja",0,IFERROR(IF($O259="","",$O259*('1. Kostenerfassung'!$E$24-'1. Kostenerfassung'!$E$25)),""))</f>
        <v/>
      </c>
      <c r="W259" s="79">
        <v>0</v>
      </c>
      <c r="X259" s="79">
        <v>0</v>
      </c>
      <c r="Y259" s="77" t="str">
        <f>IF(L259="Ja",0,IFERROR(IF($O259="","",$O259*('1. Kostenerfassung'!$E$32-'1. Kostenerfassung'!$E$34)),""))</f>
        <v/>
      </c>
      <c r="Z259" s="77" t="str">
        <f t="shared" si="11"/>
        <v/>
      </c>
      <c r="AB259" s="64" t="str">
        <f t="shared" si="10"/>
        <v/>
      </c>
    </row>
    <row r="260" spans="2:28" x14ac:dyDescent="0.3">
      <c r="B260" t="str">
        <f>IF(DB!B254="","",DB!B254)</f>
        <v/>
      </c>
      <c r="C260" s="169" t="str">
        <f>IF(DB!C254="","",DB!C254)</f>
        <v/>
      </c>
      <c r="D260" s="169"/>
      <c r="E260" t="str">
        <f>IF(DB!D254="","",DB!D254)</f>
        <v/>
      </c>
      <c r="F260" t="str">
        <f>IF(DB!E254="","",DB!E254)</f>
        <v/>
      </c>
      <c r="G260" t="str">
        <f>IF(DB!F254="","",DB!F254)</f>
        <v/>
      </c>
      <c r="H260" t="str">
        <f>IF(DB!G254="","",DB!G254)</f>
        <v/>
      </c>
      <c r="I260" t="str">
        <f>IF(DB!H254="","",DB!H254)</f>
        <v/>
      </c>
      <c r="K260" t="str">
        <f>IF(DB!W254="","",DB!W254)</f>
        <v/>
      </c>
      <c r="L260" t="str">
        <f>IF(DB!J254="Nein","Ja",IF(DB!J254="","","Nein"))</f>
        <v/>
      </c>
      <c r="M260" s="74" t="str">
        <f t="shared" si="9"/>
        <v/>
      </c>
      <c r="N260" s="75" t="str">
        <f>IF(M260="","",M260/'1. Kostenerfassung'!$E$37)</f>
        <v/>
      </c>
      <c r="O260" s="70" t="str">
        <f>IF(AND(H260="Ja",I260="Ja",L260="Nein",K260="Ja"),IFERROR(DB!V254/SUMIFS(DB!$V$8:$V$307,DB!$W$8:$W$307,"Ja",DB!$H$8:$H$307,"Ja",DB!$G$8:$G$307,"Ja",DB!$W$8:$W$307,"Ja"),""),"")</f>
        <v/>
      </c>
      <c r="P260" s="79">
        <v>0</v>
      </c>
      <c r="Q260" s="79">
        <v>0</v>
      </c>
      <c r="R260" s="77" t="str">
        <f>IF(L260="Ja",0,IFERROR(IF($O260="","",$O260*('1. Kostenerfassung'!$E$10-'1. Kostenerfassung'!$E$11)),""))</f>
        <v/>
      </c>
      <c r="S260" s="79">
        <v>0</v>
      </c>
      <c r="T260" s="77" t="str">
        <f>IF(L260="Ja",0,IFERROR(IF($O260="","",$O260*('1. Kostenerfassung'!$E$17-'1. Kostenerfassung'!$E$18)),""))</f>
        <v/>
      </c>
      <c r="U260" s="79">
        <v>0</v>
      </c>
      <c r="V260" s="77" t="str">
        <f>IF(L260="Ja",0,IFERROR(IF($O260="","",$O260*('1. Kostenerfassung'!$E$24-'1. Kostenerfassung'!$E$25)),""))</f>
        <v/>
      </c>
      <c r="W260" s="79">
        <v>0</v>
      </c>
      <c r="X260" s="79">
        <v>0</v>
      </c>
      <c r="Y260" s="77" t="str">
        <f>IF(L260="Ja",0,IFERROR(IF($O260="","",$O260*('1. Kostenerfassung'!$E$32-'1. Kostenerfassung'!$E$34)),""))</f>
        <v/>
      </c>
      <c r="Z260" s="77" t="str">
        <f t="shared" si="11"/>
        <v/>
      </c>
      <c r="AB260" s="64" t="str">
        <f t="shared" si="10"/>
        <v/>
      </c>
    </row>
    <row r="261" spans="2:28" x14ac:dyDescent="0.3">
      <c r="B261" t="str">
        <f>IF(DB!B255="","",DB!B255)</f>
        <v/>
      </c>
      <c r="C261" s="169" t="str">
        <f>IF(DB!C255="","",DB!C255)</f>
        <v/>
      </c>
      <c r="D261" s="169"/>
      <c r="E261" t="str">
        <f>IF(DB!D255="","",DB!D255)</f>
        <v/>
      </c>
      <c r="F261" t="str">
        <f>IF(DB!E255="","",DB!E255)</f>
        <v/>
      </c>
      <c r="G261" t="str">
        <f>IF(DB!F255="","",DB!F255)</f>
        <v/>
      </c>
      <c r="H261" t="str">
        <f>IF(DB!G255="","",DB!G255)</f>
        <v/>
      </c>
      <c r="I261" t="str">
        <f>IF(DB!H255="","",DB!H255)</f>
        <v/>
      </c>
      <c r="K261" t="str">
        <f>IF(DB!W255="","",DB!W255)</f>
        <v/>
      </c>
      <c r="L261" t="str">
        <f>IF(DB!J255="Nein","Ja",IF(DB!J255="","","Nein"))</f>
        <v/>
      </c>
      <c r="M261" s="74" t="str">
        <f t="shared" si="9"/>
        <v/>
      </c>
      <c r="N261" s="75" t="str">
        <f>IF(M261="","",M261/'1. Kostenerfassung'!$E$37)</f>
        <v/>
      </c>
      <c r="O261" s="70" t="str">
        <f>IF(AND(H261="Ja",I261="Ja",L261="Nein",K261="Ja"),IFERROR(DB!V255/SUMIFS(DB!$V$8:$V$307,DB!$W$8:$W$307,"Ja",DB!$H$8:$H$307,"Ja",DB!$G$8:$G$307,"Ja",DB!$W$8:$W$307,"Ja"),""),"")</f>
        <v/>
      </c>
      <c r="P261" s="79">
        <v>0</v>
      </c>
      <c r="Q261" s="79">
        <v>0</v>
      </c>
      <c r="R261" s="77" t="str">
        <f>IF(L261="Ja",0,IFERROR(IF($O261="","",$O261*('1. Kostenerfassung'!$E$10-'1. Kostenerfassung'!$E$11)),""))</f>
        <v/>
      </c>
      <c r="S261" s="79">
        <v>0</v>
      </c>
      <c r="T261" s="77" t="str">
        <f>IF(L261="Ja",0,IFERROR(IF($O261="","",$O261*('1. Kostenerfassung'!$E$17-'1. Kostenerfassung'!$E$18)),""))</f>
        <v/>
      </c>
      <c r="U261" s="79">
        <v>0</v>
      </c>
      <c r="V261" s="77" t="str">
        <f>IF(L261="Ja",0,IFERROR(IF($O261="","",$O261*('1. Kostenerfassung'!$E$24-'1. Kostenerfassung'!$E$25)),""))</f>
        <v/>
      </c>
      <c r="W261" s="79">
        <v>0</v>
      </c>
      <c r="X261" s="79">
        <v>0</v>
      </c>
      <c r="Y261" s="77" t="str">
        <f>IF(L261="Ja",0,IFERROR(IF($O261="","",$O261*('1. Kostenerfassung'!$E$32-'1. Kostenerfassung'!$E$34)),""))</f>
        <v/>
      </c>
      <c r="Z261" s="77" t="str">
        <f t="shared" si="11"/>
        <v/>
      </c>
      <c r="AB261" s="64" t="str">
        <f t="shared" si="10"/>
        <v/>
      </c>
    </row>
    <row r="262" spans="2:28" x14ac:dyDescent="0.3">
      <c r="B262" t="str">
        <f>IF(DB!B256="","",DB!B256)</f>
        <v/>
      </c>
      <c r="C262" s="169" t="str">
        <f>IF(DB!C256="","",DB!C256)</f>
        <v/>
      </c>
      <c r="D262" s="169"/>
      <c r="E262" t="str">
        <f>IF(DB!D256="","",DB!D256)</f>
        <v/>
      </c>
      <c r="F262" t="str">
        <f>IF(DB!E256="","",DB!E256)</f>
        <v/>
      </c>
      <c r="G262" t="str">
        <f>IF(DB!F256="","",DB!F256)</f>
        <v/>
      </c>
      <c r="H262" t="str">
        <f>IF(DB!G256="","",DB!G256)</f>
        <v/>
      </c>
      <c r="I262" t="str">
        <f>IF(DB!H256="","",DB!H256)</f>
        <v/>
      </c>
      <c r="K262" t="str">
        <f>IF(DB!W256="","",DB!W256)</f>
        <v/>
      </c>
      <c r="L262" t="str">
        <f>IF(DB!J256="Nein","Ja",IF(DB!J256="","","Nein"))</f>
        <v/>
      </c>
      <c r="M262" s="74" t="str">
        <f t="shared" si="9"/>
        <v/>
      </c>
      <c r="N262" s="75" t="str">
        <f>IF(M262="","",M262/'1. Kostenerfassung'!$E$37)</f>
        <v/>
      </c>
      <c r="O262" s="70" t="str">
        <f>IF(AND(H262="Ja",I262="Ja",L262="Nein",K262="Ja"),IFERROR(DB!V256/SUMIFS(DB!$V$8:$V$307,DB!$W$8:$W$307,"Ja",DB!$H$8:$H$307,"Ja",DB!$G$8:$G$307,"Ja",DB!$W$8:$W$307,"Ja"),""),"")</f>
        <v/>
      </c>
      <c r="P262" s="79">
        <v>0</v>
      </c>
      <c r="Q262" s="79">
        <v>0</v>
      </c>
      <c r="R262" s="77" t="str">
        <f>IF(L262="Ja",0,IFERROR(IF($O262="","",$O262*('1. Kostenerfassung'!$E$10-'1. Kostenerfassung'!$E$11)),""))</f>
        <v/>
      </c>
      <c r="S262" s="79">
        <v>0</v>
      </c>
      <c r="T262" s="77" t="str">
        <f>IF(L262="Ja",0,IFERROR(IF($O262="","",$O262*('1. Kostenerfassung'!$E$17-'1. Kostenerfassung'!$E$18)),""))</f>
        <v/>
      </c>
      <c r="U262" s="79">
        <v>0</v>
      </c>
      <c r="V262" s="77" t="str">
        <f>IF(L262="Ja",0,IFERROR(IF($O262="","",$O262*('1. Kostenerfassung'!$E$24-'1. Kostenerfassung'!$E$25)),""))</f>
        <v/>
      </c>
      <c r="W262" s="79">
        <v>0</v>
      </c>
      <c r="X262" s="79">
        <v>0</v>
      </c>
      <c r="Y262" s="77" t="str">
        <f>IF(L262="Ja",0,IFERROR(IF($O262="","",$O262*('1. Kostenerfassung'!$E$32-'1. Kostenerfassung'!$E$34)),""))</f>
        <v/>
      </c>
      <c r="Z262" s="77" t="str">
        <f t="shared" si="11"/>
        <v/>
      </c>
      <c r="AB262" s="64" t="str">
        <f t="shared" si="10"/>
        <v/>
      </c>
    </row>
    <row r="263" spans="2:28" x14ac:dyDescent="0.3">
      <c r="B263" t="str">
        <f>IF(DB!B257="","",DB!B257)</f>
        <v/>
      </c>
      <c r="C263" s="169" t="str">
        <f>IF(DB!C257="","",DB!C257)</f>
        <v/>
      </c>
      <c r="D263" s="169"/>
      <c r="E263" t="str">
        <f>IF(DB!D257="","",DB!D257)</f>
        <v/>
      </c>
      <c r="F263" t="str">
        <f>IF(DB!E257="","",DB!E257)</f>
        <v/>
      </c>
      <c r="G263" t="str">
        <f>IF(DB!F257="","",DB!F257)</f>
        <v/>
      </c>
      <c r="H263" t="str">
        <f>IF(DB!G257="","",DB!G257)</f>
        <v/>
      </c>
      <c r="I263" t="str">
        <f>IF(DB!H257="","",DB!H257)</f>
        <v/>
      </c>
      <c r="K263" t="str">
        <f>IF(DB!W257="","",DB!W257)</f>
        <v/>
      </c>
      <c r="L263" t="str">
        <f>IF(DB!J257="Nein","Ja",IF(DB!J257="","","Nein"))</f>
        <v/>
      </c>
      <c r="M263" s="74" t="str">
        <f t="shared" si="9"/>
        <v/>
      </c>
      <c r="N263" s="75" t="str">
        <f>IF(M263="","",M263/'1. Kostenerfassung'!$E$37)</f>
        <v/>
      </c>
      <c r="O263" s="70" t="str">
        <f>IF(AND(H263="Ja",I263="Ja",L263="Nein",K263="Ja"),IFERROR(DB!V257/SUMIFS(DB!$V$8:$V$307,DB!$W$8:$W$307,"Ja",DB!$H$8:$H$307,"Ja",DB!$G$8:$G$307,"Ja",DB!$W$8:$W$307,"Ja"),""),"")</f>
        <v/>
      </c>
      <c r="P263" s="79">
        <v>0</v>
      </c>
      <c r="Q263" s="79">
        <v>0</v>
      </c>
      <c r="R263" s="77" t="str">
        <f>IF(L263="Ja",0,IFERROR(IF($O263="","",$O263*('1. Kostenerfassung'!$E$10-'1. Kostenerfassung'!$E$11)),""))</f>
        <v/>
      </c>
      <c r="S263" s="79">
        <v>0</v>
      </c>
      <c r="T263" s="77" t="str">
        <f>IF(L263="Ja",0,IFERROR(IF($O263="","",$O263*('1. Kostenerfassung'!$E$17-'1. Kostenerfassung'!$E$18)),""))</f>
        <v/>
      </c>
      <c r="U263" s="79">
        <v>0</v>
      </c>
      <c r="V263" s="77" t="str">
        <f>IF(L263="Ja",0,IFERROR(IF($O263="","",$O263*('1. Kostenerfassung'!$E$24-'1. Kostenerfassung'!$E$25)),""))</f>
        <v/>
      </c>
      <c r="W263" s="79">
        <v>0</v>
      </c>
      <c r="X263" s="79">
        <v>0</v>
      </c>
      <c r="Y263" s="77" t="str">
        <f>IF(L263="Ja",0,IFERROR(IF($O263="","",$O263*('1. Kostenerfassung'!$E$32-'1. Kostenerfassung'!$E$34)),""))</f>
        <v/>
      </c>
      <c r="Z263" s="77" t="str">
        <f t="shared" si="11"/>
        <v/>
      </c>
      <c r="AB263" s="64" t="str">
        <f t="shared" si="10"/>
        <v/>
      </c>
    </row>
    <row r="264" spans="2:28" x14ac:dyDescent="0.3">
      <c r="B264" t="str">
        <f>IF(DB!B258="","",DB!B258)</f>
        <v/>
      </c>
      <c r="C264" s="169" t="str">
        <f>IF(DB!C258="","",DB!C258)</f>
        <v/>
      </c>
      <c r="D264" s="169"/>
      <c r="E264" t="str">
        <f>IF(DB!D258="","",DB!D258)</f>
        <v/>
      </c>
      <c r="F264" t="str">
        <f>IF(DB!E258="","",DB!E258)</f>
        <v/>
      </c>
      <c r="G264" t="str">
        <f>IF(DB!F258="","",DB!F258)</f>
        <v/>
      </c>
      <c r="H264" t="str">
        <f>IF(DB!G258="","",DB!G258)</f>
        <v/>
      </c>
      <c r="I264" t="str">
        <f>IF(DB!H258="","",DB!H258)</f>
        <v/>
      </c>
      <c r="K264" t="str">
        <f>IF(DB!W258="","",DB!W258)</f>
        <v/>
      </c>
      <c r="L264" t="str">
        <f>IF(DB!J258="Nein","Ja",IF(DB!J258="","","Nein"))</f>
        <v/>
      </c>
      <c r="M264" s="74" t="str">
        <f t="shared" si="9"/>
        <v/>
      </c>
      <c r="N264" s="75" t="str">
        <f>IF(M264="","",M264/'1. Kostenerfassung'!$E$37)</f>
        <v/>
      </c>
      <c r="O264" s="70" t="str">
        <f>IF(AND(H264="Ja",I264="Ja",L264="Nein",K264="Ja"),IFERROR(DB!V258/SUMIFS(DB!$V$8:$V$307,DB!$W$8:$W$307,"Ja",DB!$H$8:$H$307,"Ja",DB!$G$8:$G$307,"Ja",DB!$W$8:$W$307,"Ja"),""),"")</f>
        <v/>
      </c>
      <c r="P264" s="79">
        <v>0</v>
      </c>
      <c r="Q264" s="79">
        <v>0</v>
      </c>
      <c r="R264" s="77" t="str">
        <f>IF(L264="Ja",0,IFERROR(IF($O264="","",$O264*('1. Kostenerfassung'!$E$10-'1. Kostenerfassung'!$E$11)),""))</f>
        <v/>
      </c>
      <c r="S264" s="79">
        <v>0</v>
      </c>
      <c r="T264" s="77" t="str">
        <f>IF(L264="Ja",0,IFERROR(IF($O264="","",$O264*('1. Kostenerfassung'!$E$17-'1. Kostenerfassung'!$E$18)),""))</f>
        <v/>
      </c>
      <c r="U264" s="79">
        <v>0</v>
      </c>
      <c r="V264" s="77" t="str">
        <f>IF(L264="Ja",0,IFERROR(IF($O264="","",$O264*('1. Kostenerfassung'!$E$24-'1. Kostenerfassung'!$E$25)),""))</f>
        <v/>
      </c>
      <c r="W264" s="79">
        <v>0</v>
      </c>
      <c r="X264" s="79">
        <v>0</v>
      </c>
      <c r="Y264" s="77" t="str">
        <f>IF(L264="Ja",0,IFERROR(IF($O264="","",$O264*('1. Kostenerfassung'!$E$32-'1. Kostenerfassung'!$E$34)),""))</f>
        <v/>
      </c>
      <c r="Z264" s="77" t="str">
        <f t="shared" si="11"/>
        <v/>
      </c>
      <c r="AB264" s="64" t="str">
        <f t="shared" si="10"/>
        <v/>
      </c>
    </row>
    <row r="265" spans="2:28" x14ac:dyDescent="0.3">
      <c r="B265" t="str">
        <f>IF(DB!B259="","",DB!B259)</f>
        <v/>
      </c>
      <c r="C265" s="169" t="str">
        <f>IF(DB!C259="","",DB!C259)</f>
        <v/>
      </c>
      <c r="D265" s="169"/>
      <c r="E265" t="str">
        <f>IF(DB!D259="","",DB!D259)</f>
        <v/>
      </c>
      <c r="F265" t="str">
        <f>IF(DB!E259="","",DB!E259)</f>
        <v/>
      </c>
      <c r="G265" t="str">
        <f>IF(DB!F259="","",DB!F259)</f>
        <v/>
      </c>
      <c r="H265" t="str">
        <f>IF(DB!G259="","",DB!G259)</f>
        <v/>
      </c>
      <c r="I265" t="str">
        <f>IF(DB!H259="","",DB!H259)</f>
        <v/>
      </c>
      <c r="K265" t="str">
        <f>IF(DB!W259="","",DB!W259)</f>
        <v/>
      </c>
      <c r="L265" t="str">
        <f>IF(DB!J259="Nein","Ja",IF(DB!J259="","","Nein"))</f>
        <v/>
      </c>
      <c r="M265" s="74" t="str">
        <f t="shared" si="9"/>
        <v/>
      </c>
      <c r="N265" s="75" t="str">
        <f>IF(M265="","",M265/'1. Kostenerfassung'!$E$37)</f>
        <v/>
      </c>
      <c r="O265" s="70" t="str">
        <f>IF(AND(H265="Ja",I265="Ja",L265="Nein",K265="Ja"),IFERROR(DB!V259/SUMIFS(DB!$V$8:$V$307,DB!$W$8:$W$307,"Ja",DB!$H$8:$H$307,"Ja",DB!$G$8:$G$307,"Ja",DB!$W$8:$W$307,"Ja"),""),"")</f>
        <v/>
      </c>
      <c r="P265" s="79">
        <v>0</v>
      </c>
      <c r="Q265" s="79">
        <v>0</v>
      </c>
      <c r="R265" s="77" t="str">
        <f>IF(L265="Ja",0,IFERROR(IF($O265="","",$O265*('1. Kostenerfassung'!$E$10-'1. Kostenerfassung'!$E$11)),""))</f>
        <v/>
      </c>
      <c r="S265" s="79">
        <v>0</v>
      </c>
      <c r="T265" s="77" t="str">
        <f>IF(L265="Ja",0,IFERROR(IF($O265="","",$O265*('1. Kostenerfassung'!$E$17-'1. Kostenerfassung'!$E$18)),""))</f>
        <v/>
      </c>
      <c r="U265" s="79">
        <v>0</v>
      </c>
      <c r="V265" s="77" t="str">
        <f>IF(L265="Ja",0,IFERROR(IF($O265="","",$O265*('1. Kostenerfassung'!$E$24-'1. Kostenerfassung'!$E$25)),""))</f>
        <v/>
      </c>
      <c r="W265" s="79">
        <v>0</v>
      </c>
      <c r="X265" s="79">
        <v>0</v>
      </c>
      <c r="Y265" s="77" t="str">
        <f>IF(L265="Ja",0,IFERROR(IF($O265="","",$O265*('1. Kostenerfassung'!$E$32-'1. Kostenerfassung'!$E$34)),""))</f>
        <v/>
      </c>
      <c r="Z265" s="77" t="str">
        <f t="shared" si="11"/>
        <v/>
      </c>
      <c r="AB265" s="64" t="str">
        <f t="shared" si="10"/>
        <v/>
      </c>
    </row>
    <row r="266" spans="2:28" x14ac:dyDescent="0.3">
      <c r="B266" t="str">
        <f>IF(DB!B260="","",DB!B260)</f>
        <v/>
      </c>
      <c r="C266" s="169" t="str">
        <f>IF(DB!C260="","",DB!C260)</f>
        <v/>
      </c>
      <c r="D266" s="169"/>
      <c r="E266" t="str">
        <f>IF(DB!D260="","",DB!D260)</f>
        <v/>
      </c>
      <c r="F266" t="str">
        <f>IF(DB!E260="","",DB!E260)</f>
        <v/>
      </c>
      <c r="G266" t="str">
        <f>IF(DB!F260="","",DB!F260)</f>
        <v/>
      </c>
      <c r="H266" t="str">
        <f>IF(DB!G260="","",DB!G260)</f>
        <v/>
      </c>
      <c r="I266" t="str">
        <f>IF(DB!H260="","",DB!H260)</f>
        <v/>
      </c>
      <c r="K266" t="str">
        <f>IF(DB!W260="","",DB!W260)</f>
        <v/>
      </c>
      <c r="L266" t="str">
        <f>IF(DB!J260="Nein","Ja",IF(DB!J260="","","Nein"))</f>
        <v/>
      </c>
      <c r="M266" s="74" t="str">
        <f t="shared" si="9"/>
        <v/>
      </c>
      <c r="N266" s="75" t="str">
        <f>IF(M266="","",M266/'1. Kostenerfassung'!$E$37)</f>
        <v/>
      </c>
      <c r="O266" s="70" t="str">
        <f>IF(AND(H266="Ja",I266="Ja",L266="Nein",K266="Ja"),IFERROR(DB!V260/SUMIFS(DB!$V$8:$V$307,DB!$W$8:$W$307,"Ja",DB!$H$8:$H$307,"Ja",DB!$G$8:$G$307,"Ja",DB!$W$8:$W$307,"Ja"),""),"")</f>
        <v/>
      </c>
      <c r="P266" s="79">
        <v>0</v>
      </c>
      <c r="Q266" s="79">
        <v>0</v>
      </c>
      <c r="R266" s="77" t="str">
        <f>IF(L266="Ja",0,IFERROR(IF($O266="","",$O266*('1. Kostenerfassung'!$E$10-'1. Kostenerfassung'!$E$11)),""))</f>
        <v/>
      </c>
      <c r="S266" s="79">
        <v>0</v>
      </c>
      <c r="T266" s="77" t="str">
        <f>IF(L266="Ja",0,IFERROR(IF($O266="","",$O266*('1. Kostenerfassung'!$E$17-'1. Kostenerfassung'!$E$18)),""))</f>
        <v/>
      </c>
      <c r="U266" s="79">
        <v>0</v>
      </c>
      <c r="V266" s="77" t="str">
        <f>IF(L266="Ja",0,IFERROR(IF($O266="","",$O266*('1. Kostenerfassung'!$E$24-'1. Kostenerfassung'!$E$25)),""))</f>
        <v/>
      </c>
      <c r="W266" s="79">
        <v>0</v>
      </c>
      <c r="X266" s="79">
        <v>0</v>
      </c>
      <c r="Y266" s="77" t="str">
        <f>IF(L266="Ja",0,IFERROR(IF($O266="","",$O266*('1. Kostenerfassung'!$E$32-'1. Kostenerfassung'!$E$34)),""))</f>
        <v/>
      </c>
      <c r="Z266" s="77" t="str">
        <f t="shared" si="11"/>
        <v/>
      </c>
      <c r="AB266" s="64" t="str">
        <f t="shared" si="10"/>
        <v/>
      </c>
    </row>
    <row r="267" spans="2:28" x14ac:dyDescent="0.3">
      <c r="B267" t="str">
        <f>IF(DB!B261="","",DB!B261)</f>
        <v/>
      </c>
      <c r="C267" s="169" t="str">
        <f>IF(DB!C261="","",DB!C261)</f>
        <v/>
      </c>
      <c r="D267" s="169"/>
      <c r="E267" t="str">
        <f>IF(DB!D261="","",DB!D261)</f>
        <v/>
      </c>
      <c r="F267" t="str">
        <f>IF(DB!E261="","",DB!E261)</f>
        <v/>
      </c>
      <c r="G267" t="str">
        <f>IF(DB!F261="","",DB!F261)</f>
        <v/>
      </c>
      <c r="H267" t="str">
        <f>IF(DB!G261="","",DB!G261)</f>
        <v/>
      </c>
      <c r="I267" t="str">
        <f>IF(DB!H261="","",DB!H261)</f>
        <v/>
      </c>
      <c r="K267" t="str">
        <f>IF(DB!W261="","",DB!W261)</f>
        <v/>
      </c>
      <c r="L267" t="str">
        <f>IF(DB!J261="Nein","Ja",IF(DB!J261="","","Nein"))</f>
        <v/>
      </c>
      <c r="M267" s="74" t="str">
        <f t="shared" si="9"/>
        <v/>
      </c>
      <c r="N267" s="75" t="str">
        <f>IF(M267="","",M267/'1. Kostenerfassung'!$E$37)</f>
        <v/>
      </c>
      <c r="O267" s="70" t="str">
        <f>IF(AND(H267="Ja",I267="Ja",L267="Nein",K267="Ja"),IFERROR(DB!V261/SUMIFS(DB!$V$8:$V$307,DB!$W$8:$W$307,"Ja",DB!$H$8:$H$307,"Ja",DB!$G$8:$G$307,"Ja",DB!$W$8:$W$307,"Ja"),""),"")</f>
        <v/>
      </c>
      <c r="P267" s="79">
        <v>0</v>
      </c>
      <c r="Q267" s="79">
        <v>0</v>
      </c>
      <c r="R267" s="77" t="str">
        <f>IF(L267="Ja",0,IFERROR(IF($O267="","",$O267*('1. Kostenerfassung'!$E$10-'1. Kostenerfassung'!$E$11)),""))</f>
        <v/>
      </c>
      <c r="S267" s="79">
        <v>0</v>
      </c>
      <c r="T267" s="77" t="str">
        <f>IF(L267="Ja",0,IFERROR(IF($O267="","",$O267*('1. Kostenerfassung'!$E$17-'1. Kostenerfassung'!$E$18)),""))</f>
        <v/>
      </c>
      <c r="U267" s="79">
        <v>0</v>
      </c>
      <c r="V267" s="77" t="str">
        <f>IF(L267="Ja",0,IFERROR(IF($O267="","",$O267*('1. Kostenerfassung'!$E$24-'1. Kostenerfassung'!$E$25)),""))</f>
        <v/>
      </c>
      <c r="W267" s="79">
        <v>0</v>
      </c>
      <c r="X267" s="79">
        <v>0</v>
      </c>
      <c r="Y267" s="77" t="str">
        <f>IF(L267="Ja",0,IFERROR(IF($O267="","",$O267*('1. Kostenerfassung'!$E$32-'1. Kostenerfassung'!$E$34)),""))</f>
        <v/>
      </c>
      <c r="Z267" s="77" t="str">
        <f t="shared" si="11"/>
        <v/>
      </c>
      <c r="AB267" s="64" t="str">
        <f t="shared" si="10"/>
        <v/>
      </c>
    </row>
    <row r="268" spans="2:28" x14ac:dyDescent="0.3">
      <c r="B268" t="str">
        <f>IF(DB!B262="","",DB!B262)</f>
        <v/>
      </c>
      <c r="C268" s="169" t="str">
        <f>IF(DB!C262="","",DB!C262)</f>
        <v/>
      </c>
      <c r="D268" s="169"/>
      <c r="E268" t="str">
        <f>IF(DB!D262="","",DB!D262)</f>
        <v/>
      </c>
      <c r="F268" t="str">
        <f>IF(DB!E262="","",DB!E262)</f>
        <v/>
      </c>
      <c r="G268" t="str">
        <f>IF(DB!F262="","",DB!F262)</f>
        <v/>
      </c>
      <c r="H268" t="str">
        <f>IF(DB!G262="","",DB!G262)</f>
        <v/>
      </c>
      <c r="I268" t="str">
        <f>IF(DB!H262="","",DB!H262)</f>
        <v/>
      </c>
      <c r="K268" t="str">
        <f>IF(DB!W262="","",DB!W262)</f>
        <v/>
      </c>
      <c r="L268" t="str">
        <f>IF(DB!J262="Nein","Ja",IF(DB!J262="","","Nein"))</f>
        <v/>
      </c>
      <c r="M268" s="74" t="str">
        <f t="shared" si="9"/>
        <v/>
      </c>
      <c r="N268" s="75" t="str">
        <f>IF(M268="","",M268/'1. Kostenerfassung'!$E$37)</f>
        <v/>
      </c>
      <c r="O268" s="70" t="str">
        <f>IF(AND(H268="Ja",I268="Ja",L268="Nein",K268="Ja"),IFERROR(DB!V262/SUMIFS(DB!$V$8:$V$307,DB!$W$8:$W$307,"Ja",DB!$H$8:$H$307,"Ja",DB!$G$8:$G$307,"Ja",DB!$W$8:$W$307,"Ja"),""),"")</f>
        <v/>
      </c>
      <c r="P268" s="79">
        <v>0</v>
      </c>
      <c r="Q268" s="79">
        <v>0</v>
      </c>
      <c r="R268" s="77" t="str">
        <f>IF(L268="Ja",0,IFERROR(IF($O268="","",$O268*('1. Kostenerfassung'!$E$10-'1. Kostenerfassung'!$E$11)),""))</f>
        <v/>
      </c>
      <c r="S268" s="79">
        <v>0</v>
      </c>
      <c r="T268" s="77" t="str">
        <f>IF(L268="Ja",0,IFERROR(IF($O268="","",$O268*('1. Kostenerfassung'!$E$17-'1. Kostenerfassung'!$E$18)),""))</f>
        <v/>
      </c>
      <c r="U268" s="79">
        <v>0</v>
      </c>
      <c r="V268" s="77" t="str">
        <f>IF(L268="Ja",0,IFERROR(IF($O268="","",$O268*('1. Kostenerfassung'!$E$24-'1. Kostenerfassung'!$E$25)),""))</f>
        <v/>
      </c>
      <c r="W268" s="79">
        <v>0</v>
      </c>
      <c r="X268" s="79">
        <v>0</v>
      </c>
      <c r="Y268" s="77" t="str">
        <f>IF(L268="Ja",0,IFERROR(IF($O268="","",$O268*('1. Kostenerfassung'!$E$32-'1. Kostenerfassung'!$E$34)),""))</f>
        <v/>
      </c>
      <c r="Z268" s="77" t="str">
        <f t="shared" si="11"/>
        <v/>
      </c>
      <c r="AB268" s="64" t="str">
        <f t="shared" si="10"/>
        <v/>
      </c>
    </row>
    <row r="269" spans="2:28" x14ac:dyDescent="0.3">
      <c r="B269" t="str">
        <f>IF(DB!B263="","",DB!B263)</f>
        <v/>
      </c>
      <c r="C269" s="169" t="str">
        <f>IF(DB!C263="","",DB!C263)</f>
        <v/>
      </c>
      <c r="D269" s="169"/>
      <c r="E269" t="str">
        <f>IF(DB!D263="","",DB!D263)</f>
        <v/>
      </c>
      <c r="F269" t="str">
        <f>IF(DB!E263="","",DB!E263)</f>
        <v/>
      </c>
      <c r="G269" t="str">
        <f>IF(DB!F263="","",DB!F263)</f>
        <v/>
      </c>
      <c r="H269" t="str">
        <f>IF(DB!G263="","",DB!G263)</f>
        <v/>
      </c>
      <c r="I269" t="str">
        <f>IF(DB!H263="","",DB!H263)</f>
        <v/>
      </c>
      <c r="K269" t="str">
        <f>IF(DB!W263="","",DB!W263)</f>
        <v/>
      </c>
      <c r="L269" t="str">
        <f>IF(DB!J263="Nein","Ja",IF(DB!J263="","","Nein"))</f>
        <v/>
      </c>
      <c r="M269" s="74" t="str">
        <f t="shared" si="9"/>
        <v/>
      </c>
      <c r="N269" s="75" t="str">
        <f>IF(M269="","",M269/'1. Kostenerfassung'!$E$37)</f>
        <v/>
      </c>
      <c r="O269" s="70" t="str">
        <f>IF(AND(H269="Ja",I269="Ja",L269="Nein",K269="Ja"),IFERROR(DB!V263/SUMIFS(DB!$V$8:$V$307,DB!$W$8:$W$307,"Ja",DB!$H$8:$H$307,"Ja",DB!$G$8:$G$307,"Ja",DB!$W$8:$W$307,"Ja"),""),"")</f>
        <v/>
      </c>
      <c r="P269" s="79">
        <v>0</v>
      </c>
      <c r="Q269" s="79">
        <v>0</v>
      </c>
      <c r="R269" s="77" t="str">
        <f>IF(L269="Ja",0,IFERROR(IF($O269="","",$O269*('1. Kostenerfassung'!$E$10-'1. Kostenerfassung'!$E$11)),""))</f>
        <v/>
      </c>
      <c r="S269" s="79">
        <v>0</v>
      </c>
      <c r="T269" s="77" t="str">
        <f>IF(L269="Ja",0,IFERROR(IF($O269="","",$O269*('1. Kostenerfassung'!$E$17-'1. Kostenerfassung'!$E$18)),""))</f>
        <v/>
      </c>
      <c r="U269" s="79">
        <v>0</v>
      </c>
      <c r="V269" s="77" t="str">
        <f>IF(L269="Ja",0,IFERROR(IF($O269="","",$O269*('1. Kostenerfassung'!$E$24-'1. Kostenerfassung'!$E$25)),""))</f>
        <v/>
      </c>
      <c r="W269" s="79">
        <v>0</v>
      </c>
      <c r="X269" s="79">
        <v>0</v>
      </c>
      <c r="Y269" s="77" t="str">
        <f>IF(L269="Ja",0,IFERROR(IF($O269="","",$O269*('1. Kostenerfassung'!$E$32-'1. Kostenerfassung'!$E$34)),""))</f>
        <v/>
      </c>
      <c r="Z269" s="77" t="str">
        <f t="shared" si="11"/>
        <v/>
      </c>
      <c r="AB269" s="64" t="str">
        <f t="shared" si="10"/>
        <v/>
      </c>
    </row>
    <row r="270" spans="2:28" x14ac:dyDescent="0.3">
      <c r="B270" t="str">
        <f>IF(DB!B264="","",DB!B264)</f>
        <v/>
      </c>
      <c r="C270" s="169" t="str">
        <f>IF(DB!C264="","",DB!C264)</f>
        <v/>
      </c>
      <c r="D270" s="169"/>
      <c r="E270" t="str">
        <f>IF(DB!D264="","",DB!D264)</f>
        <v/>
      </c>
      <c r="F270" t="str">
        <f>IF(DB!E264="","",DB!E264)</f>
        <v/>
      </c>
      <c r="G270" t="str">
        <f>IF(DB!F264="","",DB!F264)</f>
        <v/>
      </c>
      <c r="H270" t="str">
        <f>IF(DB!G264="","",DB!G264)</f>
        <v/>
      </c>
      <c r="I270" t="str">
        <f>IF(DB!H264="","",DB!H264)</f>
        <v/>
      </c>
      <c r="K270" t="str">
        <f>IF(DB!W264="","",DB!W264)</f>
        <v/>
      </c>
      <c r="L270" t="str">
        <f>IF(DB!J264="Nein","Ja",IF(DB!J264="","","Nein"))</f>
        <v/>
      </c>
      <c r="M270" s="74" t="str">
        <f t="shared" ref="M270:M313" si="12">IF(I270="Nein",0,IF(L270="","",IF(L270="Ja",SUM(P270,Q270,S270,U270,W270,X270),IF(L270="Nein",SUM(P270:Z270),"Error"))))</f>
        <v/>
      </c>
      <c r="N270" s="75" t="str">
        <f>IF(M270="","",M270/'1. Kostenerfassung'!$E$37)</f>
        <v/>
      </c>
      <c r="O270" s="70" t="str">
        <f>IF(AND(H270="Ja",I270="Ja",L270="Nein",K270="Ja"),IFERROR(DB!V264/SUMIFS(DB!$V$8:$V$307,DB!$W$8:$W$307,"Ja",DB!$H$8:$H$307,"Ja",DB!$G$8:$G$307,"Ja",DB!$W$8:$W$307,"Ja"),""),"")</f>
        <v/>
      </c>
      <c r="P270" s="79">
        <v>0</v>
      </c>
      <c r="Q270" s="79">
        <v>0</v>
      </c>
      <c r="R270" s="77" t="str">
        <f>IF(L270="Ja",0,IFERROR(IF($O270="","",$O270*('1. Kostenerfassung'!$E$10-'1. Kostenerfassung'!$E$11)),""))</f>
        <v/>
      </c>
      <c r="S270" s="79">
        <v>0</v>
      </c>
      <c r="T270" s="77" t="str">
        <f>IF(L270="Ja",0,IFERROR(IF($O270="","",$O270*('1. Kostenerfassung'!$E$17-'1. Kostenerfassung'!$E$18)),""))</f>
        <v/>
      </c>
      <c r="U270" s="79">
        <v>0</v>
      </c>
      <c r="V270" s="77" t="str">
        <f>IF(L270="Ja",0,IFERROR(IF($O270="","",$O270*('1. Kostenerfassung'!$E$24-'1. Kostenerfassung'!$E$25)),""))</f>
        <v/>
      </c>
      <c r="W270" s="79">
        <v>0</v>
      </c>
      <c r="X270" s="79">
        <v>0</v>
      </c>
      <c r="Y270" s="77" t="str">
        <f>IF(L270="Ja",0,IFERROR(IF($O270="","",$O270*('1. Kostenerfassung'!$E$32-'1. Kostenerfassung'!$E$34)),""))</f>
        <v/>
      </c>
      <c r="Z270" s="77" t="str">
        <f t="shared" si="11"/>
        <v/>
      </c>
      <c r="AB270" s="64" t="str">
        <f t="shared" ref="AB270:AB313" si="13">IF(L270="Ja",IF(SUM(Q270,S270,U270,X270)&lt;1,"Nein","Ja"),IF(L270="Nein","Ja",""))</f>
        <v/>
      </c>
    </row>
    <row r="271" spans="2:28" x14ac:dyDescent="0.3">
      <c r="B271" t="str">
        <f>IF(DB!B265="","",DB!B265)</f>
        <v/>
      </c>
      <c r="C271" s="169" t="str">
        <f>IF(DB!C265="","",DB!C265)</f>
        <v/>
      </c>
      <c r="D271" s="169"/>
      <c r="E271" t="str">
        <f>IF(DB!D265="","",DB!D265)</f>
        <v/>
      </c>
      <c r="F271" t="str">
        <f>IF(DB!E265="","",DB!E265)</f>
        <v/>
      </c>
      <c r="G271" t="str">
        <f>IF(DB!F265="","",DB!F265)</f>
        <v/>
      </c>
      <c r="H271" t="str">
        <f>IF(DB!G265="","",DB!G265)</f>
        <v/>
      </c>
      <c r="I271" t="str">
        <f>IF(DB!H265="","",DB!H265)</f>
        <v/>
      </c>
      <c r="K271" t="str">
        <f>IF(DB!W265="","",DB!W265)</f>
        <v/>
      </c>
      <c r="L271" t="str">
        <f>IF(DB!J265="Nein","Ja",IF(DB!J265="","","Nein"))</f>
        <v/>
      </c>
      <c r="M271" s="74" t="str">
        <f t="shared" si="12"/>
        <v/>
      </c>
      <c r="N271" s="75" t="str">
        <f>IF(M271="","",M271/'1. Kostenerfassung'!$E$37)</f>
        <v/>
      </c>
      <c r="O271" s="70" t="str">
        <f>IF(AND(H271="Ja",I271="Ja",L271="Nein",K271="Ja"),IFERROR(DB!V265/SUMIFS(DB!$V$8:$V$307,DB!$W$8:$W$307,"Ja",DB!$H$8:$H$307,"Ja",DB!$G$8:$G$307,"Ja",DB!$W$8:$W$307,"Ja"),""),"")</f>
        <v/>
      </c>
      <c r="P271" s="79">
        <v>0</v>
      </c>
      <c r="Q271" s="79">
        <v>0</v>
      </c>
      <c r="R271" s="77" t="str">
        <f>IF(L271="Ja",0,IFERROR(IF($O271="","",$O271*('1. Kostenerfassung'!$E$10-'1. Kostenerfassung'!$E$11)),""))</f>
        <v/>
      </c>
      <c r="S271" s="79">
        <v>0</v>
      </c>
      <c r="T271" s="77" t="str">
        <f>IF(L271="Ja",0,IFERROR(IF($O271="","",$O271*('1. Kostenerfassung'!$E$17-'1. Kostenerfassung'!$E$18)),""))</f>
        <v/>
      </c>
      <c r="U271" s="79">
        <v>0</v>
      </c>
      <c r="V271" s="77" t="str">
        <f>IF(L271="Ja",0,IFERROR(IF($O271="","",$O271*('1. Kostenerfassung'!$E$24-'1. Kostenerfassung'!$E$25)),""))</f>
        <v/>
      </c>
      <c r="W271" s="79">
        <v>0</v>
      </c>
      <c r="X271" s="79">
        <v>0</v>
      </c>
      <c r="Y271" s="77" t="str">
        <f>IF(L271="Ja",0,IFERROR(IF($O271="","",$O271*('1. Kostenerfassung'!$E$32-'1. Kostenerfassung'!$E$34)),""))</f>
        <v/>
      </c>
      <c r="Z271" s="77" t="str">
        <f t="shared" ref="Z271:Z313" si="14">IF(SUM(R271,V271,T271)=0,"",SUM(R271,V271,T271)*$F$9)</f>
        <v/>
      </c>
      <c r="AB271" s="64" t="str">
        <f t="shared" si="13"/>
        <v/>
      </c>
    </row>
    <row r="272" spans="2:28" x14ac:dyDescent="0.3">
      <c r="B272" t="str">
        <f>IF(DB!B266="","",DB!B266)</f>
        <v/>
      </c>
      <c r="C272" s="169" t="str">
        <f>IF(DB!C266="","",DB!C266)</f>
        <v/>
      </c>
      <c r="D272" s="169"/>
      <c r="E272" t="str">
        <f>IF(DB!D266="","",DB!D266)</f>
        <v/>
      </c>
      <c r="F272" t="str">
        <f>IF(DB!E266="","",DB!E266)</f>
        <v/>
      </c>
      <c r="G272" t="str">
        <f>IF(DB!F266="","",DB!F266)</f>
        <v/>
      </c>
      <c r="H272" t="str">
        <f>IF(DB!G266="","",DB!G266)</f>
        <v/>
      </c>
      <c r="I272" t="str">
        <f>IF(DB!H266="","",DB!H266)</f>
        <v/>
      </c>
      <c r="K272" t="str">
        <f>IF(DB!W266="","",DB!W266)</f>
        <v/>
      </c>
      <c r="L272" t="str">
        <f>IF(DB!J266="Nein","Ja",IF(DB!J266="","","Nein"))</f>
        <v/>
      </c>
      <c r="M272" s="74" t="str">
        <f t="shared" si="12"/>
        <v/>
      </c>
      <c r="N272" s="75" t="str">
        <f>IF(M272="","",M272/'1. Kostenerfassung'!$E$37)</f>
        <v/>
      </c>
      <c r="O272" s="70" t="str">
        <f>IF(AND(H272="Ja",I272="Ja",L272="Nein",K272="Ja"),IFERROR(DB!V266/SUMIFS(DB!$V$8:$V$307,DB!$W$8:$W$307,"Ja",DB!$H$8:$H$307,"Ja",DB!$G$8:$G$307,"Ja",DB!$W$8:$W$307,"Ja"),""),"")</f>
        <v/>
      </c>
      <c r="P272" s="79">
        <v>0</v>
      </c>
      <c r="Q272" s="79">
        <v>0</v>
      </c>
      <c r="R272" s="77" t="str">
        <f>IF(L272="Ja",0,IFERROR(IF($O272="","",$O272*('1. Kostenerfassung'!$E$10-'1. Kostenerfassung'!$E$11)),""))</f>
        <v/>
      </c>
      <c r="S272" s="79">
        <v>0</v>
      </c>
      <c r="T272" s="77" t="str">
        <f>IF(L272="Ja",0,IFERROR(IF($O272="","",$O272*('1. Kostenerfassung'!$E$17-'1. Kostenerfassung'!$E$18)),""))</f>
        <v/>
      </c>
      <c r="U272" s="79">
        <v>0</v>
      </c>
      <c r="V272" s="77" t="str">
        <f>IF(L272="Ja",0,IFERROR(IF($O272="","",$O272*('1. Kostenerfassung'!$E$24-'1. Kostenerfassung'!$E$25)),""))</f>
        <v/>
      </c>
      <c r="W272" s="79">
        <v>0</v>
      </c>
      <c r="X272" s="79">
        <v>0</v>
      </c>
      <c r="Y272" s="77" t="str">
        <f>IF(L272="Ja",0,IFERROR(IF($O272="","",$O272*('1. Kostenerfassung'!$E$32-'1. Kostenerfassung'!$E$34)),""))</f>
        <v/>
      </c>
      <c r="Z272" s="77" t="str">
        <f t="shared" si="14"/>
        <v/>
      </c>
      <c r="AB272" s="64" t="str">
        <f t="shared" si="13"/>
        <v/>
      </c>
    </row>
    <row r="273" spans="2:28" x14ac:dyDescent="0.3">
      <c r="B273" t="str">
        <f>IF(DB!B267="","",DB!B267)</f>
        <v/>
      </c>
      <c r="C273" s="169" t="str">
        <f>IF(DB!C267="","",DB!C267)</f>
        <v/>
      </c>
      <c r="D273" s="169"/>
      <c r="E273" t="str">
        <f>IF(DB!D267="","",DB!D267)</f>
        <v/>
      </c>
      <c r="F273" t="str">
        <f>IF(DB!E267="","",DB!E267)</f>
        <v/>
      </c>
      <c r="G273" t="str">
        <f>IF(DB!F267="","",DB!F267)</f>
        <v/>
      </c>
      <c r="H273" t="str">
        <f>IF(DB!G267="","",DB!G267)</f>
        <v/>
      </c>
      <c r="I273" t="str">
        <f>IF(DB!H267="","",DB!H267)</f>
        <v/>
      </c>
      <c r="K273" t="str">
        <f>IF(DB!W267="","",DB!W267)</f>
        <v/>
      </c>
      <c r="L273" t="str">
        <f>IF(DB!J267="Nein","Ja",IF(DB!J267="","","Nein"))</f>
        <v/>
      </c>
      <c r="M273" s="74" t="str">
        <f t="shared" si="12"/>
        <v/>
      </c>
      <c r="N273" s="75" t="str">
        <f>IF(M273="","",M273/'1. Kostenerfassung'!$E$37)</f>
        <v/>
      </c>
      <c r="O273" s="70" t="str">
        <f>IF(AND(H273="Ja",I273="Ja",L273="Nein",K273="Ja"),IFERROR(DB!V267/SUMIFS(DB!$V$8:$V$307,DB!$W$8:$W$307,"Ja",DB!$H$8:$H$307,"Ja",DB!$G$8:$G$307,"Ja",DB!$W$8:$W$307,"Ja"),""),"")</f>
        <v/>
      </c>
      <c r="P273" s="79">
        <v>0</v>
      </c>
      <c r="Q273" s="79">
        <v>0</v>
      </c>
      <c r="R273" s="77" t="str">
        <f>IF(L273="Ja",0,IFERROR(IF($O273="","",$O273*('1. Kostenerfassung'!$E$10-'1. Kostenerfassung'!$E$11)),""))</f>
        <v/>
      </c>
      <c r="S273" s="79">
        <v>0</v>
      </c>
      <c r="T273" s="77" t="str">
        <f>IF(L273="Ja",0,IFERROR(IF($O273="","",$O273*('1. Kostenerfassung'!$E$17-'1. Kostenerfassung'!$E$18)),""))</f>
        <v/>
      </c>
      <c r="U273" s="79">
        <v>0</v>
      </c>
      <c r="V273" s="77" t="str">
        <f>IF(L273="Ja",0,IFERROR(IF($O273="","",$O273*('1. Kostenerfassung'!$E$24-'1. Kostenerfassung'!$E$25)),""))</f>
        <v/>
      </c>
      <c r="W273" s="79">
        <v>0</v>
      </c>
      <c r="X273" s="79">
        <v>0</v>
      </c>
      <c r="Y273" s="77" t="str">
        <f>IF(L273="Ja",0,IFERROR(IF($O273="","",$O273*('1. Kostenerfassung'!$E$32-'1. Kostenerfassung'!$E$34)),""))</f>
        <v/>
      </c>
      <c r="Z273" s="77" t="str">
        <f t="shared" si="14"/>
        <v/>
      </c>
      <c r="AB273" s="64" t="str">
        <f t="shared" si="13"/>
        <v/>
      </c>
    </row>
    <row r="274" spans="2:28" x14ac:dyDescent="0.3">
      <c r="B274" t="str">
        <f>IF(DB!B268="","",DB!B268)</f>
        <v/>
      </c>
      <c r="C274" s="169" t="str">
        <f>IF(DB!C268="","",DB!C268)</f>
        <v/>
      </c>
      <c r="D274" s="169"/>
      <c r="E274" t="str">
        <f>IF(DB!D268="","",DB!D268)</f>
        <v/>
      </c>
      <c r="F274" t="str">
        <f>IF(DB!E268="","",DB!E268)</f>
        <v/>
      </c>
      <c r="G274" t="str">
        <f>IF(DB!F268="","",DB!F268)</f>
        <v/>
      </c>
      <c r="H274" t="str">
        <f>IF(DB!G268="","",DB!G268)</f>
        <v/>
      </c>
      <c r="I274" t="str">
        <f>IF(DB!H268="","",DB!H268)</f>
        <v/>
      </c>
      <c r="K274" t="str">
        <f>IF(DB!W268="","",DB!W268)</f>
        <v/>
      </c>
      <c r="L274" t="str">
        <f>IF(DB!J268="Nein","Ja",IF(DB!J268="","","Nein"))</f>
        <v/>
      </c>
      <c r="M274" s="74" t="str">
        <f t="shared" si="12"/>
        <v/>
      </c>
      <c r="N274" s="75" t="str">
        <f>IF(M274="","",M274/'1. Kostenerfassung'!$E$37)</f>
        <v/>
      </c>
      <c r="O274" s="70" t="str">
        <f>IF(AND(H274="Ja",I274="Ja",L274="Nein",K274="Ja"),IFERROR(DB!V268/SUMIFS(DB!$V$8:$V$307,DB!$W$8:$W$307,"Ja",DB!$H$8:$H$307,"Ja",DB!$G$8:$G$307,"Ja",DB!$W$8:$W$307,"Ja"),""),"")</f>
        <v/>
      </c>
      <c r="P274" s="79">
        <v>0</v>
      </c>
      <c r="Q274" s="79">
        <v>0</v>
      </c>
      <c r="R274" s="77" t="str">
        <f>IF(L274="Ja",0,IFERROR(IF($O274="","",$O274*('1. Kostenerfassung'!$E$10-'1. Kostenerfassung'!$E$11)),""))</f>
        <v/>
      </c>
      <c r="S274" s="79">
        <v>0</v>
      </c>
      <c r="T274" s="77" t="str">
        <f>IF(L274="Ja",0,IFERROR(IF($O274="","",$O274*('1. Kostenerfassung'!$E$17-'1. Kostenerfassung'!$E$18)),""))</f>
        <v/>
      </c>
      <c r="U274" s="79">
        <v>0</v>
      </c>
      <c r="V274" s="77" t="str">
        <f>IF(L274="Ja",0,IFERROR(IF($O274="","",$O274*('1. Kostenerfassung'!$E$24-'1. Kostenerfassung'!$E$25)),""))</f>
        <v/>
      </c>
      <c r="W274" s="79">
        <v>0</v>
      </c>
      <c r="X274" s="79">
        <v>0</v>
      </c>
      <c r="Y274" s="77" t="str">
        <f>IF(L274="Ja",0,IFERROR(IF($O274="","",$O274*('1. Kostenerfassung'!$E$32-'1. Kostenerfassung'!$E$34)),""))</f>
        <v/>
      </c>
      <c r="Z274" s="77" t="str">
        <f t="shared" si="14"/>
        <v/>
      </c>
      <c r="AB274" s="64" t="str">
        <f t="shared" si="13"/>
        <v/>
      </c>
    </row>
    <row r="275" spans="2:28" x14ac:dyDescent="0.3">
      <c r="B275" t="str">
        <f>IF(DB!B269="","",DB!B269)</f>
        <v/>
      </c>
      <c r="C275" s="169" t="str">
        <f>IF(DB!C269="","",DB!C269)</f>
        <v/>
      </c>
      <c r="D275" s="169"/>
      <c r="E275" t="str">
        <f>IF(DB!D269="","",DB!D269)</f>
        <v/>
      </c>
      <c r="F275" t="str">
        <f>IF(DB!E269="","",DB!E269)</f>
        <v/>
      </c>
      <c r="G275" t="str">
        <f>IF(DB!F269="","",DB!F269)</f>
        <v/>
      </c>
      <c r="H275" t="str">
        <f>IF(DB!G269="","",DB!G269)</f>
        <v/>
      </c>
      <c r="I275" t="str">
        <f>IF(DB!H269="","",DB!H269)</f>
        <v/>
      </c>
      <c r="K275" t="str">
        <f>IF(DB!W269="","",DB!W269)</f>
        <v/>
      </c>
      <c r="L275" t="str">
        <f>IF(DB!J269="Nein","Ja",IF(DB!J269="","","Nein"))</f>
        <v/>
      </c>
      <c r="M275" s="74" t="str">
        <f t="shared" si="12"/>
        <v/>
      </c>
      <c r="N275" s="75" t="str">
        <f>IF(M275="","",M275/'1. Kostenerfassung'!$E$37)</f>
        <v/>
      </c>
      <c r="O275" s="70" t="str">
        <f>IF(AND(H275="Ja",I275="Ja",L275="Nein",K275="Ja"),IFERROR(DB!V269/SUMIFS(DB!$V$8:$V$307,DB!$W$8:$W$307,"Ja",DB!$H$8:$H$307,"Ja",DB!$G$8:$G$307,"Ja",DB!$W$8:$W$307,"Ja"),""),"")</f>
        <v/>
      </c>
      <c r="P275" s="79">
        <v>0</v>
      </c>
      <c r="Q275" s="79">
        <v>0</v>
      </c>
      <c r="R275" s="77" t="str">
        <f>IF(L275="Ja",0,IFERROR(IF($O275="","",$O275*('1. Kostenerfassung'!$E$10-'1. Kostenerfassung'!$E$11)),""))</f>
        <v/>
      </c>
      <c r="S275" s="79">
        <v>0</v>
      </c>
      <c r="T275" s="77" t="str">
        <f>IF(L275="Ja",0,IFERROR(IF($O275="","",$O275*('1. Kostenerfassung'!$E$17-'1. Kostenerfassung'!$E$18)),""))</f>
        <v/>
      </c>
      <c r="U275" s="79">
        <v>0</v>
      </c>
      <c r="V275" s="77" t="str">
        <f>IF(L275="Ja",0,IFERROR(IF($O275="","",$O275*('1. Kostenerfassung'!$E$24-'1. Kostenerfassung'!$E$25)),""))</f>
        <v/>
      </c>
      <c r="W275" s="79">
        <v>0</v>
      </c>
      <c r="X275" s="79">
        <v>0</v>
      </c>
      <c r="Y275" s="77" t="str">
        <f>IF(L275="Ja",0,IFERROR(IF($O275="","",$O275*('1. Kostenerfassung'!$E$32-'1. Kostenerfassung'!$E$34)),""))</f>
        <v/>
      </c>
      <c r="Z275" s="77" t="str">
        <f t="shared" si="14"/>
        <v/>
      </c>
      <c r="AB275" s="64" t="str">
        <f t="shared" si="13"/>
        <v/>
      </c>
    </row>
    <row r="276" spans="2:28" x14ac:dyDescent="0.3">
      <c r="B276" t="str">
        <f>IF(DB!B270="","",DB!B270)</f>
        <v/>
      </c>
      <c r="C276" s="169" t="str">
        <f>IF(DB!C270="","",DB!C270)</f>
        <v/>
      </c>
      <c r="D276" s="169"/>
      <c r="E276" t="str">
        <f>IF(DB!D270="","",DB!D270)</f>
        <v/>
      </c>
      <c r="F276" t="str">
        <f>IF(DB!E270="","",DB!E270)</f>
        <v/>
      </c>
      <c r="G276" t="str">
        <f>IF(DB!F270="","",DB!F270)</f>
        <v/>
      </c>
      <c r="H276" t="str">
        <f>IF(DB!G270="","",DB!G270)</f>
        <v/>
      </c>
      <c r="I276" t="str">
        <f>IF(DB!H270="","",DB!H270)</f>
        <v/>
      </c>
      <c r="K276" t="str">
        <f>IF(DB!W270="","",DB!W270)</f>
        <v/>
      </c>
      <c r="L276" t="str">
        <f>IF(DB!J270="Nein","Ja",IF(DB!J270="","","Nein"))</f>
        <v/>
      </c>
      <c r="M276" s="74" t="str">
        <f t="shared" si="12"/>
        <v/>
      </c>
      <c r="N276" s="75" t="str">
        <f>IF(M276="","",M276/'1. Kostenerfassung'!$E$37)</f>
        <v/>
      </c>
      <c r="O276" s="70" t="str">
        <f>IF(AND(H276="Ja",I276="Ja",L276="Nein",K276="Ja"),IFERROR(DB!V270/SUMIFS(DB!$V$8:$V$307,DB!$W$8:$W$307,"Ja",DB!$H$8:$H$307,"Ja",DB!$G$8:$G$307,"Ja",DB!$W$8:$W$307,"Ja"),""),"")</f>
        <v/>
      </c>
      <c r="P276" s="79">
        <v>0</v>
      </c>
      <c r="Q276" s="79">
        <v>0</v>
      </c>
      <c r="R276" s="77" t="str">
        <f>IF(L276="Ja",0,IFERROR(IF($O276="","",$O276*('1. Kostenerfassung'!$E$10-'1. Kostenerfassung'!$E$11)),""))</f>
        <v/>
      </c>
      <c r="S276" s="79">
        <v>0</v>
      </c>
      <c r="T276" s="77" t="str">
        <f>IF(L276="Ja",0,IFERROR(IF($O276="","",$O276*('1. Kostenerfassung'!$E$17-'1. Kostenerfassung'!$E$18)),""))</f>
        <v/>
      </c>
      <c r="U276" s="79">
        <v>0</v>
      </c>
      <c r="V276" s="77" t="str">
        <f>IF(L276="Ja",0,IFERROR(IF($O276="","",$O276*('1. Kostenerfassung'!$E$24-'1. Kostenerfassung'!$E$25)),""))</f>
        <v/>
      </c>
      <c r="W276" s="79">
        <v>0</v>
      </c>
      <c r="X276" s="79">
        <v>0</v>
      </c>
      <c r="Y276" s="77" t="str">
        <f>IF(L276="Ja",0,IFERROR(IF($O276="","",$O276*('1. Kostenerfassung'!$E$32-'1. Kostenerfassung'!$E$34)),""))</f>
        <v/>
      </c>
      <c r="Z276" s="77" t="str">
        <f t="shared" si="14"/>
        <v/>
      </c>
      <c r="AB276" s="64" t="str">
        <f t="shared" si="13"/>
        <v/>
      </c>
    </row>
    <row r="277" spans="2:28" x14ac:dyDescent="0.3">
      <c r="B277" t="str">
        <f>IF(DB!B271="","",DB!B271)</f>
        <v/>
      </c>
      <c r="C277" s="169" t="str">
        <f>IF(DB!C271="","",DB!C271)</f>
        <v/>
      </c>
      <c r="D277" s="169"/>
      <c r="E277" t="str">
        <f>IF(DB!D271="","",DB!D271)</f>
        <v/>
      </c>
      <c r="F277" t="str">
        <f>IF(DB!E271="","",DB!E271)</f>
        <v/>
      </c>
      <c r="G277" t="str">
        <f>IF(DB!F271="","",DB!F271)</f>
        <v/>
      </c>
      <c r="H277" t="str">
        <f>IF(DB!G271="","",DB!G271)</f>
        <v/>
      </c>
      <c r="I277" t="str">
        <f>IF(DB!H271="","",DB!H271)</f>
        <v/>
      </c>
      <c r="K277" t="str">
        <f>IF(DB!W271="","",DB!W271)</f>
        <v/>
      </c>
      <c r="L277" t="str">
        <f>IF(DB!J271="Nein","Ja",IF(DB!J271="","","Nein"))</f>
        <v/>
      </c>
      <c r="M277" s="74" t="str">
        <f t="shared" si="12"/>
        <v/>
      </c>
      <c r="N277" s="75" t="str">
        <f>IF(M277="","",M277/'1. Kostenerfassung'!$E$37)</f>
        <v/>
      </c>
      <c r="O277" s="70" t="str">
        <f>IF(AND(H277="Ja",I277="Ja",L277="Nein",K277="Ja"),IFERROR(DB!V271/SUMIFS(DB!$V$8:$V$307,DB!$W$8:$W$307,"Ja",DB!$H$8:$H$307,"Ja",DB!$G$8:$G$307,"Ja",DB!$W$8:$W$307,"Ja"),""),"")</f>
        <v/>
      </c>
      <c r="P277" s="79">
        <v>0</v>
      </c>
      <c r="Q277" s="79">
        <v>0</v>
      </c>
      <c r="R277" s="77" t="str">
        <f>IF(L277="Ja",0,IFERROR(IF($O277="","",$O277*('1. Kostenerfassung'!$E$10-'1. Kostenerfassung'!$E$11)),""))</f>
        <v/>
      </c>
      <c r="S277" s="79">
        <v>0</v>
      </c>
      <c r="T277" s="77" t="str">
        <f>IF(L277="Ja",0,IFERROR(IF($O277="","",$O277*('1. Kostenerfassung'!$E$17-'1. Kostenerfassung'!$E$18)),""))</f>
        <v/>
      </c>
      <c r="U277" s="79">
        <v>0</v>
      </c>
      <c r="V277" s="77" t="str">
        <f>IF(L277="Ja",0,IFERROR(IF($O277="","",$O277*('1. Kostenerfassung'!$E$24-'1. Kostenerfassung'!$E$25)),""))</f>
        <v/>
      </c>
      <c r="W277" s="79">
        <v>0</v>
      </c>
      <c r="X277" s="79">
        <v>0</v>
      </c>
      <c r="Y277" s="77" t="str">
        <f>IF(L277="Ja",0,IFERROR(IF($O277="","",$O277*('1. Kostenerfassung'!$E$32-'1. Kostenerfassung'!$E$34)),""))</f>
        <v/>
      </c>
      <c r="Z277" s="77" t="str">
        <f t="shared" si="14"/>
        <v/>
      </c>
      <c r="AB277" s="64" t="str">
        <f t="shared" si="13"/>
        <v/>
      </c>
    </row>
    <row r="278" spans="2:28" x14ac:dyDescent="0.3">
      <c r="B278" t="str">
        <f>IF(DB!B272="","",DB!B272)</f>
        <v/>
      </c>
      <c r="C278" s="169" t="str">
        <f>IF(DB!C272="","",DB!C272)</f>
        <v/>
      </c>
      <c r="D278" s="169"/>
      <c r="E278" t="str">
        <f>IF(DB!D272="","",DB!D272)</f>
        <v/>
      </c>
      <c r="F278" t="str">
        <f>IF(DB!E272="","",DB!E272)</f>
        <v/>
      </c>
      <c r="G278" t="str">
        <f>IF(DB!F272="","",DB!F272)</f>
        <v/>
      </c>
      <c r="H278" t="str">
        <f>IF(DB!G272="","",DB!G272)</f>
        <v/>
      </c>
      <c r="I278" t="str">
        <f>IF(DB!H272="","",DB!H272)</f>
        <v/>
      </c>
      <c r="K278" t="str">
        <f>IF(DB!W272="","",DB!W272)</f>
        <v/>
      </c>
      <c r="L278" t="str">
        <f>IF(DB!J272="Nein","Ja",IF(DB!J272="","","Nein"))</f>
        <v/>
      </c>
      <c r="M278" s="74" t="str">
        <f t="shared" si="12"/>
        <v/>
      </c>
      <c r="N278" s="75" t="str">
        <f>IF(M278="","",M278/'1. Kostenerfassung'!$E$37)</f>
        <v/>
      </c>
      <c r="O278" s="70" t="str">
        <f>IF(AND(H278="Ja",I278="Ja",L278="Nein",K278="Ja"),IFERROR(DB!V272/SUMIFS(DB!$V$8:$V$307,DB!$W$8:$W$307,"Ja",DB!$H$8:$H$307,"Ja",DB!$G$8:$G$307,"Ja",DB!$W$8:$W$307,"Ja"),""),"")</f>
        <v/>
      </c>
      <c r="P278" s="79">
        <v>0</v>
      </c>
      <c r="Q278" s="79">
        <v>0</v>
      </c>
      <c r="R278" s="77" t="str">
        <f>IF(L278="Ja",0,IFERROR(IF($O278="","",$O278*('1. Kostenerfassung'!$E$10-'1. Kostenerfassung'!$E$11)),""))</f>
        <v/>
      </c>
      <c r="S278" s="79">
        <v>0</v>
      </c>
      <c r="T278" s="77" t="str">
        <f>IF(L278="Ja",0,IFERROR(IF($O278="","",$O278*('1. Kostenerfassung'!$E$17-'1. Kostenerfassung'!$E$18)),""))</f>
        <v/>
      </c>
      <c r="U278" s="79">
        <v>0</v>
      </c>
      <c r="V278" s="77" t="str">
        <f>IF(L278="Ja",0,IFERROR(IF($O278="","",$O278*('1. Kostenerfassung'!$E$24-'1. Kostenerfassung'!$E$25)),""))</f>
        <v/>
      </c>
      <c r="W278" s="79">
        <v>0</v>
      </c>
      <c r="X278" s="79">
        <v>0</v>
      </c>
      <c r="Y278" s="77" t="str">
        <f>IF(L278="Ja",0,IFERROR(IF($O278="","",$O278*('1. Kostenerfassung'!$E$32-'1. Kostenerfassung'!$E$34)),""))</f>
        <v/>
      </c>
      <c r="Z278" s="77" t="str">
        <f t="shared" si="14"/>
        <v/>
      </c>
      <c r="AB278" s="64" t="str">
        <f t="shared" si="13"/>
        <v/>
      </c>
    </row>
    <row r="279" spans="2:28" x14ac:dyDescent="0.3">
      <c r="B279" t="str">
        <f>IF(DB!B273="","",DB!B273)</f>
        <v/>
      </c>
      <c r="C279" s="169" t="str">
        <f>IF(DB!C273="","",DB!C273)</f>
        <v/>
      </c>
      <c r="D279" s="169"/>
      <c r="E279" t="str">
        <f>IF(DB!D273="","",DB!D273)</f>
        <v/>
      </c>
      <c r="F279" t="str">
        <f>IF(DB!E273="","",DB!E273)</f>
        <v/>
      </c>
      <c r="G279" t="str">
        <f>IF(DB!F273="","",DB!F273)</f>
        <v/>
      </c>
      <c r="H279" t="str">
        <f>IF(DB!G273="","",DB!G273)</f>
        <v/>
      </c>
      <c r="I279" t="str">
        <f>IF(DB!H273="","",DB!H273)</f>
        <v/>
      </c>
      <c r="K279" t="str">
        <f>IF(DB!W273="","",DB!W273)</f>
        <v/>
      </c>
      <c r="L279" t="str">
        <f>IF(DB!J273="Nein","Ja",IF(DB!J273="","","Nein"))</f>
        <v/>
      </c>
      <c r="M279" s="74" t="str">
        <f t="shared" si="12"/>
        <v/>
      </c>
      <c r="N279" s="75" t="str">
        <f>IF(M279="","",M279/'1. Kostenerfassung'!$E$37)</f>
        <v/>
      </c>
      <c r="O279" s="70" t="str">
        <f>IF(AND(H279="Ja",I279="Ja",L279="Nein",K279="Ja"),IFERROR(DB!V273/SUMIFS(DB!$V$8:$V$307,DB!$W$8:$W$307,"Ja",DB!$H$8:$H$307,"Ja",DB!$G$8:$G$307,"Ja",DB!$W$8:$W$307,"Ja"),""),"")</f>
        <v/>
      </c>
      <c r="P279" s="79">
        <v>0</v>
      </c>
      <c r="Q279" s="79">
        <v>0</v>
      </c>
      <c r="R279" s="77" t="str">
        <f>IF(L279="Ja",0,IFERROR(IF($O279="","",$O279*('1. Kostenerfassung'!$E$10-'1. Kostenerfassung'!$E$11)),""))</f>
        <v/>
      </c>
      <c r="S279" s="79">
        <v>0</v>
      </c>
      <c r="T279" s="77" t="str">
        <f>IF(L279="Ja",0,IFERROR(IF($O279="","",$O279*('1. Kostenerfassung'!$E$17-'1. Kostenerfassung'!$E$18)),""))</f>
        <v/>
      </c>
      <c r="U279" s="79">
        <v>0</v>
      </c>
      <c r="V279" s="77" t="str">
        <f>IF(L279="Ja",0,IFERROR(IF($O279="","",$O279*('1. Kostenerfassung'!$E$24-'1. Kostenerfassung'!$E$25)),""))</f>
        <v/>
      </c>
      <c r="W279" s="79">
        <v>0</v>
      </c>
      <c r="X279" s="79">
        <v>0</v>
      </c>
      <c r="Y279" s="77" t="str">
        <f>IF(L279="Ja",0,IFERROR(IF($O279="","",$O279*('1. Kostenerfassung'!$E$32-'1. Kostenerfassung'!$E$34)),""))</f>
        <v/>
      </c>
      <c r="Z279" s="77" t="str">
        <f t="shared" si="14"/>
        <v/>
      </c>
      <c r="AB279" s="64" t="str">
        <f t="shared" si="13"/>
        <v/>
      </c>
    </row>
    <row r="280" spans="2:28" x14ac:dyDescent="0.3">
      <c r="B280" t="str">
        <f>IF(DB!B274="","",DB!B274)</f>
        <v/>
      </c>
      <c r="C280" s="169" t="str">
        <f>IF(DB!C274="","",DB!C274)</f>
        <v/>
      </c>
      <c r="D280" s="169"/>
      <c r="E280" t="str">
        <f>IF(DB!D274="","",DB!D274)</f>
        <v/>
      </c>
      <c r="F280" t="str">
        <f>IF(DB!E274="","",DB!E274)</f>
        <v/>
      </c>
      <c r="G280" t="str">
        <f>IF(DB!F274="","",DB!F274)</f>
        <v/>
      </c>
      <c r="H280" t="str">
        <f>IF(DB!G274="","",DB!G274)</f>
        <v/>
      </c>
      <c r="I280" t="str">
        <f>IF(DB!H274="","",DB!H274)</f>
        <v/>
      </c>
      <c r="K280" t="str">
        <f>IF(DB!W274="","",DB!W274)</f>
        <v/>
      </c>
      <c r="L280" t="str">
        <f>IF(DB!J274="Nein","Ja",IF(DB!J274="","","Nein"))</f>
        <v/>
      </c>
      <c r="M280" s="74" t="str">
        <f t="shared" si="12"/>
        <v/>
      </c>
      <c r="N280" s="75" t="str">
        <f>IF(M280="","",M280/'1. Kostenerfassung'!$E$37)</f>
        <v/>
      </c>
      <c r="O280" s="70" t="str">
        <f>IF(AND(H280="Ja",I280="Ja",L280="Nein",K280="Ja"),IFERROR(DB!V274/SUMIFS(DB!$V$8:$V$307,DB!$W$8:$W$307,"Ja",DB!$H$8:$H$307,"Ja",DB!$G$8:$G$307,"Ja",DB!$W$8:$W$307,"Ja"),""),"")</f>
        <v/>
      </c>
      <c r="P280" s="79">
        <v>0</v>
      </c>
      <c r="Q280" s="79">
        <v>0</v>
      </c>
      <c r="R280" s="77" t="str">
        <f>IF(L280="Ja",0,IFERROR(IF($O280="","",$O280*('1. Kostenerfassung'!$E$10-'1. Kostenerfassung'!$E$11)),""))</f>
        <v/>
      </c>
      <c r="S280" s="79">
        <v>0</v>
      </c>
      <c r="T280" s="77" t="str">
        <f>IF(L280="Ja",0,IFERROR(IF($O280="","",$O280*('1. Kostenerfassung'!$E$17-'1. Kostenerfassung'!$E$18)),""))</f>
        <v/>
      </c>
      <c r="U280" s="79">
        <v>0</v>
      </c>
      <c r="V280" s="77" t="str">
        <f>IF(L280="Ja",0,IFERROR(IF($O280="","",$O280*('1. Kostenerfassung'!$E$24-'1. Kostenerfassung'!$E$25)),""))</f>
        <v/>
      </c>
      <c r="W280" s="79">
        <v>0</v>
      </c>
      <c r="X280" s="79">
        <v>0</v>
      </c>
      <c r="Y280" s="77" t="str">
        <f>IF(L280="Ja",0,IFERROR(IF($O280="","",$O280*('1. Kostenerfassung'!$E$32-'1. Kostenerfassung'!$E$34)),""))</f>
        <v/>
      </c>
      <c r="Z280" s="77" t="str">
        <f t="shared" si="14"/>
        <v/>
      </c>
      <c r="AB280" s="64" t="str">
        <f t="shared" si="13"/>
        <v/>
      </c>
    </row>
    <row r="281" spans="2:28" x14ac:dyDescent="0.3">
      <c r="B281" t="str">
        <f>IF(DB!B275="","",DB!B275)</f>
        <v/>
      </c>
      <c r="C281" s="169" t="str">
        <f>IF(DB!C275="","",DB!C275)</f>
        <v/>
      </c>
      <c r="D281" s="169"/>
      <c r="E281" t="str">
        <f>IF(DB!D275="","",DB!D275)</f>
        <v/>
      </c>
      <c r="F281" t="str">
        <f>IF(DB!E275="","",DB!E275)</f>
        <v/>
      </c>
      <c r="G281" t="str">
        <f>IF(DB!F275="","",DB!F275)</f>
        <v/>
      </c>
      <c r="H281" t="str">
        <f>IF(DB!G275="","",DB!G275)</f>
        <v/>
      </c>
      <c r="I281" t="str">
        <f>IF(DB!H275="","",DB!H275)</f>
        <v/>
      </c>
      <c r="K281" t="str">
        <f>IF(DB!W275="","",DB!W275)</f>
        <v/>
      </c>
      <c r="L281" t="str">
        <f>IF(DB!J275="Nein","Ja",IF(DB!J275="","","Nein"))</f>
        <v/>
      </c>
      <c r="M281" s="74" t="str">
        <f t="shared" si="12"/>
        <v/>
      </c>
      <c r="N281" s="75" t="str">
        <f>IF(M281="","",M281/'1. Kostenerfassung'!$E$37)</f>
        <v/>
      </c>
      <c r="O281" s="70" t="str">
        <f>IF(AND(H281="Ja",I281="Ja",L281="Nein",K281="Ja"),IFERROR(DB!V275/SUMIFS(DB!$V$8:$V$307,DB!$W$8:$W$307,"Ja",DB!$H$8:$H$307,"Ja",DB!$G$8:$G$307,"Ja",DB!$W$8:$W$307,"Ja"),""),"")</f>
        <v/>
      </c>
      <c r="P281" s="79">
        <v>0</v>
      </c>
      <c r="Q281" s="79">
        <v>0</v>
      </c>
      <c r="R281" s="77" t="str">
        <f>IF(L281="Ja",0,IFERROR(IF($O281="","",$O281*('1. Kostenerfassung'!$E$10-'1. Kostenerfassung'!$E$11)),""))</f>
        <v/>
      </c>
      <c r="S281" s="79">
        <v>0</v>
      </c>
      <c r="T281" s="77" t="str">
        <f>IF(L281="Ja",0,IFERROR(IF($O281="","",$O281*('1. Kostenerfassung'!$E$17-'1. Kostenerfassung'!$E$18)),""))</f>
        <v/>
      </c>
      <c r="U281" s="79">
        <v>0</v>
      </c>
      <c r="V281" s="77" t="str">
        <f>IF(L281="Ja",0,IFERROR(IF($O281="","",$O281*('1. Kostenerfassung'!$E$24-'1. Kostenerfassung'!$E$25)),""))</f>
        <v/>
      </c>
      <c r="W281" s="79">
        <v>0</v>
      </c>
      <c r="X281" s="79">
        <v>0</v>
      </c>
      <c r="Y281" s="77" t="str">
        <f>IF(L281="Ja",0,IFERROR(IF($O281="","",$O281*('1. Kostenerfassung'!$E$32-'1. Kostenerfassung'!$E$34)),""))</f>
        <v/>
      </c>
      <c r="Z281" s="77" t="str">
        <f t="shared" si="14"/>
        <v/>
      </c>
      <c r="AB281" s="64" t="str">
        <f t="shared" si="13"/>
        <v/>
      </c>
    </row>
    <row r="282" spans="2:28" x14ac:dyDescent="0.3">
      <c r="B282" t="str">
        <f>IF(DB!B276="","",DB!B276)</f>
        <v/>
      </c>
      <c r="C282" s="169" t="str">
        <f>IF(DB!C276="","",DB!C276)</f>
        <v/>
      </c>
      <c r="D282" s="169"/>
      <c r="E282" t="str">
        <f>IF(DB!D276="","",DB!D276)</f>
        <v/>
      </c>
      <c r="F282" t="str">
        <f>IF(DB!E276="","",DB!E276)</f>
        <v/>
      </c>
      <c r="G282" t="str">
        <f>IF(DB!F276="","",DB!F276)</f>
        <v/>
      </c>
      <c r="H282" t="str">
        <f>IF(DB!G276="","",DB!G276)</f>
        <v/>
      </c>
      <c r="I282" t="str">
        <f>IF(DB!H276="","",DB!H276)</f>
        <v/>
      </c>
      <c r="K282" t="str">
        <f>IF(DB!W276="","",DB!W276)</f>
        <v/>
      </c>
      <c r="L282" t="str">
        <f>IF(DB!J276="Nein","Ja",IF(DB!J276="","","Nein"))</f>
        <v/>
      </c>
      <c r="M282" s="74" t="str">
        <f t="shared" si="12"/>
        <v/>
      </c>
      <c r="N282" s="75" t="str">
        <f>IF(M282="","",M282/'1. Kostenerfassung'!$E$37)</f>
        <v/>
      </c>
      <c r="O282" s="70" t="str">
        <f>IF(AND(H282="Ja",I282="Ja",L282="Nein",K282="Ja"),IFERROR(DB!V276/SUMIFS(DB!$V$8:$V$307,DB!$W$8:$W$307,"Ja",DB!$H$8:$H$307,"Ja",DB!$G$8:$G$307,"Ja",DB!$W$8:$W$307,"Ja"),""),"")</f>
        <v/>
      </c>
      <c r="P282" s="79">
        <v>0</v>
      </c>
      <c r="Q282" s="79">
        <v>0</v>
      </c>
      <c r="R282" s="77" t="str">
        <f>IF(L282="Ja",0,IFERROR(IF($O282="","",$O282*('1. Kostenerfassung'!$E$10-'1. Kostenerfassung'!$E$11)),""))</f>
        <v/>
      </c>
      <c r="S282" s="79">
        <v>0</v>
      </c>
      <c r="T282" s="77" t="str">
        <f>IF(L282="Ja",0,IFERROR(IF($O282="","",$O282*('1. Kostenerfassung'!$E$17-'1. Kostenerfassung'!$E$18)),""))</f>
        <v/>
      </c>
      <c r="U282" s="79">
        <v>0</v>
      </c>
      <c r="V282" s="77" t="str">
        <f>IF(L282="Ja",0,IFERROR(IF($O282="","",$O282*('1. Kostenerfassung'!$E$24-'1. Kostenerfassung'!$E$25)),""))</f>
        <v/>
      </c>
      <c r="W282" s="79">
        <v>0</v>
      </c>
      <c r="X282" s="79">
        <v>0</v>
      </c>
      <c r="Y282" s="77" t="str">
        <f>IF(L282="Ja",0,IFERROR(IF($O282="","",$O282*('1. Kostenerfassung'!$E$32-'1. Kostenerfassung'!$E$34)),""))</f>
        <v/>
      </c>
      <c r="Z282" s="77" t="str">
        <f t="shared" si="14"/>
        <v/>
      </c>
      <c r="AB282" s="64" t="str">
        <f t="shared" si="13"/>
        <v/>
      </c>
    </row>
    <row r="283" spans="2:28" x14ac:dyDescent="0.3">
      <c r="B283" t="str">
        <f>IF(DB!B277="","",DB!B277)</f>
        <v/>
      </c>
      <c r="C283" s="169" t="str">
        <f>IF(DB!C277="","",DB!C277)</f>
        <v/>
      </c>
      <c r="D283" s="169"/>
      <c r="E283" t="str">
        <f>IF(DB!D277="","",DB!D277)</f>
        <v/>
      </c>
      <c r="F283" t="str">
        <f>IF(DB!E277="","",DB!E277)</f>
        <v/>
      </c>
      <c r="G283" t="str">
        <f>IF(DB!F277="","",DB!F277)</f>
        <v/>
      </c>
      <c r="H283" t="str">
        <f>IF(DB!G277="","",DB!G277)</f>
        <v/>
      </c>
      <c r="I283" t="str">
        <f>IF(DB!H277="","",DB!H277)</f>
        <v/>
      </c>
      <c r="K283" t="str">
        <f>IF(DB!W277="","",DB!W277)</f>
        <v/>
      </c>
      <c r="L283" t="str">
        <f>IF(DB!J277="Nein","Ja",IF(DB!J277="","","Nein"))</f>
        <v/>
      </c>
      <c r="M283" s="74" t="str">
        <f t="shared" si="12"/>
        <v/>
      </c>
      <c r="N283" s="75" t="str">
        <f>IF(M283="","",M283/'1. Kostenerfassung'!$E$37)</f>
        <v/>
      </c>
      <c r="O283" s="70" t="str">
        <f>IF(AND(H283="Ja",I283="Ja",L283="Nein",K283="Ja"),IFERROR(DB!V277/SUMIFS(DB!$V$8:$V$307,DB!$W$8:$W$307,"Ja",DB!$H$8:$H$307,"Ja",DB!$G$8:$G$307,"Ja",DB!$W$8:$W$307,"Ja"),""),"")</f>
        <v/>
      </c>
      <c r="P283" s="79">
        <v>0</v>
      </c>
      <c r="Q283" s="79">
        <v>0</v>
      </c>
      <c r="R283" s="77" t="str">
        <f>IF(L283="Ja",0,IFERROR(IF($O283="","",$O283*('1. Kostenerfassung'!$E$10-'1. Kostenerfassung'!$E$11)),""))</f>
        <v/>
      </c>
      <c r="S283" s="79">
        <v>0</v>
      </c>
      <c r="T283" s="77" t="str">
        <f>IF(L283="Ja",0,IFERROR(IF($O283="","",$O283*('1. Kostenerfassung'!$E$17-'1. Kostenerfassung'!$E$18)),""))</f>
        <v/>
      </c>
      <c r="U283" s="79">
        <v>0</v>
      </c>
      <c r="V283" s="77" t="str">
        <f>IF(L283="Ja",0,IFERROR(IF($O283="","",$O283*('1. Kostenerfassung'!$E$24-'1. Kostenerfassung'!$E$25)),""))</f>
        <v/>
      </c>
      <c r="W283" s="79">
        <v>0</v>
      </c>
      <c r="X283" s="79">
        <v>0</v>
      </c>
      <c r="Y283" s="77" t="str">
        <f>IF(L283="Ja",0,IFERROR(IF($O283="","",$O283*('1. Kostenerfassung'!$E$32-'1. Kostenerfassung'!$E$34)),""))</f>
        <v/>
      </c>
      <c r="Z283" s="77" t="str">
        <f t="shared" si="14"/>
        <v/>
      </c>
      <c r="AB283" s="64" t="str">
        <f t="shared" si="13"/>
        <v/>
      </c>
    </row>
    <row r="284" spans="2:28" x14ac:dyDescent="0.3">
      <c r="B284" t="str">
        <f>IF(DB!B278="","",DB!B278)</f>
        <v/>
      </c>
      <c r="C284" s="169" t="str">
        <f>IF(DB!C278="","",DB!C278)</f>
        <v/>
      </c>
      <c r="D284" s="169"/>
      <c r="E284" t="str">
        <f>IF(DB!D278="","",DB!D278)</f>
        <v/>
      </c>
      <c r="F284" t="str">
        <f>IF(DB!E278="","",DB!E278)</f>
        <v/>
      </c>
      <c r="G284" t="str">
        <f>IF(DB!F278="","",DB!F278)</f>
        <v/>
      </c>
      <c r="H284" t="str">
        <f>IF(DB!G278="","",DB!G278)</f>
        <v/>
      </c>
      <c r="I284" t="str">
        <f>IF(DB!H278="","",DB!H278)</f>
        <v/>
      </c>
      <c r="K284" t="str">
        <f>IF(DB!W278="","",DB!W278)</f>
        <v/>
      </c>
      <c r="L284" t="str">
        <f>IF(DB!J278="Nein","Ja",IF(DB!J278="","","Nein"))</f>
        <v/>
      </c>
      <c r="M284" s="74" t="str">
        <f t="shared" si="12"/>
        <v/>
      </c>
      <c r="N284" s="75" t="str">
        <f>IF(M284="","",M284/'1. Kostenerfassung'!$E$37)</f>
        <v/>
      </c>
      <c r="O284" s="70" t="str">
        <f>IF(AND(H284="Ja",I284="Ja",L284="Nein",K284="Ja"),IFERROR(DB!V278/SUMIFS(DB!$V$8:$V$307,DB!$W$8:$W$307,"Ja",DB!$H$8:$H$307,"Ja",DB!$G$8:$G$307,"Ja",DB!$W$8:$W$307,"Ja"),""),"")</f>
        <v/>
      </c>
      <c r="P284" s="79">
        <v>0</v>
      </c>
      <c r="Q284" s="79">
        <v>0</v>
      </c>
      <c r="R284" s="77" t="str">
        <f>IF(L284="Ja",0,IFERROR(IF($O284="","",$O284*('1. Kostenerfassung'!$E$10-'1. Kostenerfassung'!$E$11)),""))</f>
        <v/>
      </c>
      <c r="S284" s="79">
        <v>0</v>
      </c>
      <c r="T284" s="77" t="str">
        <f>IF(L284="Ja",0,IFERROR(IF($O284="","",$O284*('1. Kostenerfassung'!$E$17-'1. Kostenerfassung'!$E$18)),""))</f>
        <v/>
      </c>
      <c r="U284" s="79">
        <v>0</v>
      </c>
      <c r="V284" s="77" t="str">
        <f>IF(L284="Ja",0,IFERROR(IF($O284="","",$O284*('1. Kostenerfassung'!$E$24-'1. Kostenerfassung'!$E$25)),""))</f>
        <v/>
      </c>
      <c r="W284" s="79">
        <v>0</v>
      </c>
      <c r="X284" s="79">
        <v>0</v>
      </c>
      <c r="Y284" s="77" t="str">
        <f>IF(L284="Ja",0,IFERROR(IF($O284="","",$O284*('1. Kostenerfassung'!$E$32-'1. Kostenerfassung'!$E$34)),""))</f>
        <v/>
      </c>
      <c r="Z284" s="77" t="str">
        <f t="shared" si="14"/>
        <v/>
      </c>
      <c r="AB284" s="64" t="str">
        <f t="shared" si="13"/>
        <v/>
      </c>
    </row>
    <row r="285" spans="2:28" x14ac:dyDescent="0.3">
      <c r="B285" t="str">
        <f>IF(DB!B279="","",DB!B279)</f>
        <v/>
      </c>
      <c r="C285" s="169" t="str">
        <f>IF(DB!C279="","",DB!C279)</f>
        <v/>
      </c>
      <c r="D285" s="169"/>
      <c r="E285" t="str">
        <f>IF(DB!D279="","",DB!D279)</f>
        <v/>
      </c>
      <c r="F285" t="str">
        <f>IF(DB!E279="","",DB!E279)</f>
        <v/>
      </c>
      <c r="G285" t="str">
        <f>IF(DB!F279="","",DB!F279)</f>
        <v/>
      </c>
      <c r="H285" t="str">
        <f>IF(DB!G279="","",DB!G279)</f>
        <v/>
      </c>
      <c r="I285" t="str">
        <f>IF(DB!H279="","",DB!H279)</f>
        <v/>
      </c>
      <c r="K285" t="str">
        <f>IF(DB!W279="","",DB!W279)</f>
        <v/>
      </c>
      <c r="L285" t="str">
        <f>IF(DB!J279="Nein","Ja",IF(DB!J279="","","Nein"))</f>
        <v/>
      </c>
      <c r="M285" s="74" t="str">
        <f t="shared" si="12"/>
        <v/>
      </c>
      <c r="N285" s="75" t="str">
        <f>IF(M285="","",M285/'1. Kostenerfassung'!$E$37)</f>
        <v/>
      </c>
      <c r="O285" s="70" t="str">
        <f>IF(AND(H285="Ja",I285="Ja",L285="Nein",K285="Ja"),IFERROR(DB!V279/SUMIFS(DB!$V$8:$V$307,DB!$W$8:$W$307,"Ja",DB!$H$8:$H$307,"Ja",DB!$G$8:$G$307,"Ja",DB!$W$8:$W$307,"Ja"),""),"")</f>
        <v/>
      </c>
      <c r="P285" s="79">
        <v>0</v>
      </c>
      <c r="Q285" s="79">
        <v>0</v>
      </c>
      <c r="R285" s="77" t="str">
        <f>IF(L285="Ja",0,IFERROR(IF($O285="","",$O285*('1. Kostenerfassung'!$E$10-'1. Kostenerfassung'!$E$11)),""))</f>
        <v/>
      </c>
      <c r="S285" s="79">
        <v>0</v>
      </c>
      <c r="T285" s="77" t="str">
        <f>IF(L285="Ja",0,IFERROR(IF($O285="","",$O285*('1. Kostenerfassung'!$E$17-'1. Kostenerfassung'!$E$18)),""))</f>
        <v/>
      </c>
      <c r="U285" s="79">
        <v>0</v>
      </c>
      <c r="V285" s="77" t="str">
        <f>IF(L285="Ja",0,IFERROR(IF($O285="","",$O285*('1. Kostenerfassung'!$E$24-'1. Kostenerfassung'!$E$25)),""))</f>
        <v/>
      </c>
      <c r="W285" s="79">
        <v>0</v>
      </c>
      <c r="X285" s="79">
        <v>0</v>
      </c>
      <c r="Y285" s="77" t="str">
        <f>IF(L285="Ja",0,IFERROR(IF($O285="","",$O285*('1. Kostenerfassung'!$E$32-'1. Kostenerfassung'!$E$34)),""))</f>
        <v/>
      </c>
      <c r="Z285" s="77" t="str">
        <f t="shared" si="14"/>
        <v/>
      </c>
      <c r="AB285" s="64" t="str">
        <f t="shared" si="13"/>
        <v/>
      </c>
    </row>
    <row r="286" spans="2:28" x14ac:dyDescent="0.3">
      <c r="B286" t="str">
        <f>IF(DB!B280="","",DB!B280)</f>
        <v/>
      </c>
      <c r="C286" s="169" t="str">
        <f>IF(DB!C280="","",DB!C280)</f>
        <v/>
      </c>
      <c r="D286" s="169"/>
      <c r="E286" t="str">
        <f>IF(DB!D280="","",DB!D280)</f>
        <v/>
      </c>
      <c r="F286" t="str">
        <f>IF(DB!E280="","",DB!E280)</f>
        <v/>
      </c>
      <c r="G286" t="str">
        <f>IF(DB!F280="","",DB!F280)</f>
        <v/>
      </c>
      <c r="H286" t="str">
        <f>IF(DB!G280="","",DB!G280)</f>
        <v/>
      </c>
      <c r="I286" t="str">
        <f>IF(DB!H280="","",DB!H280)</f>
        <v/>
      </c>
      <c r="K286" t="str">
        <f>IF(DB!W280="","",DB!W280)</f>
        <v/>
      </c>
      <c r="L286" t="str">
        <f>IF(DB!J280="Nein","Ja",IF(DB!J280="","","Nein"))</f>
        <v/>
      </c>
      <c r="M286" s="74" t="str">
        <f t="shared" si="12"/>
        <v/>
      </c>
      <c r="N286" s="75" t="str">
        <f>IF(M286="","",M286/'1. Kostenerfassung'!$E$37)</f>
        <v/>
      </c>
      <c r="O286" s="70" t="str">
        <f>IF(AND(H286="Ja",I286="Ja",L286="Nein",K286="Ja"),IFERROR(DB!V280/SUMIFS(DB!$V$8:$V$307,DB!$W$8:$W$307,"Ja",DB!$H$8:$H$307,"Ja",DB!$G$8:$G$307,"Ja",DB!$W$8:$W$307,"Ja"),""),"")</f>
        <v/>
      </c>
      <c r="P286" s="79">
        <v>0</v>
      </c>
      <c r="Q286" s="79">
        <v>0</v>
      </c>
      <c r="R286" s="77" t="str">
        <f>IF(L286="Ja",0,IFERROR(IF($O286="","",$O286*('1. Kostenerfassung'!$E$10-'1. Kostenerfassung'!$E$11)),""))</f>
        <v/>
      </c>
      <c r="S286" s="79">
        <v>0</v>
      </c>
      <c r="T286" s="77" t="str">
        <f>IF(L286="Ja",0,IFERROR(IF($O286="","",$O286*('1. Kostenerfassung'!$E$17-'1. Kostenerfassung'!$E$18)),""))</f>
        <v/>
      </c>
      <c r="U286" s="79">
        <v>0</v>
      </c>
      <c r="V286" s="77" t="str">
        <f>IF(L286="Ja",0,IFERROR(IF($O286="","",$O286*('1. Kostenerfassung'!$E$24-'1. Kostenerfassung'!$E$25)),""))</f>
        <v/>
      </c>
      <c r="W286" s="79">
        <v>0</v>
      </c>
      <c r="X286" s="79">
        <v>0</v>
      </c>
      <c r="Y286" s="77" t="str">
        <f>IF(L286="Ja",0,IFERROR(IF($O286="","",$O286*('1. Kostenerfassung'!$E$32-'1. Kostenerfassung'!$E$34)),""))</f>
        <v/>
      </c>
      <c r="Z286" s="77" t="str">
        <f t="shared" si="14"/>
        <v/>
      </c>
      <c r="AB286" s="64" t="str">
        <f t="shared" si="13"/>
        <v/>
      </c>
    </row>
    <row r="287" spans="2:28" x14ac:dyDescent="0.3">
      <c r="B287" t="str">
        <f>IF(DB!B281="","",DB!B281)</f>
        <v/>
      </c>
      <c r="C287" s="169" t="str">
        <f>IF(DB!C281="","",DB!C281)</f>
        <v/>
      </c>
      <c r="D287" s="169"/>
      <c r="E287" t="str">
        <f>IF(DB!D281="","",DB!D281)</f>
        <v/>
      </c>
      <c r="F287" t="str">
        <f>IF(DB!E281="","",DB!E281)</f>
        <v/>
      </c>
      <c r="G287" t="str">
        <f>IF(DB!F281="","",DB!F281)</f>
        <v/>
      </c>
      <c r="H287" t="str">
        <f>IF(DB!G281="","",DB!G281)</f>
        <v/>
      </c>
      <c r="I287" t="str">
        <f>IF(DB!H281="","",DB!H281)</f>
        <v/>
      </c>
      <c r="K287" t="str">
        <f>IF(DB!W281="","",DB!W281)</f>
        <v/>
      </c>
      <c r="L287" t="str">
        <f>IF(DB!J281="Nein","Ja",IF(DB!J281="","","Nein"))</f>
        <v/>
      </c>
      <c r="M287" s="74" t="str">
        <f t="shared" si="12"/>
        <v/>
      </c>
      <c r="N287" s="75" t="str">
        <f>IF(M287="","",M287/'1. Kostenerfassung'!$E$37)</f>
        <v/>
      </c>
      <c r="O287" s="70" t="str">
        <f>IF(AND(H287="Ja",I287="Ja",L287="Nein",K287="Ja"),IFERROR(DB!V281/SUMIFS(DB!$V$8:$V$307,DB!$W$8:$W$307,"Ja",DB!$H$8:$H$307,"Ja",DB!$G$8:$G$307,"Ja",DB!$W$8:$W$307,"Ja"),""),"")</f>
        <v/>
      </c>
      <c r="P287" s="79">
        <v>0</v>
      </c>
      <c r="Q287" s="79">
        <v>0</v>
      </c>
      <c r="R287" s="77" t="str">
        <f>IF(L287="Ja",0,IFERROR(IF($O287="","",$O287*('1. Kostenerfassung'!$E$10-'1. Kostenerfassung'!$E$11)),""))</f>
        <v/>
      </c>
      <c r="S287" s="79">
        <v>0</v>
      </c>
      <c r="T287" s="77" t="str">
        <f>IF(L287="Ja",0,IFERROR(IF($O287="","",$O287*('1. Kostenerfassung'!$E$17-'1. Kostenerfassung'!$E$18)),""))</f>
        <v/>
      </c>
      <c r="U287" s="79">
        <v>0</v>
      </c>
      <c r="V287" s="77" t="str">
        <f>IF(L287="Ja",0,IFERROR(IF($O287="","",$O287*('1. Kostenerfassung'!$E$24-'1. Kostenerfassung'!$E$25)),""))</f>
        <v/>
      </c>
      <c r="W287" s="79">
        <v>0</v>
      </c>
      <c r="X287" s="79">
        <v>0</v>
      </c>
      <c r="Y287" s="77" t="str">
        <f>IF(L287="Ja",0,IFERROR(IF($O287="","",$O287*('1. Kostenerfassung'!$E$32-'1. Kostenerfassung'!$E$34)),""))</f>
        <v/>
      </c>
      <c r="Z287" s="77" t="str">
        <f t="shared" si="14"/>
        <v/>
      </c>
      <c r="AB287" s="64" t="str">
        <f t="shared" si="13"/>
        <v/>
      </c>
    </row>
    <row r="288" spans="2:28" x14ac:dyDescent="0.3">
      <c r="B288" t="str">
        <f>IF(DB!B282="","",DB!B282)</f>
        <v/>
      </c>
      <c r="C288" s="169" t="str">
        <f>IF(DB!C282="","",DB!C282)</f>
        <v/>
      </c>
      <c r="D288" s="169"/>
      <c r="E288" t="str">
        <f>IF(DB!D282="","",DB!D282)</f>
        <v/>
      </c>
      <c r="F288" t="str">
        <f>IF(DB!E282="","",DB!E282)</f>
        <v/>
      </c>
      <c r="G288" t="str">
        <f>IF(DB!F282="","",DB!F282)</f>
        <v/>
      </c>
      <c r="H288" t="str">
        <f>IF(DB!G282="","",DB!G282)</f>
        <v/>
      </c>
      <c r="I288" t="str">
        <f>IF(DB!H282="","",DB!H282)</f>
        <v/>
      </c>
      <c r="K288" t="str">
        <f>IF(DB!W282="","",DB!W282)</f>
        <v/>
      </c>
      <c r="L288" t="str">
        <f>IF(DB!J282="Nein","Ja",IF(DB!J282="","","Nein"))</f>
        <v/>
      </c>
      <c r="M288" s="74" t="str">
        <f t="shared" si="12"/>
        <v/>
      </c>
      <c r="N288" s="75" t="str">
        <f>IF(M288="","",M288/'1. Kostenerfassung'!$E$37)</f>
        <v/>
      </c>
      <c r="O288" s="70" t="str">
        <f>IF(AND(H288="Ja",I288="Ja",L288="Nein",K288="Ja"),IFERROR(DB!V282/SUMIFS(DB!$V$8:$V$307,DB!$W$8:$W$307,"Ja",DB!$H$8:$H$307,"Ja",DB!$G$8:$G$307,"Ja",DB!$W$8:$W$307,"Ja"),""),"")</f>
        <v/>
      </c>
      <c r="P288" s="79">
        <v>0</v>
      </c>
      <c r="Q288" s="79">
        <v>0</v>
      </c>
      <c r="R288" s="77" t="str">
        <f>IF(L288="Ja",0,IFERROR(IF($O288="","",$O288*('1. Kostenerfassung'!$E$10-'1. Kostenerfassung'!$E$11)),""))</f>
        <v/>
      </c>
      <c r="S288" s="79">
        <v>0</v>
      </c>
      <c r="T288" s="77" t="str">
        <f>IF(L288="Ja",0,IFERROR(IF($O288="","",$O288*('1. Kostenerfassung'!$E$17-'1. Kostenerfassung'!$E$18)),""))</f>
        <v/>
      </c>
      <c r="U288" s="79">
        <v>0</v>
      </c>
      <c r="V288" s="77" t="str">
        <f>IF(L288="Ja",0,IFERROR(IF($O288="","",$O288*('1. Kostenerfassung'!$E$24-'1. Kostenerfassung'!$E$25)),""))</f>
        <v/>
      </c>
      <c r="W288" s="79">
        <v>0</v>
      </c>
      <c r="X288" s="79">
        <v>0</v>
      </c>
      <c r="Y288" s="77" t="str">
        <f>IF(L288="Ja",0,IFERROR(IF($O288="","",$O288*('1. Kostenerfassung'!$E$32-'1. Kostenerfassung'!$E$34)),""))</f>
        <v/>
      </c>
      <c r="Z288" s="77" t="str">
        <f t="shared" si="14"/>
        <v/>
      </c>
      <c r="AB288" s="64" t="str">
        <f t="shared" si="13"/>
        <v/>
      </c>
    </row>
    <row r="289" spans="2:28" x14ac:dyDescent="0.3">
      <c r="B289" t="str">
        <f>IF(DB!B283="","",DB!B283)</f>
        <v/>
      </c>
      <c r="C289" s="169" t="str">
        <f>IF(DB!C283="","",DB!C283)</f>
        <v/>
      </c>
      <c r="D289" s="169"/>
      <c r="E289" t="str">
        <f>IF(DB!D283="","",DB!D283)</f>
        <v/>
      </c>
      <c r="F289" t="str">
        <f>IF(DB!E283="","",DB!E283)</f>
        <v/>
      </c>
      <c r="G289" t="str">
        <f>IF(DB!F283="","",DB!F283)</f>
        <v/>
      </c>
      <c r="H289" t="str">
        <f>IF(DB!G283="","",DB!G283)</f>
        <v/>
      </c>
      <c r="I289" t="str">
        <f>IF(DB!H283="","",DB!H283)</f>
        <v/>
      </c>
      <c r="K289" t="str">
        <f>IF(DB!W283="","",DB!W283)</f>
        <v/>
      </c>
      <c r="L289" t="str">
        <f>IF(DB!J283="Nein","Ja",IF(DB!J283="","","Nein"))</f>
        <v/>
      </c>
      <c r="M289" s="74" t="str">
        <f t="shared" si="12"/>
        <v/>
      </c>
      <c r="N289" s="75" t="str">
        <f>IF(M289="","",M289/'1. Kostenerfassung'!$E$37)</f>
        <v/>
      </c>
      <c r="O289" s="70" t="str">
        <f>IF(AND(H289="Ja",I289="Ja",L289="Nein",K289="Ja"),IFERROR(DB!V283/SUMIFS(DB!$V$8:$V$307,DB!$W$8:$W$307,"Ja",DB!$H$8:$H$307,"Ja",DB!$G$8:$G$307,"Ja",DB!$W$8:$W$307,"Ja"),""),"")</f>
        <v/>
      </c>
      <c r="P289" s="79">
        <v>0</v>
      </c>
      <c r="Q289" s="79">
        <v>0</v>
      </c>
      <c r="R289" s="77" t="str">
        <f>IF(L289="Ja",0,IFERROR(IF($O289="","",$O289*('1. Kostenerfassung'!$E$10-'1. Kostenerfassung'!$E$11)),""))</f>
        <v/>
      </c>
      <c r="S289" s="79">
        <v>0</v>
      </c>
      <c r="T289" s="77" t="str">
        <f>IF(L289="Ja",0,IFERROR(IF($O289="","",$O289*('1. Kostenerfassung'!$E$17-'1. Kostenerfassung'!$E$18)),""))</f>
        <v/>
      </c>
      <c r="U289" s="79">
        <v>0</v>
      </c>
      <c r="V289" s="77" t="str">
        <f>IF(L289="Ja",0,IFERROR(IF($O289="","",$O289*('1. Kostenerfassung'!$E$24-'1. Kostenerfassung'!$E$25)),""))</f>
        <v/>
      </c>
      <c r="W289" s="79">
        <v>0</v>
      </c>
      <c r="X289" s="79">
        <v>0</v>
      </c>
      <c r="Y289" s="77" t="str">
        <f>IF(L289="Ja",0,IFERROR(IF($O289="","",$O289*('1. Kostenerfassung'!$E$32-'1. Kostenerfassung'!$E$34)),""))</f>
        <v/>
      </c>
      <c r="Z289" s="77" t="str">
        <f t="shared" si="14"/>
        <v/>
      </c>
      <c r="AB289" s="64" t="str">
        <f t="shared" si="13"/>
        <v/>
      </c>
    </row>
    <row r="290" spans="2:28" x14ac:dyDescent="0.3">
      <c r="B290" t="str">
        <f>IF(DB!B284="","",DB!B284)</f>
        <v/>
      </c>
      <c r="C290" s="169" t="str">
        <f>IF(DB!C284="","",DB!C284)</f>
        <v/>
      </c>
      <c r="D290" s="169"/>
      <c r="E290" t="str">
        <f>IF(DB!D284="","",DB!D284)</f>
        <v/>
      </c>
      <c r="F290" t="str">
        <f>IF(DB!E284="","",DB!E284)</f>
        <v/>
      </c>
      <c r="G290" t="str">
        <f>IF(DB!F284="","",DB!F284)</f>
        <v/>
      </c>
      <c r="H290" t="str">
        <f>IF(DB!G284="","",DB!G284)</f>
        <v/>
      </c>
      <c r="I290" t="str">
        <f>IF(DB!H284="","",DB!H284)</f>
        <v/>
      </c>
      <c r="K290" t="str">
        <f>IF(DB!W284="","",DB!W284)</f>
        <v/>
      </c>
      <c r="L290" t="str">
        <f>IF(DB!J284="Nein","Ja",IF(DB!J284="","","Nein"))</f>
        <v/>
      </c>
      <c r="M290" s="74" t="str">
        <f t="shared" si="12"/>
        <v/>
      </c>
      <c r="N290" s="75" t="str">
        <f>IF(M290="","",M290/'1. Kostenerfassung'!$E$37)</f>
        <v/>
      </c>
      <c r="O290" s="70" t="str">
        <f>IF(AND(H290="Ja",I290="Ja",L290="Nein",K290="Ja"),IFERROR(DB!V284/SUMIFS(DB!$V$8:$V$307,DB!$W$8:$W$307,"Ja",DB!$H$8:$H$307,"Ja",DB!$G$8:$G$307,"Ja",DB!$W$8:$W$307,"Ja"),""),"")</f>
        <v/>
      </c>
      <c r="P290" s="79">
        <v>0</v>
      </c>
      <c r="Q290" s="79">
        <v>0</v>
      </c>
      <c r="R290" s="77" t="str">
        <f>IF(L290="Ja",0,IFERROR(IF($O290="","",$O290*('1. Kostenerfassung'!$E$10-'1. Kostenerfassung'!$E$11)),""))</f>
        <v/>
      </c>
      <c r="S290" s="79">
        <v>0</v>
      </c>
      <c r="T290" s="77" t="str">
        <f>IF(L290="Ja",0,IFERROR(IF($O290="","",$O290*('1. Kostenerfassung'!$E$17-'1. Kostenerfassung'!$E$18)),""))</f>
        <v/>
      </c>
      <c r="U290" s="79">
        <v>0</v>
      </c>
      <c r="V290" s="77" t="str">
        <f>IF(L290="Ja",0,IFERROR(IF($O290="","",$O290*('1. Kostenerfassung'!$E$24-'1. Kostenerfassung'!$E$25)),""))</f>
        <v/>
      </c>
      <c r="W290" s="79">
        <v>0</v>
      </c>
      <c r="X290" s="79">
        <v>0</v>
      </c>
      <c r="Y290" s="77" t="str">
        <f>IF(L290="Ja",0,IFERROR(IF($O290="","",$O290*('1. Kostenerfassung'!$E$32-'1. Kostenerfassung'!$E$34)),""))</f>
        <v/>
      </c>
      <c r="Z290" s="77" t="str">
        <f t="shared" si="14"/>
        <v/>
      </c>
      <c r="AB290" s="64" t="str">
        <f t="shared" si="13"/>
        <v/>
      </c>
    </row>
    <row r="291" spans="2:28" x14ac:dyDescent="0.3">
      <c r="B291" t="str">
        <f>IF(DB!B285="","",DB!B285)</f>
        <v/>
      </c>
      <c r="C291" s="169" t="str">
        <f>IF(DB!C285="","",DB!C285)</f>
        <v/>
      </c>
      <c r="D291" s="169"/>
      <c r="E291" t="str">
        <f>IF(DB!D285="","",DB!D285)</f>
        <v/>
      </c>
      <c r="F291" t="str">
        <f>IF(DB!E285="","",DB!E285)</f>
        <v/>
      </c>
      <c r="G291" t="str">
        <f>IF(DB!F285="","",DB!F285)</f>
        <v/>
      </c>
      <c r="H291" t="str">
        <f>IF(DB!G285="","",DB!G285)</f>
        <v/>
      </c>
      <c r="I291" t="str">
        <f>IF(DB!H285="","",DB!H285)</f>
        <v/>
      </c>
      <c r="K291" t="str">
        <f>IF(DB!W285="","",DB!W285)</f>
        <v/>
      </c>
      <c r="L291" t="str">
        <f>IF(DB!J285="Nein","Ja",IF(DB!J285="","","Nein"))</f>
        <v/>
      </c>
      <c r="M291" s="74" t="str">
        <f t="shared" si="12"/>
        <v/>
      </c>
      <c r="N291" s="75" t="str">
        <f>IF(M291="","",M291/'1. Kostenerfassung'!$E$37)</f>
        <v/>
      </c>
      <c r="O291" s="70" t="str">
        <f>IF(AND(H291="Ja",I291="Ja",L291="Nein",K291="Ja"),IFERROR(DB!V285/SUMIFS(DB!$V$8:$V$307,DB!$W$8:$W$307,"Ja",DB!$H$8:$H$307,"Ja",DB!$G$8:$G$307,"Ja",DB!$W$8:$W$307,"Ja"),""),"")</f>
        <v/>
      </c>
      <c r="P291" s="79">
        <v>0</v>
      </c>
      <c r="Q291" s="79">
        <v>0</v>
      </c>
      <c r="R291" s="77" t="str">
        <f>IF(L291="Ja",0,IFERROR(IF($O291="","",$O291*('1. Kostenerfassung'!$E$10-'1. Kostenerfassung'!$E$11)),""))</f>
        <v/>
      </c>
      <c r="S291" s="79">
        <v>0</v>
      </c>
      <c r="T291" s="77" t="str">
        <f>IF(L291="Ja",0,IFERROR(IF($O291="","",$O291*('1. Kostenerfassung'!$E$17-'1. Kostenerfassung'!$E$18)),""))</f>
        <v/>
      </c>
      <c r="U291" s="79">
        <v>0</v>
      </c>
      <c r="V291" s="77" t="str">
        <f>IF(L291="Ja",0,IFERROR(IF($O291="","",$O291*('1. Kostenerfassung'!$E$24-'1. Kostenerfassung'!$E$25)),""))</f>
        <v/>
      </c>
      <c r="W291" s="79">
        <v>0</v>
      </c>
      <c r="X291" s="79">
        <v>0</v>
      </c>
      <c r="Y291" s="77" t="str">
        <f>IF(L291="Ja",0,IFERROR(IF($O291="","",$O291*('1. Kostenerfassung'!$E$32-'1. Kostenerfassung'!$E$34)),""))</f>
        <v/>
      </c>
      <c r="Z291" s="77" t="str">
        <f t="shared" si="14"/>
        <v/>
      </c>
      <c r="AB291" s="64" t="str">
        <f t="shared" si="13"/>
        <v/>
      </c>
    </row>
    <row r="292" spans="2:28" x14ac:dyDescent="0.3">
      <c r="B292" t="str">
        <f>IF(DB!B286="","",DB!B286)</f>
        <v/>
      </c>
      <c r="C292" s="169" t="str">
        <f>IF(DB!C286="","",DB!C286)</f>
        <v/>
      </c>
      <c r="D292" s="169"/>
      <c r="E292" t="str">
        <f>IF(DB!D286="","",DB!D286)</f>
        <v/>
      </c>
      <c r="F292" t="str">
        <f>IF(DB!E286="","",DB!E286)</f>
        <v/>
      </c>
      <c r="G292" t="str">
        <f>IF(DB!F286="","",DB!F286)</f>
        <v/>
      </c>
      <c r="H292" t="str">
        <f>IF(DB!G286="","",DB!G286)</f>
        <v/>
      </c>
      <c r="I292" t="str">
        <f>IF(DB!H286="","",DB!H286)</f>
        <v/>
      </c>
      <c r="K292" t="str">
        <f>IF(DB!W286="","",DB!W286)</f>
        <v/>
      </c>
      <c r="L292" t="str">
        <f>IF(DB!J286="Nein","Ja",IF(DB!J286="","","Nein"))</f>
        <v/>
      </c>
      <c r="M292" s="74" t="str">
        <f t="shared" si="12"/>
        <v/>
      </c>
      <c r="N292" s="75" t="str">
        <f>IF(M292="","",M292/'1. Kostenerfassung'!$E$37)</f>
        <v/>
      </c>
      <c r="O292" s="70" t="str">
        <f>IF(AND(H292="Ja",I292="Ja",L292="Nein",K292="Ja"),IFERROR(DB!V286/SUMIFS(DB!$V$8:$V$307,DB!$W$8:$W$307,"Ja",DB!$H$8:$H$307,"Ja",DB!$G$8:$G$307,"Ja",DB!$W$8:$W$307,"Ja"),""),"")</f>
        <v/>
      </c>
      <c r="P292" s="79">
        <v>0</v>
      </c>
      <c r="Q292" s="79">
        <v>0</v>
      </c>
      <c r="R292" s="77" t="str">
        <f>IF(L292="Ja",0,IFERROR(IF($O292="","",$O292*('1. Kostenerfassung'!$E$10-'1. Kostenerfassung'!$E$11)),""))</f>
        <v/>
      </c>
      <c r="S292" s="79">
        <v>0</v>
      </c>
      <c r="T292" s="77" t="str">
        <f>IF(L292="Ja",0,IFERROR(IF($O292="","",$O292*('1. Kostenerfassung'!$E$17-'1. Kostenerfassung'!$E$18)),""))</f>
        <v/>
      </c>
      <c r="U292" s="79">
        <v>0</v>
      </c>
      <c r="V292" s="77" t="str">
        <f>IF(L292="Ja",0,IFERROR(IF($O292="","",$O292*('1. Kostenerfassung'!$E$24-'1. Kostenerfassung'!$E$25)),""))</f>
        <v/>
      </c>
      <c r="W292" s="79">
        <v>0</v>
      </c>
      <c r="X292" s="79">
        <v>0</v>
      </c>
      <c r="Y292" s="77" t="str">
        <f>IF(L292="Ja",0,IFERROR(IF($O292="","",$O292*('1. Kostenerfassung'!$E$32-'1. Kostenerfassung'!$E$34)),""))</f>
        <v/>
      </c>
      <c r="Z292" s="77" t="str">
        <f t="shared" si="14"/>
        <v/>
      </c>
      <c r="AB292" s="64" t="str">
        <f t="shared" si="13"/>
        <v/>
      </c>
    </row>
    <row r="293" spans="2:28" x14ac:dyDescent="0.3">
      <c r="B293" t="str">
        <f>IF(DB!B287="","",DB!B287)</f>
        <v/>
      </c>
      <c r="C293" s="169" t="str">
        <f>IF(DB!C287="","",DB!C287)</f>
        <v/>
      </c>
      <c r="D293" s="169"/>
      <c r="E293" t="str">
        <f>IF(DB!D287="","",DB!D287)</f>
        <v/>
      </c>
      <c r="F293" t="str">
        <f>IF(DB!E287="","",DB!E287)</f>
        <v/>
      </c>
      <c r="G293" t="str">
        <f>IF(DB!F287="","",DB!F287)</f>
        <v/>
      </c>
      <c r="H293" t="str">
        <f>IF(DB!G287="","",DB!G287)</f>
        <v/>
      </c>
      <c r="I293" t="str">
        <f>IF(DB!H287="","",DB!H287)</f>
        <v/>
      </c>
      <c r="K293" t="str">
        <f>IF(DB!W287="","",DB!W287)</f>
        <v/>
      </c>
      <c r="L293" t="str">
        <f>IF(DB!J287="Nein","Ja",IF(DB!J287="","","Nein"))</f>
        <v/>
      </c>
      <c r="M293" s="74" t="str">
        <f t="shared" si="12"/>
        <v/>
      </c>
      <c r="N293" s="75" t="str">
        <f>IF(M293="","",M293/'1. Kostenerfassung'!$E$37)</f>
        <v/>
      </c>
      <c r="O293" s="70" t="str">
        <f>IF(AND(H293="Ja",I293="Ja",L293="Nein",K293="Ja"),IFERROR(DB!V287/SUMIFS(DB!$V$8:$V$307,DB!$W$8:$W$307,"Ja",DB!$H$8:$H$307,"Ja",DB!$G$8:$G$307,"Ja",DB!$W$8:$W$307,"Ja"),""),"")</f>
        <v/>
      </c>
      <c r="P293" s="79">
        <v>0</v>
      </c>
      <c r="Q293" s="79">
        <v>0</v>
      </c>
      <c r="R293" s="77" t="str">
        <f>IF(L293="Ja",0,IFERROR(IF($O293="","",$O293*('1. Kostenerfassung'!$E$10-'1. Kostenerfassung'!$E$11)),""))</f>
        <v/>
      </c>
      <c r="S293" s="79">
        <v>0</v>
      </c>
      <c r="T293" s="77" t="str">
        <f>IF(L293="Ja",0,IFERROR(IF($O293="","",$O293*('1. Kostenerfassung'!$E$17-'1. Kostenerfassung'!$E$18)),""))</f>
        <v/>
      </c>
      <c r="U293" s="79">
        <v>0</v>
      </c>
      <c r="V293" s="77" t="str">
        <f>IF(L293="Ja",0,IFERROR(IF($O293="","",$O293*('1. Kostenerfassung'!$E$24-'1. Kostenerfassung'!$E$25)),""))</f>
        <v/>
      </c>
      <c r="W293" s="79">
        <v>0</v>
      </c>
      <c r="X293" s="79">
        <v>0</v>
      </c>
      <c r="Y293" s="77" t="str">
        <f>IF(L293="Ja",0,IFERROR(IF($O293="","",$O293*('1. Kostenerfassung'!$E$32-'1. Kostenerfassung'!$E$34)),""))</f>
        <v/>
      </c>
      <c r="Z293" s="77" t="str">
        <f t="shared" si="14"/>
        <v/>
      </c>
      <c r="AB293" s="64" t="str">
        <f t="shared" si="13"/>
        <v/>
      </c>
    </row>
    <row r="294" spans="2:28" x14ac:dyDescent="0.3">
      <c r="B294" t="str">
        <f>IF(DB!B288="","",DB!B288)</f>
        <v/>
      </c>
      <c r="C294" s="169" t="str">
        <f>IF(DB!C288="","",DB!C288)</f>
        <v/>
      </c>
      <c r="D294" s="169"/>
      <c r="E294" t="str">
        <f>IF(DB!D288="","",DB!D288)</f>
        <v/>
      </c>
      <c r="F294" t="str">
        <f>IF(DB!E288="","",DB!E288)</f>
        <v/>
      </c>
      <c r="G294" t="str">
        <f>IF(DB!F288="","",DB!F288)</f>
        <v/>
      </c>
      <c r="H294" t="str">
        <f>IF(DB!G288="","",DB!G288)</f>
        <v/>
      </c>
      <c r="I294" t="str">
        <f>IF(DB!H288="","",DB!H288)</f>
        <v/>
      </c>
      <c r="K294" t="str">
        <f>IF(DB!W288="","",DB!W288)</f>
        <v/>
      </c>
      <c r="L294" t="str">
        <f>IF(DB!J288="Nein","Ja",IF(DB!J288="","","Nein"))</f>
        <v/>
      </c>
      <c r="M294" s="74" t="str">
        <f t="shared" si="12"/>
        <v/>
      </c>
      <c r="N294" s="75" t="str">
        <f>IF(M294="","",M294/'1. Kostenerfassung'!$E$37)</f>
        <v/>
      </c>
      <c r="O294" s="70" t="str">
        <f>IF(AND(H294="Ja",I294="Ja",L294="Nein",K294="Ja"),IFERROR(DB!V288/SUMIFS(DB!$V$8:$V$307,DB!$W$8:$W$307,"Ja",DB!$H$8:$H$307,"Ja",DB!$G$8:$G$307,"Ja",DB!$W$8:$W$307,"Ja"),""),"")</f>
        <v/>
      </c>
      <c r="P294" s="79">
        <v>0</v>
      </c>
      <c r="Q294" s="79">
        <v>0</v>
      </c>
      <c r="R294" s="77" t="str">
        <f>IF(L294="Ja",0,IFERROR(IF($O294="","",$O294*('1. Kostenerfassung'!$E$10-'1. Kostenerfassung'!$E$11)),""))</f>
        <v/>
      </c>
      <c r="S294" s="79">
        <v>0</v>
      </c>
      <c r="T294" s="77" t="str">
        <f>IF(L294="Ja",0,IFERROR(IF($O294="","",$O294*('1. Kostenerfassung'!$E$17-'1. Kostenerfassung'!$E$18)),""))</f>
        <v/>
      </c>
      <c r="U294" s="79">
        <v>0</v>
      </c>
      <c r="V294" s="77" t="str">
        <f>IF(L294="Ja",0,IFERROR(IF($O294="","",$O294*('1. Kostenerfassung'!$E$24-'1. Kostenerfassung'!$E$25)),""))</f>
        <v/>
      </c>
      <c r="W294" s="79">
        <v>0</v>
      </c>
      <c r="X294" s="79">
        <v>0</v>
      </c>
      <c r="Y294" s="77" t="str">
        <f>IF(L294="Ja",0,IFERROR(IF($O294="","",$O294*('1. Kostenerfassung'!$E$32-'1. Kostenerfassung'!$E$34)),""))</f>
        <v/>
      </c>
      <c r="Z294" s="77" t="str">
        <f t="shared" si="14"/>
        <v/>
      </c>
      <c r="AB294" s="64" t="str">
        <f t="shared" si="13"/>
        <v/>
      </c>
    </row>
    <row r="295" spans="2:28" x14ac:dyDescent="0.3">
      <c r="B295" t="str">
        <f>IF(DB!B289="","",DB!B289)</f>
        <v/>
      </c>
      <c r="C295" s="169" t="str">
        <f>IF(DB!C289="","",DB!C289)</f>
        <v/>
      </c>
      <c r="D295" s="169"/>
      <c r="E295" t="str">
        <f>IF(DB!D289="","",DB!D289)</f>
        <v/>
      </c>
      <c r="F295" t="str">
        <f>IF(DB!E289="","",DB!E289)</f>
        <v/>
      </c>
      <c r="G295" t="str">
        <f>IF(DB!F289="","",DB!F289)</f>
        <v/>
      </c>
      <c r="H295" t="str">
        <f>IF(DB!G289="","",DB!G289)</f>
        <v/>
      </c>
      <c r="I295" t="str">
        <f>IF(DB!H289="","",DB!H289)</f>
        <v/>
      </c>
      <c r="K295" t="str">
        <f>IF(DB!W289="","",DB!W289)</f>
        <v/>
      </c>
      <c r="L295" t="str">
        <f>IF(DB!J289="Nein","Ja",IF(DB!J289="","","Nein"))</f>
        <v/>
      </c>
      <c r="M295" s="74" t="str">
        <f t="shared" si="12"/>
        <v/>
      </c>
      <c r="N295" s="75" t="str">
        <f>IF(M295="","",M295/'1. Kostenerfassung'!$E$37)</f>
        <v/>
      </c>
      <c r="O295" s="70" t="str">
        <f>IF(AND(H295="Ja",I295="Ja",L295="Nein",K295="Ja"),IFERROR(DB!V289/SUMIFS(DB!$V$8:$V$307,DB!$W$8:$W$307,"Ja",DB!$H$8:$H$307,"Ja",DB!$G$8:$G$307,"Ja",DB!$W$8:$W$307,"Ja"),""),"")</f>
        <v/>
      </c>
      <c r="P295" s="79">
        <v>0</v>
      </c>
      <c r="Q295" s="79">
        <v>0</v>
      </c>
      <c r="R295" s="77" t="str">
        <f>IF(L295="Ja",0,IFERROR(IF($O295="","",$O295*('1. Kostenerfassung'!$E$10-'1. Kostenerfassung'!$E$11)),""))</f>
        <v/>
      </c>
      <c r="S295" s="79">
        <v>0</v>
      </c>
      <c r="T295" s="77" t="str">
        <f>IF(L295="Ja",0,IFERROR(IF($O295="","",$O295*('1. Kostenerfassung'!$E$17-'1. Kostenerfassung'!$E$18)),""))</f>
        <v/>
      </c>
      <c r="U295" s="79">
        <v>0</v>
      </c>
      <c r="V295" s="77" t="str">
        <f>IF(L295="Ja",0,IFERROR(IF($O295="","",$O295*('1. Kostenerfassung'!$E$24-'1. Kostenerfassung'!$E$25)),""))</f>
        <v/>
      </c>
      <c r="W295" s="79">
        <v>0</v>
      </c>
      <c r="X295" s="79">
        <v>0</v>
      </c>
      <c r="Y295" s="77" t="str">
        <f>IF(L295="Ja",0,IFERROR(IF($O295="","",$O295*('1. Kostenerfassung'!$E$32-'1. Kostenerfassung'!$E$34)),""))</f>
        <v/>
      </c>
      <c r="Z295" s="77" t="str">
        <f t="shared" si="14"/>
        <v/>
      </c>
      <c r="AB295" s="64" t="str">
        <f t="shared" si="13"/>
        <v/>
      </c>
    </row>
    <row r="296" spans="2:28" x14ac:dyDescent="0.3">
      <c r="B296" t="str">
        <f>IF(DB!B290="","",DB!B290)</f>
        <v/>
      </c>
      <c r="C296" s="169" t="str">
        <f>IF(DB!C290="","",DB!C290)</f>
        <v/>
      </c>
      <c r="D296" s="169"/>
      <c r="E296" t="str">
        <f>IF(DB!D290="","",DB!D290)</f>
        <v/>
      </c>
      <c r="F296" t="str">
        <f>IF(DB!E290="","",DB!E290)</f>
        <v/>
      </c>
      <c r="G296" t="str">
        <f>IF(DB!F290="","",DB!F290)</f>
        <v/>
      </c>
      <c r="H296" t="str">
        <f>IF(DB!G290="","",DB!G290)</f>
        <v/>
      </c>
      <c r="I296" t="str">
        <f>IF(DB!H290="","",DB!H290)</f>
        <v/>
      </c>
      <c r="K296" t="str">
        <f>IF(DB!W290="","",DB!W290)</f>
        <v/>
      </c>
      <c r="L296" t="str">
        <f>IF(DB!J290="Nein","Ja",IF(DB!J290="","","Nein"))</f>
        <v/>
      </c>
      <c r="M296" s="74" t="str">
        <f t="shared" si="12"/>
        <v/>
      </c>
      <c r="N296" s="75" t="str">
        <f>IF(M296="","",M296/'1. Kostenerfassung'!$E$37)</f>
        <v/>
      </c>
      <c r="O296" s="70" t="str">
        <f>IF(AND(H296="Ja",I296="Ja",L296="Nein",K296="Ja"),IFERROR(DB!V290/SUMIFS(DB!$V$8:$V$307,DB!$W$8:$W$307,"Ja",DB!$H$8:$H$307,"Ja",DB!$G$8:$G$307,"Ja",DB!$W$8:$W$307,"Ja"),""),"")</f>
        <v/>
      </c>
      <c r="P296" s="79">
        <v>0</v>
      </c>
      <c r="Q296" s="79">
        <v>0</v>
      </c>
      <c r="R296" s="77" t="str">
        <f>IF(L296="Ja",0,IFERROR(IF($O296="","",$O296*('1. Kostenerfassung'!$E$10-'1. Kostenerfassung'!$E$11)),""))</f>
        <v/>
      </c>
      <c r="S296" s="79">
        <v>0</v>
      </c>
      <c r="T296" s="77" t="str">
        <f>IF(L296="Ja",0,IFERROR(IF($O296="","",$O296*('1. Kostenerfassung'!$E$17-'1. Kostenerfassung'!$E$18)),""))</f>
        <v/>
      </c>
      <c r="U296" s="79">
        <v>0</v>
      </c>
      <c r="V296" s="77" t="str">
        <f>IF(L296="Ja",0,IFERROR(IF($O296="","",$O296*('1. Kostenerfassung'!$E$24-'1. Kostenerfassung'!$E$25)),""))</f>
        <v/>
      </c>
      <c r="W296" s="79">
        <v>0</v>
      </c>
      <c r="X296" s="79">
        <v>0</v>
      </c>
      <c r="Y296" s="77" t="str">
        <f>IF(L296="Ja",0,IFERROR(IF($O296="","",$O296*('1. Kostenerfassung'!$E$32-'1. Kostenerfassung'!$E$34)),""))</f>
        <v/>
      </c>
      <c r="Z296" s="77" t="str">
        <f t="shared" si="14"/>
        <v/>
      </c>
      <c r="AB296" s="64" t="str">
        <f t="shared" si="13"/>
        <v/>
      </c>
    </row>
    <row r="297" spans="2:28" x14ac:dyDescent="0.3">
      <c r="B297" t="str">
        <f>IF(DB!B291="","",DB!B291)</f>
        <v/>
      </c>
      <c r="C297" s="169" t="str">
        <f>IF(DB!C291="","",DB!C291)</f>
        <v/>
      </c>
      <c r="D297" s="169"/>
      <c r="E297" t="str">
        <f>IF(DB!D291="","",DB!D291)</f>
        <v/>
      </c>
      <c r="F297" t="str">
        <f>IF(DB!E291="","",DB!E291)</f>
        <v/>
      </c>
      <c r="G297" t="str">
        <f>IF(DB!F291="","",DB!F291)</f>
        <v/>
      </c>
      <c r="H297" t="str">
        <f>IF(DB!G291="","",DB!G291)</f>
        <v/>
      </c>
      <c r="I297" t="str">
        <f>IF(DB!H291="","",DB!H291)</f>
        <v/>
      </c>
      <c r="K297" t="str">
        <f>IF(DB!W291="","",DB!W291)</f>
        <v/>
      </c>
      <c r="L297" t="str">
        <f>IF(DB!J291="Nein","Ja",IF(DB!J291="","","Nein"))</f>
        <v/>
      </c>
      <c r="M297" s="74" t="str">
        <f t="shared" si="12"/>
        <v/>
      </c>
      <c r="N297" s="75" t="str">
        <f>IF(M297="","",M297/'1. Kostenerfassung'!$E$37)</f>
        <v/>
      </c>
      <c r="O297" s="70" t="str">
        <f>IF(AND(H297="Ja",I297="Ja",L297="Nein",K297="Ja"),IFERROR(DB!V291/SUMIFS(DB!$V$8:$V$307,DB!$W$8:$W$307,"Ja",DB!$H$8:$H$307,"Ja",DB!$G$8:$G$307,"Ja",DB!$W$8:$W$307,"Ja"),""),"")</f>
        <v/>
      </c>
      <c r="P297" s="79">
        <v>0</v>
      </c>
      <c r="Q297" s="79">
        <v>0</v>
      </c>
      <c r="R297" s="77" t="str">
        <f>IF(L297="Ja",0,IFERROR(IF($O297="","",$O297*('1. Kostenerfassung'!$E$10-'1. Kostenerfassung'!$E$11)),""))</f>
        <v/>
      </c>
      <c r="S297" s="79">
        <v>0</v>
      </c>
      <c r="T297" s="77" t="str">
        <f>IF(L297="Ja",0,IFERROR(IF($O297="","",$O297*('1. Kostenerfassung'!$E$17-'1. Kostenerfassung'!$E$18)),""))</f>
        <v/>
      </c>
      <c r="U297" s="79">
        <v>0</v>
      </c>
      <c r="V297" s="77" t="str">
        <f>IF(L297="Ja",0,IFERROR(IF($O297="","",$O297*('1. Kostenerfassung'!$E$24-'1. Kostenerfassung'!$E$25)),""))</f>
        <v/>
      </c>
      <c r="W297" s="79">
        <v>0</v>
      </c>
      <c r="X297" s="79">
        <v>0</v>
      </c>
      <c r="Y297" s="77" t="str">
        <f>IF(L297="Ja",0,IFERROR(IF($O297="","",$O297*('1. Kostenerfassung'!$E$32-'1. Kostenerfassung'!$E$34)),""))</f>
        <v/>
      </c>
      <c r="Z297" s="77" t="str">
        <f t="shared" si="14"/>
        <v/>
      </c>
      <c r="AB297" s="64" t="str">
        <f t="shared" si="13"/>
        <v/>
      </c>
    </row>
    <row r="298" spans="2:28" x14ac:dyDescent="0.3">
      <c r="B298" t="str">
        <f>IF(DB!B292="","",DB!B292)</f>
        <v/>
      </c>
      <c r="C298" s="169" t="str">
        <f>IF(DB!C292="","",DB!C292)</f>
        <v/>
      </c>
      <c r="D298" s="169"/>
      <c r="E298" t="str">
        <f>IF(DB!D292="","",DB!D292)</f>
        <v/>
      </c>
      <c r="F298" t="str">
        <f>IF(DB!E292="","",DB!E292)</f>
        <v/>
      </c>
      <c r="G298" t="str">
        <f>IF(DB!F292="","",DB!F292)</f>
        <v/>
      </c>
      <c r="H298" t="str">
        <f>IF(DB!G292="","",DB!G292)</f>
        <v/>
      </c>
      <c r="I298" t="str">
        <f>IF(DB!H292="","",DB!H292)</f>
        <v/>
      </c>
      <c r="K298" t="str">
        <f>IF(DB!W292="","",DB!W292)</f>
        <v/>
      </c>
      <c r="L298" t="str">
        <f>IF(DB!J292="Nein","Ja",IF(DB!J292="","","Nein"))</f>
        <v/>
      </c>
      <c r="M298" s="74" t="str">
        <f t="shared" si="12"/>
        <v/>
      </c>
      <c r="N298" s="75" t="str">
        <f>IF(M298="","",M298/'1. Kostenerfassung'!$E$37)</f>
        <v/>
      </c>
      <c r="O298" s="70" t="str">
        <f>IF(AND(H298="Ja",I298="Ja",L298="Nein",K298="Ja"),IFERROR(DB!V292/SUMIFS(DB!$V$8:$V$307,DB!$W$8:$W$307,"Ja",DB!$H$8:$H$307,"Ja",DB!$G$8:$G$307,"Ja",DB!$W$8:$W$307,"Ja"),""),"")</f>
        <v/>
      </c>
      <c r="P298" s="79">
        <v>0</v>
      </c>
      <c r="Q298" s="79">
        <v>0</v>
      </c>
      <c r="R298" s="77" t="str">
        <f>IF(L298="Ja",0,IFERROR(IF($O298="","",$O298*('1. Kostenerfassung'!$E$10-'1. Kostenerfassung'!$E$11)),""))</f>
        <v/>
      </c>
      <c r="S298" s="79">
        <v>0</v>
      </c>
      <c r="T298" s="77" t="str">
        <f>IF(L298="Ja",0,IFERROR(IF($O298="","",$O298*('1. Kostenerfassung'!$E$17-'1. Kostenerfassung'!$E$18)),""))</f>
        <v/>
      </c>
      <c r="U298" s="79">
        <v>0</v>
      </c>
      <c r="V298" s="77" t="str">
        <f>IF(L298="Ja",0,IFERROR(IF($O298="","",$O298*('1. Kostenerfassung'!$E$24-'1. Kostenerfassung'!$E$25)),""))</f>
        <v/>
      </c>
      <c r="W298" s="79">
        <v>0</v>
      </c>
      <c r="X298" s="79">
        <v>0</v>
      </c>
      <c r="Y298" s="77" t="str">
        <f>IF(L298="Ja",0,IFERROR(IF($O298="","",$O298*('1. Kostenerfassung'!$E$32-'1. Kostenerfassung'!$E$34)),""))</f>
        <v/>
      </c>
      <c r="Z298" s="77" t="str">
        <f t="shared" si="14"/>
        <v/>
      </c>
      <c r="AB298" s="64" t="str">
        <f t="shared" si="13"/>
        <v/>
      </c>
    </row>
    <row r="299" spans="2:28" x14ac:dyDescent="0.3">
      <c r="B299" t="str">
        <f>IF(DB!B293="","",DB!B293)</f>
        <v/>
      </c>
      <c r="C299" s="169" t="str">
        <f>IF(DB!C293="","",DB!C293)</f>
        <v/>
      </c>
      <c r="D299" s="169"/>
      <c r="E299" t="str">
        <f>IF(DB!D293="","",DB!D293)</f>
        <v/>
      </c>
      <c r="F299" t="str">
        <f>IF(DB!E293="","",DB!E293)</f>
        <v/>
      </c>
      <c r="G299" t="str">
        <f>IF(DB!F293="","",DB!F293)</f>
        <v/>
      </c>
      <c r="H299" t="str">
        <f>IF(DB!G293="","",DB!G293)</f>
        <v/>
      </c>
      <c r="I299" t="str">
        <f>IF(DB!H293="","",DB!H293)</f>
        <v/>
      </c>
      <c r="K299" t="str">
        <f>IF(DB!W293="","",DB!W293)</f>
        <v/>
      </c>
      <c r="L299" t="str">
        <f>IF(DB!J293="Nein","Ja",IF(DB!J293="","","Nein"))</f>
        <v/>
      </c>
      <c r="M299" s="74" t="str">
        <f t="shared" si="12"/>
        <v/>
      </c>
      <c r="N299" s="75" t="str">
        <f>IF(M299="","",M299/'1. Kostenerfassung'!$E$37)</f>
        <v/>
      </c>
      <c r="O299" s="70" t="str">
        <f>IF(AND(H299="Ja",I299="Ja",L299="Nein",K299="Ja"),IFERROR(DB!V293/SUMIFS(DB!$V$8:$V$307,DB!$W$8:$W$307,"Ja",DB!$H$8:$H$307,"Ja",DB!$G$8:$G$307,"Ja",DB!$W$8:$W$307,"Ja"),""),"")</f>
        <v/>
      </c>
      <c r="P299" s="79">
        <v>0</v>
      </c>
      <c r="Q299" s="79">
        <v>0</v>
      </c>
      <c r="R299" s="77" t="str">
        <f>IF(L299="Ja",0,IFERROR(IF($O299="","",$O299*('1. Kostenerfassung'!$E$10-'1. Kostenerfassung'!$E$11)),""))</f>
        <v/>
      </c>
      <c r="S299" s="79">
        <v>0</v>
      </c>
      <c r="T299" s="77" t="str">
        <f>IF(L299="Ja",0,IFERROR(IF($O299="","",$O299*('1. Kostenerfassung'!$E$17-'1. Kostenerfassung'!$E$18)),""))</f>
        <v/>
      </c>
      <c r="U299" s="79">
        <v>0</v>
      </c>
      <c r="V299" s="77" t="str">
        <f>IF(L299="Ja",0,IFERROR(IF($O299="","",$O299*('1. Kostenerfassung'!$E$24-'1. Kostenerfassung'!$E$25)),""))</f>
        <v/>
      </c>
      <c r="W299" s="79">
        <v>0</v>
      </c>
      <c r="X299" s="79">
        <v>0</v>
      </c>
      <c r="Y299" s="77" t="str">
        <f>IF(L299="Ja",0,IFERROR(IF($O299="","",$O299*('1. Kostenerfassung'!$E$32-'1. Kostenerfassung'!$E$34)),""))</f>
        <v/>
      </c>
      <c r="Z299" s="77" t="str">
        <f t="shared" si="14"/>
        <v/>
      </c>
      <c r="AB299" s="64" t="str">
        <f t="shared" si="13"/>
        <v/>
      </c>
    </row>
    <row r="300" spans="2:28" x14ac:dyDescent="0.3">
      <c r="B300" t="str">
        <f>IF(DB!B294="","",DB!B294)</f>
        <v/>
      </c>
      <c r="C300" s="169" t="str">
        <f>IF(DB!C294="","",DB!C294)</f>
        <v/>
      </c>
      <c r="D300" s="169"/>
      <c r="E300" t="str">
        <f>IF(DB!D294="","",DB!D294)</f>
        <v/>
      </c>
      <c r="F300" t="str">
        <f>IF(DB!E294="","",DB!E294)</f>
        <v/>
      </c>
      <c r="G300" t="str">
        <f>IF(DB!F294="","",DB!F294)</f>
        <v/>
      </c>
      <c r="H300" t="str">
        <f>IF(DB!G294="","",DB!G294)</f>
        <v/>
      </c>
      <c r="I300" t="str">
        <f>IF(DB!H294="","",DB!H294)</f>
        <v/>
      </c>
      <c r="K300" t="str">
        <f>IF(DB!W294="","",DB!W294)</f>
        <v/>
      </c>
      <c r="L300" t="str">
        <f>IF(DB!J294="Nein","Ja",IF(DB!J294="","","Nein"))</f>
        <v/>
      </c>
      <c r="M300" s="74" t="str">
        <f t="shared" si="12"/>
        <v/>
      </c>
      <c r="N300" s="75" t="str">
        <f>IF(M300="","",M300/'1. Kostenerfassung'!$E$37)</f>
        <v/>
      </c>
      <c r="O300" s="70" t="str">
        <f>IF(AND(H300="Ja",I300="Ja",L300="Nein",K300="Ja"),IFERROR(DB!V294/SUMIFS(DB!$V$8:$V$307,DB!$W$8:$W$307,"Ja",DB!$H$8:$H$307,"Ja",DB!$G$8:$G$307,"Ja",DB!$W$8:$W$307,"Ja"),""),"")</f>
        <v/>
      </c>
      <c r="P300" s="79">
        <v>0</v>
      </c>
      <c r="Q300" s="79">
        <v>0</v>
      </c>
      <c r="R300" s="77" t="str">
        <f>IF(L300="Ja",0,IFERROR(IF($O300="","",$O300*('1. Kostenerfassung'!$E$10-'1. Kostenerfassung'!$E$11)),""))</f>
        <v/>
      </c>
      <c r="S300" s="79">
        <v>0</v>
      </c>
      <c r="T300" s="77" t="str">
        <f>IF(L300="Ja",0,IFERROR(IF($O300="","",$O300*('1. Kostenerfassung'!$E$17-'1. Kostenerfassung'!$E$18)),""))</f>
        <v/>
      </c>
      <c r="U300" s="79">
        <v>0</v>
      </c>
      <c r="V300" s="77" t="str">
        <f>IF(L300="Ja",0,IFERROR(IF($O300="","",$O300*('1. Kostenerfassung'!$E$24-'1. Kostenerfassung'!$E$25)),""))</f>
        <v/>
      </c>
      <c r="W300" s="79">
        <v>0</v>
      </c>
      <c r="X300" s="79">
        <v>0</v>
      </c>
      <c r="Y300" s="77" t="str">
        <f>IF(L300="Ja",0,IFERROR(IF($O300="","",$O300*('1. Kostenerfassung'!$E$32-'1. Kostenerfassung'!$E$34)),""))</f>
        <v/>
      </c>
      <c r="Z300" s="77" t="str">
        <f t="shared" si="14"/>
        <v/>
      </c>
      <c r="AB300" s="64" t="str">
        <f t="shared" si="13"/>
        <v/>
      </c>
    </row>
    <row r="301" spans="2:28" x14ac:dyDescent="0.3">
      <c r="B301" t="str">
        <f>IF(DB!B295="","",DB!B295)</f>
        <v/>
      </c>
      <c r="C301" s="169" t="str">
        <f>IF(DB!C295="","",DB!C295)</f>
        <v/>
      </c>
      <c r="D301" s="169"/>
      <c r="E301" t="str">
        <f>IF(DB!D295="","",DB!D295)</f>
        <v/>
      </c>
      <c r="F301" t="str">
        <f>IF(DB!E295="","",DB!E295)</f>
        <v/>
      </c>
      <c r="G301" t="str">
        <f>IF(DB!F295="","",DB!F295)</f>
        <v/>
      </c>
      <c r="H301" t="str">
        <f>IF(DB!G295="","",DB!G295)</f>
        <v/>
      </c>
      <c r="I301" t="str">
        <f>IF(DB!H295="","",DB!H295)</f>
        <v/>
      </c>
      <c r="K301" t="str">
        <f>IF(DB!W295="","",DB!W295)</f>
        <v/>
      </c>
      <c r="L301" t="str">
        <f>IF(DB!J295="Nein","Ja",IF(DB!J295="","","Nein"))</f>
        <v/>
      </c>
      <c r="M301" s="74" t="str">
        <f t="shared" si="12"/>
        <v/>
      </c>
      <c r="N301" s="75" t="str">
        <f>IF(M301="","",M301/'1. Kostenerfassung'!$E$37)</f>
        <v/>
      </c>
      <c r="O301" s="70" t="str">
        <f>IF(AND(H301="Ja",I301="Ja",L301="Nein",K301="Ja"),IFERROR(DB!V295/SUMIFS(DB!$V$8:$V$307,DB!$W$8:$W$307,"Ja",DB!$H$8:$H$307,"Ja",DB!$G$8:$G$307,"Ja",DB!$W$8:$W$307,"Ja"),""),"")</f>
        <v/>
      </c>
      <c r="P301" s="79">
        <v>0</v>
      </c>
      <c r="Q301" s="79">
        <v>0</v>
      </c>
      <c r="R301" s="77" t="str">
        <f>IF(L301="Ja",0,IFERROR(IF($O301="","",$O301*('1. Kostenerfassung'!$E$10-'1. Kostenerfassung'!$E$11)),""))</f>
        <v/>
      </c>
      <c r="S301" s="79">
        <v>0</v>
      </c>
      <c r="T301" s="77" t="str">
        <f>IF(L301="Ja",0,IFERROR(IF($O301="","",$O301*('1. Kostenerfassung'!$E$17-'1. Kostenerfassung'!$E$18)),""))</f>
        <v/>
      </c>
      <c r="U301" s="79">
        <v>0</v>
      </c>
      <c r="V301" s="77" t="str">
        <f>IF(L301="Ja",0,IFERROR(IF($O301="","",$O301*('1. Kostenerfassung'!$E$24-'1. Kostenerfassung'!$E$25)),""))</f>
        <v/>
      </c>
      <c r="W301" s="79">
        <v>0</v>
      </c>
      <c r="X301" s="79">
        <v>0</v>
      </c>
      <c r="Y301" s="77" t="str">
        <f>IF(L301="Ja",0,IFERROR(IF($O301="","",$O301*('1. Kostenerfassung'!$E$32-'1. Kostenerfassung'!$E$34)),""))</f>
        <v/>
      </c>
      <c r="Z301" s="77" t="str">
        <f t="shared" si="14"/>
        <v/>
      </c>
      <c r="AB301" s="64" t="str">
        <f t="shared" si="13"/>
        <v/>
      </c>
    </row>
    <row r="302" spans="2:28" x14ac:dyDescent="0.3">
      <c r="B302" t="str">
        <f>IF(DB!B296="","",DB!B296)</f>
        <v/>
      </c>
      <c r="C302" s="169" t="str">
        <f>IF(DB!C296="","",DB!C296)</f>
        <v/>
      </c>
      <c r="D302" s="169"/>
      <c r="E302" t="str">
        <f>IF(DB!D296="","",DB!D296)</f>
        <v/>
      </c>
      <c r="F302" t="str">
        <f>IF(DB!E296="","",DB!E296)</f>
        <v/>
      </c>
      <c r="G302" t="str">
        <f>IF(DB!F296="","",DB!F296)</f>
        <v/>
      </c>
      <c r="H302" t="str">
        <f>IF(DB!G296="","",DB!G296)</f>
        <v/>
      </c>
      <c r="I302" t="str">
        <f>IF(DB!H296="","",DB!H296)</f>
        <v/>
      </c>
      <c r="K302" t="str">
        <f>IF(DB!W296="","",DB!W296)</f>
        <v/>
      </c>
      <c r="L302" t="str">
        <f>IF(DB!J296="Nein","Ja",IF(DB!J296="","","Nein"))</f>
        <v/>
      </c>
      <c r="M302" s="74" t="str">
        <f t="shared" si="12"/>
        <v/>
      </c>
      <c r="N302" s="75" t="str">
        <f>IF(M302="","",M302/'1. Kostenerfassung'!$E$37)</f>
        <v/>
      </c>
      <c r="O302" s="70" t="str">
        <f>IF(AND(H302="Ja",I302="Ja",L302="Nein",K302="Ja"),IFERROR(DB!V296/SUMIFS(DB!$V$8:$V$307,DB!$W$8:$W$307,"Ja",DB!$H$8:$H$307,"Ja",DB!$G$8:$G$307,"Ja",DB!$W$8:$W$307,"Ja"),""),"")</f>
        <v/>
      </c>
      <c r="P302" s="79">
        <v>0</v>
      </c>
      <c r="Q302" s="79">
        <v>0</v>
      </c>
      <c r="R302" s="77" t="str">
        <f>IF(L302="Ja",0,IFERROR(IF($O302="","",$O302*('1. Kostenerfassung'!$E$10-'1. Kostenerfassung'!$E$11)),""))</f>
        <v/>
      </c>
      <c r="S302" s="79">
        <v>0</v>
      </c>
      <c r="T302" s="77" t="str">
        <f>IF(L302="Ja",0,IFERROR(IF($O302="","",$O302*('1. Kostenerfassung'!$E$17-'1. Kostenerfassung'!$E$18)),""))</f>
        <v/>
      </c>
      <c r="U302" s="79">
        <v>0</v>
      </c>
      <c r="V302" s="77" t="str">
        <f>IF(L302="Ja",0,IFERROR(IF($O302="","",$O302*('1. Kostenerfassung'!$E$24-'1. Kostenerfassung'!$E$25)),""))</f>
        <v/>
      </c>
      <c r="W302" s="79">
        <v>0</v>
      </c>
      <c r="X302" s="79">
        <v>0</v>
      </c>
      <c r="Y302" s="77" t="str">
        <f>IF(L302="Ja",0,IFERROR(IF($O302="","",$O302*('1. Kostenerfassung'!$E$32-'1. Kostenerfassung'!$E$34)),""))</f>
        <v/>
      </c>
      <c r="Z302" s="77" t="str">
        <f t="shared" si="14"/>
        <v/>
      </c>
      <c r="AB302" s="64" t="str">
        <f t="shared" si="13"/>
        <v/>
      </c>
    </row>
    <row r="303" spans="2:28" x14ac:dyDescent="0.3">
      <c r="B303" t="str">
        <f>IF(DB!B297="","",DB!B297)</f>
        <v/>
      </c>
      <c r="C303" s="169" t="str">
        <f>IF(DB!C297="","",DB!C297)</f>
        <v/>
      </c>
      <c r="D303" s="169"/>
      <c r="E303" t="str">
        <f>IF(DB!D297="","",DB!D297)</f>
        <v/>
      </c>
      <c r="F303" t="str">
        <f>IF(DB!E297="","",DB!E297)</f>
        <v/>
      </c>
      <c r="G303" t="str">
        <f>IF(DB!F297="","",DB!F297)</f>
        <v/>
      </c>
      <c r="H303" t="str">
        <f>IF(DB!G297="","",DB!G297)</f>
        <v/>
      </c>
      <c r="I303" t="str">
        <f>IF(DB!H297="","",DB!H297)</f>
        <v/>
      </c>
      <c r="K303" t="str">
        <f>IF(DB!W297="","",DB!W297)</f>
        <v/>
      </c>
      <c r="L303" t="str">
        <f>IF(DB!J297="Nein","Ja",IF(DB!J297="","","Nein"))</f>
        <v/>
      </c>
      <c r="M303" s="74" t="str">
        <f t="shared" si="12"/>
        <v/>
      </c>
      <c r="N303" s="75" t="str">
        <f>IF(M303="","",M303/'1. Kostenerfassung'!$E$37)</f>
        <v/>
      </c>
      <c r="O303" s="70" t="str">
        <f>IF(AND(H303="Ja",I303="Ja",L303="Nein",K303="Ja"),IFERROR(DB!V297/SUMIFS(DB!$V$8:$V$307,DB!$W$8:$W$307,"Ja",DB!$H$8:$H$307,"Ja",DB!$G$8:$G$307,"Ja",DB!$W$8:$W$307,"Ja"),""),"")</f>
        <v/>
      </c>
      <c r="P303" s="79">
        <v>0</v>
      </c>
      <c r="Q303" s="79">
        <v>0</v>
      </c>
      <c r="R303" s="77" t="str">
        <f>IF(L303="Ja",0,IFERROR(IF($O303="","",$O303*('1. Kostenerfassung'!$E$10-'1. Kostenerfassung'!$E$11)),""))</f>
        <v/>
      </c>
      <c r="S303" s="79">
        <v>0</v>
      </c>
      <c r="T303" s="77" t="str">
        <f>IF(L303="Ja",0,IFERROR(IF($O303="","",$O303*('1. Kostenerfassung'!$E$17-'1. Kostenerfassung'!$E$18)),""))</f>
        <v/>
      </c>
      <c r="U303" s="79">
        <v>0</v>
      </c>
      <c r="V303" s="77" t="str">
        <f>IF(L303="Ja",0,IFERROR(IF($O303="","",$O303*('1. Kostenerfassung'!$E$24-'1. Kostenerfassung'!$E$25)),""))</f>
        <v/>
      </c>
      <c r="W303" s="79">
        <v>0</v>
      </c>
      <c r="X303" s="79">
        <v>0</v>
      </c>
      <c r="Y303" s="77" t="str">
        <f>IF(L303="Ja",0,IFERROR(IF($O303="","",$O303*('1. Kostenerfassung'!$E$32-'1. Kostenerfassung'!$E$34)),""))</f>
        <v/>
      </c>
      <c r="Z303" s="77" t="str">
        <f t="shared" si="14"/>
        <v/>
      </c>
      <c r="AB303" s="64" t="str">
        <f t="shared" si="13"/>
        <v/>
      </c>
    </row>
    <row r="304" spans="2:28" x14ac:dyDescent="0.3">
      <c r="B304" t="str">
        <f>IF(DB!B298="","",DB!B298)</f>
        <v/>
      </c>
      <c r="C304" s="169" t="str">
        <f>IF(DB!C298="","",DB!C298)</f>
        <v/>
      </c>
      <c r="D304" s="169"/>
      <c r="E304" t="str">
        <f>IF(DB!D298="","",DB!D298)</f>
        <v/>
      </c>
      <c r="F304" t="str">
        <f>IF(DB!E298="","",DB!E298)</f>
        <v/>
      </c>
      <c r="G304" t="str">
        <f>IF(DB!F298="","",DB!F298)</f>
        <v/>
      </c>
      <c r="H304" t="str">
        <f>IF(DB!G298="","",DB!G298)</f>
        <v/>
      </c>
      <c r="I304" t="str">
        <f>IF(DB!H298="","",DB!H298)</f>
        <v/>
      </c>
      <c r="K304" t="str">
        <f>IF(DB!W298="","",DB!W298)</f>
        <v/>
      </c>
      <c r="L304" t="str">
        <f>IF(DB!J298="Nein","Ja",IF(DB!J298="","","Nein"))</f>
        <v/>
      </c>
      <c r="M304" s="74" t="str">
        <f t="shared" si="12"/>
        <v/>
      </c>
      <c r="N304" s="75" t="str">
        <f>IF(M304="","",M304/'1. Kostenerfassung'!$E$37)</f>
        <v/>
      </c>
      <c r="O304" s="70" t="str">
        <f>IF(AND(H304="Ja",I304="Ja",L304="Nein",K304="Ja"),IFERROR(DB!V298/SUMIFS(DB!$V$8:$V$307,DB!$W$8:$W$307,"Ja",DB!$H$8:$H$307,"Ja",DB!$G$8:$G$307,"Ja",DB!$W$8:$W$307,"Ja"),""),"")</f>
        <v/>
      </c>
      <c r="P304" s="79">
        <v>0</v>
      </c>
      <c r="Q304" s="79">
        <v>0</v>
      </c>
      <c r="R304" s="77" t="str">
        <f>IF(L304="Ja",0,IFERROR(IF($O304="","",$O304*('1. Kostenerfassung'!$E$10-'1. Kostenerfassung'!$E$11)),""))</f>
        <v/>
      </c>
      <c r="S304" s="79">
        <v>0</v>
      </c>
      <c r="T304" s="77" t="str">
        <f>IF(L304="Ja",0,IFERROR(IF($O304="","",$O304*('1. Kostenerfassung'!$E$17-'1. Kostenerfassung'!$E$18)),""))</f>
        <v/>
      </c>
      <c r="U304" s="79">
        <v>0</v>
      </c>
      <c r="V304" s="77" t="str">
        <f>IF(L304="Ja",0,IFERROR(IF($O304="","",$O304*('1. Kostenerfassung'!$E$24-'1. Kostenerfassung'!$E$25)),""))</f>
        <v/>
      </c>
      <c r="W304" s="79">
        <v>0</v>
      </c>
      <c r="X304" s="79">
        <v>0</v>
      </c>
      <c r="Y304" s="77" t="str">
        <f>IF(L304="Ja",0,IFERROR(IF($O304="","",$O304*('1. Kostenerfassung'!$E$32-'1. Kostenerfassung'!$E$34)),""))</f>
        <v/>
      </c>
      <c r="Z304" s="77" t="str">
        <f t="shared" si="14"/>
        <v/>
      </c>
      <c r="AB304" s="64" t="str">
        <f t="shared" si="13"/>
        <v/>
      </c>
    </row>
    <row r="305" spans="2:28" x14ac:dyDescent="0.3">
      <c r="B305" t="str">
        <f>IF(DB!B299="","",DB!B299)</f>
        <v/>
      </c>
      <c r="C305" s="169" t="str">
        <f>IF(DB!C299="","",DB!C299)</f>
        <v/>
      </c>
      <c r="D305" s="169"/>
      <c r="E305" t="str">
        <f>IF(DB!D299="","",DB!D299)</f>
        <v/>
      </c>
      <c r="F305" t="str">
        <f>IF(DB!E299="","",DB!E299)</f>
        <v/>
      </c>
      <c r="G305" t="str">
        <f>IF(DB!F299="","",DB!F299)</f>
        <v/>
      </c>
      <c r="H305" t="str">
        <f>IF(DB!G299="","",DB!G299)</f>
        <v/>
      </c>
      <c r="I305" t="str">
        <f>IF(DB!H299="","",DB!H299)</f>
        <v/>
      </c>
      <c r="K305" t="str">
        <f>IF(DB!W299="","",DB!W299)</f>
        <v/>
      </c>
      <c r="L305" t="str">
        <f>IF(DB!J299="Nein","Ja",IF(DB!J299="","","Nein"))</f>
        <v/>
      </c>
      <c r="M305" s="74" t="str">
        <f t="shared" si="12"/>
        <v/>
      </c>
      <c r="N305" s="75" t="str">
        <f>IF(M305="","",M305/'1. Kostenerfassung'!$E$37)</f>
        <v/>
      </c>
      <c r="O305" s="70" t="str">
        <f>IF(AND(H305="Ja",I305="Ja",L305="Nein",K305="Ja"),IFERROR(DB!V299/SUMIFS(DB!$V$8:$V$307,DB!$W$8:$W$307,"Ja",DB!$H$8:$H$307,"Ja",DB!$G$8:$G$307,"Ja",DB!$W$8:$W$307,"Ja"),""),"")</f>
        <v/>
      </c>
      <c r="P305" s="79">
        <v>0</v>
      </c>
      <c r="Q305" s="79">
        <v>0</v>
      </c>
      <c r="R305" s="77" t="str">
        <f>IF(L305="Ja",0,IFERROR(IF($O305="","",$O305*('1. Kostenerfassung'!$E$10-'1. Kostenerfassung'!$E$11)),""))</f>
        <v/>
      </c>
      <c r="S305" s="79">
        <v>0</v>
      </c>
      <c r="T305" s="77" t="str">
        <f>IF(L305="Ja",0,IFERROR(IF($O305="","",$O305*('1. Kostenerfassung'!$E$17-'1. Kostenerfassung'!$E$18)),""))</f>
        <v/>
      </c>
      <c r="U305" s="79">
        <v>0</v>
      </c>
      <c r="V305" s="77" t="str">
        <f>IF(L305="Ja",0,IFERROR(IF($O305="","",$O305*('1. Kostenerfassung'!$E$24-'1. Kostenerfassung'!$E$25)),""))</f>
        <v/>
      </c>
      <c r="W305" s="79">
        <v>0</v>
      </c>
      <c r="X305" s="79">
        <v>0</v>
      </c>
      <c r="Y305" s="77" t="str">
        <f>IF(L305="Ja",0,IFERROR(IF($O305="","",$O305*('1. Kostenerfassung'!$E$32-'1. Kostenerfassung'!$E$34)),""))</f>
        <v/>
      </c>
      <c r="Z305" s="77" t="str">
        <f t="shared" si="14"/>
        <v/>
      </c>
      <c r="AB305" s="64" t="str">
        <f t="shared" si="13"/>
        <v/>
      </c>
    </row>
    <row r="306" spans="2:28" x14ac:dyDescent="0.3">
      <c r="B306" t="str">
        <f>IF(DB!B300="","",DB!B300)</f>
        <v/>
      </c>
      <c r="C306" s="169" t="str">
        <f>IF(DB!C300="","",DB!C300)</f>
        <v/>
      </c>
      <c r="D306" s="169"/>
      <c r="E306" t="str">
        <f>IF(DB!D300="","",DB!D300)</f>
        <v/>
      </c>
      <c r="F306" t="str">
        <f>IF(DB!E300="","",DB!E300)</f>
        <v/>
      </c>
      <c r="G306" t="str">
        <f>IF(DB!F300="","",DB!F300)</f>
        <v/>
      </c>
      <c r="H306" t="str">
        <f>IF(DB!G300="","",DB!G300)</f>
        <v/>
      </c>
      <c r="I306" t="str">
        <f>IF(DB!H300="","",DB!H300)</f>
        <v/>
      </c>
      <c r="K306" t="str">
        <f>IF(DB!W300="","",DB!W300)</f>
        <v/>
      </c>
      <c r="L306" t="str">
        <f>IF(DB!J300="Nein","Ja",IF(DB!J300="","","Nein"))</f>
        <v/>
      </c>
      <c r="M306" s="74" t="str">
        <f t="shared" si="12"/>
        <v/>
      </c>
      <c r="N306" s="75" t="str">
        <f>IF(M306="","",M306/'1. Kostenerfassung'!$E$37)</f>
        <v/>
      </c>
      <c r="O306" s="70" t="str">
        <f>IF(AND(H306="Ja",I306="Ja",L306="Nein",K306="Ja"),IFERROR(DB!V300/SUMIFS(DB!$V$8:$V$307,DB!$W$8:$W$307,"Ja",DB!$H$8:$H$307,"Ja",DB!$G$8:$G$307,"Ja",DB!$W$8:$W$307,"Ja"),""),"")</f>
        <v/>
      </c>
      <c r="P306" s="79">
        <v>0</v>
      </c>
      <c r="Q306" s="79">
        <v>0</v>
      </c>
      <c r="R306" s="77" t="str">
        <f>IF(L306="Ja",0,IFERROR(IF($O306="","",$O306*('1. Kostenerfassung'!$E$10-'1. Kostenerfassung'!$E$11)),""))</f>
        <v/>
      </c>
      <c r="S306" s="79">
        <v>0</v>
      </c>
      <c r="T306" s="77" t="str">
        <f>IF(L306="Ja",0,IFERROR(IF($O306="","",$O306*('1. Kostenerfassung'!$E$17-'1. Kostenerfassung'!$E$18)),""))</f>
        <v/>
      </c>
      <c r="U306" s="79">
        <v>0</v>
      </c>
      <c r="V306" s="77" t="str">
        <f>IF(L306="Ja",0,IFERROR(IF($O306="","",$O306*('1. Kostenerfassung'!$E$24-'1. Kostenerfassung'!$E$25)),""))</f>
        <v/>
      </c>
      <c r="W306" s="79">
        <v>0</v>
      </c>
      <c r="X306" s="79">
        <v>0</v>
      </c>
      <c r="Y306" s="77" t="str">
        <f>IF(L306="Ja",0,IFERROR(IF($O306="","",$O306*('1. Kostenerfassung'!$E$32-'1. Kostenerfassung'!$E$34)),""))</f>
        <v/>
      </c>
      <c r="Z306" s="77" t="str">
        <f t="shared" si="14"/>
        <v/>
      </c>
      <c r="AB306" s="64" t="str">
        <f t="shared" si="13"/>
        <v/>
      </c>
    </row>
    <row r="307" spans="2:28" x14ac:dyDescent="0.3">
      <c r="B307" t="str">
        <f>IF(DB!B301="","",DB!B301)</f>
        <v/>
      </c>
      <c r="C307" s="169" t="str">
        <f>IF(DB!C301="","",DB!C301)</f>
        <v/>
      </c>
      <c r="D307" s="169"/>
      <c r="E307" t="str">
        <f>IF(DB!D301="","",DB!D301)</f>
        <v/>
      </c>
      <c r="F307" t="str">
        <f>IF(DB!E301="","",DB!E301)</f>
        <v/>
      </c>
      <c r="G307" t="str">
        <f>IF(DB!F301="","",DB!F301)</f>
        <v/>
      </c>
      <c r="H307" t="str">
        <f>IF(DB!G301="","",DB!G301)</f>
        <v/>
      </c>
      <c r="I307" t="str">
        <f>IF(DB!H301="","",DB!H301)</f>
        <v/>
      </c>
      <c r="K307" t="str">
        <f>IF(DB!W301="","",DB!W301)</f>
        <v/>
      </c>
      <c r="L307" t="str">
        <f>IF(DB!J301="Nein","Ja",IF(DB!J301="","","Nein"))</f>
        <v/>
      </c>
      <c r="M307" s="74" t="str">
        <f t="shared" si="12"/>
        <v/>
      </c>
      <c r="N307" s="75" t="str">
        <f>IF(M307="","",M307/'1. Kostenerfassung'!$E$37)</f>
        <v/>
      </c>
      <c r="O307" s="70" t="str">
        <f>IF(AND(H307="Ja",I307="Ja",L307="Nein",K307="Ja"),IFERROR(DB!V301/SUMIFS(DB!$V$8:$V$307,DB!$W$8:$W$307,"Ja",DB!$H$8:$H$307,"Ja",DB!$G$8:$G$307,"Ja",DB!$W$8:$W$307,"Ja"),""),"")</f>
        <v/>
      </c>
      <c r="P307" s="79">
        <v>0</v>
      </c>
      <c r="Q307" s="79">
        <v>0</v>
      </c>
      <c r="R307" s="77" t="str">
        <f>IF(L307="Ja",0,IFERROR(IF($O307="","",$O307*('1. Kostenerfassung'!$E$10-'1. Kostenerfassung'!$E$11)),""))</f>
        <v/>
      </c>
      <c r="S307" s="79">
        <v>0</v>
      </c>
      <c r="T307" s="77" t="str">
        <f>IF(L307="Ja",0,IFERROR(IF($O307="","",$O307*('1. Kostenerfassung'!$E$17-'1. Kostenerfassung'!$E$18)),""))</f>
        <v/>
      </c>
      <c r="U307" s="79">
        <v>0</v>
      </c>
      <c r="V307" s="77" t="str">
        <f>IF(L307="Ja",0,IFERROR(IF($O307="","",$O307*('1. Kostenerfassung'!$E$24-'1. Kostenerfassung'!$E$25)),""))</f>
        <v/>
      </c>
      <c r="W307" s="79">
        <v>0</v>
      </c>
      <c r="X307" s="79">
        <v>0</v>
      </c>
      <c r="Y307" s="77" t="str">
        <f>IF(L307="Ja",0,IFERROR(IF($O307="","",$O307*('1. Kostenerfassung'!$E$32-'1. Kostenerfassung'!$E$34)),""))</f>
        <v/>
      </c>
      <c r="Z307" s="77" t="str">
        <f t="shared" si="14"/>
        <v/>
      </c>
      <c r="AB307" s="64" t="str">
        <f t="shared" si="13"/>
        <v/>
      </c>
    </row>
    <row r="308" spans="2:28" x14ac:dyDescent="0.3">
      <c r="B308" t="str">
        <f>IF(DB!B302="","",DB!B302)</f>
        <v/>
      </c>
      <c r="C308" s="169" t="str">
        <f>IF(DB!C302="","",DB!C302)</f>
        <v/>
      </c>
      <c r="D308" s="169"/>
      <c r="E308" t="str">
        <f>IF(DB!D302="","",DB!D302)</f>
        <v/>
      </c>
      <c r="F308" t="str">
        <f>IF(DB!E302="","",DB!E302)</f>
        <v/>
      </c>
      <c r="G308" t="str">
        <f>IF(DB!F302="","",DB!F302)</f>
        <v/>
      </c>
      <c r="H308" t="str">
        <f>IF(DB!G302="","",DB!G302)</f>
        <v/>
      </c>
      <c r="I308" t="str">
        <f>IF(DB!H302="","",DB!H302)</f>
        <v/>
      </c>
      <c r="K308" t="str">
        <f>IF(DB!W302="","",DB!W302)</f>
        <v/>
      </c>
      <c r="L308" t="str">
        <f>IF(DB!J302="Nein","Ja",IF(DB!J302="","","Nein"))</f>
        <v/>
      </c>
      <c r="M308" s="74" t="str">
        <f t="shared" si="12"/>
        <v/>
      </c>
      <c r="N308" s="75" t="str">
        <f>IF(M308="","",M308/'1. Kostenerfassung'!$E$37)</f>
        <v/>
      </c>
      <c r="O308" s="70" t="str">
        <f>IF(AND(H308="Ja",I308="Ja",L308="Nein",K308="Ja"),IFERROR(DB!V302/SUMIFS(DB!$V$8:$V$307,DB!$W$8:$W$307,"Ja",DB!$H$8:$H$307,"Ja",DB!$G$8:$G$307,"Ja",DB!$W$8:$W$307,"Ja"),""),"")</f>
        <v/>
      </c>
      <c r="P308" s="79">
        <v>0</v>
      </c>
      <c r="Q308" s="79">
        <v>0</v>
      </c>
      <c r="R308" s="77" t="str">
        <f>IF(L308="Ja",0,IFERROR(IF($O308="","",$O308*('1. Kostenerfassung'!$E$10-'1. Kostenerfassung'!$E$11)),""))</f>
        <v/>
      </c>
      <c r="S308" s="79">
        <v>0</v>
      </c>
      <c r="T308" s="77" t="str">
        <f>IF(L308="Ja",0,IFERROR(IF($O308="","",$O308*('1. Kostenerfassung'!$E$17-'1. Kostenerfassung'!$E$18)),""))</f>
        <v/>
      </c>
      <c r="U308" s="79">
        <v>0</v>
      </c>
      <c r="V308" s="77" t="str">
        <f>IF(L308="Ja",0,IFERROR(IF($O308="","",$O308*('1. Kostenerfassung'!$E$24-'1. Kostenerfassung'!$E$25)),""))</f>
        <v/>
      </c>
      <c r="W308" s="79">
        <v>0</v>
      </c>
      <c r="X308" s="79">
        <v>0</v>
      </c>
      <c r="Y308" s="77" t="str">
        <f>IF(L308="Ja",0,IFERROR(IF($O308="","",$O308*('1. Kostenerfassung'!$E$32-'1. Kostenerfassung'!$E$34)),""))</f>
        <v/>
      </c>
      <c r="Z308" s="77" t="str">
        <f t="shared" si="14"/>
        <v/>
      </c>
      <c r="AB308" s="64" t="str">
        <f t="shared" si="13"/>
        <v/>
      </c>
    </row>
    <row r="309" spans="2:28" x14ac:dyDescent="0.3">
      <c r="B309" t="str">
        <f>IF(DB!B303="","",DB!B303)</f>
        <v/>
      </c>
      <c r="C309" s="169" t="str">
        <f>IF(DB!C303="","",DB!C303)</f>
        <v/>
      </c>
      <c r="D309" s="169"/>
      <c r="E309" t="str">
        <f>IF(DB!D303="","",DB!D303)</f>
        <v/>
      </c>
      <c r="F309" t="str">
        <f>IF(DB!E303="","",DB!E303)</f>
        <v/>
      </c>
      <c r="G309" t="str">
        <f>IF(DB!F303="","",DB!F303)</f>
        <v/>
      </c>
      <c r="H309" t="str">
        <f>IF(DB!G303="","",DB!G303)</f>
        <v/>
      </c>
      <c r="I309" t="str">
        <f>IF(DB!H303="","",DB!H303)</f>
        <v/>
      </c>
      <c r="K309" t="str">
        <f>IF(DB!W303="","",DB!W303)</f>
        <v/>
      </c>
      <c r="L309" t="str">
        <f>IF(DB!J303="Nein","Ja",IF(DB!J303="","","Nein"))</f>
        <v/>
      </c>
      <c r="M309" s="74" t="str">
        <f t="shared" si="12"/>
        <v/>
      </c>
      <c r="N309" s="75" t="str">
        <f>IF(M309="","",M309/'1. Kostenerfassung'!$E$37)</f>
        <v/>
      </c>
      <c r="O309" s="70" t="str">
        <f>IF(AND(H309="Ja",I309="Ja",L309="Nein",K309="Ja"),IFERROR(DB!V303/SUMIFS(DB!$V$8:$V$307,DB!$W$8:$W$307,"Ja",DB!$H$8:$H$307,"Ja",DB!$G$8:$G$307,"Ja",DB!$W$8:$W$307,"Ja"),""),"")</f>
        <v/>
      </c>
      <c r="P309" s="79">
        <v>0</v>
      </c>
      <c r="Q309" s="79">
        <v>0</v>
      </c>
      <c r="R309" s="77" t="str">
        <f>IF(L309="Ja",0,IFERROR(IF($O309="","",$O309*('1. Kostenerfassung'!$E$10-'1. Kostenerfassung'!$E$11)),""))</f>
        <v/>
      </c>
      <c r="S309" s="79">
        <v>0</v>
      </c>
      <c r="T309" s="77" t="str">
        <f>IF(L309="Ja",0,IFERROR(IF($O309="","",$O309*('1. Kostenerfassung'!$E$17-'1. Kostenerfassung'!$E$18)),""))</f>
        <v/>
      </c>
      <c r="U309" s="79">
        <v>0</v>
      </c>
      <c r="V309" s="77" t="str">
        <f>IF(L309="Ja",0,IFERROR(IF($O309="","",$O309*('1. Kostenerfassung'!$E$24-'1. Kostenerfassung'!$E$25)),""))</f>
        <v/>
      </c>
      <c r="W309" s="79">
        <v>0</v>
      </c>
      <c r="X309" s="79">
        <v>0</v>
      </c>
      <c r="Y309" s="77" t="str">
        <f>IF(L309="Ja",0,IFERROR(IF($O309="","",$O309*('1. Kostenerfassung'!$E$32-'1. Kostenerfassung'!$E$34)),""))</f>
        <v/>
      </c>
      <c r="Z309" s="77" t="str">
        <f t="shared" si="14"/>
        <v/>
      </c>
      <c r="AB309" s="64" t="str">
        <f t="shared" si="13"/>
        <v/>
      </c>
    </row>
    <row r="310" spans="2:28" x14ac:dyDescent="0.3">
      <c r="B310" t="str">
        <f>IF(DB!B304="","",DB!B304)</f>
        <v/>
      </c>
      <c r="C310" s="169" t="str">
        <f>IF(DB!C304="","",DB!C304)</f>
        <v/>
      </c>
      <c r="D310" s="169"/>
      <c r="E310" t="str">
        <f>IF(DB!D304="","",DB!D304)</f>
        <v/>
      </c>
      <c r="F310" t="str">
        <f>IF(DB!E304="","",DB!E304)</f>
        <v/>
      </c>
      <c r="G310" t="str">
        <f>IF(DB!F304="","",DB!F304)</f>
        <v/>
      </c>
      <c r="H310" t="str">
        <f>IF(DB!G304="","",DB!G304)</f>
        <v/>
      </c>
      <c r="I310" t="str">
        <f>IF(DB!H304="","",DB!H304)</f>
        <v/>
      </c>
      <c r="K310" t="str">
        <f>IF(DB!W304="","",DB!W304)</f>
        <v/>
      </c>
      <c r="L310" t="str">
        <f>IF(DB!J304="Nein","Ja",IF(DB!J304="","","Nein"))</f>
        <v/>
      </c>
      <c r="M310" s="74" t="str">
        <f t="shared" si="12"/>
        <v/>
      </c>
      <c r="N310" s="75" t="str">
        <f>IF(M310="","",M310/'1. Kostenerfassung'!$E$37)</f>
        <v/>
      </c>
      <c r="O310" s="70" t="str">
        <f>IF(AND(H310="Ja",I310="Ja",L310="Nein",K310="Ja"),IFERROR(DB!V304/SUMIFS(DB!$V$8:$V$307,DB!$W$8:$W$307,"Ja",DB!$H$8:$H$307,"Ja",DB!$G$8:$G$307,"Ja",DB!$W$8:$W$307,"Ja"),""),"")</f>
        <v/>
      </c>
      <c r="P310" s="79">
        <v>0</v>
      </c>
      <c r="Q310" s="79">
        <v>0</v>
      </c>
      <c r="R310" s="77" t="str">
        <f>IF(L310="Ja",0,IFERROR(IF($O310="","",$O310*('1. Kostenerfassung'!$E$10-'1. Kostenerfassung'!$E$11)),""))</f>
        <v/>
      </c>
      <c r="S310" s="79">
        <v>0</v>
      </c>
      <c r="T310" s="77" t="str">
        <f>IF(L310="Ja",0,IFERROR(IF($O310="","",$O310*('1. Kostenerfassung'!$E$17-'1. Kostenerfassung'!$E$18)),""))</f>
        <v/>
      </c>
      <c r="U310" s="79">
        <v>0</v>
      </c>
      <c r="V310" s="77" t="str">
        <f>IF(L310="Ja",0,IFERROR(IF($O310="","",$O310*('1. Kostenerfassung'!$E$24-'1. Kostenerfassung'!$E$25)),""))</f>
        <v/>
      </c>
      <c r="W310" s="79">
        <v>0</v>
      </c>
      <c r="X310" s="79">
        <v>0</v>
      </c>
      <c r="Y310" s="77" t="str">
        <f>IF(L310="Ja",0,IFERROR(IF($O310="","",$O310*('1. Kostenerfassung'!$E$32-'1. Kostenerfassung'!$E$34)),""))</f>
        <v/>
      </c>
      <c r="Z310" s="77" t="str">
        <f t="shared" si="14"/>
        <v/>
      </c>
      <c r="AB310" s="64" t="str">
        <f t="shared" si="13"/>
        <v/>
      </c>
    </row>
    <row r="311" spans="2:28" x14ac:dyDescent="0.3">
      <c r="B311" t="str">
        <f>IF(DB!B305="","",DB!B305)</f>
        <v/>
      </c>
      <c r="C311" s="169" t="str">
        <f>IF(DB!C305="","",DB!C305)</f>
        <v/>
      </c>
      <c r="D311" s="169"/>
      <c r="E311" t="str">
        <f>IF(DB!D305="","",DB!D305)</f>
        <v/>
      </c>
      <c r="F311" t="str">
        <f>IF(DB!E305="","",DB!E305)</f>
        <v/>
      </c>
      <c r="G311" t="str">
        <f>IF(DB!F305="","",DB!F305)</f>
        <v/>
      </c>
      <c r="H311" t="str">
        <f>IF(DB!G305="","",DB!G305)</f>
        <v/>
      </c>
      <c r="I311" t="str">
        <f>IF(DB!H305="","",DB!H305)</f>
        <v/>
      </c>
      <c r="K311" t="str">
        <f>IF(DB!W305="","",DB!W305)</f>
        <v/>
      </c>
      <c r="L311" t="str">
        <f>IF(DB!J305="Nein","Ja",IF(DB!J305="","","Nein"))</f>
        <v/>
      </c>
      <c r="M311" s="74" t="str">
        <f t="shared" si="12"/>
        <v/>
      </c>
      <c r="N311" s="75" t="str">
        <f>IF(M311="","",M311/'1. Kostenerfassung'!$E$37)</f>
        <v/>
      </c>
      <c r="O311" s="70" t="str">
        <f>IF(AND(H311="Ja",I311="Ja",L311="Nein",K311="Ja"),IFERROR(DB!V305/SUMIFS(DB!$V$8:$V$307,DB!$W$8:$W$307,"Ja",DB!$H$8:$H$307,"Ja",DB!$G$8:$G$307,"Ja",DB!$W$8:$W$307,"Ja"),""),"")</f>
        <v/>
      </c>
      <c r="P311" s="79">
        <v>0</v>
      </c>
      <c r="Q311" s="79">
        <v>0</v>
      </c>
      <c r="R311" s="77" t="str">
        <f>IF(L311="Ja",0,IFERROR(IF($O311="","",$O311*('1. Kostenerfassung'!$E$10-'1. Kostenerfassung'!$E$11)),""))</f>
        <v/>
      </c>
      <c r="S311" s="79">
        <v>0</v>
      </c>
      <c r="T311" s="77" t="str">
        <f>IF(L311="Ja",0,IFERROR(IF($O311="","",$O311*('1. Kostenerfassung'!$E$17-'1. Kostenerfassung'!$E$18)),""))</f>
        <v/>
      </c>
      <c r="U311" s="79">
        <v>0</v>
      </c>
      <c r="V311" s="77" t="str">
        <f>IF(L311="Ja",0,IFERROR(IF($O311="","",$O311*('1. Kostenerfassung'!$E$24-'1. Kostenerfassung'!$E$25)),""))</f>
        <v/>
      </c>
      <c r="W311" s="79">
        <v>0</v>
      </c>
      <c r="X311" s="79">
        <v>0</v>
      </c>
      <c r="Y311" s="77" t="str">
        <f>IF(L311="Ja",0,IFERROR(IF($O311="","",$O311*('1. Kostenerfassung'!$E$32-'1. Kostenerfassung'!$E$34)),""))</f>
        <v/>
      </c>
      <c r="Z311" s="77" t="str">
        <f t="shared" si="14"/>
        <v/>
      </c>
      <c r="AB311" s="64" t="str">
        <f t="shared" si="13"/>
        <v/>
      </c>
    </row>
    <row r="312" spans="2:28" x14ac:dyDescent="0.3">
      <c r="B312" t="str">
        <f>IF(DB!B306="","",DB!B306)</f>
        <v/>
      </c>
      <c r="C312" s="169" t="str">
        <f>IF(DB!C306="","",DB!C306)</f>
        <v/>
      </c>
      <c r="D312" s="169"/>
      <c r="E312" t="str">
        <f>IF(DB!D306="","",DB!D306)</f>
        <v/>
      </c>
      <c r="F312" t="str">
        <f>IF(DB!E306="","",DB!E306)</f>
        <v/>
      </c>
      <c r="G312" t="str">
        <f>IF(DB!F306="","",DB!F306)</f>
        <v/>
      </c>
      <c r="H312" t="str">
        <f>IF(DB!G306="","",DB!G306)</f>
        <v/>
      </c>
      <c r="I312" t="str">
        <f>IF(DB!H306="","",DB!H306)</f>
        <v/>
      </c>
      <c r="K312" t="str">
        <f>IF(DB!W306="","",DB!W306)</f>
        <v/>
      </c>
      <c r="L312" t="str">
        <f>IF(DB!J306="Nein","Ja",IF(DB!J306="","","Nein"))</f>
        <v/>
      </c>
      <c r="M312" s="74" t="str">
        <f t="shared" si="12"/>
        <v/>
      </c>
      <c r="N312" s="75" t="str">
        <f>IF(M312="","",M312/'1. Kostenerfassung'!$E$37)</f>
        <v/>
      </c>
      <c r="O312" s="70" t="str">
        <f>IF(AND(H312="Ja",I312="Ja",L312="Nein",K312="Ja"),IFERROR(DB!V306/SUMIFS(DB!$V$8:$V$307,DB!$W$8:$W$307,"Ja",DB!$H$8:$H$307,"Ja",DB!$G$8:$G$307,"Ja",DB!$W$8:$W$307,"Ja"),""),"")</f>
        <v/>
      </c>
      <c r="P312" s="79">
        <v>0</v>
      </c>
      <c r="Q312" s="79">
        <v>0</v>
      </c>
      <c r="R312" s="77" t="str">
        <f>IF(L312="Ja",0,IFERROR(IF($O312="","",$O312*('1. Kostenerfassung'!$E$10-'1. Kostenerfassung'!$E$11)),""))</f>
        <v/>
      </c>
      <c r="S312" s="79">
        <v>0</v>
      </c>
      <c r="T312" s="77" t="str">
        <f>IF(L312="Ja",0,IFERROR(IF($O312="","",$O312*('1. Kostenerfassung'!$E$17-'1. Kostenerfassung'!$E$18)),""))</f>
        <v/>
      </c>
      <c r="U312" s="79">
        <v>0</v>
      </c>
      <c r="V312" s="77" t="str">
        <f>IF(L312="Ja",0,IFERROR(IF($O312="","",$O312*('1. Kostenerfassung'!$E$24-'1. Kostenerfassung'!$E$25)),""))</f>
        <v/>
      </c>
      <c r="W312" s="79">
        <v>0</v>
      </c>
      <c r="X312" s="79">
        <v>0</v>
      </c>
      <c r="Y312" s="77" t="str">
        <f>IF(L312="Ja",0,IFERROR(IF($O312="","",$O312*('1. Kostenerfassung'!$E$32-'1. Kostenerfassung'!$E$34)),""))</f>
        <v/>
      </c>
      <c r="Z312" s="77" t="str">
        <f t="shared" si="14"/>
        <v/>
      </c>
      <c r="AB312" s="64" t="str">
        <f t="shared" si="13"/>
        <v/>
      </c>
    </row>
    <row r="313" spans="2:28" x14ac:dyDescent="0.3">
      <c r="B313" t="str">
        <f>IF(DB!B307="","",DB!B307)</f>
        <v/>
      </c>
      <c r="C313" s="169" t="str">
        <f>IF(DB!C307="","",DB!C307)</f>
        <v/>
      </c>
      <c r="D313" s="169"/>
      <c r="E313" t="str">
        <f>IF(DB!D307="","",DB!D307)</f>
        <v/>
      </c>
      <c r="F313" t="str">
        <f>IF(DB!E307="","",DB!E307)</f>
        <v/>
      </c>
      <c r="G313" t="str">
        <f>IF(DB!F307="","",DB!F307)</f>
        <v/>
      </c>
      <c r="H313" t="str">
        <f>IF(DB!G307="","",DB!G307)</f>
        <v/>
      </c>
      <c r="I313" t="str">
        <f>IF(DB!H307="","",DB!H307)</f>
        <v/>
      </c>
      <c r="K313" t="str">
        <f>IF(DB!W307="","",DB!W307)</f>
        <v/>
      </c>
      <c r="L313" t="str">
        <f>IF(DB!J307="Nein","Ja",IF(DB!J307="","","Nein"))</f>
        <v/>
      </c>
      <c r="M313" s="74" t="str">
        <f t="shared" si="12"/>
        <v/>
      </c>
      <c r="N313" s="75" t="str">
        <f>IF(M313="","",M313/'1. Kostenerfassung'!$E$37)</f>
        <v/>
      </c>
      <c r="O313" s="70" t="str">
        <f>IF(AND(H313="Ja",I313="Ja",L313="Nein",K313="Ja"),IFERROR(DB!V307/SUMIFS(DB!$V$8:$V$307,DB!$W$8:$W$307,"Ja",DB!$H$8:$H$307,"Ja",DB!$G$8:$G$307,"Ja",DB!$W$8:$W$307,"Ja"),""),"")</f>
        <v/>
      </c>
      <c r="P313" s="79">
        <v>0</v>
      </c>
      <c r="Q313" s="79">
        <v>0</v>
      </c>
      <c r="R313" s="77" t="str">
        <f>IF(L313="Ja",0,IFERROR(IF($O313="","",$O313*('1. Kostenerfassung'!$E$10-'1. Kostenerfassung'!$E$11)),""))</f>
        <v/>
      </c>
      <c r="S313" s="79">
        <v>0</v>
      </c>
      <c r="T313" s="77" t="str">
        <f>IF(L313="Ja",0,IFERROR(IF($O313="","",$O313*('1. Kostenerfassung'!$E$17-'1. Kostenerfassung'!$E$18)),""))</f>
        <v/>
      </c>
      <c r="U313" s="79">
        <v>0</v>
      </c>
      <c r="V313" s="77" t="str">
        <f>IF(L313="Ja",0,IFERROR(IF($O313="","",$O313*('1. Kostenerfassung'!$E$24-'1. Kostenerfassung'!$E$25)),""))</f>
        <v/>
      </c>
      <c r="W313" s="79">
        <v>0</v>
      </c>
      <c r="X313" s="79">
        <v>0</v>
      </c>
      <c r="Y313" s="77" t="str">
        <f>IF(L313="Ja",0,IFERROR(IF($O313="","",$O313*('1. Kostenerfassung'!$E$32-'1. Kostenerfassung'!$E$34)),""))</f>
        <v/>
      </c>
      <c r="Z313" s="77" t="str">
        <f t="shared" si="14"/>
        <v/>
      </c>
      <c r="AB313" s="64" t="str">
        <f t="shared" si="13"/>
        <v/>
      </c>
    </row>
    <row r="314" spans="2:28" x14ac:dyDescent="0.3">
      <c r="C314" s="169"/>
      <c r="D314" s="169"/>
      <c r="K314" t="str">
        <f>IF(DB!W308="","",DB!W308)</f>
        <v/>
      </c>
      <c r="M314" s="74"/>
      <c r="N314" s="75"/>
      <c r="O314" s="70"/>
      <c r="P314" s="76"/>
      <c r="Q314" s="78"/>
      <c r="R314" s="78"/>
      <c r="S314" s="78"/>
      <c r="T314" s="78"/>
      <c r="U314" s="78"/>
      <c r="V314" s="78"/>
      <c r="W314" s="76"/>
      <c r="X314" s="79">
        <v>0</v>
      </c>
      <c r="Y314" s="77"/>
      <c r="Z314" s="77"/>
    </row>
    <row r="315" spans="2:28" x14ac:dyDescent="0.3">
      <c r="C315" s="169"/>
      <c r="D315" s="169"/>
      <c r="K315" t="str">
        <f>IF(DB!W309="","",DB!W309)</f>
        <v/>
      </c>
      <c r="W315" s="76">
        <v>0</v>
      </c>
    </row>
    <row r="316" spans="2:28" x14ac:dyDescent="0.3"/>
  </sheetData>
  <sheetProtection sheet="1" objects="1" scenarios="1" selectLockedCells="1"/>
  <mergeCells count="309">
    <mergeCell ref="C300:D300"/>
    <mergeCell ref="C301:D301"/>
    <mergeCell ref="C302:D302"/>
    <mergeCell ref="C303:D303"/>
    <mergeCell ref="C304:D304"/>
    <mergeCell ref="C305:D305"/>
    <mergeCell ref="C294:D294"/>
    <mergeCell ref="C295:D295"/>
    <mergeCell ref="C296:D296"/>
    <mergeCell ref="C297:D297"/>
    <mergeCell ref="C298:D298"/>
    <mergeCell ref="C299:D299"/>
    <mergeCell ref="C312:D312"/>
    <mergeCell ref="C313:D313"/>
    <mergeCell ref="C314:D314"/>
    <mergeCell ref="C315:D315"/>
    <mergeCell ref="C306:D306"/>
    <mergeCell ref="C307:D307"/>
    <mergeCell ref="C308:D308"/>
    <mergeCell ref="C309:D309"/>
    <mergeCell ref="C310:D310"/>
    <mergeCell ref="C311:D311"/>
    <mergeCell ref="C288:D288"/>
    <mergeCell ref="C289:D289"/>
    <mergeCell ref="C290:D290"/>
    <mergeCell ref="C291:D291"/>
    <mergeCell ref="C292:D292"/>
    <mergeCell ref="C293:D293"/>
    <mergeCell ref="C282:D282"/>
    <mergeCell ref="C283:D283"/>
    <mergeCell ref="C284:D284"/>
    <mergeCell ref="C285:D285"/>
    <mergeCell ref="C286:D286"/>
    <mergeCell ref="C287:D287"/>
    <mergeCell ref="C276:D276"/>
    <mergeCell ref="C277:D277"/>
    <mergeCell ref="C278:D278"/>
    <mergeCell ref="C279:D279"/>
    <mergeCell ref="C280:D280"/>
    <mergeCell ref="C281:D281"/>
    <mergeCell ref="C270:D270"/>
    <mergeCell ref="C271:D271"/>
    <mergeCell ref="C272:D272"/>
    <mergeCell ref="C273:D273"/>
    <mergeCell ref="C274:D274"/>
    <mergeCell ref="C275:D275"/>
    <mergeCell ref="C264:D264"/>
    <mergeCell ref="C265:D265"/>
    <mergeCell ref="C266:D266"/>
    <mergeCell ref="C267:D267"/>
    <mergeCell ref="C268:D268"/>
    <mergeCell ref="C269:D269"/>
    <mergeCell ref="C258:D258"/>
    <mergeCell ref="C259:D259"/>
    <mergeCell ref="C260:D260"/>
    <mergeCell ref="C261:D261"/>
    <mergeCell ref="C262:D262"/>
    <mergeCell ref="C263:D263"/>
    <mergeCell ref="C252:D252"/>
    <mergeCell ref="C253:D253"/>
    <mergeCell ref="C254:D254"/>
    <mergeCell ref="C255:D255"/>
    <mergeCell ref="C256:D256"/>
    <mergeCell ref="C257:D257"/>
    <mergeCell ref="C246:D246"/>
    <mergeCell ref="C247:D247"/>
    <mergeCell ref="C248:D248"/>
    <mergeCell ref="C249:D249"/>
    <mergeCell ref="C250:D250"/>
    <mergeCell ref="C251:D251"/>
    <mergeCell ref="C240:D240"/>
    <mergeCell ref="C241:D241"/>
    <mergeCell ref="C242:D242"/>
    <mergeCell ref="C243:D243"/>
    <mergeCell ref="C244:D244"/>
    <mergeCell ref="C245:D245"/>
    <mergeCell ref="C234:D234"/>
    <mergeCell ref="C235:D235"/>
    <mergeCell ref="C236:D236"/>
    <mergeCell ref="C237:D237"/>
    <mergeCell ref="C238:D238"/>
    <mergeCell ref="C239:D239"/>
    <mergeCell ref="C228:D228"/>
    <mergeCell ref="C229:D229"/>
    <mergeCell ref="C230:D230"/>
    <mergeCell ref="C231:D231"/>
    <mergeCell ref="C232:D232"/>
    <mergeCell ref="C233:D233"/>
    <mergeCell ref="C222:D222"/>
    <mergeCell ref="C223:D223"/>
    <mergeCell ref="C224:D224"/>
    <mergeCell ref="C225:D225"/>
    <mergeCell ref="C226:D226"/>
    <mergeCell ref="C227:D227"/>
    <mergeCell ref="C216:D216"/>
    <mergeCell ref="C217:D217"/>
    <mergeCell ref="C218:D218"/>
    <mergeCell ref="C219:D219"/>
    <mergeCell ref="C220:D220"/>
    <mergeCell ref="C221:D221"/>
    <mergeCell ref="C210:D210"/>
    <mergeCell ref="C211:D211"/>
    <mergeCell ref="C212:D212"/>
    <mergeCell ref="C213:D213"/>
    <mergeCell ref="C214:D214"/>
    <mergeCell ref="C215:D215"/>
    <mergeCell ref="C204:D204"/>
    <mergeCell ref="C205:D205"/>
    <mergeCell ref="C206:D206"/>
    <mergeCell ref="C207:D207"/>
    <mergeCell ref="C208:D208"/>
    <mergeCell ref="C209:D209"/>
    <mergeCell ref="C198:D198"/>
    <mergeCell ref="C199:D199"/>
    <mergeCell ref="C200:D200"/>
    <mergeCell ref="C201:D201"/>
    <mergeCell ref="C202:D202"/>
    <mergeCell ref="C203:D203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U12:V12"/>
    <mergeCell ref="C29:D29"/>
    <mergeCell ref="C18:D18"/>
    <mergeCell ref="C19:D19"/>
    <mergeCell ref="C20:D20"/>
    <mergeCell ref="C21:D21"/>
    <mergeCell ref="C22:D22"/>
    <mergeCell ref="C23:D23"/>
    <mergeCell ref="X12:Y12"/>
    <mergeCell ref="B9:E9"/>
    <mergeCell ref="B4:C4"/>
    <mergeCell ref="C13:D13"/>
    <mergeCell ref="C14:D14"/>
    <mergeCell ref="C15:D15"/>
    <mergeCell ref="C16:D16"/>
    <mergeCell ref="C17:D17"/>
    <mergeCell ref="Q12:R12"/>
    <mergeCell ref="S12:T12"/>
  </mergeCells>
  <conditionalFormatting sqref="B13:I13 Q12 S12 U12 W12">
    <cfRule type="expression" dxfId="601" priority="128">
      <formula>$D$8="(Bitte wählen)"</formula>
    </cfRule>
  </conditionalFormatting>
  <conditionalFormatting sqref="M13">
    <cfRule type="expression" dxfId="600" priority="124">
      <formula>$D$8="(Bitte wählen)"</formula>
    </cfRule>
  </conditionalFormatting>
  <conditionalFormatting sqref="O13:P13">
    <cfRule type="expression" dxfId="599" priority="123">
      <formula>$D$8="(Bitte wählen)"</formula>
    </cfRule>
  </conditionalFormatting>
  <conditionalFormatting sqref="B6:AA7">
    <cfRule type="notContainsBlanks" dxfId="598" priority="122">
      <formula>LEN(TRIM(B6))&gt;0</formula>
    </cfRule>
  </conditionalFormatting>
  <conditionalFormatting sqref="M14:N313">
    <cfRule type="cellIs" dxfId="597" priority="119" operator="equal">
      <formula>0</formula>
    </cfRule>
  </conditionalFormatting>
  <conditionalFormatting sqref="L13">
    <cfRule type="expression" dxfId="596" priority="118">
      <formula>$D$8="(Bitte wählen)"</formula>
    </cfRule>
  </conditionalFormatting>
  <conditionalFormatting sqref="Q13">
    <cfRule type="expression" dxfId="595" priority="117">
      <formula>$D$8="(Bitte wählen)"</formula>
    </cfRule>
  </conditionalFormatting>
  <conditionalFormatting sqref="S13">
    <cfRule type="expression" dxfId="594" priority="116">
      <formula>$D$8="(Bitte wählen)"</formula>
    </cfRule>
  </conditionalFormatting>
  <conditionalFormatting sqref="U13">
    <cfRule type="expression" dxfId="593" priority="115">
      <formula>$D$8="(Bitte wählen)"</formula>
    </cfRule>
  </conditionalFormatting>
  <conditionalFormatting sqref="W13">
    <cfRule type="expression" dxfId="592" priority="114">
      <formula>$D$8="(Bitte wählen)"</formula>
    </cfRule>
  </conditionalFormatting>
  <conditionalFormatting sqref="N13">
    <cfRule type="expression" dxfId="591" priority="113">
      <formula>$D$8="(Bitte wählen)"</formula>
    </cfRule>
  </conditionalFormatting>
  <conditionalFormatting sqref="L12:P12">
    <cfRule type="expression" dxfId="590" priority="112">
      <formula>$D$8="(Bitte wählen)"</formula>
    </cfRule>
  </conditionalFormatting>
  <conditionalFormatting sqref="X13">
    <cfRule type="expression" dxfId="589" priority="111">
      <formula>$D$8="(Bitte wählen)"</formula>
    </cfRule>
  </conditionalFormatting>
  <conditionalFormatting sqref="B14:F313 H14:I313">
    <cfRule type="notContainsBlanks" dxfId="588" priority="109">
      <formula>LEN(TRIM(B14))&gt;0</formula>
    </cfRule>
  </conditionalFormatting>
  <conditionalFormatting sqref="L14:O313">
    <cfRule type="notContainsBlanks" dxfId="587" priority="107">
      <formula>LEN(TRIM(L14))&gt;0</formula>
    </cfRule>
  </conditionalFormatting>
  <conditionalFormatting sqref="O14:O313">
    <cfRule type="expression" dxfId="586" priority="108">
      <formula>$I14&lt;&gt;""</formula>
    </cfRule>
  </conditionalFormatting>
  <conditionalFormatting sqref="W14:W313 P18:P313">
    <cfRule type="expression" dxfId="585" priority="106">
      <formula>$L14="Ja"</formula>
    </cfRule>
  </conditionalFormatting>
  <conditionalFormatting sqref="R14:R313 T14:T313 V14:V313 Y14:Z313">
    <cfRule type="expression" dxfId="584" priority="100">
      <formula>$L14="Ja"</formula>
    </cfRule>
  </conditionalFormatting>
  <conditionalFormatting sqref="R14:R313">
    <cfRule type="expression" dxfId="583" priority="98">
      <formula>$L14="Nein"</formula>
    </cfRule>
  </conditionalFormatting>
  <conditionalFormatting sqref="T14:T313">
    <cfRule type="expression" dxfId="582" priority="97">
      <formula>$L14="Nein"</formula>
    </cfRule>
  </conditionalFormatting>
  <conditionalFormatting sqref="V14:V313">
    <cfRule type="expression" dxfId="581" priority="96">
      <formula>$L14="Nein"</formula>
    </cfRule>
  </conditionalFormatting>
  <conditionalFormatting sqref="Y14:Y313">
    <cfRule type="expression" dxfId="580" priority="94">
      <formula>$L14="Nein"</formula>
    </cfRule>
  </conditionalFormatting>
  <conditionalFormatting sqref="Z14:Z313">
    <cfRule type="expression" dxfId="579" priority="93">
      <formula>$L14="Nein"</formula>
    </cfRule>
  </conditionalFormatting>
  <conditionalFormatting sqref="P18:P313">
    <cfRule type="expression" dxfId="578" priority="91">
      <formula>$I18="Nein"</formula>
    </cfRule>
  </conditionalFormatting>
  <conditionalFormatting sqref="W14:W313 P18:P313">
    <cfRule type="expression" dxfId="577" priority="92">
      <formula>$L14="Nein"</formula>
    </cfRule>
  </conditionalFormatting>
  <conditionalFormatting sqref="P18:P313">
    <cfRule type="expression" dxfId="576" priority="89">
      <formula>$I18=""</formula>
    </cfRule>
  </conditionalFormatting>
  <conditionalFormatting sqref="Q18:Q313">
    <cfRule type="expression" dxfId="575" priority="82">
      <formula>$L18="Ja"</formula>
    </cfRule>
  </conditionalFormatting>
  <conditionalFormatting sqref="Q18:Q313">
    <cfRule type="expression" dxfId="574" priority="80">
      <formula>$I18="Nein"</formula>
    </cfRule>
  </conditionalFormatting>
  <conditionalFormatting sqref="Q18:Q313">
    <cfRule type="expression" dxfId="573" priority="81">
      <formula>$L18="Nein"</formula>
    </cfRule>
  </conditionalFormatting>
  <conditionalFormatting sqref="Q18:Q313">
    <cfRule type="expression" dxfId="572" priority="79">
      <formula>$I18=""</formula>
    </cfRule>
  </conditionalFormatting>
  <conditionalFormatting sqref="S14:S313">
    <cfRule type="expression" dxfId="571" priority="78">
      <formula>$L14="Ja"</formula>
    </cfRule>
  </conditionalFormatting>
  <conditionalFormatting sqref="S14:S313">
    <cfRule type="expression" dxfId="570" priority="76">
      <formula>$I14="Nein"</formula>
    </cfRule>
  </conditionalFormatting>
  <conditionalFormatting sqref="S14:S313">
    <cfRule type="expression" dxfId="569" priority="77">
      <formula>$L14="Nein"</formula>
    </cfRule>
  </conditionalFormatting>
  <conditionalFormatting sqref="S14:S313">
    <cfRule type="expression" dxfId="568" priority="75">
      <formula>$I14=""</formula>
    </cfRule>
  </conditionalFormatting>
  <conditionalFormatting sqref="U18:U313">
    <cfRule type="expression" dxfId="567" priority="74">
      <formula>$L18="Ja"</formula>
    </cfRule>
  </conditionalFormatting>
  <conditionalFormatting sqref="U18:U313">
    <cfRule type="expression" dxfId="566" priority="72">
      <formula>$I18="Nein"</formula>
    </cfRule>
  </conditionalFormatting>
  <conditionalFormatting sqref="U18:U313">
    <cfRule type="expression" dxfId="565" priority="73">
      <formula>$L18="Nein"</formula>
    </cfRule>
  </conditionalFormatting>
  <conditionalFormatting sqref="U18:U313">
    <cfRule type="expression" dxfId="564" priority="71">
      <formula>$I18=""</formula>
    </cfRule>
  </conditionalFormatting>
  <conditionalFormatting sqref="W315">
    <cfRule type="expression" dxfId="563" priority="70">
      <formula>$L315="Ja"</formula>
    </cfRule>
  </conditionalFormatting>
  <conditionalFormatting sqref="W315 W14:W313">
    <cfRule type="expression" dxfId="562" priority="68">
      <formula>$I14="Nein"</formula>
    </cfRule>
  </conditionalFormatting>
  <conditionalFormatting sqref="W315">
    <cfRule type="expression" dxfId="561" priority="69">
      <formula>$L315="Nein"</formula>
    </cfRule>
  </conditionalFormatting>
  <conditionalFormatting sqref="W315 W14:W313">
    <cfRule type="expression" dxfId="560" priority="67">
      <formula>$I14=""</formula>
    </cfRule>
  </conditionalFormatting>
  <conditionalFormatting sqref="X14:X314">
    <cfRule type="expression" dxfId="559" priority="62">
      <formula>$L14="Ja"</formula>
    </cfRule>
  </conditionalFormatting>
  <conditionalFormatting sqref="X14:X314">
    <cfRule type="expression" dxfId="558" priority="60">
      <formula>$I14="Nein"</formula>
    </cfRule>
  </conditionalFormatting>
  <conditionalFormatting sqref="X14:X314">
    <cfRule type="expression" dxfId="557" priority="61">
      <formula>$L14="Nein"</formula>
    </cfRule>
  </conditionalFormatting>
  <conditionalFormatting sqref="X14:X314">
    <cfRule type="expression" dxfId="556" priority="59">
      <formula>$I14=""</formula>
    </cfRule>
  </conditionalFormatting>
  <conditionalFormatting sqref="G14:G313">
    <cfRule type="expression" dxfId="555" priority="58">
      <formula>$I14&lt;&gt;""</formula>
    </cfRule>
  </conditionalFormatting>
  <conditionalFormatting sqref="K12">
    <cfRule type="expression" dxfId="554" priority="57">
      <formula>$D$8="(Bitte wählen)"</formula>
    </cfRule>
  </conditionalFormatting>
  <conditionalFormatting sqref="K13">
    <cfRule type="expression" dxfId="553" priority="56">
      <formula>$D$8="(Bitte wählen)"</formula>
    </cfRule>
  </conditionalFormatting>
  <conditionalFormatting sqref="K14:K315">
    <cfRule type="notContainsBlanks" dxfId="552" priority="55">
      <formula>LEN(TRIM(K14))&gt;0</formula>
    </cfRule>
  </conditionalFormatting>
  <conditionalFormatting sqref="B12:I12">
    <cfRule type="expression" dxfId="551" priority="51">
      <formula>$D$8="(Bitte wählen)"</formula>
    </cfRule>
  </conditionalFormatting>
  <conditionalFormatting sqref="AB14:AB313">
    <cfRule type="containsText" dxfId="550" priority="42" operator="containsText" text="Nein">
      <formula>NOT(ISERROR(SEARCH("Nein",AB14)))</formula>
    </cfRule>
    <cfRule type="containsText" dxfId="549" priority="43" operator="containsText" text="Ja">
      <formula>NOT(ISERROR(SEARCH("Ja",AB14)))</formula>
    </cfRule>
  </conditionalFormatting>
  <conditionalFormatting sqref="Q13">
    <cfRule type="expression" dxfId="548" priority="40">
      <formula>$D$8="(Bitte wählen)"</formula>
    </cfRule>
  </conditionalFormatting>
  <conditionalFormatting sqref="Q13">
    <cfRule type="expression" dxfId="547" priority="39">
      <formula>$D$8="(Bitte wählen)"</formula>
    </cfRule>
  </conditionalFormatting>
  <conditionalFormatting sqref="S13">
    <cfRule type="expression" dxfId="546" priority="38">
      <formula>$D$8="(Bitte wählen)"</formula>
    </cfRule>
  </conditionalFormatting>
  <conditionalFormatting sqref="S13">
    <cfRule type="expression" dxfId="545" priority="37">
      <formula>$D$8="(Bitte wählen)"</formula>
    </cfRule>
  </conditionalFormatting>
  <conditionalFormatting sqref="S13">
    <cfRule type="expression" dxfId="544" priority="36">
      <formula>$D$8="(Bitte wählen)"</formula>
    </cfRule>
  </conditionalFormatting>
  <conditionalFormatting sqref="U13">
    <cfRule type="expression" dxfId="543" priority="35">
      <formula>$D$8="(Bitte wählen)"</formula>
    </cfRule>
  </conditionalFormatting>
  <conditionalFormatting sqref="U13">
    <cfRule type="expression" dxfId="542" priority="34">
      <formula>$D$8="(Bitte wählen)"</formula>
    </cfRule>
  </conditionalFormatting>
  <conditionalFormatting sqref="U13">
    <cfRule type="expression" dxfId="541" priority="33">
      <formula>$D$8="(Bitte wählen)"</formula>
    </cfRule>
  </conditionalFormatting>
  <conditionalFormatting sqref="W13">
    <cfRule type="expression" dxfId="540" priority="32">
      <formula>$D$8="(Bitte wählen)"</formula>
    </cfRule>
  </conditionalFormatting>
  <conditionalFormatting sqref="W13">
    <cfRule type="expression" dxfId="539" priority="31">
      <formula>$D$8="(Bitte wählen)"</formula>
    </cfRule>
  </conditionalFormatting>
  <conditionalFormatting sqref="W13">
    <cfRule type="expression" dxfId="538" priority="30">
      <formula>$D$8="(Bitte wählen)"</formula>
    </cfRule>
  </conditionalFormatting>
  <conditionalFormatting sqref="X13">
    <cfRule type="expression" dxfId="537" priority="29">
      <formula>$D$8="(Bitte wählen)"</formula>
    </cfRule>
  </conditionalFormatting>
  <conditionalFormatting sqref="X13">
    <cfRule type="expression" dxfId="536" priority="28">
      <formula>$D$8="(Bitte wählen)"</formula>
    </cfRule>
  </conditionalFormatting>
  <conditionalFormatting sqref="X13">
    <cfRule type="expression" dxfId="535" priority="27">
      <formula>$D$8="(Bitte wählen)"</formula>
    </cfRule>
  </conditionalFormatting>
  <conditionalFormatting sqref="Q13">
    <cfRule type="expression" dxfId="534" priority="26">
      <formula>$D$8="(Bitte wählen)"</formula>
    </cfRule>
  </conditionalFormatting>
  <conditionalFormatting sqref="S13">
    <cfRule type="expression" dxfId="533" priority="25">
      <formula>$D$8="(Bitte wählen)"</formula>
    </cfRule>
  </conditionalFormatting>
  <conditionalFormatting sqref="U13">
    <cfRule type="expression" dxfId="532" priority="24">
      <formula>$D$8="(Bitte wählen)"</formula>
    </cfRule>
  </conditionalFormatting>
  <conditionalFormatting sqref="W13">
    <cfRule type="expression" dxfId="531" priority="23">
      <formula>$D$8="(Bitte wählen)"</formula>
    </cfRule>
  </conditionalFormatting>
  <conditionalFormatting sqref="W13">
    <cfRule type="expression" dxfId="530" priority="22">
      <formula>$D$8="(Bitte wählen)"</formula>
    </cfRule>
  </conditionalFormatting>
  <conditionalFormatting sqref="W13">
    <cfRule type="expression" dxfId="529" priority="21">
      <formula>$D$8="(Bitte wählen)"</formula>
    </cfRule>
  </conditionalFormatting>
  <conditionalFormatting sqref="W13">
    <cfRule type="expression" dxfId="528" priority="20">
      <formula>$D$8="(Bitte wählen)"</formula>
    </cfRule>
  </conditionalFormatting>
  <conditionalFormatting sqref="W13">
    <cfRule type="expression" dxfId="527" priority="19">
      <formula>$D$8="(Bitte wählen)"</formula>
    </cfRule>
  </conditionalFormatting>
  <conditionalFormatting sqref="X13">
    <cfRule type="expression" dxfId="526" priority="18">
      <formula>$D$8="(Bitte wählen)"</formula>
    </cfRule>
  </conditionalFormatting>
  <conditionalFormatting sqref="X13">
    <cfRule type="expression" dxfId="525" priority="17">
      <formula>$D$8="(Bitte wählen)"</formula>
    </cfRule>
  </conditionalFormatting>
  <conditionalFormatting sqref="X13">
    <cfRule type="expression" dxfId="524" priority="16">
      <formula>$D$8="(Bitte wählen)"</formula>
    </cfRule>
  </conditionalFormatting>
  <conditionalFormatting sqref="X13">
    <cfRule type="expression" dxfId="523" priority="15">
      <formula>$D$8="(Bitte wählen)"</formula>
    </cfRule>
  </conditionalFormatting>
  <conditionalFormatting sqref="X13">
    <cfRule type="expression" dxfId="522" priority="14">
      <formula>$D$8="(Bitte wählen)"</formula>
    </cfRule>
  </conditionalFormatting>
  <conditionalFormatting sqref="W13">
    <cfRule type="expression" dxfId="521" priority="13">
      <formula>$D$8="(Bitte wählen)"</formula>
    </cfRule>
  </conditionalFormatting>
  <conditionalFormatting sqref="P14:Q17">
    <cfRule type="expression" dxfId="520" priority="12">
      <formula>$L14="Ja"</formula>
    </cfRule>
  </conditionalFormatting>
  <conditionalFormatting sqref="P14:Q17">
    <cfRule type="expression" dxfId="519" priority="10">
      <formula>$I14="Nein"</formula>
    </cfRule>
  </conditionalFormatting>
  <conditionalFormatting sqref="P14:Q17">
    <cfRule type="expression" dxfId="518" priority="11">
      <formula>$L14="Nein"</formula>
    </cfRule>
  </conditionalFormatting>
  <conditionalFormatting sqref="P14:Q17">
    <cfRule type="expression" dxfId="517" priority="9">
      <formula>$I14=""</formula>
    </cfRule>
  </conditionalFormatting>
  <conditionalFormatting sqref="Q14:Q17">
    <cfRule type="expression" dxfId="516" priority="8">
      <formula>$L14="Ja"</formula>
    </cfRule>
  </conditionalFormatting>
  <conditionalFormatting sqref="Q14:Q17">
    <cfRule type="expression" dxfId="515" priority="6">
      <formula>$I14="Nein"</formula>
    </cfRule>
  </conditionalFormatting>
  <conditionalFormatting sqref="Q14:Q17">
    <cfRule type="expression" dxfId="514" priority="7">
      <formula>$L14="Nein"</formula>
    </cfRule>
  </conditionalFormatting>
  <conditionalFormatting sqref="Q14:Q17">
    <cfRule type="expression" dxfId="513" priority="5">
      <formula>$I14=""</formula>
    </cfRule>
  </conditionalFormatting>
  <conditionalFormatting sqref="U14:U17">
    <cfRule type="expression" dxfId="512" priority="4">
      <formula>$L14="Ja"</formula>
    </cfRule>
  </conditionalFormatting>
  <conditionalFormatting sqref="U14:U17">
    <cfRule type="expression" dxfId="511" priority="2">
      <formula>$I14="Nein"</formula>
    </cfRule>
  </conditionalFormatting>
  <conditionalFormatting sqref="U14:U17">
    <cfRule type="expression" dxfId="510" priority="3">
      <formula>$L14="Nein"</formula>
    </cfRule>
  </conditionalFormatting>
  <conditionalFormatting sqref="U14:U17">
    <cfRule type="expression" dxfId="509" priority="1">
      <formula>$I14=""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1" id="{92F4FD84-56D3-4700-9D20-6A0375C293DF}">
            <xm:f>'3a. Bewertung der Leistungen'!$D$9="Nein"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M14:N313</xm:sqref>
        </x14:conditionalFormatting>
        <x14:conditionalFormatting xmlns:xm="http://schemas.microsoft.com/office/excel/2006/main">
          <x14:cfRule type="expression" priority="47" id="{C14FA87F-8A3E-4459-A5D2-CDAB1246202E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F9</xm:sqref>
        </x14:conditionalFormatting>
        <x14:conditionalFormatting xmlns:xm="http://schemas.microsoft.com/office/excel/2006/main">
          <x14:cfRule type="expression" priority="46" id="{781EE992-7DC7-43BA-849F-773E7E26C140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F9</xm:sqref>
        </x14:conditionalFormatting>
        <x14:conditionalFormatting xmlns:xm="http://schemas.microsoft.com/office/excel/2006/main">
          <x14:cfRule type="expression" priority="45" id="{F11FAB9B-EA9F-4168-BD51-43BD7947A9F4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B8:K8</xm:sqref>
        </x14:conditionalFormatting>
        <x14:conditionalFormatting xmlns:xm="http://schemas.microsoft.com/office/excel/2006/main">
          <x14:cfRule type="expression" priority="44" id="{44C6E2F0-9E71-4DA1-A81C-94A2C5C3D442}">
            <xm:f>'2. Erfassung der Leistungen'!$D$7="(Bitte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B8:K8</xm:sqref>
        </x14:conditionalFormatting>
        <x14:conditionalFormatting xmlns:xm="http://schemas.microsoft.com/office/excel/2006/main">
          <x14:cfRule type="expression" priority="41" id="{76B8B819-0FF3-41FA-A498-41A8276DB0C9}">
            <xm:f>'3a. Bewertung der Leistungen'!$E$9="(Bitte Wählen)"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X22:X314 B8:AB13 B18:AB313 B14:O17 R14:T17 V14:AB17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9">
    <tabColor rgb="FFC00000"/>
  </sheetPr>
  <dimension ref="A1"/>
  <sheetViews>
    <sheetView workbookViewId="0">
      <selection activeCell="N28" sqref="N28"/>
    </sheetView>
  </sheetViews>
  <sheetFormatPr baseColWidth="10" defaultColWidth="8.88671875" defaultRowHeight="14.4" x14ac:dyDescent="0.3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20"/>
  <dimension ref="B2:AK304"/>
  <sheetViews>
    <sheetView workbookViewId="0">
      <selection activeCell="B6" sqref="B6:E6"/>
    </sheetView>
  </sheetViews>
  <sheetFormatPr baseColWidth="10" defaultColWidth="8.88671875" defaultRowHeight="14.4" x14ac:dyDescent="0.3"/>
  <cols>
    <col min="2" max="2" width="25.6640625" bestFit="1" customWidth="1"/>
    <col min="4" max="4" width="12.88671875" bestFit="1" customWidth="1"/>
    <col min="6" max="6" width="12.21875" bestFit="1" customWidth="1"/>
    <col min="7" max="7" width="22.21875" bestFit="1" customWidth="1"/>
    <col min="9" max="9" width="12.88671875" bestFit="1" customWidth="1"/>
    <col min="11" max="11" width="16.44140625" bestFit="1" customWidth="1"/>
    <col min="21" max="22" width="18.5546875" customWidth="1"/>
    <col min="23" max="23" width="11" customWidth="1"/>
    <col min="24" max="24" width="10.77734375" bestFit="1" customWidth="1"/>
    <col min="27" max="27" width="13.33203125" bestFit="1" customWidth="1"/>
    <col min="28" max="28" width="15.44140625" bestFit="1" customWidth="1"/>
    <col min="29" max="29" width="14.21875" bestFit="1" customWidth="1"/>
    <col min="30" max="31" width="13.77734375" bestFit="1" customWidth="1"/>
    <col min="32" max="32" width="14.88671875" bestFit="1" customWidth="1"/>
    <col min="34" max="34" width="15.44140625" bestFit="1" customWidth="1"/>
    <col min="35" max="35" width="14.21875" bestFit="1" customWidth="1"/>
    <col min="36" max="36" width="14.88671875" bestFit="1" customWidth="1"/>
    <col min="37" max="37" width="13" bestFit="1" customWidth="1"/>
  </cols>
  <sheetData>
    <row r="2" spans="2:37" x14ac:dyDescent="0.3">
      <c r="U2" s="190" t="s">
        <v>241</v>
      </c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H2" s="190" t="s">
        <v>242</v>
      </c>
      <c r="AI2" s="190"/>
      <c r="AJ2" s="190"/>
      <c r="AK2" s="190"/>
    </row>
    <row r="3" spans="2:37" x14ac:dyDescent="0.3">
      <c r="B3" s="2" t="s">
        <v>0</v>
      </c>
      <c r="D3" s="2" t="s">
        <v>41</v>
      </c>
      <c r="F3" s="2" t="s">
        <v>49</v>
      </c>
      <c r="G3" s="1"/>
      <c r="I3" s="2" t="s">
        <v>115</v>
      </c>
      <c r="K3" s="2" t="s">
        <v>154</v>
      </c>
      <c r="M3" s="2" t="s">
        <v>185</v>
      </c>
      <c r="N3" s="2" t="s">
        <v>186</v>
      </c>
      <c r="O3" s="2"/>
      <c r="P3" s="2" t="s">
        <v>185</v>
      </c>
      <c r="Q3" s="2" t="s">
        <v>186</v>
      </c>
      <c r="R3" s="2"/>
      <c r="U3" s="2" t="str">
        <f>'2. Erfassung der Leistungen'!D7</f>
        <v>Online-Dienst</v>
      </c>
      <c r="V3" s="2" t="s">
        <v>132</v>
      </c>
      <c r="W3" s="2" t="s">
        <v>189</v>
      </c>
      <c r="X3" s="2" t="s">
        <v>109</v>
      </c>
      <c r="Y3" s="2" t="s">
        <v>190</v>
      </c>
      <c r="Z3" s="2" t="s">
        <v>185</v>
      </c>
      <c r="AA3" s="2" t="s">
        <v>39</v>
      </c>
      <c r="AB3" s="2" t="s">
        <v>191</v>
      </c>
      <c r="AC3" s="24" t="s">
        <v>192</v>
      </c>
      <c r="AD3" s="24" t="s">
        <v>195</v>
      </c>
      <c r="AE3" s="24" t="s">
        <v>196</v>
      </c>
      <c r="AF3" s="24" t="s">
        <v>205</v>
      </c>
      <c r="AH3" s="2" t="s">
        <v>192</v>
      </c>
      <c r="AI3" s="2" t="s">
        <v>195</v>
      </c>
      <c r="AJ3" s="2" t="s">
        <v>196</v>
      </c>
      <c r="AK3" s="2" t="s">
        <v>205</v>
      </c>
    </row>
    <row r="4" spans="2:37" x14ac:dyDescent="0.3">
      <c r="B4" t="s">
        <v>44</v>
      </c>
      <c r="D4" t="s">
        <v>44</v>
      </c>
      <c r="F4" s="11" t="s">
        <v>44</v>
      </c>
      <c r="G4" s="11" t="s">
        <v>44</v>
      </c>
      <c r="I4" t="s">
        <v>44</v>
      </c>
      <c r="K4" t="s">
        <v>44</v>
      </c>
      <c r="L4">
        <v>1</v>
      </c>
      <c r="M4" t="str">
        <f>IF('5. Bündelung zu Paketen'!$H14="Korrekt angelegt",'5. Bündelung zu Paketen'!$C14,"")</f>
        <v>Gesamtpaket</v>
      </c>
      <c r="N4" t="str">
        <f>IF(SH!C17="","",SH!C17)</f>
        <v/>
      </c>
      <c r="O4" t="str">
        <f>IF('5. Bündelung zu Paketen'!$E$9="Nein","",IF(COUNTIF($N$4:$N$18,M4)=1,"",M4))</f>
        <v/>
      </c>
      <c r="P4" t="str">
        <f>IF('5. Bündelung zu Paketen'!$H14="Korrekt angelegt",'5. Bündelung zu Paketen'!$C14,"")</f>
        <v>Gesamtpaket</v>
      </c>
      <c r="Q4" t="str">
        <f>IF('Preisbildung (Kommune)'!D18="","",'Preisbildung (Kommune)'!D18)</f>
        <v/>
      </c>
      <c r="R4" t="str">
        <f>IF('5. Bündelung zu Paketen'!$E$9="Nein","",IF(COUNTIF($Q$4:$Q$18,P4)=1,"",P4))</f>
        <v/>
      </c>
      <c r="T4">
        <v>1</v>
      </c>
      <c r="U4" t="str">
        <f>IF(DB!D8="","",DB!D8)</f>
        <v>DiPlanPortal</v>
      </c>
      <c r="V4" t="str">
        <f>IF(DB!H8="","",DB!H8)</f>
        <v>Ja</v>
      </c>
      <c r="W4" t="str">
        <f>IF(DB!G8="","",DB!G8)</f>
        <v>Ja</v>
      </c>
      <c r="X4" t="str">
        <f>IF(DB!W8="","",DB!W8)</f>
        <v>Ja</v>
      </c>
      <c r="Y4" t="str">
        <f>IF(DB!AN8="","",DB!AN8)</f>
        <v>Ja</v>
      </c>
      <c r="Z4" t="str">
        <f>IF(DB!BZ8="","",DB!BZ8)</f>
        <v>Ja</v>
      </c>
      <c r="AA4" t="str">
        <f>IF(U4="","",IF(COUNTIF(V4:Z4,"Ja")=5,"Ja","Nein"))</f>
        <v>Ja</v>
      </c>
      <c r="AB4" t="str">
        <f>IF(U4="","",IF(AA4="Ja",U4,""))</f>
        <v>DiPlanPortal</v>
      </c>
      <c r="AC4" t="str">
        <f t="array" ref="AC4">IFERROR(INDEX($AB$4:$AB$304,MATCH(1,COUNTIF($AC$3:AC3,$AB$4:$AB$304)+($AB$4:$AB$304&lt;&gt;"")*1,0)),"")</f>
        <v>DiPlanPortal</v>
      </c>
      <c r="AD4" t="str">
        <f>IF(SH!C43="","",SH!C43)</f>
        <v>DiPlanPortal</v>
      </c>
      <c r="AE4" t="str">
        <f>IF(COUNTIF($AD$4:$AD$54,AC4)=1,"",AC4)</f>
        <v/>
      </c>
      <c r="AF4" t="str">
        <f t="array" ref="AF4">IFERROR(INDEX($AE$4:$AE$304,MATCH(1,COUNTIF($AF$3:AF3,$AE$4:$AE$304)+($AE$4:$AE$304&lt;&gt;"")*1,0)),"")</f>
        <v/>
      </c>
      <c r="AH4" t="str">
        <f>IF(AC4="","",AC4)</f>
        <v>DiPlanPortal</v>
      </c>
      <c r="AI4" t="str">
        <f>IF('Preisbildung (Kommune)'!C44="","",'Preisbildung (Kommune)'!C44)</f>
        <v/>
      </c>
      <c r="AJ4" t="str">
        <f>IF(COUNTIF($AI$4:$AI$304,AH4)=1,"",AH4)</f>
        <v>DiPlanPortal</v>
      </c>
      <c r="AK4" t="str">
        <f>IFERROR(INDEX($AJ$4:$AJ$304,MATCH(1,COUNTIF($AK$3:AK3,$AJ$4:$AJ$304)+($AJ$4:$AJ$304&lt;&gt;"")*1,0)),"")</f>
        <v/>
      </c>
    </row>
    <row r="5" spans="2:37" x14ac:dyDescent="0.3">
      <c r="B5" t="s">
        <v>125</v>
      </c>
      <c r="D5" t="s">
        <v>42</v>
      </c>
      <c r="F5" s="11" t="s">
        <v>328</v>
      </c>
      <c r="G5" s="11" t="s">
        <v>326</v>
      </c>
      <c r="I5">
        <v>1</v>
      </c>
      <c r="K5" t="str">
        <f>CONCATENATE("je ",'2. Erfassung der Leistungen'!D7)</f>
        <v>je Online-Dienst</v>
      </c>
      <c r="L5">
        <v>2</v>
      </c>
      <c r="M5" t="str">
        <f>IF('5. Bündelung zu Paketen'!H15="Korrekt angelegt",'5. Bündelung zu Paketen'!C15,"")</f>
        <v/>
      </c>
      <c r="N5" t="str">
        <f>IF(SH!C18="","",SH!C18)</f>
        <v/>
      </c>
      <c r="O5" t="str">
        <f>IF('5. Bündelung zu Paketen'!$E$9="Nein","",IF(COUNTIF($N$4:$N$18,M5)=1,"",M5))</f>
        <v/>
      </c>
      <c r="P5" t="str">
        <f>IF('5. Bündelung zu Paketen'!$H15="Korrekt angelegt",'5. Bündelung zu Paketen'!$C15,"")</f>
        <v/>
      </c>
      <c r="Q5" t="str">
        <f>IF('Preisbildung (Kommune)'!D19="","",'Preisbildung (Kommune)'!D19)</f>
        <v/>
      </c>
      <c r="R5" t="str">
        <f>IF('5. Bündelung zu Paketen'!$E$9="Nein","",IF(COUNTIF($Q$4:$Q$18,P5)=1,"",P5))</f>
        <v/>
      </c>
      <c r="T5">
        <v>2</v>
      </c>
      <c r="U5" t="str">
        <f>IF(DB!D9="","",DB!D9)</f>
        <v>DiPlanCockpit Basis</v>
      </c>
      <c r="V5" t="str">
        <f>IF(DB!H9="","",DB!H9)</f>
        <v>Ja</v>
      </c>
      <c r="W5" t="str">
        <f>IF(DB!G9="","",DB!G9)</f>
        <v>Ja</v>
      </c>
      <c r="X5" t="str">
        <f>IF(DB!W9="","",DB!W9)</f>
        <v>Ja</v>
      </c>
      <c r="Y5" t="str">
        <f>IF(DB!AN9="","",DB!AN9)</f>
        <v>Ja</v>
      </c>
      <c r="Z5" t="str">
        <f>IF(DB!BZ9="","",DB!BZ9)</f>
        <v>Ja</v>
      </c>
      <c r="AA5" t="str">
        <f t="shared" ref="AA5:AA68" si="0">IF(U5="","",IF(COUNTIF(V5:Z5,"Ja")=5,"Ja","Nein"))</f>
        <v>Ja</v>
      </c>
      <c r="AB5" t="str">
        <f t="shared" ref="AB5:AB68" si="1">IF(U5="","",IF(AA5="Ja",U5,""))</f>
        <v>DiPlanCockpit Basis</v>
      </c>
      <c r="AC5" t="str">
        <f t="array" ref="AC5">IFERROR(INDEX($AB$4:$AB$304,MATCH(1,COUNTIF($AC$3:AC4,$AB$4:$AB$304)+($AB$4:$AB$304&lt;&gt;"")*1,0)),"")</f>
        <v>DiPlanCockpit Basis</v>
      </c>
      <c r="AD5" t="str">
        <f>IF(SH!C44="","",SH!C44)</f>
        <v>DiPlanCockpit Basis</v>
      </c>
      <c r="AE5" t="str">
        <f>IF(COUNTIF($AD$4:$AD$54,AC5)=1,"",AC5)</f>
        <v/>
      </c>
      <c r="AF5" t="str">
        <f t="array" ref="AF5">IFERROR(INDEX($AE$4:$AE$304,MATCH(1,COUNTIF($AF$3:AF4,$AE$4:$AE$304)+($AE$4:$AE$304&lt;&gt;"")*1,0)),"")</f>
        <v/>
      </c>
      <c r="AH5" t="str">
        <f t="shared" ref="AH5:AH68" si="2">IF(AC5="","",AC5)</f>
        <v>DiPlanCockpit Basis</v>
      </c>
      <c r="AI5" t="str">
        <f>IF('Preisbildung (Kommune)'!C45="","",'Preisbildung (Kommune)'!C45)</f>
        <v/>
      </c>
      <c r="AJ5" t="str">
        <f t="shared" ref="AJ5:AJ68" si="3">IF(COUNTIF($AI$4:$AI$304,AH5)=1,"",AH5)</f>
        <v>DiPlanCockpit Basis</v>
      </c>
      <c r="AK5" t="str">
        <f t="array" ref="AK5">IFERROR(INDEX($AJ$4:$AJ$304,MATCH(1,COUNTIF($AK$3:AK4,$AJ$4:$AJ$304)+($AJ$4:$AJ$304&lt;&gt;"")*1,0)),"")</f>
        <v>DiPlanPortal</v>
      </c>
    </row>
    <row r="6" spans="2:37" x14ac:dyDescent="0.3">
      <c r="B6" t="s">
        <v>1</v>
      </c>
      <c r="D6" t="s">
        <v>43</v>
      </c>
      <c r="F6" s="11" t="s">
        <v>50</v>
      </c>
      <c r="G6" s="11" t="s">
        <v>66</v>
      </c>
      <c r="I6">
        <v>2</v>
      </c>
      <c r="K6" t="s">
        <v>156</v>
      </c>
      <c r="L6">
        <v>3</v>
      </c>
      <c r="M6" t="str">
        <f>IF('5. Bündelung zu Paketen'!H16="Korrekt angelegt",'5. Bündelung zu Paketen'!C16,"")</f>
        <v/>
      </c>
      <c r="N6" t="str">
        <f>IF(SH!C19="","",SH!C19)</f>
        <v/>
      </c>
      <c r="O6" t="str">
        <f>IF('5. Bündelung zu Paketen'!$E$9="Nein","",IF(COUNTIF($N$4:$N$18,M6)=1,"",M6))</f>
        <v/>
      </c>
      <c r="P6" t="str">
        <f>IF('5. Bündelung zu Paketen'!$H16="Korrekt angelegt",'5. Bündelung zu Paketen'!$C16,"")</f>
        <v/>
      </c>
      <c r="Q6" t="str">
        <f>IF('Preisbildung (Kommune)'!D20="","",'Preisbildung (Kommune)'!D20)</f>
        <v/>
      </c>
      <c r="R6" t="str">
        <f>IF('5. Bündelung zu Paketen'!$E$9="Nein","",IF(COUNTIF($Q$4:$Q$18,P6)=1,"",P6))</f>
        <v/>
      </c>
      <c r="T6">
        <v>3</v>
      </c>
      <c r="U6" t="str">
        <f>IF(DB!D10="","",DB!D10)</f>
        <v>DiPlanCockpit Pro</v>
      </c>
      <c r="V6" t="str">
        <f>IF(DB!H10="","",DB!H10)</f>
        <v>Ja</v>
      </c>
      <c r="W6" t="str">
        <f>IF(DB!G10="","",DB!G10)</f>
        <v>Ja</v>
      </c>
      <c r="X6" t="str">
        <f>IF(DB!W10="","",DB!W10)</f>
        <v>Ja</v>
      </c>
      <c r="Y6" t="str">
        <f>IF(DB!AN10="","",DB!AN10)</f>
        <v>Ja</v>
      </c>
      <c r="Z6" t="str">
        <f>IF(DB!BZ10="","",DB!BZ10)</f>
        <v>Ja</v>
      </c>
      <c r="AA6" t="str">
        <f t="shared" si="0"/>
        <v>Ja</v>
      </c>
      <c r="AB6" t="str">
        <f t="shared" si="1"/>
        <v>DiPlanCockpit Pro</v>
      </c>
      <c r="AC6" t="str">
        <f t="array" ref="AC6">IFERROR(INDEX($AB$4:$AB$304,MATCH(1,COUNTIF($AC$3:AC5,$AB$4:$AB$304)+($AB$4:$AB$304&lt;&gt;"")*1,0)),"")</f>
        <v>DiPlanCockpit Pro</v>
      </c>
      <c r="AD6" t="str">
        <f>IF(SH!C45="","",SH!C45)</f>
        <v>DiPlanBeteiligung</v>
      </c>
      <c r="AE6" t="str">
        <f t="shared" ref="AE6:AE68" si="4">IF(COUNTIF($AD$4:$AD$54,AC6)=1,"",AC6)</f>
        <v/>
      </c>
      <c r="AF6" t="str">
        <f t="array" ref="AF6">IFERROR(INDEX($AE$4:$AE$304,MATCH(1,COUNTIF($AF$3:AF5,$AE$4:$AE$304)+($AE$4:$AE$304&lt;&gt;"")*1,0)),"")</f>
        <v/>
      </c>
      <c r="AH6" t="str">
        <f t="shared" si="2"/>
        <v>DiPlanCockpit Pro</v>
      </c>
      <c r="AI6" t="str">
        <f>IF('Preisbildung (Kommune)'!C46="","",'Preisbildung (Kommune)'!C46)</f>
        <v/>
      </c>
      <c r="AJ6" t="str">
        <f t="shared" si="3"/>
        <v>DiPlanCockpit Pro</v>
      </c>
      <c r="AK6" t="str">
        <f t="array" ref="AK6">IFERROR(INDEX($AJ$4:$AJ$304,MATCH(1,COUNTIF($AK$3:AK5,$AJ$4:$AJ$304)+($AJ$4:$AJ$304&lt;&gt;"")*1,0)),"")</f>
        <v>DiPlanCockpit Basis</v>
      </c>
    </row>
    <row r="7" spans="2:37" x14ac:dyDescent="0.3">
      <c r="F7" s="11" t="s">
        <v>51</v>
      </c>
      <c r="G7" s="11" t="s">
        <v>67</v>
      </c>
      <c r="I7">
        <v>3</v>
      </c>
      <c r="L7">
        <v>4</v>
      </c>
      <c r="M7" t="str">
        <f>IF('5. Bündelung zu Paketen'!H17="Korrekt angelegt",'5. Bündelung zu Paketen'!C17,"")</f>
        <v/>
      </c>
      <c r="N7" t="str">
        <f>IF(SH!C20="","",SH!C20)</f>
        <v/>
      </c>
      <c r="O7" t="str">
        <f>IF('5. Bündelung zu Paketen'!$E$9="Nein","",IF(COUNTIF($N$4:$N$18,M7)=1,"",M7))</f>
        <v/>
      </c>
      <c r="P7" t="str">
        <f>IF('5. Bündelung zu Paketen'!$H17="Korrekt angelegt",'5. Bündelung zu Paketen'!$C17,"")</f>
        <v/>
      </c>
      <c r="Q7" t="str">
        <f>IF('Preisbildung (Kommune)'!D21="","",'Preisbildung (Kommune)'!D21)</f>
        <v/>
      </c>
      <c r="R7" t="str">
        <f>IF('5. Bündelung zu Paketen'!$E$9="Nein","",IF(COUNTIF($Q$4:$Q$18,P7)=1,"",P7))</f>
        <v/>
      </c>
      <c r="T7">
        <v>4</v>
      </c>
      <c r="U7" t="str">
        <f>IF(DB!D11="","",DB!D11)</f>
        <v>DiPlanBeteiligung</v>
      </c>
      <c r="V7" t="str">
        <f>IF(DB!H11="","",DB!H11)</f>
        <v>Ja</v>
      </c>
      <c r="W7" t="str">
        <f>IF(DB!G11="","",DB!G11)</f>
        <v>Ja</v>
      </c>
      <c r="X7" t="str">
        <f>IF(DB!W11="","",DB!W11)</f>
        <v>Ja</v>
      </c>
      <c r="Y7" t="str">
        <f>IF(DB!AN11="","",DB!AN11)</f>
        <v>Ja</v>
      </c>
      <c r="Z7" t="str">
        <f>IF(DB!BZ11="","",DB!BZ11)</f>
        <v>Ja</v>
      </c>
      <c r="AA7" t="str">
        <f t="shared" si="0"/>
        <v>Ja</v>
      </c>
      <c r="AB7" t="str">
        <f t="shared" si="1"/>
        <v>DiPlanBeteiligung</v>
      </c>
      <c r="AC7" t="str">
        <f t="array" ref="AC7">IFERROR(INDEX($AB$4:$AB$304,MATCH(1,COUNTIF($AC$3:AC6,$AB$4:$AB$304)+($AB$4:$AB$304&lt;&gt;"")*1,0)),"")</f>
        <v>DiPlanBeteiligung</v>
      </c>
      <c r="AD7" t="str">
        <f>IF(SH!C46="","",SH!C46)</f>
        <v>DiPlanCockpit Pro</v>
      </c>
      <c r="AE7" t="str">
        <f t="shared" si="4"/>
        <v/>
      </c>
      <c r="AF7" t="str">
        <f t="array" ref="AF7">IFERROR(INDEX($AE$4:$AE$304,MATCH(1,COUNTIF($AF$3:AF6,$AE$4:$AE$304)+($AE$4:$AE$304&lt;&gt;"")*1,0)),"")</f>
        <v/>
      </c>
      <c r="AH7" t="str">
        <f t="shared" si="2"/>
        <v>DiPlanBeteiligung</v>
      </c>
      <c r="AI7" t="str">
        <f>IF('Preisbildung (Kommune)'!C47="","",'Preisbildung (Kommune)'!C47)</f>
        <v/>
      </c>
      <c r="AJ7" t="str">
        <f t="shared" si="3"/>
        <v>DiPlanBeteiligung</v>
      </c>
      <c r="AK7" t="str">
        <f t="array" ref="AK7">IFERROR(INDEX($AJ$4:$AJ$304,MATCH(1,COUNTIF($AK$3:AK6,$AJ$4:$AJ$304)+($AJ$4:$AJ$304&lt;&gt;"")*1,0)),"")</f>
        <v>DiPlanCockpit Pro</v>
      </c>
    </row>
    <row r="8" spans="2:37" x14ac:dyDescent="0.3">
      <c r="B8" s="2" t="s">
        <v>244</v>
      </c>
      <c r="F8" s="11" t="s">
        <v>52</v>
      </c>
      <c r="G8" s="11" t="s">
        <v>68</v>
      </c>
      <c r="L8">
        <v>5</v>
      </c>
      <c r="M8" t="str">
        <f>IF('5. Bündelung zu Paketen'!H18="Korrekt angelegt",'5. Bündelung zu Paketen'!C18,"")</f>
        <v/>
      </c>
      <c r="N8" t="str">
        <f>IF(SH!C21="","",SH!C21)</f>
        <v/>
      </c>
      <c r="O8" t="str">
        <f>IF('5. Bündelung zu Paketen'!$E$9="Nein","",IF(COUNTIF($N$4:$N$18,M8)=1,"",M8))</f>
        <v/>
      </c>
      <c r="P8" t="str">
        <f>IF('5. Bündelung zu Paketen'!$H18="Korrekt angelegt",'5. Bündelung zu Paketen'!$C18,"")</f>
        <v/>
      </c>
      <c r="Q8" t="str">
        <f>IF('Preisbildung (Kommune)'!D22="","",'Preisbildung (Kommune)'!D22)</f>
        <v/>
      </c>
      <c r="R8" t="str">
        <f>IF('5. Bündelung zu Paketen'!$E$9="Nein","",IF(COUNTIF($Q$4:$Q$18,P8)=1,"",P8))</f>
        <v/>
      </c>
      <c r="T8">
        <v>5</v>
      </c>
      <c r="U8" t="str">
        <f>IF(DB!D12="","",DB!D12)</f>
        <v/>
      </c>
      <c r="V8" t="str">
        <f>IF(DB!H12="","",DB!H12)</f>
        <v/>
      </c>
      <c r="W8" t="str">
        <f>IF(DB!G12="","",DB!G12)</f>
        <v/>
      </c>
      <c r="X8" t="str">
        <f>IF(DB!W12="","",DB!W12)</f>
        <v/>
      </c>
      <c r="Y8" t="str">
        <f>IF(DB!AN12="","",DB!AN12)</f>
        <v/>
      </c>
      <c r="Z8" t="str">
        <f>IF(DB!BZ12="","",DB!BZ12)</f>
        <v/>
      </c>
      <c r="AA8" t="str">
        <f t="shared" si="0"/>
        <v/>
      </c>
      <c r="AB8" t="str">
        <f t="shared" si="1"/>
        <v/>
      </c>
      <c r="AC8" t="str">
        <f t="array" ref="AC8">IFERROR(INDEX($AB$4:$AB$304,MATCH(1,COUNTIF($AC$3:AC7,$AB$4:$AB$304)+($AB$4:$AB$304&lt;&gt;"")*1,0)),"")</f>
        <v/>
      </c>
      <c r="AD8" t="str">
        <f>IF(SH!C47="","",SH!C47)</f>
        <v/>
      </c>
      <c r="AE8" t="str">
        <f t="shared" si="4"/>
        <v/>
      </c>
      <c r="AF8" t="str">
        <f t="array" ref="AF8">IFERROR(INDEX($AE$4:$AE$304,MATCH(1,COUNTIF($AF$3:AF7,$AE$4:$AE$304)+($AE$4:$AE$304&lt;&gt;"")*1,0)),"")</f>
        <v/>
      </c>
      <c r="AH8" t="str">
        <f>IF(AC8="","",AC8)</f>
        <v/>
      </c>
      <c r="AI8" t="str">
        <f>IF('Preisbildung (Kommune)'!C48="","",'Preisbildung (Kommune)'!C48)</f>
        <v/>
      </c>
      <c r="AJ8" t="str">
        <f t="shared" si="3"/>
        <v/>
      </c>
      <c r="AK8" t="str">
        <f t="array" ref="AK8">IFERROR(INDEX($AJ$4:$AJ$304,MATCH(1,COUNTIF($AK$3:AK7,$AJ$4:$AJ$304)+($AJ$4:$AJ$304&lt;&gt;"")*1,0)),"")</f>
        <v>DiPlanBeteiligung</v>
      </c>
    </row>
    <row r="9" spans="2:37" x14ac:dyDescent="0.3">
      <c r="B9" t="s">
        <v>248</v>
      </c>
      <c r="F9" s="11" t="s">
        <v>53</v>
      </c>
      <c r="G9" s="11" t="s">
        <v>69</v>
      </c>
      <c r="L9">
        <v>6</v>
      </c>
      <c r="M9" t="str">
        <f>IF('5. Bündelung zu Paketen'!H19="Korrekt angelegt",'5. Bündelung zu Paketen'!C19,"")</f>
        <v/>
      </c>
      <c r="N9" t="str">
        <f>IF(SH!C22="","",SH!C22)</f>
        <v/>
      </c>
      <c r="O9" t="str">
        <f>IF('5. Bündelung zu Paketen'!$E$9="Nein","",IF(COUNTIF($N$4:$N$18,M9)=1,"",M9))</f>
        <v/>
      </c>
      <c r="P9" t="str">
        <f>IF('5. Bündelung zu Paketen'!$H19="Korrekt angelegt",'5. Bündelung zu Paketen'!$C19,"")</f>
        <v/>
      </c>
      <c r="Q9" t="str">
        <f>IF('Preisbildung (Kommune)'!D23="","",'Preisbildung (Kommune)'!D23)</f>
        <v/>
      </c>
      <c r="R9" t="str">
        <f>IF('5. Bündelung zu Paketen'!$E$9="Nein","",IF(COUNTIF($Q$4:$Q$18,P9)=1,"",P9))</f>
        <v/>
      </c>
      <c r="T9">
        <v>6</v>
      </c>
      <c r="U9" t="str">
        <f>IF(DB!D13="","",DB!D13)</f>
        <v/>
      </c>
      <c r="V9" t="str">
        <f>IF(DB!H13="","",DB!H13)</f>
        <v/>
      </c>
      <c r="W9" t="str">
        <f>IF(DB!G13="","",DB!G13)</f>
        <v/>
      </c>
      <c r="X9" t="str">
        <f>IF(DB!W13="","",DB!W13)</f>
        <v/>
      </c>
      <c r="Y9" t="str">
        <f>IF(DB!AN13="","",DB!AN13)</f>
        <v/>
      </c>
      <c r="Z9" t="str">
        <f>IF(DB!BZ13="","",DB!BZ13)</f>
        <v/>
      </c>
      <c r="AA9" t="str">
        <f t="shared" si="0"/>
        <v/>
      </c>
      <c r="AB9" t="str">
        <f t="shared" si="1"/>
        <v/>
      </c>
      <c r="AC9" t="str">
        <f t="array" ref="AC9">IFERROR(INDEX($AB$4:$AB$304,MATCH(1,COUNTIF($AC$3:AC8,$AB$4:$AB$304)+($AB$4:$AB$304&lt;&gt;"")*1,0)),"")</f>
        <v/>
      </c>
      <c r="AD9" t="str">
        <f>IF(SH!C48="","",SH!C48)</f>
        <v/>
      </c>
      <c r="AE9" t="str">
        <f t="shared" si="4"/>
        <v/>
      </c>
      <c r="AF9" t="str">
        <f t="array" ref="AF9">IFERROR(INDEX($AE$4:$AE$304,MATCH(1,COUNTIF($AF$3:AF8,$AE$4:$AE$304)+($AE$4:$AE$304&lt;&gt;"")*1,0)),"")</f>
        <v/>
      </c>
      <c r="AH9" t="str">
        <f t="shared" si="2"/>
        <v/>
      </c>
      <c r="AI9" t="str">
        <f>IF('Preisbildung (Kommune)'!C49="","",'Preisbildung (Kommune)'!C49)</f>
        <v/>
      </c>
      <c r="AJ9" t="str">
        <f t="shared" si="3"/>
        <v/>
      </c>
      <c r="AK9" t="str">
        <f t="array" ref="AK9">IFERROR(INDEX($AJ$4:$AJ$304,MATCH(1,COUNTIF($AK$3:AK8,$AJ$4:$AJ$304)+($AJ$4:$AJ$304&lt;&gt;"")*1,0)),"")</f>
        <v/>
      </c>
    </row>
    <row r="10" spans="2:37" x14ac:dyDescent="0.3">
      <c r="B10" t="s">
        <v>245</v>
      </c>
      <c r="F10" s="11" t="s">
        <v>54</v>
      </c>
      <c r="G10" s="11" t="s">
        <v>70</v>
      </c>
      <c r="L10">
        <v>7</v>
      </c>
      <c r="M10" t="str">
        <f>IF('5. Bündelung zu Paketen'!H20="Korrekt angelegt",'5. Bündelung zu Paketen'!C20,"")</f>
        <v/>
      </c>
      <c r="N10" t="str">
        <f>IF(SH!C23="","",SH!C23)</f>
        <v/>
      </c>
      <c r="O10" t="str">
        <f>IF('5. Bündelung zu Paketen'!$E$9="Nein","",IF(COUNTIF($N$4:$N$18,M10)=1,"",M10))</f>
        <v/>
      </c>
      <c r="P10" t="str">
        <f>IF('5. Bündelung zu Paketen'!$H20="Korrekt angelegt",'5. Bündelung zu Paketen'!$C20,"")</f>
        <v/>
      </c>
      <c r="Q10" t="str">
        <f>IF('Preisbildung (Kommune)'!D24="","",'Preisbildung (Kommune)'!D24)</f>
        <v/>
      </c>
      <c r="R10" t="str">
        <f>IF('5. Bündelung zu Paketen'!$E$9="Nein","",IF(COUNTIF($Q$4:$Q$18,P10)=1,"",P10))</f>
        <v/>
      </c>
      <c r="T10">
        <v>7</v>
      </c>
      <c r="U10" t="str">
        <f>IF(DB!D14="","",DB!D14)</f>
        <v/>
      </c>
      <c r="V10" t="str">
        <f>IF(DB!H14="","",DB!H14)</f>
        <v/>
      </c>
      <c r="W10" t="str">
        <f>IF(DB!G14="","",DB!G14)</f>
        <v/>
      </c>
      <c r="X10" t="str">
        <f>IF(DB!W14="","",DB!W14)</f>
        <v/>
      </c>
      <c r="Y10" t="str">
        <f>IF(DB!AN14="","",DB!AN14)</f>
        <v/>
      </c>
      <c r="Z10" t="str">
        <f>IF(DB!BZ14="","",DB!BZ14)</f>
        <v/>
      </c>
      <c r="AA10" t="str">
        <f t="shared" si="0"/>
        <v/>
      </c>
      <c r="AB10" t="str">
        <f t="shared" si="1"/>
        <v/>
      </c>
      <c r="AC10" t="str">
        <f t="array" ref="AC10">IFERROR(INDEX($AB$4:$AB$304,MATCH(1,COUNTIF($AC$3:AC9,$AB$4:$AB$304)+($AB$4:$AB$304&lt;&gt;"")*1,0)),"")</f>
        <v/>
      </c>
      <c r="AD10" t="str">
        <f>IF(SH!C49="","",SH!C49)</f>
        <v/>
      </c>
      <c r="AE10" t="str">
        <f t="shared" si="4"/>
        <v/>
      </c>
      <c r="AF10" t="str">
        <f t="array" ref="AF10">IFERROR(INDEX($AE$4:$AE$304,MATCH(1,COUNTIF($AF$3:AF9,$AE$4:$AE$304)+($AE$4:$AE$304&lt;&gt;"")*1,0)),"")</f>
        <v/>
      </c>
      <c r="AH10" t="str">
        <f t="shared" si="2"/>
        <v/>
      </c>
      <c r="AI10" t="str">
        <f>IF('Preisbildung (Kommune)'!C50="","",'Preisbildung (Kommune)'!C50)</f>
        <v/>
      </c>
      <c r="AJ10" t="str">
        <f t="shared" si="3"/>
        <v/>
      </c>
      <c r="AK10" t="str">
        <f t="array" ref="AK10">IFERROR(INDEX($AJ$4:$AJ$304,MATCH(1,COUNTIF($AK$3:AK9,$AJ$4:$AJ$304)+($AJ$4:$AJ$304&lt;&gt;"")*1,0)),"")</f>
        <v/>
      </c>
    </row>
    <row r="11" spans="2:37" x14ac:dyDescent="0.3">
      <c r="F11" s="11" t="s">
        <v>55</v>
      </c>
      <c r="G11" s="11" t="s">
        <v>71</v>
      </c>
      <c r="L11">
        <v>8</v>
      </c>
      <c r="M11" t="str">
        <f>IF('5. Bündelung zu Paketen'!H21="Korrekt angelegt",'5. Bündelung zu Paketen'!C21,"")</f>
        <v/>
      </c>
      <c r="N11" t="str">
        <f>IF(SH!C24="","",SH!C24)</f>
        <v/>
      </c>
      <c r="O11" t="str">
        <f>IF('5. Bündelung zu Paketen'!$E$9="Nein","",IF(COUNTIF($N$4:$N$18,M11)=1,"",M11))</f>
        <v/>
      </c>
      <c r="P11" t="str">
        <f>IF('5. Bündelung zu Paketen'!$H21="Korrekt angelegt",'5. Bündelung zu Paketen'!$C21,"")</f>
        <v/>
      </c>
      <c r="Q11" t="str">
        <f>IF('Preisbildung (Kommune)'!D25="","",'Preisbildung (Kommune)'!D25)</f>
        <v/>
      </c>
      <c r="R11" t="str">
        <f>IF('5. Bündelung zu Paketen'!$E$9="Nein","",IF(COUNTIF($Q$4:$Q$18,P11)=1,"",P11))</f>
        <v/>
      </c>
      <c r="T11">
        <v>8</v>
      </c>
      <c r="U11" t="str">
        <f>IF(DB!D15="","",DB!D15)</f>
        <v/>
      </c>
      <c r="V11" t="str">
        <f>IF(DB!H15="","",DB!H15)</f>
        <v/>
      </c>
      <c r="W11" t="str">
        <f>IF(DB!G15="","",DB!G15)</f>
        <v/>
      </c>
      <c r="X11" t="str">
        <f>IF(DB!W15="","",DB!W15)</f>
        <v/>
      </c>
      <c r="Y11" t="str">
        <f>IF(DB!AN15="","",DB!AN15)</f>
        <v/>
      </c>
      <c r="Z11" t="str">
        <f>IF(DB!BZ15="","",DB!BZ15)</f>
        <v/>
      </c>
      <c r="AA11" t="str">
        <f t="shared" si="0"/>
        <v/>
      </c>
      <c r="AB11" t="str">
        <f t="shared" si="1"/>
        <v/>
      </c>
      <c r="AC11" t="str">
        <f t="array" ref="AC11">IFERROR(INDEX($AB$4:$AB$304,MATCH(1,COUNTIF($AC$3:AC10,$AB$4:$AB$304)+($AB$4:$AB$304&lt;&gt;"")*1,0)),"")</f>
        <v/>
      </c>
      <c r="AD11" t="str">
        <f>IF(SH!C50="","",SH!C50)</f>
        <v/>
      </c>
      <c r="AE11" t="str">
        <f t="shared" si="4"/>
        <v/>
      </c>
      <c r="AF11" t="str">
        <f t="array" ref="AF11">IFERROR(INDEX($AE$4:$AE$304,MATCH(1,COUNTIF($AF$3:AF10,$AE$4:$AE$304)+($AE$4:$AE$304&lt;&gt;"")*1,0)),"")</f>
        <v/>
      </c>
      <c r="AH11" t="str">
        <f t="shared" si="2"/>
        <v/>
      </c>
      <c r="AI11" t="str">
        <f>IF('Preisbildung (Kommune)'!C51="","",'Preisbildung (Kommune)'!C51)</f>
        <v/>
      </c>
      <c r="AJ11" t="str">
        <f t="shared" si="3"/>
        <v/>
      </c>
      <c r="AK11" t="str">
        <f t="array" ref="AK11">IFERROR(INDEX($AJ$4:$AJ$304,MATCH(1,COUNTIF($AK$3:AK10,$AJ$4:$AJ$304)+($AJ$4:$AJ$304&lt;&gt;"")*1,0)),"")</f>
        <v/>
      </c>
    </row>
    <row r="12" spans="2:37" x14ac:dyDescent="0.3">
      <c r="B12" s="11"/>
      <c r="F12" s="11" t="s">
        <v>56</v>
      </c>
      <c r="G12" s="11" t="s">
        <v>72</v>
      </c>
      <c r="L12">
        <v>9</v>
      </c>
      <c r="M12" t="str">
        <f>IF('5. Bündelung zu Paketen'!H22="Korrekt angelegt",'5. Bündelung zu Paketen'!C22,"")</f>
        <v/>
      </c>
      <c r="N12" t="str">
        <f>IF(SH!C25="","",SH!C25)</f>
        <v/>
      </c>
      <c r="O12" t="str">
        <f>IF('5. Bündelung zu Paketen'!$E$9="Nein","",IF(COUNTIF($N$4:$N$18,M12)=1,"",M12))</f>
        <v/>
      </c>
      <c r="P12" t="str">
        <f>IF('5. Bündelung zu Paketen'!$H22="Korrekt angelegt",'5. Bündelung zu Paketen'!$C22,"")</f>
        <v/>
      </c>
      <c r="Q12" t="str">
        <f>IF('Preisbildung (Kommune)'!D26="","",'Preisbildung (Kommune)'!D26)</f>
        <v/>
      </c>
      <c r="R12" t="str">
        <f>IF('5. Bündelung zu Paketen'!$E$9="Nein","",IF(COUNTIF($Q$4:$Q$18,P12)=1,"",P12))</f>
        <v/>
      </c>
      <c r="T12">
        <v>9</v>
      </c>
      <c r="U12" t="str">
        <f>IF(DB!D16="","",DB!D16)</f>
        <v/>
      </c>
      <c r="V12" t="str">
        <f>IF(DB!H16="","",DB!H16)</f>
        <v/>
      </c>
      <c r="W12" t="str">
        <f>IF(DB!G16="","",DB!G16)</f>
        <v/>
      </c>
      <c r="X12" t="str">
        <f>IF(DB!W16="","",DB!W16)</f>
        <v/>
      </c>
      <c r="Y12" t="str">
        <f>IF(DB!AN16="","",DB!AN16)</f>
        <v/>
      </c>
      <c r="Z12" t="str">
        <f>IF(DB!BZ16="","",DB!BZ16)</f>
        <v/>
      </c>
      <c r="AA12" t="str">
        <f t="shared" si="0"/>
        <v/>
      </c>
      <c r="AB12" t="str">
        <f t="shared" si="1"/>
        <v/>
      </c>
      <c r="AC12" t="str">
        <f t="array" ref="AC12">IFERROR(INDEX($AB$4:$AB$304,MATCH(1,COUNTIF($AC$3:AC11,$AB$4:$AB$304)+($AB$4:$AB$304&lt;&gt;"")*1,0)),"")</f>
        <v/>
      </c>
      <c r="AD12" t="str">
        <f>IF(SH!C51="","",SH!C51)</f>
        <v/>
      </c>
      <c r="AE12" t="str">
        <f t="shared" si="4"/>
        <v/>
      </c>
      <c r="AF12" t="str">
        <f t="array" ref="AF12">IFERROR(INDEX($AE$4:$AE$304,MATCH(1,COUNTIF($AF$3:AF11,$AE$4:$AE$304)+($AE$4:$AE$304&lt;&gt;"")*1,0)),"")</f>
        <v/>
      </c>
      <c r="AH12" t="str">
        <f t="shared" si="2"/>
        <v/>
      </c>
      <c r="AI12" t="str">
        <f>IF('Preisbildung (Kommune)'!C52="","",'Preisbildung (Kommune)'!C52)</f>
        <v/>
      </c>
      <c r="AJ12" t="str">
        <f t="shared" si="3"/>
        <v/>
      </c>
      <c r="AK12" t="str">
        <f t="array" ref="AK12">IFERROR(INDEX($AJ$4:$AJ$304,MATCH(1,COUNTIF($AK$3:AK11,$AJ$4:$AJ$304)+($AJ$4:$AJ$304&lt;&gt;"")*1,0)),"")</f>
        <v/>
      </c>
    </row>
    <row r="13" spans="2:37" x14ac:dyDescent="0.3">
      <c r="B13" t="s">
        <v>315</v>
      </c>
      <c r="F13" s="11" t="s">
        <v>57</v>
      </c>
      <c r="G13" s="11" t="s">
        <v>73</v>
      </c>
      <c r="L13">
        <v>10</v>
      </c>
      <c r="M13" t="str">
        <f>IF('5. Bündelung zu Paketen'!H23="Korrekt angelegt",'5. Bündelung zu Paketen'!C23,"")</f>
        <v/>
      </c>
      <c r="N13" t="str">
        <f>IF(SH!C26="","",SH!C26)</f>
        <v/>
      </c>
      <c r="O13" t="str">
        <f>IF('5. Bündelung zu Paketen'!$E$9="Nein","",IF(COUNTIF($N$4:$N$18,M13)=1,"",M13))</f>
        <v/>
      </c>
      <c r="P13" t="str">
        <f>IF('5. Bündelung zu Paketen'!$H23="Korrekt angelegt",'5. Bündelung zu Paketen'!$C23,"")</f>
        <v/>
      </c>
      <c r="Q13" t="str">
        <f>IF('Preisbildung (Kommune)'!D27="","",'Preisbildung (Kommune)'!D27)</f>
        <v/>
      </c>
      <c r="R13" t="str">
        <f>IF('5. Bündelung zu Paketen'!$E$9="Nein","",IF(COUNTIF($Q$4:$Q$18,P13)=1,"",P13))</f>
        <v/>
      </c>
      <c r="T13">
        <v>10</v>
      </c>
      <c r="U13" t="str">
        <f>IF(DB!D17="","",DB!D17)</f>
        <v/>
      </c>
      <c r="V13" t="str">
        <f>IF(DB!H17="","",DB!H17)</f>
        <v/>
      </c>
      <c r="W13" t="str">
        <f>IF(DB!G17="","",DB!G17)</f>
        <v/>
      </c>
      <c r="X13" t="str">
        <f>IF(DB!W17="","",DB!W17)</f>
        <v/>
      </c>
      <c r="Y13" t="str">
        <f>IF(DB!AN17="","",DB!AN17)</f>
        <v/>
      </c>
      <c r="Z13" t="str">
        <f>IF(DB!BZ17="","",DB!BZ17)</f>
        <v/>
      </c>
      <c r="AA13" t="str">
        <f t="shared" si="0"/>
        <v/>
      </c>
      <c r="AB13" t="str">
        <f t="shared" si="1"/>
        <v/>
      </c>
      <c r="AC13" t="str">
        <f t="array" ref="AC13">IFERROR(INDEX($AB$4:$AB$304,MATCH(1,COUNTIF($AC$3:AC12,$AB$4:$AB$304)+($AB$4:$AB$304&lt;&gt;"")*1,0)),"")</f>
        <v/>
      </c>
      <c r="AD13" t="str">
        <f>IF(SH!C52="","",SH!C52)</f>
        <v/>
      </c>
      <c r="AE13" t="str">
        <f t="shared" si="4"/>
        <v/>
      </c>
      <c r="AF13" t="str">
        <f t="array" ref="AF13">IFERROR(INDEX($AE$4:$AE$304,MATCH(1,COUNTIF($AF$3:AF12,$AE$4:$AE$304)+($AE$4:$AE$304&lt;&gt;"")*1,0)),"")</f>
        <v/>
      </c>
      <c r="AH13" t="str">
        <f t="shared" si="2"/>
        <v/>
      </c>
      <c r="AI13" t="str">
        <f>IF('Preisbildung (Kommune)'!C53="","",'Preisbildung (Kommune)'!C53)</f>
        <v/>
      </c>
      <c r="AJ13" t="str">
        <f t="shared" si="3"/>
        <v/>
      </c>
      <c r="AK13" t="str">
        <f t="array" ref="AK13">IFERROR(INDEX($AJ$4:$AJ$304,MATCH(1,COUNTIF($AK$3:AK12,$AJ$4:$AJ$304)+($AJ$4:$AJ$304&lt;&gt;"")*1,0)),"")</f>
        <v/>
      </c>
    </row>
    <row r="14" spans="2:37" x14ac:dyDescent="0.3">
      <c r="F14" s="11" t="s">
        <v>58</v>
      </c>
      <c r="G14" s="11" t="s">
        <v>74</v>
      </c>
      <c r="L14">
        <v>11</v>
      </c>
      <c r="M14" t="str">
        <f>IF('5. Bündelung zu Paketen'!H24="Korrekt angelegt",'5. Bündelung zu Paketen'!C24,"")</f>
        <v/>
      </c>
      <c r="N14" t="str">
        <f>IF(SH!C27="","",SH!C27)</f>
        <v/>
      </c>
      <c r="O14" t="str">
        <f>IF('5. Bündelung zu Paketen'!$E$9="Nein","",IF(COUNTIF($N$4:$N$18,M14)=1,"",M14))</f>
        <v/>
      </c>
      <c r="P14" t="str">
        <f>IF('5. Bündelung zu Paketen'!$H24="Korrekt angelegt",'5. Bündelung zu Paketen'!$C24,"")</f>
        <v/>
      </c>
      <c r="Q14" t="str">
        <f>IF('Preisbildung (Kommune)'!D28="","",'Preisbildung (Kommune)'!D28)</f>
        <v/>
      </c>
      <c r="R14" t="str">
        <f>IF('5. Bündelung zu Paketen'!$E$9="Nein","",IF(COUNTIF($Q$4:$Q$18,P14)=1,"",P14))</f>
        <v/>
      </c>
      <c r="T14">
        <v>11</v>
      </c>
      <c r="U14" t="str">
        <f>IF(DB!D18="","",DB!D18)</f>
        <v/>
      </c>
      <c r="V14" t="str">
        <f>IF(DB!H18="","",DB!H18)</f>
        <v/>
      </c>
      <c r="W14" t="str">
        <f>IF(DB!G18="","",DB!G18)</f>
        <v/>
      </c>
      <c r="X14" t="str">
        <f>IF(DB!W18="","",DB!W18)</f>
        <v/>
      </c>
      <c r="Y14" t="str">
        <f>IF(DB!AN18="","",DB!AN18)</f>
        <v/>
      </c>
      <c r="Z14" t="str">
        <f>IF(DB!BZ18="","",DB!BZ18)</f>
        <v/>
      </c>
      <c r="AA14" t="str">
        <f t="shared" si="0"/>
        <v/>
      </c>
      <c r="AB14" t="str">
        <f t="shared" si="1"/>
        <v/>
      </c>
      <c r="AC14" t="str">
        <f t="array" ref="AC14">IFERROR(INDEX($AB$4:$AB$304,MATCH(1,COUNTIF($AC$3:AC13,$AB$4:$AB$304)+($AB$4:$AB$304&lt;&gt;"")*1,0)),"")</f>
        <v/>
      </c>
      <c r="AD14" t="str">
        <f>IF(SH!C53="","",SH!C53)</f>
        <v/>
      </c>
      <c r="AE14" t="str">
        <f t="shared" si="4"/>
        <v/>
      </c>
      <c r="AF14" t="str">
        <f t="array" ref="AF14">IFERROR(INDEX($AE$4:$AE$304,MATCH(1,COUNTIF($AF$3:AF13,$AE$4:$AE$304)+($AE$4:$AE$304&lt;&gt;"")*1,0)),"")</f>
        <v/>
      </c>
      <c r="AH14" t="str">
        <f t="shared" si="2"/>
        <v/>
      </c>
      <c r="AI14" t="str">
        <f>IF('Preisbildung (Kommune)'!C54="","",'Preisbildung (Kommune)'!C54)</f>
        <v/>
      </c>
      <c r="AJ14" t="str">
        <f t="shared" si="3"/>
        <v/>
      </c>
      <c r="AK14" t="str">
        <f t="array" ref="AK14">IFERROR(INDEX($AJ$4:$AJ$304,MATCH(1,COUNTIF($AK$3:AK13,$AJ$4:$AJ$304)+($AJ$4:$AJ$304&lt;&gt;"")*1,0)),"")</f>
        <v/>
      </c>
    </row>
    <row r="15" spans="2:37" x14ac:dyDescent="0.3">
      <c r="F15" s="11" t="s">
        <v>59</v>
      </c>
      <c r="G15" s="11" t="s">
        <v>75</v>
      </c>
      <c r="L15">
        <v>12</v>
      </c>
      <c r="M15" t="str">
        <f>IF('5. Bündelung zu Paketen'!H25="Korrekt angelegt",'5. Bündelung zu Paketen'!C25,"")</f>
        <v/>
      </c>
      <c r="N15" t="str">
        <f>IF(SH!C28="","",SH!C28)</f>
        <v/>
      </c>
      <c r="O15" t="str">
        <f>IF('5. Bündelung zu Paketen'!$E$9="Nein","",IF(COUNTIF($N$4:$N$18,M15)=1,"",M15))</f>
        <v/>
      </c>
      <c r="P15" t="str">
        <f>IF('5. Bündelung zu Paketen'!$H25="Korrekt angelegt",'5. Bündelung zu Paketen'!$C25,"")</f>
        <v/>
      </c>
      <c r="Q15" t="str">
        <f>IF('Preisbildung (Kommune)'!D29="","",'Preisbildung (Kommune)'!D29)</f>
        <v/>
      </c>
      <c r="R15" t="str">
        <f>IF('5. Bündelung zu Paketen'!$E$9="Nein","",IF(COUNTIF($Q$4:$Q$18,P15)=1,"",P15))</f>
        <v/>
      </c>
      <c r="T15">
        <v>12</v>
      </c>
      <c r="U15" t="str">
        <f>IF(DB!D19="","",DB!D19)</f>
        <v/>
      </c>
      <c r="V15" t="str">
        <f>IF(DB!H19="","",DB!H19)</f>
        <v/>
      </c>
      <c r="W15" t="str">
        <f>IF(DB!G19="","",DB!G19)</f>
        <v/>
      </c>
      <c r="X15" t="str">
        <f>IF(DB!W19="","",DB!W19)</f>
        <v/>
      </c>
      <c r="Y15" t="str">
        <f>IF(DB!AN19="","",DB!AN19)</f>
        <v/>
      </c>
      <c r="Z15" t="str">
        <f>IF(DB!BZ19="","",DB!BZ19)</f>
        <v/>
      </c>
      <c r="AA15" t="str">
        <f t="shared" si="0"/>
        <v/>
      </c>
      <c r="AB15" t="str">
        <f t="shared" si="1"/>
        <v/>
      </c>
      <c r="AC15" t="str">
        <f t="array" ref="AC15">IFERROR(INDEX($AB$4:$AB$304,MATCH(1,COUNTIF($AC$3:AC14,$AB$4:$AB$304)+($AB$4:$AB$304&lt;&gt;"")*1,0)),"")</f>
        <v/>
      </c>
      <c r="AD15" t="str">
        <f>IF(SH!C54="","",SH!C54)</f>
        <v/>
      </c>
      <c r="AE15" t="str">
        <f t="shared" si="4"/>
        <v/>
      </c>
      <c r="AF15" t="str">
        <f t="array" ref="AF15">IFERROR(INDEX($AE$4:$AE$304,MATCH(1,COUNTIF($AF$3:AF14,$AE$4:$AE$304)+($AE$4:$AE$304&lt;&gt;"")*1,0)),"")</f>
        <v/>
      </c>
      <c r="AH15" t="str">
        <f t="shared" si="2"/>
        <v/>
      </c>
      <c r="AI15" t="str">
        <f>IF('Preisbildung (Kommune)'!C55="","",'Preisbildung (Kommune)'!C55)</f>
        <v/>
      </c>
      <c r="AJ15" t="str">
        <f t="shared" si="3"/>
        <v/>
      </c>
      <c r="AK15" t="str">
        <f t="array" ref="AK15">IFERROR(INDEX($AJ$4:$AJ$304,MATCH(1,COUNTIF($AK$3:AK14,$AJ$4:$AJ$304)+($AJ$4:$AJ$304&lt;&gt;"")*1,0)),"")</f>
        <v/>
      </c>
    </row>
    <row r="16" spans="2:37" x14ac:dyDescent="0.3">
      <c r="F16" s="11" t="s">
        <v>60</v>
      </c>
      <c r="G16" s="11" t="s">
        <v>76</v>
      </c>
      <c r="L16">
        <v>13</v>
      </c>
      <c r="M16" t="str">
        <f>IF('5. Bündelung zu Paketen'!H26="Korrekt angelegt",'5. Bündelung zu Paketen'!C26,"")</f>
        <v/>
      </c>
      <c r="N16" t="str">
        <f>IF(SH!C29="","",SH!C29)</f>
        <v/>
      </c>
      <c r="O16" t="str">
        <f>IF('5. Bündelung zu Paketen'!$E$9="Nein","",IF(COUNTIF($N$4:$N$18,M16)=1,"",M16))</f>
        <v/>
      </c>
      <c r="P16" t="str">
        <f>IF('5. Bündelung zu Paketen'!$H26="Korrekt angelegt",'5. Bündelung zu Paketen'!$C26,"")</f>
        <v/>
      </c>
      <c r="Q16" t="str">
        <f>IF('Preisbildung (Kommune)'!D30="","",'Preisbildung (Kommune)'!D30)</f>
        <v/>
      </c>
      <c r="R16" t="str">
        <f>IF('5. Bündelung zu Paketen'!$E$9="Nein","",IF(COUNTIF($Q$4:$Q$18,P16)=1,"",P16))</f>
        <v/>
      </c>
      <c r="T16">
        <v>13</v>
      </c>
      <c r="U16" t="str">
        <f>IF(DB!D20="","",DB!D20)</f>
        <v/>
      </c>
      <c r="V16" t="str">
        <f>IF(DB!H20="","",DB!H20)</f>
        <v/>
      </c>
      <c r="W16" t="str">
        <f>IF(DB!G20="","",DB!G20)</f>
        <v/>
      </c>
      <c r="X16" t="str">
        <f>IF(DB!W20="","",DB!W20)</f>
        <v/>
      </c>
      <c r="Y16" t="str">
        <f>IF(DB!AN20="","",DB!AN20)</f>
        <v/>
      </c>
      <c r="Z16" t="str">
        <f>IF(DB!BZ20="","",DB!BZ20)</f>
        <v/>
      </c>
      <c r="AA16" t="str">
        <f t="shared" si="0"/>
        <v/>
      </c>
      <c r="AB16" t="str">
        <f t="shared" si="1"/>
        <v/>
      </c>
      <c r="AC16" t="str">
        <f t="array" ref="AC16">IFERROR(INDEX($AB$4:$AB$304,MATCH(1,COUNTIF($AC$3:AC15,$AB$4:$AB$304)+($AB$4:$AB$304&lt;&gt;"")*1,0)),"")</f>
        <v/>
      </c>
      <c r="AD16" t="str">
        <f>IF(SH!C55="","",SH!C55)</f>
        <v/>
      </c>
      <c r="AE16" t="str">
        <f t="shared" si="4"/>
        <v/>
      </c>
      <c r="AF16" t="str">
        <f t="array" ref="AF16">IFERROR(INDEX($AE$4:$AE$304,MATCH(1,COUNTIF($AF$3:AF15,$AE$4:$AE$304)+($AE$4:$AE$304&lt;&gt;"")*1,0)),"")</f>
        <v/>
      </c>
      <c r="AH16" t="str">
        <f t="shared" si="2"/>
        <v/>
      </c>
      <c r="AI16" t="str">
        <f>IF('Preisbildung (Kommune)'!C56="","",'Preisbildung (Kommune)'!C56)</f>
        <v/>
      </c>
      <c r="AJ16" t="str">
        <f t="shared" si="3"/>
        <v/>
      </c>
      <c r="AK16" t="str">
        <f t="array" ref="AK16">IFERROR(INDEX($AJ$4:$AJ$304,MATCH(1,COUNTIF($AK$3:AK15,$AJ$4:$AJ$304)+($AJ$4:$AJ$304&lt;&gt;"")*1,0)),"")</f>
        <v/>
      </c>
    </row>
    <row r="17" spans="6:37" x14ac:dyDescent="0.3">
      <c r="F17" s="11" t="s">
        <v>61</v>
      </c>
      <c r="G17" s="11" t="s">
        <v>77</v>
      </c>
      <c r="L17">
        <v>14</v>
      </c>
      <c r="M17" t="str">
        <f>IF('5. Bündelung zu Paketen'!H27="Korrekt angelegt",'5. Bündelung zu Paketen'!C27,"")</f>
        <v/>
      </c>
      <c r="N17" t="str">
        <f>IF(SH!C30="","",SH!C30)</f>
        <v/>
      </c>
      <c r="O17" t="str">
        <f>IF('5. Bündelung zu Paketen'!$E$9="Nein","",IF(COUNTIF($N$4:$N$18,M17)=1,"",M17))</f>
        <v/>
      </c>
      <c r="P17" t="str">
        <f>IF('5. Bündelung zu Paketen'!$H27="Korrekt angelegt",'5. Bündelung zu Paketen'!$C27,"")</f>
        <v/>
      </c>
      <c r="Q17" t="str">
        <f>IF('Preisbildung (Kommune)'!D31="","",'Preisbildung (Kommune)'!D31)</f>
        <v/>
      </c>
      <c r="R17" t="str">
        <f>IF('5. Bündelung zu Paketen'!$E$9="Nein","",IF(COUNTIF($Q$4:$Q$18,P17)=1,"",P17))</f>
        <v/>
      </c>
      <c r="T17">
        <v>14</v>
      </c>
      <c r="U17" t="str">
        <f>IF(DB!D21="","",DB!D21)</f>
        <v/>
      </c>
      <c r="V17" t="str">
        <f>IF(DB!H21="","",DB!H21)</f>
        <v/>
      </c>
      <c r="W17" t="str">
        <f>IF(DB!G21="","",DB!G21)</f>
        <v/>
      </c>
      <c r="X17" t="str">
        <f>IF(DB!W21="","",DB!W21)</f>
        <v/>
      </c>
      <c r="Y17" t="str">
        <f>IF(DB!AN21="","",DB!AN21)</f>
        <v/>
      </c>
      <c r="Z17" t="str">
        <f>IF(DB!BZ21="","",DB!BZ21)</f>
        <v/>
      </c>
      <c r="AA17" t="str">
        <f t="shared" si="0"/>
        <v/>
      </c>
      <c r="AB17" t="str">
        <f t="shared" si="1"/>
        <v/>
      </c>
      <c r="AC17" t="str">
        <f t="array" ref="AC17">IFERROR(INDEX($AB$4:$AB$304,MATCH(1,COUNTIF($AC$3:AC16,$AB$4:$AB$304)+($AB$4:$AB$304&lt;&gt;"")*1,0)),"")</f>
        <v/>
      </c>
      <c r="AD17" t="str">
        <f>IF(SH!C56="","",SH!C56)</f>
        <v/>
      </c>
      <c r="AE17" t="str">
        <f t="shared" si="4"/>
        <v/>
      </c>
      <c r="AF17" t="str">
        <f t="array" ref="AF17">IFERROR(INDEX($AE$4:$AE$304,MATCH(1,COUNTIF($AF$3:AF16,$AE$4:$AE$304)+($AE$4:$AE$304&lt;&gt;"")*1,0)),"")</f>
        <v/>
      </c>
      <c r="AH17" t="str">
        <f t="shared" si="2"/>
        <v/>
      </c>
      <c r="AI17" t="str">
        <f>IF('Preisbildung (Kommune)'!C57="","",'Preisbildung (Kommune)'!C57)</f>
        <v/>
      </c>
      <c r="AJ17" t="str">
        <f t="shared" si="3"/>
        <v/>
      </c>
      <c r="AK17" t="str">
        <f t="array" ref="AK17">IFERROR(INDEX($AJ$4:$AJ$304,MATCH(1,COUNTIF($AK$3:AK16,$AJ$4:$AJ$304)+($AJ$4:$AJ$304&lt;&gt;"")*1,0)),"")</f>
        <v/>
      </c>
    </row>
    <row r="18" spans="6:37" x14ac:dyDescent="0.3">
      <c r="F18" s="11" t="s">
        <v>62</v>
      </c>
      <c r="G18" s="11" t="s">
        <v>78</v>
      </c>
      <c r="L18">
        <v>15</v>
      </c>
      <c r="M18" t="str">
        <f>IF('5. Bündelung zu Paketen'!H28="Korrekt angelegt",'5. Bündelung zu Paketen'!C28,"")</f>
        <v/>
      </c>
      <c r="N18" t="str">
        <f>IF(SH!C31="","",SH!C31)</f>
        <v/>
      </c>
      <c r="O18" t="str">
        <f>IF('5. Bündelung zu Paketen'!$E$9="Nein","",IF(COUNTIF($N$4:$N$18,M18)=1,"",M18))</f>
        <v/>
      </c>
      <c r="P18" t="str">
        <f>IF('5. Bündelung zu Paketen'!$H28="Korrekt angelegt",'5. Bündelung zu Paketen'!$C28,"")</f>
        <v/>
      </c>
      <c r="Q18" t="str">
        <f>IF('Preisbildung (Kommune)'!D32="","",'Preisbildung (Kommune)'!D32)</f>
        <v/>
      </c>
      <c r="R18" t="str">
        <f>IF('5. Bündelung zu Paketen'!$E$9="Nein","",IF(COUNTIF($Q$4:$Q$18,P18)=1,"",P18))</f>
        <v/>
      </c>
      <c r="T18">
        <v>15</v>
      </c>
      <c r="U18" t="str">
        <f>IF(DB!D22="","",DB!D22)</f>
        <v/>
      </c>
      <c r="V18" t="str">
        <f>IF(DB!H22="","",DB!H22)</f>
        <v/>
      </c>
      <c r="W18" t="str">
        <f>IF(DB!G22="","",DB!G22)</f>
        <v/>
      </c>
      <c r="X18" t="str">
        <f>IF(DB!W22="","",DB!W22)</f>
        <v/>
      </c>
      <c r="Y18" t="str">
        <f>IF(DB!AN22="","",DB!AN22)</f>
        <v/>
      </c>
      <c r="Z18" t="str">
        <f>IF(DB!BZ22="","",DB!BZ22)</f>
        <v/>
      </c>
      <c r="AA18" t="str">
        <f t="shared" si="0"/>
        <v/>
      </c>
      <c r="AB18" t="str">
        <f t="shared" si="1"/>
        <v/>
      </c>
      <c r="AC18" t="str">
        <f t="array" ref="AC18">IFERROR(INDEX($AB$4:$AB$304,MATCH(1,COUNTIF($AC$3:AC17,$AB$4:$AB$304)+($AB$4:$AB$304&lt;&gt;"")*1,0)),"")</f>
        <v/>
      </c>
      <c r="AD18" t="str">
        <f>IF(SH!C57="","",SH!C57)</f>
        <v/>
      </c>
      <c r="AE18" t="str">
        <f t="shared" si="4"/>
        <v/>
      </c>
      <c r="AF18" t="str">
        <f t="array" ref="AF18">IFERROR(INDEX($AE$4:$AE$304,MATCH(1,COUNTIF($AF$3:AF17,$AE$4:$AE$304)+($AE$4:$AE$304&lt;&gt;"")*1,0)),"")</f>
        <v/>
      </c>
      <c r="AH18" t="str">
        <f t="shared" si="2"/>
        <v/>
      </c>
      <c r="AI18" t="str">
        <f>IF('Preisbildung (Kommune)'!C58="","",'Preisbildung (Kommune)'!C58)</f>
        <v/>
      </c>
      <c r="AJ18" t="str">
        <f t="shared" si="3"/>
        <v/>
      </c>
      <c r="AK18" t="str">
        <f t="array" ref="AK18">IFERROR(INDEX($AJ$4:$AJ$304,MATCH(1,COUNTIF($AK$3:AK17,$AJ$4:$AJ$304)+($AJ$4:$AJ$304&lt;&gt;"")*1,0)),"")</f>
        <v/>
      </c>
    </row>
    <row r="19" spans="6:37" x14ac:dyDescent="0.3">
      <c r="F19" s="11" t="s">
        <v>63</v>
      </c>
      <c r="G19" s="11" t="s">
        <v>79</v>
      </c>
      <c r="M19" t="str">
        <f>IF('5. Bündelung zu Paketen'!H29="Korrekt angelegt",'5. Bündelung zu Paketen'!C29,"")</f>
        <v/>
      </c>
      <c r="T19">
        <v>16</v>
      </c>
      <c r="U19" t="str">
        <f>IF(DB!D23="","",DB!D23)</f>
        <v/>
      </c>
      <c r="V19" t="str">
        <f>IF(DB!H23="","",DB!H23)</f>
        <v/>
      </c>
      <c r="W19" t="str">
        <f>IF(DB!G23="","",DB!G23)</f>
        <v/>
      </c>
      <c r="X19" t="str">
        <f>IF(DB!W23="","",DB!W23)</f>
        <v/>
      </c>
      <c r="Y19" t="str">
        <f>IF(DB!AN23="","",DB!AN23)</f>
        <v/>
      </c>
      <c r="Z19" t="str">
        <f>IF(DB!BZ23="","",DB!BZ23)</f>
        <v/>
      </c>
      <c r="AA19" t="str">
        <f t="shared" si="0"/>
        <v/>
      </c>
      <c r="AB19" t="str">
        <f t="shared" si="1"/>
        <v/>
      </c>
      <c r="AC19" t="str">
        <f t="array" ref="AC19">IFERROR(INDEX($AB$4:$AB$304,MATCH(1,COUNTIF($AC$3:AC18,$AB$4:$AB$304)+($AB$4:$AB$304&lt;&gt;"")*1,0)),"")</f>
        <v/>
      </c>
      <c r="AD19" t="str">
        <f>IF(SH!C58="","",SH!C58)</f>
        <v/>
      </c>
      <c r="AE19" t="str">
        <f t="shared" si="4"/>
        <v/>
      </c>
      <c r="AF19" t="str">
        <f t="array" ref="AF19">IFERROR(INDEX($AE$4:$AE$304,MATCH(1,COUNTIF($AF$3:AF18,$AE$4:$AE$304)+($AE$4:$AE$304&lt;&gt;"")*1,0)),"")</f>
        <v/>
      </c>
      <c r="AH19" t="str">
        <f t="shared" si="2"/>
        <v/>
      </c>
      <c r="AI19" t="str">
        <f>IF('Preisbildung (Kommune)'!C59="","",'Preisbildung (Kommune)'!C59)</f>
        <v/>
      </c>
      <c r="AJ19" t="str">
        <f t="shared" si="3"/>
        <v/>
      </c>
      <c r="AK19" t="str">
        <f t="array" ref="AK19">IFERROR(INDEX($AJ$4:$AJ$304,MATCH(1,COUNTIF($AK$3:AK18,$AJ$4:$AJ$304)+($AJ$4:$AJ$304&lt;&gt;"")*1,0)),"")</f>
        <v/>
      </c>
    </row>
    <row r="20" spans="6:37" x14ac:dyDescent="0.3">
      <c r="F20" s="11" t="s">
        <v>64</v>
      </c>
      <c r="G20" s="11" t="s">
        <v>80</v>
      </c>
      <c r="T20">
        <v>17</v>
      </c>
      <c r="U20" t="str">
        <f>IF(DB!D24="","",DB!D24)</f>
        <v/>
      </c>
      <c r="V20" t="str">
        <f>IF(DB!H24="","",DB!H24)</f>
        <v/>
      </c>
      <c r="W20" t="str">
        <f>IF(DB!G24="","",DB!G24)</f>
        <v/>
      </c>
      <c r="X20" t="str">
        <f>IF(DB!W24="","",DB!W24)</f>
        <v/>
      </c>
      <c r="Y20" t="str">
        <f>IF(DB!AN24="","",DB!AN24)</f>
        <v/>
      </c>
      <c r="Z20" t="str">
        <f>IF(DB!BZ24="","",DB!BZ24)</f>
        <v/>
      </c>
      <c r="AA20" t="str">
        <f t="shared" si="0"/>
        <v/>
      </c>
      <c r="AB20" t="str">
        <f t="shared" si="1"/>
        <v/>
      </c>
      <c r="AC20" t="str">
        <f t="array" ref="AC20">IFERROR(INDEX($AB$4:$AB$304,MATCH(1,COUNTIF($AC$3:AC19,$AB$4:$AB$304)+($AB$4:$AB$304&lt;&gt;"")*1,0)),"")</f>
        <v/>
      </c>
      <c r="AD20" t="str">
        <f>IF(SH!C59="","",SH!C59)</f>
        <v/>
      </c>
      <c r="AE20" t="str">
        <f t="shared" si="4"/>
        <v/>
      </c>
      <c r="AF20" t="str">
        <f t="array" ref="AF20">IFERROR(INDEX($AE$4:$AE$304,MATCH(1,COUNTIF($AF$3:AF19,$AE$4:$AE$304)+($AE$4:$AE$304&lt;&gt;"")*1,0)),"")</f>
        <v/>
      </c>
      <c r="AH20" t="str">
        <f t="shared" si="2"/>
        <v/>
      </c>
      <c r="AI20" t="str">
        <f>IF('Preisbildung (Kommune)'!C60="","",'Preisbildung (Kommune)'!C60)</f>
        <v/>
      </c>
      <c r="AJ20" t="str">
        <f t="shared" si="3"/>
        <v/>
      </c>
      <c r="AK20" t="str">
        <f t="array" ref="AK20">IFERROR(INDEX($AJ$4:$AJ$304,MATCH(1,COUNTIF($AK$3:AK19,$AJ$4:$AJ$304)+($AJ$4:$AJ$304&lt;&gt;"")*1,0)),"")</f>
        <v/>
      </c>
    </row>
    <row r="21" spans="6:37" x14ac:dyDescent="0.3">
      <c r="F21" s="11" t="s">
        <v>65</v>
      </c>
      <c r="G21" s="11" t="s">
        <v>81</v>
      </c>
      <c r="T21">
        <v>18</v>
      </c>
      <c r="U21" t="str">
        <f>IF(DB!D25="","",DB!D25)</f>
        <v/>
      </c>
      <c r="V21" t="str">
        <f>IF(DB!H25="","",DB!H25)</f>
        <v/>
      </c>
      <c r="W21" t="str">
        <f>IF(DB!G25="","",DB!G25)</f>
        <v/>
      </c>
      <c r="X21" t="str">
        <f>IF(DB!W25="","",DB!W25)</f>
        <v/>
      </c>
      <c r="Y21" t="str">
        <f>IF(DB!AN25="","",DB!AN25)</f>
        <v/>
      </c>
      <c r="Z21" t="str">
        <f>IF(DB!BZ25="","",DB!BZ25)</f>
        <v/>
      </c>
      <c r="AA21" t="str">
        <f t="shared" si="0"/>
        <v/>
      </c>
      <c r="AB21" t="str">
        <f t="shared" si="1"/>
        <v/>
      </c>
      <c r="AC21" t="str">
        <f t="array" ref="AC21">IFERROR(INDEX($AB$4:$AB$304,MATCH(1,COUNTIF($AC$3:AC20,$AB$4:$AB$304)+($AB$4:$AB$304&lt;&gt;"")*1,0)),"")</f>
        <v/>
      </c>
      <c r="AD21" t="str">
        <f>IF(SH!C60="","",SH!C60)</f>
        <v/>
      </c>
      <c r="AE21" t="str">
        <f t="shared" si="4"/>
        <v/>
      </c>
      <c r="AF21" t="str">
        <f t="array" ref="AF21">IFERROR(INDEX($AE$4:$AE$304,MATCH(1,COUNTIF($AF$3:AF20,$AE$4:$AE$304)+($AE$4:$AE$304&lt;&gt;"")*1,0)),"")</f>
        <v/>
      </c>
      <c r="AH21" t="str">
        <f t="shared" si="2"/>
        <v/>
      </c>
      <c r="AI21" t="str">
        <f>IF('Preisbildung (Kommune)'!C61="","",'Preisbildung (Kommune)'!C61)</f>
        <v/>
      </c>
      <c r="AJ21" t="str">
        <f t="shared" si="3"/>
        <v/>
      </c>
      <c r="AK21" t="str">
        <f t="array" ref="AK21">IFERROR(INDEX($AJ$4:$AJ$304,MATCH(1,COUNTIF($AK$3:AK20,$AJ$4:$AJ$304)+($AJ$4:$AJ$304&lt;&gt;"")*1,0)),"")</f>
        <v/>
      </c>
    </row>
    <row r="22" spans="6:37" x14ac:dyDescent="0.3">
      <c r="T22">
        <v>19</v>
      </c>
      <c r="U22" t="str">
        <f>IF(DB!D26="","",DB!D26)</f>
        <v/>
      </c>
      <c r="V22" t="str">
        <f>IF(DB!H26="","",DB!H26)</f>
        <v/>
      </c>
      <c r="W22" t="str">
        <f>IF(DB!G26="","",DB!G26)</f>
        <v/>
      </c>
      <c r="X22" t="str">
        <f>IF(DB!W26="","",DB!W26)</f>
        <v/>
      </c>
      <c r="Y22" t="str">
        <f>IF(DB!AN26="","",DB!AN26)</f>
        <v/>
      </c>
      <c r="Z22" t="str">
        <f>IF(DB!BZ26="","",DB!BZ26)</f>
        <v/>
      </c>
      <c r="AA22" t="str">
        <f t="shared" si="0"/>
        <v/>
      </c>
      <c r="AB22" t="str">
        <f t="shared" si="1"/>
        <v/>
      </c>
      <c r="AC22" t="str">
        <f t="array" ref="AC22">IFERROR(INDEX($AB$4:$AB$304,MATCH(1,COUNTIF($AC$3:AC21,$AB$4:$AB$304)+($AB$4:$AB$304&lt;&gt;"")*1,0)),"")</f>
        <v/>
      </c>
      <c r="AD22" t="str">
        <f>IF(SH!C61="","",SH!C61)</f>
        <v/>
      </c>
      <c r="AE22" t="str">
        <f t="shared" si="4"/>
        <v/>
      </c>
      <c r="AF22" t="str">
        <f t="array" ref="AF22">IFERROR(INDEX($AE$4:$AE$304,MATCH(1,COUNTIF($AF$3:AF21,$AE$4:$AE$304)+($AE$4:$AE$304&lt;&gt;"")*1,0)),"")</f>
        <v/>
      </c>
      <c r="AH22" t="str">
        <f t="shared" si="2"/>
        <v/>
      </c>
      <c r="AI22" t="str">
        <f>IF('Preisbildung (Kommune)'!C62="","",'Preisbildung (Kommune)'!C62)</f>
        <v/>
      </c>
      <c r="AJ22" t="str">
        <f t="shared" si="3"/>
        <v/>
      </c>
      <c r="AK22" t="str">
        <f t="array" ref="AK22">IFERROR(INDEX($AJ$4:$AJ$304,MATCH(1,COUNTIF($AK$3:AK21,$AJ$4:$AJ$304)+($AJ$4:$AJ$304&lt;&gt;"")*1,0)),"")</f>
        <v/>
      </c>
    </row>
    <row r="23" spans="6:37" x14ac:dyDescent="0.3">
      <c r="T23">
        <v>20</v>
      </c>
      <c r="U23" t="str">
        <f>IF(DB!D27="","",DB!D27)</f>
        <v/>
      </c>
      <c r="V23" t="str">
        <f>IF(DB!H27="","",DB!H27)</f>
        <v/>
      </c>
      <c r="W23" t="str">
        <f>IF(DB!G27="","",DB!G27)</f>
        <v/>
      </c>
      <c r="X23" t="str">
        <f>IF(DB!W27="","",DB!W27)</f>
        <v/>
      </c>
      <c r="Y23" t="str">
        <f>IF(DB!AN27="","",DB!AN27)</f>
        <v/>
      </c>
      <c r="Z23" t="str">
        <f>IF(DB!BZ27="","",DB!BZ27)</f>
        <v/>
      </c>
      <c r="AA23" t="str">
        <f t="shared" si="0"/>
        <v/>
      </c>
      <c r="AB23" t="str">
        <f t="shared" si="1"/>
        <v/>
      </c>
      <c r="AC23" t="str">
        <f t="array" ref="AC23">IFERROR(INDEX($AB$4:$AB$304,MATCH(1,COUNTIF($AC$3:AC22,$AB$4:$AB$304)+($AB$4:$AB$304&lt;&gt;"")*1,0)),"")</f>
        <v/>
      </c>
      <c r="AD23" t="str">
        <f>IF(SH!C62="","",SH!C62)</f>
        <v/>
      </c>
      <c r="AE23" t="str">
        <f t="shared" si="4"/>
        <v/>
      </c>
      <c r="AF23" t="str">
        <f t="array" ref="AF23">IFERROR(INDEX($AE$4:$AE$304,MATCH(1,COUNTIF($AF$3:AF22,$AE$4:$AE$304)+($AE$4:$AE$304&lt;&gt;"")*1,0)),"")</f>
        <v/>
      </c>
      <c r="AH23" t="str">
        <f t="shared" si="2"/>
        <v/>
      </c>
      <c r="AI23" t="str">
        <f>IF('Preisbildung (Kommune)'!C63="","",'Preisbildung (Kommune)'!C63)</f>
        <v/>
      </c>
      <c r="AJ23" t="str">
        <f t="shared" si="3"/>
        <v/>
      </c>
      <c r="AK23" t="str">
        <f t="array" ref="AK23">IFERROR(INDEX($AJ$4:$AJ$304,MATCH(1,COUNTIF($AK$3:AK22,$AJ$4:$AJ$304)+($AJ$4:$AJ$304&lt;&gt;"")*1,0)),"")</f>
        <v/>
      </c>
    </row>
    <row r="24" spans="6:37" x14ac:dyDescent="0.3">
      <c r="T24">
        <v>21</v>
      </c>
      <c r="U24" t="str">
        <f>IF(DB!D28="","",DB!D28)</f>
        <v/>
      </c>
      <c r="V24" t="str">
        <f>IF(DB!H28="","",DB!H28)</f>
        <v/>
      </c>
      <c r="W24" t="str">
        <f>IF(DB!G28="","",DB!G28)</f>
        <v/>
      </c>
      <c r="X24" t="str">
        <f>IF(DB!W28="","",DB!W28)</f>
        <v/>
      </c>
      <c r="Y24" t="str">
        <f>IF(DB!AN28="","",DB!AN28)</f>
        <v/>
      </c>
      <c r="Z24" t="str">
        <f>IF(DB!BZ28="","",DB!BZ28)</f>
        <v/>
      </c>
      <c r="AA24" t="str">
        <f t="shared" si="0"/>
        <v/>
      </c>
      <c r="AB24" t="str">
        <f t="shared" si="1"/>
        <v/>
      </c>
      <c r="AC24" t="str">
        <f t="array" ref="AC24">IFERROR(INDEX($AB$4:$AB$304,MATCH(1,COUNTIF($AC$3:AC23,$AB$4:$AB$304)+($AB$4:$AB$304&lt;&gt;"")*1,0)),"")</f>
        <v/>
      </c>
      <c r="AD24" t="str">
        <f>IF(SH!C63="","",SH!C63)</f>
        <v/>
      </c>
      <c r="AE24" t="str">
        <f t="shared" si="4"/>
        <v/>
      </c>
      <c r="AF24" t="str">
        <f t="array" ref="AF24">IFERROR(INDEX($AE$4:$AE$304,MATCH(1,COUNTIF($AF$3:AF23,$AE$4:$AE$304)+($AE$4:$AE$304&lt;&gt;"")*1,0)),"")</f>
        <v/>
      </c>
      <c r="AH24" t="str">
        <f t="shared" si="2"/>
        <v/>
      </c>
      <c r="AI24" t="str">
        <f>IF('Preisbildung (Kommune)'!C64="","",'Preisbildung (Kommune)'!C64)</f>
        <v/>
      </c>
      <c r="AJ24" t="str">
        <f t="shared" si="3"/>
        <v/>
      </c>
      <c r="AK24" t="str">
        <f t="array" ref="AK24">IFERROR(INDEX($AJ$4:$AJ$304,MATCH(1,COUNTIF($AK$3:AK23,$AJ$4:$AJ$304)+($AJ$4:$AJ$304&lt;&gt;"")*1,0)),"")</f>
        <v/>
      </c>
    </row>
    <row r="25" spans="6:37" x14ac:dyDescent="0.3">
      <c r="T25">
        <v>22</v>
      </c>
      <c r="U25" t="str">
        <f>IF(DB!D29="","",DB!D29)</f>
        <v/>
      </c>
      <c r="V25" t="str">
        <f>IF(DB!H29="","",DB!H29)</f>
        <v/>
      </c>
      <c r="W25" t="str">
        <f>IF(DB!G29="","",DB!G29)</f>
        <v/>
      </c>
      <c r="X25" t="str">
        <f>IF(DB!W29="","",DB!W29)</f>
        <v/>
      </c>
      <c r="Y25" t="str">
        <f>IF(DB!AN29="","",DB!AN29)</f>
        <v/>
      </c>
      <c r="Z25" t="str">
        <f>IF(DB!BZ29="","",DB!BZ29)</f>
        <v/>
      </c>
      <c r="AA25" t="str">
        <f t="shared" si="0"/>
        <v/>
      </c>
      <c r="AB25" t="str">
        <f t="shared" si="1"/>
        <v/>
      </c>
      <c r="AC25" t="str">
        <f t="array" ref="AC25">IFERROR(INDEX($AB$4:$AB$304,MATCH(1,COUNTIF($AC$3:AC24,$AB$4:$AB$304)+($AB$4:$AB$304&lt;&gt;"")*1,0)),"")</f>
        <v/>
      </c>
      <c r="AD25" t="str">
        <f>IF(SH!C64="","",SH!C64)</f>
        <v/>
      </c>
      <c r="AE25" t="str">
        <f t="shared" si="4"/>
        <v/>
      </c>
      <c r="AF25" t="str">
        <f t="array" ref="AF25">IFERROR(INDEX($AE$4:$AE$304,MATCH(1,COUNTIF($AF$3:AF24,$AE$4:$AE$304)+($AE$4:$AE$304&lt;&gt;"")*1,0)),"")</f>
        <v/>
      </c>
      <c r="AH25" t="str">
        <f t="shared" si="2"/>
        <v/>
      </c>
      <c r="AI25" t="str">
        <f>IF('Preisbildung (Kommune)'!C65="","",'Preisbildung (Kommune)'!C65)</f>
        <v/>
      </c>
      <c r="AJ25" t="str">
        <f t="shared" si="3"/>
        <v/>
      </c>
      <c r="AK25" t="str">
        <f t="array" ref="AK25">IFERROR(INDEX($AJ$4:$AJ$304,MATCH(1,COUNTIF($AK$3:AK24,$AJ$4:$AJ$304)+($AJ$4:$AJ$304&lt;&gt;"")*1,0)),"")</f>
        <v/>
      </c>
    </row>
    <row r="26" spans="6:37" x14ac:dyDescent="0.3">
      <c r="T26">
        <v>23</v>
      </c>
      <c r="U26" t="str">
        <f>IF(DB!D30="","",DB!D30)</f>
        <v/>
      </c>
      <c r="V26" t="str">
        <f>IF(DB!H30="","",DB!H30)</f>
        <v/>
      </c>
      <c r="W26" t="str">
        <f>IF(DB!G30="","",DB!G30)</f>
        <v/>
      </c>
      <c r="X26" t="str">
        <f>IF(DB!W30="","",DB!W30)</f>
        <v/>
      </c>
      <c r="Y26" t="str">
        <f>IF(DB!AN30="","",DB!AN30)</f>
        <v/>
      </c>
      <c r="Z26" t="str">
        <f>IF(DB!BZ30="","",DB!BZ30)</f>
        <v/>
      </c>
      <c r="AA26" t="str">
        <f t="shared" si="0"/>
        <v/>
      </c>
      <c r="AB26" t="str">
        <f t="shared" si="1"/>
        <v/>
      </c>
      <c r="AC26" t="str">
        <f t="array" ref="AC26">IFERROR(INDEX($AB$4:$AB$304,MATCH(1,COUNTIF($AC$3:AC25,$AB$4:$AB$304)+($AB$4:$AB$304&lt;&gt;"")*1,0)),"")</f>
        <v/>
      </c>
      <c r="AD26" t="str">
        <f>IF(SH!C65="","",SH!C65)</f>
        <v/>
      </c>
      <c r="AE26" t="str">
        <f t="shared" si="4"/>
        <v/>
      </c>
      <c r="AF26" t="str">
        <f t="array" ref="AF26">IFERROR(INDEX($AE$4:$AE$304,MATCH(1,COUNTIF($AF$3:AF25,$AE$4:$AE$304)+($AE$4:$AE$304&lt;&gt;"")*1,0)),"")</f>
        <v/>
      </c>
      <c r="AH26" t="str">
        <f t="shared" si="2"/>
        <v/>
      </c>
      <c r="AI26" t="str">
        <f>IF('Preisbildung (Kommune)'!C66="","",'Preisbildung (Kommune)'!C66)</f>
        <v/>
      </c>
      <c r="AJ26" t="str">
        <f t="shared" si="3"/>
        <v/>
      </c>
      <c r="AK26" t="str">
        <f t="array" ref="AK26">IFERROR(INDEX($AJ$4:$AJ$304,MATCH(1,COUNTIF($AK$3:AK25,$AJ$4:$AJ$304)+($AJ$4:$AJ$304&lt;&gt;"")*1,0)),"")</f>
        <v/>
      </c>
    </row>
    <row r="27" spans="6:37" x14ac:dyDescent="0.3">
      <c r="T27">
        <v>24</v>
      </c>
      <c r="U27" t="str">
        <f>IF(DB!D31="","",DB!D31)</f>
        <v/>
      </c>
      <c r="V27" t="str">
        <f>IF(DB!H31="","",DB!H31)</f>
        <v/>
      </c>
      <c r="W27" t="str">
        <f>IF(DB!G31="","",DB!G31)</f>
        <v/>
      </c>
      <c r="X27" t="str">
        <f>IF(DB!W31="","",DB!W31)</f>
        <v/>
      </c>
      <c r="Y27" t="str">
        <f>IF(DB!AN31="","",DB!AN31)</f>
        <v/>
      </c>
      <c r="Z27" t="str">
        <f>IF(DB!BZ31="","",DB!BZ31)</f>
        <v/>
      </c>
      <c r="AA27" t="str">
        <f t="shared" si="0"/>
        <v/>
      </c>
      <c r="AB27" t="str">
        <f t="shared" si="1"/>
        <v/>
      </c>
      <c r="AC27" t="str">
        <f t="array" ref="AC27">IFERROR(INDEX($AB$4:$AB$304,MATCH(1,COUNTIF($AC$3:AC26,$AB$4:$AB$304)+($AB$4:$AB$304&lt;&gt;"")*1,0)),"")</f>
        <v/>
      </c>
      <c r="AD27" t="str">
        <f>IF(SH!C66="","",SH!C66)</f>
        <v/>
      </c>
      <c r="AE27" t="str">
        <f t="shared" si="4"/>
        <v/>
      </c>
      <c r="AF27" t="str">
        <f t="array" ref="AF27">IFERROR(INDEX($AE$4:$AE$304,MATCH(1,COUNTIF($AF$3:AF26,$AE$4:$AE$304)+($AE$4:$AE$304&lt;&gt;"")*1,0)),"")</f>
        <v/>
      </c>
      <c r="AH27" t="str">
        <f t="shared" si="2"/>
        <v/>
      </c>
      <c r="AI27" t="str">
        <f>IF('Preisbildung (Kommune)'!C67="","",'Preisbildung (Kommune)'!C67)</f>
        <v/>
      </c>
      <c r="AJ27" t="str">
        <f t="shared" si="3"/>
        <v/>
      </c>
      <c r="AK27" t="str">
        <f t="array" ref="AK27">IFERROR(INDEX($AJ$4:$AJ$304,MATCH(1,COUNTIF($AK$3:AK26,$AJ$4:$AJ$304)+($AJ$4:$AJ$304&lt;&gt;"")*1,0)),"")</f>
        <v/>
      </c>
    </row>
    <row r="28" spans="6:37" x14ac:dyDescent="0.3">
      <c r="T28">
        <v>25</v>
      </c>
      <c r="U28" t="str">
        <f>IF(DB!D32="","",DB!D32)</f>
        <v/>
      </c>
      <c r="V28" t="str">
        <f>IF(DB!H32="","",DB!H32)</f>
        <v/>
      </c>
      <c r="W28" t="str">
        <f>IF(DB!G32="","",DB!G32)</f>
        <v/>
      </c>
      <c r="X28" t="str">
        <f>IF(DB!W32="","",DB!W32)</f>
        <v/>
      </c>
      <c r="Y28" t="str">
        <f>IF(DB!AN32="","",DB!AN32)</f>
        <v/>
      </c>
      <c r="Z28" t="str">
        <f>IF(DB!BZ32="","",DB!BZ32)</f>
        <v/>
      </c>
      <c r="AA28" t="str">
        <f t="shared" si="0"/>
        <v/>
      </c>
      <c r="AB28" t="str">
        <f t="shared" si="1"/>
        <v/>
      </c>
      <c r="AC28" t="str">
        <f t="array" ref="AC28">IFERROR(INDEX($AB$4:$AB$304,MATCH(1,COUNTIF($AC$3:AC27,$AB$4:$AB$304)+($AB$4:$AB$304&lt;&gt;"")*1,0)),"")</f>
        <v/>
      </c>
      <c r="AD28" t="str">
        <f>IF(SH!C67="","",SH!C67)</f>
        <v/>
      </c>
      <c r="AE28" t="str">
        <f t="shared" si="4"/>
        <v/>
      </c>
      <c r="AF28" t="str">
        <f t="array" ref="AF28">IFERROR(INDEX($AE$4:$AE$304,MATCH(1,COUNTIF($AF$3:AF27,$AE$4:$AE$304)+($AE$4:$AE$304&lt;&gt;"")*1,0)),"")</f>
        <v/>
      </c>
      <c r="AH28" t="str">
        <f t="shared" si="2"/>
        <v/>
      </c>
      <c r="AI28" t="str">
        <f>IF('Preisbildung (Kommune)'!C68="","",'Preisbildung (Kommune)'!C68)</f>
        <v/>
      </c>
      <c r="AJ28" t="str">
        <f t="shared" si="3"/>
        <v/>
      </c>
      <c r="AK28" t="str">
        <f t="array" ref="AK28">IFERROR(INDEX($AJ$4:$AJ$304,MATCH(1,COUNTIF($AK$3:AK27,$AJ$4:$AJ$304)+($AJ$4:$AJ$304&lt;&gt;"")*1,0)),"")</f>
        <v/>
      </c>
    </row>
    <row r="29" spans="6:37" x14ac:dyDescent="0.3">
      <c r="T29">
        <v>26</v>
      </c>
      <c r="U29" t="str">
        <f>IF(DB!D33="","",DB!D33)</f>
        <v/>
      </c>
      <c r="V29" t="str">
        <f>IF(DB!H33="","",DB!H33)</f>
        <v/>
      </c>
      <c r="W29" t="str">
        <f>IF(DB!G33="","",DB!G33)</f>
        <v/>
      </c>
      <c r="X29" t="str">
        <f>IF(DB!W33="","",DB!W33)</f>
        <v/>
      </c>
      <c r="Y29" t="str">
        <f>IF(DB!AN33="","",DB!AN33)</f>
        <v/>
      </c>
      <c r="Z29" t="str">
        <f>IF(DB!BZ33="","",DB!BZ33)</f>
        <v/>
      </c>
      <c r="AA29" t="str">
        <f t="shared" si="0"/>
        <v/>
      </c>
      <c r="AB29" t="str">
        <f t="shared" si="1"/>
        <v/>
      </c>
      <c r="AC29" t="str">
        <f t="array" ref="AC29">IFERROR(INDEX($AB$4:$AB$304,MATCH(1,COUNTIF($AC$3:AC28,$AB$4:$AB$304)+($AB$4:$AB$304&lt;&gt;"")*1,0)),"")</f>
        <v/>
      </c>
      <c r="AD29" t="str">
        <f>IF(SH!C68="","",SH!C68)</f>
        <v/>
      </c>
      <c r="AE29" t="str">
        <f t="shared" si="4"/>
        <v/>
      </c>
      <c r="AF29" t="str">
        <f t="array" ref="AF29">IFERROR(INDEX($AE$4:$AE$304,MATCH(1,COUNTIF($AF$3:AF28,$AE$4:$AE$304)+($AE$4:$AE$304&lt;&gt;"")*1,0)),"")</f>
        <v/>
      </c>
      <c r="AH29" t="str">
        <f t="shared" si="2"/>
        <v/>
      </c>
      <c r="AI29" t="str">
        <f>IF('Preisbildung (Kommune)'!C69="","",'Preisbildung (Kommune)'!C69)</f>
        <v/>
      </c>
      <c r="AJ29" t="str">
        <f t="shared" si="3"/>
        <v/>
      </c>
      <c r="AK29" t="str">
        <f t="array" ref="AK29">IFERROR(INDEX($AJ$4:$AJ$304,MATCH(1,COUNTIF($AK$3:AK28,$AJ$4:$AJ$304)+($AJ$4:$AJ$304&lt;&gt;"")*1,0)),"")</f>
        <v/>
      </c>
    </row>
    <row r="30" spans="6:37" x14ac:dyDescent="0.3">
      <c r="T30">
        <v>27</v>
      </c>
      <c r="U30" t="str">
        <f>IF(DB!D34="","",DB!D34)</f>
        <v/>
      </c>
      <c r="V30" t="str">
        <f>IF(DB!H34="","",DB!H34)</f>
        <v/>
      </c>
      <c r="W30" t="str">
        <f>IF(DB!G34="","",DB!G34)</f>
        <v/>
      </c>
      <c r="X30" t="str">
        <f>IF(DB!W34="","",DB!W34)</f>
        <v/>
      </c>
      <c r="Y30" t="str">
        <f>IF(DB!AN34="","",DB!AN34)</f>
        <v/>
      </c>
      <c r="Z30" t="str">
        <f>IF(DB!BZ34="","",DB!BZ34)</f>
        <v/>
      </c>
      <c r="AA30" t="str">
        <f t="shared" si="0"/>
        <v/>
      </c>
      <c r="AB30" t="str">
        <f t="shared" si="1"/>
        <v/>
      </c>
      <c r="AC30" t="str">
        <f t="array" ref="AC30">IFERROR(INDEX($AB$4:$AB$304,MATCH(1,COUNTIF($AC$3:AC29,$AB$4:$AB$304)+($AB$4:$AB$304&lt;&gt;"")*1,0)),"")</f>
        <v/>
      </c>
      <c r="AD30" t="str">
        <f>IF(SH!C69="","",SH!C69)</f>
        <v/>
      </c>
      <c r="AE30" t="str">
        <f t="shared" si="4"/>
        <v/>
      </c>
      <c r="AF30" t="str">
        <f t="array" ref="AF30">IFERROR(INDEX($AE$4:$AE$304,MATCH(1,COUNTIF($AF$3:AF29,$AE$4:$AE$304)+($AE$4:$AE$304&lt;&gt;"")*1,0)),"")</f>
        <v/>
      </c>
      <c r="AH30" t="str">
        <f t="shared" si="2"/>
        <v/>
      </c>
      <c r="AI30" t="str">
        <f>IF('Preisbildung (Kommune)'!C70="","",'Preisbildung (Kommune)'!C70)</f>
        <v/>
      </c>
      <c r="AJ30" t="str">
        <f t="shared" si="3"/>
        <v/>
      </c>
      <c r="AK30" t="str">
        <f t="array" ref="AK30">IFERROR(INDEX($AJ$4:$AJ$304,MATCH(1,COUNTIF($AK$3:AK29,$AJ$4:$AJ$304)+($AJ$4:$AJ$304&lt;&gt;"")*1,0)),"")</f>
        <v/>
      </c>
    </row>
    <row r="31" spans="6:37" x14ac:dyDescent="0.3">
      <c r="T31">
        <v>28</v>
      </c>
      <c r="U31" t="str">
        <f>IF(DB!D35="","",DB!D35)</f>
        <v/>
      </c>
      <c r="V31" t="str">
        <f>IF(DB!H35="","",DB!H35)</f>
        <v/>
      </c>
      <c r="W31" t="str">
        <f>IF(DB!G35="","",DB!G35)</f>
        <v/>
      </c>
      <c r="X31" t="str">
        <f>IF(DB!W35="","",DB!W35)</f>
        <v/>
      </c>
      <c r="Y31" t="str">
        <f>IF(DB!AN35="","",DB!AN35)</f>
        <v/>
      </c>
      <c r="Z31" t="str">
        <f>IF(DB!BZ35="","",DB!BZ35)</f>
        <v/>
      </c>
      <c r="AA31" t="str">
        <f t="shared" si="0"/>
        <v/>
      </c>
      <c r="AB31" t="str">
        <f t="shared" si="1"/>
        <v/>
      </c>
      <c r="AC31" t="str">
        <f t="array" ref="AC31">IFERROR(INDEX($AB$4:$AB$304,MATCH(1,COUNTIF($AC$3:AC30,$AB$4:$AB$304)+($AB$4:$AB$304&lt;&gt;"")*1,0)),"")</f>
        <v/>
      </c>
      <c r="AD31" t="str">
        <f>IF(SH!C70="","",SH!C70)</f>
        <v/>
      </c>
      <c r="AE31" t="str">
        <f t="shared" si="4"/>
        <v/>
      </c>
      <c r="AF31" t="str">
        <f t="array" ref="AF31">IFERROR(INDEX($AE$4:$AE$304,MATCH(1,COUNTIF($AF$3:AF30,$AE$4:$AE$304)+($AE$4:$AE$304&lt;&gt;"")*1,0)),"")</f>
        <v/>
      </c>
      <c r="AH31" t="str">
        <f t="shared" si="2"/>
        <v/>
      </c>
      <c r="AI31" t="str">
        <f>IF('Preisbildung (Kommune)'!C71="","",'Preisbildung (Kommune)'!C71)</f>
        <v/>
      </c>
      <c r="AJ31" t="str">
        <f t="shared" si="3"/>
        <v/>
      </c>
      <c r="AK31" t="str">
        <f t="array" ref="AK31">IFERROR(INDEX($AJ$4:$AJ$304,MATCH(1,COUNTIF($AK$3:AK30,$AJ$4:$AJ$304)+($AJ$4:$AJ$304&lt;&gt;"")*1,0)),"")</f>
        <v/>
      </c>
    </row>
    <row r="32" spans="6:37" x14ac:dyDescent="0.3">
      <c r="T32">
        <v>29</v>
      </c>
      <c r="U32" t="str">
        <f>IF(DB!D36="","",DB!D36)</f>
        <v/>
      </c>
      <c r="V32" t="str">
        <f>IF(DB!H36="","",DB!H36)</f>
        <v/>
      </c>
      <c r="W32" t="str">
        <f>IF(DB!G36="","",DB!G36)</f>
        <v/>
      </c>
      <c r="X32" t="str">
        <f>IF(DB!W36="","",DB!W36)</f>
        <v/>
      </c>
      <c r="Y32" t="str">
        <f>IF(DB!AN36="","",DB!AN36)</f>
        <v/>
      </c>
      <c r="Z32" t="str">
        <f>IF(DB!BZ36="","",DB!BZ36)</f>
        <v/>
      </c>
      <c r="AA32" t="str">
        <f t="shared" si="0"/>
        <v/>
      </c>
      <c r="AB32" t="str">
        <f t="shared" si="1"/>
        <v/>
      </c>
      <c r="AC32" t="str">
        <f t="array" ref="AC32">IFERROR(INDEX($AB$4:$AB$304,MATCH(1,COUNTIF($AC$3:AC31,$AB$4:$AB$304)+($AB$4:$AB$304&lt;&gt;"")*1,0)),"")</f>
        <v/>
      </c>
      <c r="AD32" t="str">
        <f>IF(SH!C71="","",SH!C71)</f>
        <v/>
      </c>
      <c r="AE32" t="str">
        <f t="shared" si="4"/>
        <v/>
      </c>
      <c r="AF32" t="str">
        <f t="array" ref="AF32">IFERROR(INDEX($AE$4:$AE$304,MATCH(1,COUNTIF($AF$3:AF31,$AE$4:$AE$304)+($AE$4:$AE$304&lt;&gt;"")*1,0)),"")</f>
        <v/>
      </c>
      <c r="AH32" t="str">
        <f t="shared" si="2"/>
        <v/>
      </c>
      <c r="AI32" t="str">
        <f>IF('Preisbildung (Kommune)'!C72="","",'Preisbildung (Kommune)'!C72)</f>
        <v/>
      </c>
      <c r="AJ32" t="str">
        <f t="shared" si="3"/>
        <v/>
      </c>
      <c r="AK32" t="str">
        <f t="array" ref="AK32">IFERROR(INDEX($AJ$4:$AJ$304,MATCH(1,COUNTIF($AK$3:AK31,$AJ$4:$AJ$304)+($AJ$4:$AJ$304&lt;&gt;"")*1,0)),"")</f>
        <v/>
      </c>
    </row>
    <row r="33" spans="20:37" x14ac:dyDescent="0.3">
      <c r="T33">
        <v>30</v>
      </c>
      <c r="U33" t="str">
        <f>IF(DB!D37="","",DB!D37)</f>
        <v/>
      </c>
      <c r="V33" t="str">
        <f>IF(DB!H37="","",DB!H37)</f>
        <v/>
      </c>
      <c r="W33" t="str">
        <f>IF(DB!G37="","",DB!G37)</f>
        <v/>
      </c>
      <c r="X33" t="str">
        <f>IF(DB!W37="","",DB!W37)</f>
        <v/>
      </c>
      <c r="Y33" t="str">
        <f>IF(DB!AN37="","",DB!AN37)</f>
        <v/>
      </c>
      <c r="Z33" t="str">
        <f>IF(DB!BZ37="","",DB!BZ37)</f>
        <v/>
      </c>
      <c r="AA33" t="str">
        <f t="shared" si="0"/>
        <v/>
      </c>
      <c r="AB33" t="str">
        <f t="shared" si="1"/>
        <v/>
      </c>
      <c r="AC33" t="str">
        <f t="array" ref="AC33">IFERROR(INDEX($AB$4:$AB$304,MATCH(1,COUNTIF($AC$3:AC32,$AB$4:$AB$304)+($AB$4:$AB$304&lt;&gt;"")*1,0)),"")</f>
        <v/>
      </c>
      <c r="AD33" t="str">
        <f>IF(SH!C72="","",SH!C72)</f>
        <v/>
      </c>
      <c r="AE33" t="str">
        <f t="shared" si="4"/>
        <v/>
      </c>
      <c r="AF33" t="str">
        <f t="array" ref="AF33">IFERROR(INDEX($AE$4:$AE$304,MATCH(1,COUNTIF($AF$3:AF32,$AE$4:$AE$304)+($AE$4:$AE$304&lt;&gt;"")*1,0)),"")</f>
        <v/>
      </c>
      <c r="AH33" t="str">
        <f t="shared" si="2"/>
        <v/>
      </c>
      <c r="AI33" t="str">
        <f>IF('Preisbildung (Kommune)'!C73="","",'Preisbildung (Kommune)'!C73)</f>
        <v/>
      </c>
      <c r="AJ33" t="str">
        <f t="shared" si="3"/>
        <v/>
      </c>
      <c r="AK33" t="str">
        <f t="array" ref="AK33">IFERROR(INDEX($AJ$4:$AJ$304,MATCH(1,COUNTIF($AK$3:AK32,$AJ$4:$AJ$304)+($AJ$4:$AJ$304&lt;&gt;"")*1,0)),"")</f>
        <v/>
      </c>
    </row>
    <row r="34" spans="20:37" x14ac:dyDescent="0.3">
      <c r="T34">
        <v>31</v>
      </c>
      <c r="U34" t="str">
        <f>IF(DB!D38="","",DB!D38)</f>
        <v/>
      </c>
      <c r="V34" t="str">
        <f>IF(DB!H38="","",DB!H38)</f>
        <v/>
      </c>
      <c r="W34" t="str">
        <f>IF(DB!G38="","",DB!G38)</f>
        <v/>
      </c>
      <c r="X34" t="str">
        <f>IF(DB!W38="","",DB!W38)</f>
        <v/>
      </c>
      <c r="Y34" t="str">
        <f>IF(DB!AN38="","",DB!AN38)</f>
        <v/>
      </c>
      <c r="Z34" t="str">
        <f>IF(DB!BZ38="","",DB!BZ38)</f>
        <v/>
      </c>
      <c r="AA34" t="str">
        <f t="shared" si="0"/>
        <v/>
      </c>
      <c r="AB34" t="str">
        <f t="shared" si="1"/>
        <v/>
      </c>
      <c r="AC34" t="str">
        <f t="array" ref="AC34">IFERROR(INDEX($AB$4:$AB$304,MATCH(1,COUNTIF($AC$3:AC33,$AB$4:$AB$304)+($AB$4:$AB$304&lt;&gt;"")*1,0)),"")</f>
        <v/>
      </c>
      <c r="AD34" t="str">
        <f>IF(SH!C73="","",SH!C73)</f>
        <v/>
      </c>
      <c r="AE34" t="str">
        <f t="shared" si="4"/>
        <v/>
      </c>
      <c r="AF34" t="str">
        <f t="array" ref="AF34">IFERROR(INDEX($AE$4:$AE$304,MATCH(1,COUNTIF($AF$3:AF33,$AE$4:$AE$304)+($AE$4:$AE$304&lt;&gt;"")*1,0)),"")</f>
        <v/>
      </c>
      <c r="AH34" t="str">
        <f t="shared" si="2"/>
        <v/>
      </c>
      <c r="AI34" t="str">
        <f>IF('Preisbildung (Kommune)'!C74="","",'Preisbildung (Kommune)'!C74)</f>
        <v/>
      </c>
      <c r="AJ34" t="str">
        <f t="shared" si="3"/>
        <v/>
      </c>
      <c r="AK34" t="str">
        <f t="array" ref="AK34">IFERROR(INDEX($AJ$4:$AJ$304,MATCH(1,COUNTIF($AK$3:AK33,$AJ$4:$AJ$304)+($AJ$4:$AJ$304&lt;&gt;"")*1,0)),"")</f>
        <v/>
      </c>
    </row>
    <row r="35" spans="20:37" x14ac:dyDescent="0.3">
      <c r="T35">
        <v>32</v>
      </c>
      <c r="U35" t="str">
        <f>IF(DB!D39="","",DB!D39)</f>
        <v/>
      </c>
      <c r="V35" t="str">
        <f>IF(DB!H39="","",DB!H39)</f>
        <v/>
      </c>
      <c r="W35" t="str">
        <f>IF(DB!G39="","",DB!G39)</f>
        <v/>
      </c>
      <c r="X35" t="str">
        <f>IF(DB!W39="","",DB!W39)</f>
        <v/>
      </c>
      <c r="Y35" t="str">
        <f>IF(DB!AN39="","",DB!AN39)</f>
        <v/>
      </c>
      <c r="Z35" t="str">
        <f>IF(DB!BZ39="","",DB!BZ39)</f>
        <v/>
      </c>
      <c r="AA35" t="str">
        <f t="shared" si="0"/>
        <v/>
      </c>
      <c r="AB35" t="str">
        <f t="shared" si="1"/>
        <v/>
      </c>
      <c r="AC35" t="str">
        <f t="array" ref="AC35">IFERROR(INDEX($AB$4:$AB$304,MATCH(1,COUNTIF($AC$3:AC34,$AB$4:$AB$304)+($AB$4:$AB$304&lt;&gt;"")*1,0)),"")</f>
        <v/>
      </c>
      <c r="AD35" t="str">
        <f>IF(SH!C74="","",SH!C74)</f>
        <v/>
      </c>
      <c r="AE35" t="str">
        <f t="shared" si="4"/>
        <v/>
      </c>
      <c r="AF35" t="str">
        <f t="array" ref="AF35">IFERROR(INDEX($AE$4:$AE$304,MATCH(1,COUNTIF($AF$3:AF34,$AE$4:$AE$304)+($AE$4:$AE$304&lt;&gt;"")*1,0)),"")</f>
        <v/>
      </c>
      <c r="AH35" t="str">
        <f t="shared" si="2"/>
        <v/>
      </c>
      <c r="AI35" t="str">
        <f>IF('Preisbildung (Kommune)'!C75="","",'Preisbildung (Kommune)'!C75)</f>
        <v/>
      </c>
      <c r="AJ35" t="str">
        <f t="shared" si="3"/>
        <v/>
      </c>
      <c r="AK35" t="str">
        <f t="array" ref="AK35">IFERROR(INDEX($AJ$4:$AJ$304,MATCH(1,COUNTIF($AK$3:AK34,$AJ$4:$AJ$304)+($AJ$4:$AJ$304&lt;&gt;"")*1,0)),"")</f>
        <v/>
      </c>
    </row>
    <row r="36" spans="20:37" x14ac:dyDescent="0.3">
      <c r="T36">
        <v>33</v>
      </c>
      <c r="U36" t="str">
        <f>IF(DB!D40="","",DB!D40)</f>
        <v/>
      </c>
      <c r="V36" t="str">
        <f>IF(DB!H40="","",DB!H40)</f>
        <v/>
      </c>
      <c r="W36" t="str">
        <f>IF(DB!G40="","",DB!G40)</f>
        <v/>
      </c>
      <c r="X36" t="str">
        <f>IF(DB!W40="","",DB!W40)</f>
        <v/>
      </c>
      <c r="Y36" t="str">
        <f>IF(DB!AN40="","",DB!AN40)</f>
        <v/>
      </c>
      <c r="Z36" t="str">
        <f>IF(DB!BZ40="","",DB!BZ40)</f>
        <v/>
      </c>
      <c r="AA36" t="str">
        <f t="shared" si="0"/>
        <v/>
      </c>
      <c r="AB36" t="str">
        <f t="shared" si="1"/>
        <v/>
      </c>
      <c r="AC36" t="str">
        <f t="array" ref="AC36">IFERROR(INDEX($AB$4:$AB$304,MATCH(1,COUNTIF($AC$3:AC35,$AB$4:$AB$304)+($AB$4:$AB$304&lt;&gt;"")*1,0)),"")</f>
        <v/>
      </c>
      <c r="AD36" t="str">
        <f>IF(SH!C75="","",SH!C75)</f>
        <v/>
      </c>
      <c r="AE36" t="str">
        <f t="shared" si="4"/>
        <v/>
      </c>
      <c r="AF36" t="str">
        <f t="array" ref="AF36">IFERROR(INDEX($AE$4:$AE$304,MATCH(1,COUNTIF($AF$3:AF35,$AE$4:$AE$304)+($AE$4:$AE$304&lt;&gt;"")*1,0)),"")</f>
        <v/>
      </c>
      <c r="AH36" t="str">
        <f t="shared" si="2"/>
        <v/>
      </c>
      <c r="AI36" t="str">
        <f>IF('Preisbildung (Kommune)'!C76="","",'Preisbildung (Kommune)'!C76)</f>
        <v/>
      </c>
      <c r="AJ36" t="str">
        <f t="shared" si="3"/>
        <v/>
      </c>
      <c r="AK36" t="str">
        <f t="array" ref="AK36">IFERROR(INDEX($AJ$4:$AJ$304,MATCH(1,COUNTIF($AK$3:AK35,$AJ$4:$AJ$304)+($AJ$4:$AJ$304&lt;&gt;"")*1,0)),"")</f>
        <v/>
      </c>
    </row>
    <row r="37" spans="20:37" x14ac:dyDescent="0.3">
      <c r="T37">
        <v>34</v>
      </c>
      <c r="U37" t="str">
        <f>IF(DB!D41="","",DB!D41)</f>
        <v/>
      </c>
      <c r="V37" t="str">
        <f>IF(DB!H41="","",DB!H41)</f>
        <v/>
      </c>
      <c r="W37" t="str">
        <f>IF(DB!G41="","",DB!G41)</f>
        <v/>
      </c>
      <c r="X37" t="str">
        <f>IF(DB!W41="","",DB!W41)</f>
        <v/>
      </c>
      <c r="Y37" t="str">
        <f>IF(DB!AN41="","",DB!AN41)</f>
        <v/>
      </c>
      <c r="Z37" t="str">
        <f>IF(DB!BZ41="","",DB!BZ41)</f>
        <v/>
      </c>
      <c r="AA37" t="str">
        <f t="shared" si="0"/>
        <v/>
      </c>
      <c r="AB37" t="str">
        <f t="shared" si="1"/>
        <v/>
      </c>
      <c r="AC37" t="str">
        <f t="array" ref="AC37">IFERROR(INDEX($AB$4:$AB$304,MATCH(1,COUNTIF($AC$3:AC36,$AB$4:$AB$304)+($AB$4:$AB$304&lt;&gt;"")*1,0)),"")</f>
        <v/>
      </c>
      <c r="AD37" t="str">
        <f>IF(SH!C76="","",SH!C76)</f>
        <v/>
      </c>
      <c r="AE37" t="str">
        <f t="shared" si="4"/>
        <v/>
      </c>
      <c r="AF37" t="str">
        <f t="array" ref="AF37">IFERROR(INDEX($AE$4:$AE$304,MATCH(1,COUNTIF($AF$3:AF36,$AE$4:$AE$304)+($AE$4:$AE$304&lt;&gt;"")*1,0)),"")</f>
        <v/>
      </c>
      <c r="AH37" t="str">
        <f t="shared" si="2"/>
        <v/>
      </c>
      <c r="AI37" t="str">
        <f>IF('Preisbildung (Kommune)'!C77="","",'Preisbildung (Kommune)'!C77)</f>
        <v/>
      </c>
      <c r="AJ37" t="str">
        <f t="shared" si="3"/>
        <v/>
      </c>
      <c r="AK37" t="str">
        <f t="array" ref="AK37">IFERROR(INDEX($AJ$4:$AJ$304,MATCH(1,COUNTIF($AK$3:AK36,$AJ$4:$AJ$304)+($AJ$4:$AJ$304&lt;&gt;"")*1,0)),"")</f>
        <v/>
      </c>
    </row>
    <row r="38" spans="20:37" x14ac:dyDescent="0.3">
      <c r="T38">
        <v>35</v>
      </c>
      <c r="U38" t="str">
        <f>IF(DB!D42="","",DB!D42)</f>
        <v/>
      </c>
      <c r="V38" t="str">
        <f>IF(DB!H42="","",DB!H42)</f>
        <v/>
      </c>
      <c r="W38" t="str">
        <f>IF(DB!G42="","",DB!G42)</f>
        <v/>
      </c>
      <c r="X38" t="str">
        <f>IF(DB!W42="","",DB!W42)</f>
        <v/>
      </c>
      <c r="Y38" t="str">
        <f>IF(DB!AN42="","",DB!AN42)</f>
        <v/>
      </c>
      <c r="Z38" t="str">
        <f>IF(DB!BZ42="","",DB!BZ42)</f>
        <v/>
      </c>
      <c r="AA38" t="str">
        <f t="shared" si="0"/>
        <v/>
      </c>
      <c r="AB38" t="str">
        <f t="shared" si="1"/>
        <v/>
      </c>
      <c r="AC38" t="str">
        <f t="array" ref="AC38">IFERROR(INDEX($AB$4:$AB$304,MATCH(1,COUNTIF($AC$3:AC37,$AB$4:$AB$304)+($AB$4:$AB$304&lt;&gt;"")*1,0)),"")</f>
        <v/>
      </c>
      <c r="AD38" t="str">
        <f>IF(SH!C77="","",SH!C77)</f>
        <v/>
      </c>
      <c r="AE38" t="str">
        <f t="shared" si="4"/>
        <v/>
      </c>
      <c r="AF38" t="str">
        <f t="array" ref="AF38">IFERROR(INDEX($AE$4:$AE$304,MATCH(1,COUNTIF($AF$3:AF37,$AE$4:$AE$304)+($AE$4:$AE$304&lt;&gt;"")*1,0)),"")</f>
        <v/>
      </c>
      <c r="AH38" t="str">
        <f t="shared" si="2"/>
        <v/>
      </c>
      <c r="AI38" t="str">
        <f>IF('Preisbildung (Kommune)'!C78="","",'Preisbildung (Kommune)'!C78)</f>
        <v/>
      </c>
      <c r="AJ38" t="str">
        <f t="shared" si="3"/>
        <v/>
      </c>
      <c r="AK38" t="str">
        <f t="array" ref="AK38">IFERROR(INDEX($AJ$4:$AJ$304,MATCH(1,COUNTIF($AK$3:AK37,$AJ$4:$AJ$304)+($AJ$4:$AJ$304&lt;&gt;"")*1,0)),"")</f>
        <v/>
      </c>
    </row>
    <row r="39" spans="20:37" x14ac:dyDescent="0.3">
      <c r="T39">
        <v>36</v>
      </c>
      <c r="U39" t="str">
        <f>IF(DB!D43="","",DB!D43)</f>
        <v/>
      </c>
      <c r="V39" t="str">
        <f>IF(DB!H43="","",DB!H43)</f>
        <v/>
      </c>
      <c r="W39" t="str">
        <f>IF(DB!G43="","",DB!G43)</f>
        <v/>
      </c>
      <c r="X39" t="str">
        <f>IF(DB!W43="","",DB!W43)</f>
        <v/>
      </c>
      <c r="Y39" t="str">
        <f>IF(DB!AN43="","",DB!AN43)</f>
        <v/>
      </c>
      <c r="Z39" t="str">
        <f>IF(DB!BZ43="","",DB!BZ43)</f>
        <v/>
      </c>
      <c r="AA39" t="str">
        <f t="shared" si="0"/>
        <v/>
      </c>
      <c r="AB39" t="str">
        <f t="shared" si="1"/>
        <v/>
      </c>
      <c r="AC39" t="str">
        <f t="array" ref="AC39">IFERROR(INDEX($AB$4:$AB$304,MATCH(1,COUNTIF($AC$3:AC38,$AB$4:$AB$304)+($AB$4:$AB$304&lt;&gt;"")*1,0)),"")</f>
        <v/>
      </c>
      <c r="AD39" t="str">
        <f>IF(SH!C78="","",SH!C78)</f>
        <v/>
      </c>
      <c r="AE39" t="str">
        <f t="shared" si="4"/>
        <v/>
      </c>
      <c r="AF39" t="str">
        <f t="array" ref="AF39">IFERROR(INDEX($AE$4:$AE$304,MATCH(1,COUNTIF($AF$3:AF38,$AE$4:$AE$304)+($AE$4:$AE$304&lt;&gt;"")*1,0)),"")</f>
        <v/>
      </c>
      <c r="AH39" t="str">
        <f t="shared" si="2"/>
        <v/>
      </c>
      <c r="AI39" t="str">
        <f>IF('Preisbildung (Kommune)'!C79="","",'Preisbildung (Kommune)'!C79)</f>
        <v/>
      </c>
      <c r="AJ39" t="str">
        <f t="shared" si="3"/>
        <v/>
      </c>
      <c r="AK39" t="str">
        <f t="array" ref="AK39">IFERROR(INDEX($AJ$4:$AJ$304,MATCH(1,COUNTIF($AK$3:AK38,$AJ$4:$AJ$304)+($AJ$4:$AJ$304&lt;&gt;"")*1,0)),"")</f>
        <v/>
      </c>
    </row>
    <row r="40" spans="20:37" x14ac:dyDescent="0.3">
      <c r="T40">
        <v>37</v>
      </c>
      <c r="U40" t="str">
        <f>IF(DB!D44="","",DB!D44)</f>
        <v/>
      </c>
      <c r="V40" t="str">
        <f>IF(DB!H44="","",DB!H44)</f>
        <v/>
      </c>
      <c r="W40" t="str">
        <f>IF(DB!G44="","",DB!G44)</f>
        <v/>
      </c>
      <c r="X40" t="str">
        <f>IF(DB!W44="","",DB!W44)</f>
        <v/>
      </c>
      <c r="Y40" t="str">
        <f>IF(DB!AN44="","",DB!AN44)</f>
        <v/>
      </c>
      <c r="Z40" t="str">
        <f>IF(DB!BZ44="","",DB!BZ44)</f>
        <v/>
      </c>
      <c r="AA40" t="str">
        <f t="shared" si="0"/>
        <v/>
      </c>
      <c r="AB40" t="str">
        <f t="shared" si="1"/>
        <v/>
      </c>
      <c r="AC40" t="str">
        <f t="array" ref="AC40">IFERROR(INDEX($AB$4:$AB$304,MATCH(1,COUNTIF($AC$3:AC39,$AB$4:$AB$304)+($AB$4:$AB$304&lt;&gt;"")*1,0)),"")</f>
        <v/>
      </c>
      <c r="AD40" t="str">
        <f>IF(SH!C79="","",SH!C79)</f>
        <v/>
      </c>
      <c r="AE40" t="str">
        <f t="shared" si="4"/>
        <v/>
      </c>
      <c r="AF40" t="str">
        <f t="array" ref="AF40">IFERROR(INDEX($AE$4:$AE$304,MATCH(1,COUNTIF($AF$3:AF39,$AE$4:$AE$304)+($AE$4:$AE$304&lt;&gt;"")*1,0)),"")</f>
        <v/>
      </c>
      <c r="AH40" t="str">
        <f t="shared" si="2"/>
        <v/>
      </c>
      <c r="AI40" t="str">
        <f>IF('Preisbildung (Kommune)'!C80="","",'Preisbildung (Kommune)'!C80)</f>
        <v/>
      </c>
      <c r="AJ40" t="str">
        <f t="shared" si="3"/>
        <v/>
      </c>
      <c r="AK40" t="str">
        <f t="array" ref="AK40">IFERROR(INDEX($AJ$4:$AJ$304,MATCH(1,COUNTIF($AK$3:AK39,$AJ$4:$AJ$304)+($AJ$4:$AJ$304&lt;&gt;"")*1,0)),"")</f>
        <v/>
      </c>
    </row>
    <row r="41" spans="20:37" x14ac:dyDescent="0.3">
      <c r="T41">
        <v>38</v>
      </c>
      <c r="U41" t="str">
        <f>IF(DB!D45="","",DB!D45)</f>
        <v/>
      </c>
      <c r="V41" t="str">
        <f>IF(DB!H45="","",DB!H45)</f>
        <v/>
      </c>
      <c r="W41" t="str">
        <f>IF(DB!G45="","",DB!G45)</f>
        <v/>
      </c>
      <c r="X41" t="str">
        <f>IF(DB!W45="","",DB!W45)</f>
        <v/>
      </c>
      <c r="Y41" t="str">
        <f>IF(DB!AN45="","",DB!AN45)</f>
        <v/>
      </c>
      <c r="Z41" t="str">
        <f>IF(DB!BZ45="","",DB!BZ45)</f>
        <v/>
      </c>
      <c r="AA41" t="str">
        <f t="shared" si="0"/>
        <v/>
      </c>
      <c r="AB41" t="str">
        <f t="shared" si="1"/>
        <v/>
      </c>
      <c r="AC41" t="str">
        <f t="array" ref="AC41">IFERROR(INDEX($AB$4:$AB$304,MATCH(1,COUNTIF($AC$3:AC40,$AB$4:$AB$304)+($AB$4:$AB$304&lt;&gt;"")*1,0)),"")</f>
        <v/>
      </c>
      <c r="AD41" t="str">
        <f>IF(SH!C80="","",SH!C80)</f>
        <v/>
      </c>
      <c r="AE41" t="str">
        <f t="shared" si="4"/>
        <v/>
      </c>
      <c r="AF41" t="str">
        <f t="array" ref="AF41">IFERROR(INDEX($AE$4:$AE$304,MATCH(1,COUNTIF($AF$3:AF40,$AE$4:$AE$304)+($AE$4:$AE$304&lt;&gt;"")*1,0)),"")</f>
        <v/>
      </c>
      <c r="AH41" t="str">
        <f t="shared" si="2"/>
        <v/>
      </c>
      <c r="AI41" t="str">
        <f>IF('Preisbildung (Kommune)'!C81="","",'Preisbildung (Kommune)'!C81)</f>
        <v/>
      </c>
      <c r="AJ41" t="str">
        <f t="shared" si="3"/>
        <v/>
      </c>
      <c r="AK41" t="str">
        <f t="array" ref="AK41">IFERROR(INDEX($AJ$4:$AJ$304,MATCH(1,COUNTIF($AK$3:AK40,$AJ$4:$AJ$304)+($AJ$4:$AJ$304&lt;&gt;"")*1,0)),"")</f>
        <v/>
      </c>
    </row>
    <row r="42" spans="20:37" x14ac:dyDescent="0.3">
      <c r="T42">
        <v>39</v>
      </c>
      <c r="U42" t="str">
        <f>IF(DB!D46="","",DB!D46)</f>
        <v/>
      </c>
      <c r="V42" t="str">
        <f>IF(DB!H46="","",DB!H46)</f>
        <v/>
      </c>
      <c r="W42" t="str">
        <f>IF(DB!G46="","",DB!G46)</f>
        <v/>
      </c>
      <c r="X42" t="str">
        <f>IF(DB!W46="","",DB!W46)</f>
        <v/>
      </c>
      <c r="Y42" t="str">
        <f>IF(DB!AN46="","",DB!AN46)</f>
        <v/>
      </c>
      <c r="Z42" t="str">
        <f>IF(DB!BZ46="","",DB!BZ46)</f>
        <v/>
      </c>
      <c r="AA42" t="str">
        <f t="shared" si="0"/>
        <v/>
      </c>
      <c r="AB42" t="str">
        <f t="shared" si="1"/>
        <v/>
      </c>
      <c r="AC42" t="str">
        <f t="array" ref="AC42">IFERROR(INDEX($AB$4:$AB$304,MATCH(1,COUNTIF($AC$3:AC41,$AB$4:$AB$304)+($AB$4:$AB$304&lt;&gt;"")*1,0)),"")</f>
        <v/>
      </c>
      <c r="AD42" t="str">
        <f>IF(SH!C81="","",SH!C81)</f>
        <v/>
      </c>
      <c r="AE42" t="str">
        <f t="shared" si="4"/>
        <v/>
      </c>
      <c r="AF42" t="str">
        <f t="array" ref="AF42">IFERROR(INDEX($AE$4:$AE$304,MATCH(1,COUNTIF($AF$3:AF41,$AE$4:$AE$304)+($AE$4:$AE$304&lt;&gt;"")*1,0)),"")</f>
        <v/>
      </c>
      <c r="AH42" t="str">
        <f t="shared" si="2"/>
        <v/>
      </c>
      <c r="AI42" t="str">
        <f>IF('Preisbildung (Kommune)'!C82="","",'Preisbildung (Kommune)'!C82)</f>
        <v/>
      </c>
      <c r="AJ42" t="str">
        <f t="shared" si="3"/>
        <v/>
      </c>
      <c r="AK42" t="str">
        <f t="array" ref="AK42">IFERROR(INDEX($AJ$4:$AJ$304,MATCH(1,COUNTIF($AK$3:AK41,$AJ$4:$AJ$304)+($AJ$4:$AJ$304&lt;&gt;"")*1,0)),"")</f>
        <v/>
      </c>
    </row>
    <row r="43" spans="20:37" x14ac:dyDescent="0.3">
      <c r="T43">
        <v>40</v>
      </c>
      <c r="U43" t="str">
        <f>IF(DB!D47="","",DB!D47)</f>
        <v/>
      </c>
      <c r="V43" t="str">
        <f>IF(DB!H47="","",DB!H47)</f>
        <v/>
      </c>
      <c r="W43" t="str">
        <f>IF(DB!G47="","",DB!G47)</f>
        <v/>
      </c>
      <c r="X43" t="str">
        <f>IF(DB!W47="","",DB!W47)</f>
        <v/>
      </c>
      <c r="Y43" t="str">
        <f>IF(DB!AN47="","",DB!AN47)</f>
        <v/>
      </c>
      <c r="Z43" t="str">
        <f>IF(DB!BZ47="","",DB!BZ47)</f>
        <v/>
      </c>
      <c r="AA43" t="str">
        <f t="shared" si="0"/>
        <v/>
      </c>
      <c r="AB43" t="str">
        <f t="shared" si="1"/>
        <v/>
      </c>
      <c r="AC43" t="str">
        <f t="array" ref="AC43">IFERROR(INDEX($AB$4:$AB$304,MATCH(1,COUNTIF($AC$3:AC42,$AB$4:$AB$304)+($AB$4:$AB$304&lt;&gt;"")*1,0)),"")</f>
        <v/>
      </c>
      <c r="AD43" t="str">
        <f>IF(SH!C82="","",SH!C82)</f>
        <v/>
      </c>
      <c r="AE43" t="str">
        <f t="shared" si="4"/>
        <v/>
      </c>
      <c r="AF43" t="str">
        <f t="array" ref="AF43">IFERROR(INDEX($AE$4:$AE$304,MATCH(1,COUNTIF($AF$3:AF42,$AE$4:$AE$304)+($AE$4:$AE$304&lt;&gt;"")*1,0)),"")</f>
        <v/>
      </c>
      <c r="AH43" t="str">
        <f t="shared" si="2"/>
        <v/>
      </c>
      <c r="AI43" t="str">
        <f>IF('Preisbildung (Kommune)'!C83="","",'Preisbildung (Kommune)'!C83)</f>
        <v/>
      </c>
      <c r="AJ43" t="str">
        <f t="shared" si="3"/>
        <v/>
      </c>
      <c r="AK43" t="str">
        <f t="array" ref="AK43">IFERROR(INDEX($AJ$4:$AJ$304,MATCH(1,COUNTIF($AK$3:AK42,$AJ$4:$AJ$304)+($AJ$4:$AJ$304&lt;&gt;"")*1,0)),"")</f>
        <v/>
      </c>
    </row>
    <row r="44" spans="20:37" x14ac:dyDescent="0.3">
      <c r="T44">
        <v>41</v>
      </c>
      <c r="U44" t="str">
        <f>IF(DB!D48="","",DB!D48)</f>
        <v/>
      </c>
      <c r="V44" t="str">
        <f>IF(DB!H48="","",DB!H48)</f>
        <v/>
      </c>
      <c r="W44" t="str">
        <f>IF(DB!G48="","",DB!G48)</f>
        <v/>
      </c>
      <c r="X44" t="str">
        <f>IF(DB!W48="","",DB!W48)</f>
        <v/>
      </c>
      <c r="Y44" t="str">
        <f>IF(DB!AN48="","",DB!AN48)</f>
        <v/>
      </c>
      <c r="Z44" t="str">
        <f>IF(DB!BZ48="","",DB!BZ48)</f>
        <v/>
      </c>
      <c r="AA44" t="str">
        <f t="shared" si="0"/>
        <v/>
      </c>
      <c r="AB44" t="str">
        <f t="shared" si="1"/>
        <v/>
      </c>
      <c r="AC44" t="str">
        <f t="array" ref="AC44">IFERROR(INDEX($AB$4:$AB$304,MATCH(1,COUNTIF($AC$3:AC43,$AB$4:$AB$304)+($AB$4:$AB$304&lt;&gt;"")*1,0)),"")</f>
        <v/>
      </c>
      <c r="AD44" t="str">
        <f>IF(SH!C83="","",SH!C83)</f>
        <v/>
      </c>
      <c r="AE44" t="str">
        <f t="shared" si="4"/>
        <v/>
      </c>
      <c r="AF44" t="str">
        <f t="array" ref="AF44">IFERROR(INDEX($AE$4:$AE$304,MATCH(1,COUNTIF($AF$3:AF43,$AE$4:$AE$304)+($AE$4:$AE$304&lt;&gt;"")*1,0)),"")</f>
        <v/>
      </c>
      <c r="AH44" t="str">
        <f t="shared" si="2"/>
        <v/>
      </c>
      <c r="AI44" t="str">
        <f>IF('Preisbildung (Kommune)'!C84="","",'Preisbildung (Kommune)'!C84)</f>
        <v/>
      </c>
      <c r="AJ44" t="str">
        <f t="shared" si="3"/>
        <v/>
      </c>
      <c r="AK44" t="str">
        <f t="array" ref="AK44">IFERROR(INDEX($AJ$4:$AJ$304,MATCH(1,COUNTIF($AK$3:AK43,$AJ$4:$AJ$304)+($AJ$4:$AJ$304&lt;&gt;"")*1,0)),"")</f>
        <v/>
      </c>
    </row>
    <row r="45" spans="20:37" x14ac:dyDescent="0.3">
      <c r="T45">
        <v>42</v>
      </c>
      <c r="U45" t="str">
        <f>IF(DB!D49="","",DB!D49)</f>
        <v/>
      </c>
      <c r="V45" t="str">
        <f>IF(DB!H49="","",DB!H49)</f>
        <v/>
      </c>
      <c r="W45" t="str">
        <f>IF(DB!G49="","",DB!G49)</f>
        <v/>
      </c>
      <c r="X45" t="str">
        <f>IF(DB!W49="","",DB!W49)</f>
        <v/>
      </c>
      <c r="Y45" t="str">
        <f>IF(DB!AN49="","",DB!AN49)</f>
        <v/>
      </c>
      <c r="Z45" t="str">
        <f>IF(DB!BZ49="","",DB!BZ49)</f>
        <v/>
      </c>
      <c r="AA45" t="str">
        <f t="shared" si="0"/>
        <v/>
      </c>
      <c r="AB45" t="str">
        <f t="shared" si="1"/>
        <v/>
      </c>
      <c r="AC45" t="str">
        <f t="array" ref="AC45">IFERROR(INDEX($AB$4:$AB$304,MATCH(1,COUNTIF($AC$3:AC44,$AB$4:$AB$304)+($AB$4:$AB$304&lt;&gt;"")*1,0)),"")</f>
        <v/>
      </c>
      <c r="AD45" t="str">
        <f>IF(SH!C84="","",SH!C84)</f>
        <v/>
      </c>
      <c r="AE45" t="str">
        <f t="shared" si="4"/>
        <v/>
      </c>
      <c r="AF45" t="str">
        <f t="array" ref="AF45">IFERROR(INDEX($AE$4:$AE$304,MATCH(1,COUNTIF($AF$3:AF44,$AE$4:$AE$304)+($AE$4:$AE$304&lt;&gt;"")*1,0)),"")</f>
        <v/>
      </c>
      <c r="AH45" t="str">
        <f t="shared" si="2"/>
        <v/>
      </c>
      <c r="AI45" t="str">
        <f>IF('Preisbildung (Kommune)'!C85="","",'Preisbildung (Kommune)'!C85)</f>
        <v/>
      </c>
      <c r="AJ45" t="str">
        <f t="shared" si="3"/>
        <v/>
      </c>
      <c r="AK45" t="str">
        <f t="array" ref="AK45">IFERROR(INDEX($AJ$4:$AJ$304,MATCH(1,COUNTIF($AK$3:AK44,$AJ$4:$AJ$304)+($AJ$4:$AJ$304&lt;&gt;"")*1,0)),"")</f>
        <v/>
      </c>
    </row>
    <row r="46" spans="20:37" x14ac:dyDescent="0.3">
      <c r="T46">
        <v>43</v>
      </c>
      <c r="U46" t="str">
        <f>IF(DB!D50="","",DB!D50)</f>
        <v/>
      </c>
      <c r="V46" t="str">
        <f>IF(DB!H50="","",DB!H50)</f>
        <v/>
      </c>
      <c r="W46" t="str">
        <f>IF(DB!G50="","",DB!G50)</f>
        <v/>
      </c>
      <c r="X46" t="str">
        <f>IF(DB!W50="","",DB!W50)</f>
        <v/>
      </c>
      <c r="Y46" t="str">
        <f>IF(DB!AN50="","",DB!AN50)</f>
        <v/>
      </c>
      <c r="Z46" t="str">
        <f>IF(DB!BZ50="","",DB!BZ50)</f>
        <v/>
      </c>
      <c r="AA46" t="str">
        <f t="shared" si="0"/>
        <v/>
      </c>
      <c r="AB46" t="str">
        <f t="shared" si="1"/>
        <v/>
      </c>
      <c r="AC46" t="str">
        <f t="array" ref="AC46">IFERROR(INDEX($AB$4:$AB$304,MATCH(1,COUNTIF($AC$3:AC45,$AB$4:$AB$304)+($AB$4:$AB$304&lt;&gt;"")*1,0)),"")</f>
        <v/>
      </c>
      <c r="AD46" t="str">
        <f>IF(SH!C85="","",SH!C85)</f>
        <v/>
      </c>
      <c r="AE46" t="str">
        <f t="shared" si="4"/>
        <v/>
      </c>
      <c r="AF46" t="str">
        <f t="array" ref="AF46">IFERROR(INDEX($AE$4:$AE$304,MATCH(1,COUNTIF($AF$3:AF45,$AE$4:$AE$304)+($AE$4:$AE$304&lt;&gt;"")*1,0)),"")</f>
        <v/>
      </c>
      <c r="AH46" t="str">
        <f t="shared" si="2"/>
        <v/>
      </c>
      <c r="AI46" t="str">
        <f>IF('Preisbildung (Kommune)'!C86="","",'Preisbildung (Kommune)'!C86)</f>
        <v/>
      </c>
      <c r="AJ46" t="str">
        <f t="shared" si="3"/>
        <v/>
      </c>
      <c r="AK46" t="str">
        <f t="array" ref="AK46">IFERROR(INDEX($AJ$4:$AJ$304,MATCH(1,COUNTIF($AK$3:AK45,$AJ$4:$AJ$304)+($AJ$4:$AJ$304&lt;&gt;"")*1,0)),"")</f>
        <v/>
      </c>
    </row>
    <row r="47" spans="20:37" x14ac:dyDescent="0.3">
      <c r="T47">
        <v>44</v>
      </c>
      <c r="U47" t="str">
        <f>IF(DB!D51="","",DB!D51)</f>
        <v/>
      </c>
      <c r="V47" t="str">
        <f>IF(DB!H51="","",DB!H51)</f>
        <v/>
      </c>
      <c r="W47" t="str">
        <f>IF(DB!G51="","",DB!G51)</f>
        <v/>
      </c>
      <c r="X47" t="str">
        <f>IF(DB!W51="","",DB!W51)</f>
        <v/>
      </c>
      <c r="Y47" t="str">
        <f>IF(DB!AN51="","",DB!AN51)</f>
        <v/>
      </c>
      <c r="Z47" t="str">
        <f>IF(DB!BZ51="","",DB!BZ51)</f>
        <v/>
      </c>
      <c r="AA47" t="str">
        <f t="shared" si="0"/>
        <v/>
      </c>
      <c r="AB47" t="str">
        <f t="shared" si="1"/>
        <v/>
      </c>
      <c r="AC47" t="str">
        <f t="array" ref="AC47">IFERROR(INDEX($AB$4:$AB$304,MATCH(1,COUNTIF($AC$3:AC46,$AB$4:$AB$304)+($AB$4:$AB$304&lt;&gt;"")*1,0)),"")</f>
        <v/>
      </c>
      <c r="AD47" t="str">
        <f>IF(SH!C86="","",SH!C86)</f>
        <v/>
      </c>
      <c r="AE47" t="str">
        <f t="shared" si="4"/>
        <v/>
      </c>
      <c r="AF47" t="str">
        <f t="array" ref="AF47">IFERROR(INDEX($AE$4:$AE$304,MATCH(1,COUNTIF($AF$3:AF46,$AE$4:$AE$304)+($AE$4:$AE$304&lt;&gt;"")*1,0)),"")</f>
        <v/>
      </c>
      <c r="AH47" t="str">
        <f t="shared" si="2"/>
        <v/>
      </c>
      <c r="AI47" t="str">
        <f>IF('Preisbildung (Kommune)'!C87="","",'Preisbildung (Kommune)'!C87)</f>
        <v/>
      </c>
      <c r="AJ47" t="str">
        <f t="shared" si="3"/>
        <v/>
      </c>
      <c r="AK47" t="str">
        <f t="array" ref="AK47">IFERROR(INDEX($AJ$4:$AJ$304,MATCH(1,COUNTIF($AK$3:AK46,$AJ$4:$AJ$304)+($AJ$4:$AJ$304&lt;&gt;"")*1,0)),"")</f>
        <v/>
      </c>
    </row>
    <row r="48" spans="20:37" x14ac:dyDescent="0.3">
      <c r="T48">
        <v>45</v>
      </c>
      <c r="U48" t="str">
        <f>IF(DB!D52="","",DB!D52)</f>
        <v/>
      </c>
      <c r="V48" t="str">
        <f>IF(DB!H52="","",DB!H52)</f>
        <v/>
      </c>
      <c r="W48" t="str">
        <f>IF(DB!G52="","",DB!G52)</f>
        <v/>
      </c>
      <c r="X48" t="str">
        <f>IF(DB!W52="","",DB!W52)</f>
        <v/>
      </c>
      <c r="Y48" t="str">
        <f>IF(DB!AN52="","",DB!AN52)</f>
        <v/>
      </c>
      <c r="Z48" t="str">
        <f>IF(DB!BZ52="","",DB!BZ52)</f>
        <v/>
      </c>
      <c r="AA48" t="str">
        <f t="shared" si="0"/>
        <v/>
      </c>
      <c r="AB48" t="str">
        <f t="shared" si="1"/>
        <v/>
      </c>
      <c r="AC48" t="str">
        <f t="array" ref="AC48">IFERROR(INDEX($AB$4:$AB$304,MATCH(1,COUNTIF($AC$3:AC47,$AB$4:$AB$304)+($AB$4:$AB$304&lt;&gt;"")*1,0)),"")</f>
        <v/>
      </c>
      <c r="AD48" t="str">
        <f>IF(SH!C87="","",SH!C87)</f>
        <v/>
      </c>
      <c r="AE48" t="str">
        <f t="shared" si="4"/>
        <v/>
      </c>
      <c r="AF48" t="str">
        <f t="array" ref="AF48">IFERROR(INDEX($AE$4:$AE$304,MATCH(1,COUNTIF($AF$3:AF47,$AE$4:$AE$304)+($AE$4:$AE$304&lt;&gt;"")*1,0)),"")</f>
        <v/>
      </c>
      <c r="AH48" t="str">
        <f t="shared" si="2"/>
        <v/>
      </c>
      <c r="AI48" t="str">
        <f>IF('Preisbildung (Kommune)'!C88="","",'Preisbildung (Kommune)'!C88)</f>
        <v/>
      </c>
      <c r="AJ48" t="str">
        <f t="shared" si="3"/>
        <v/>
      </c>
      <c r="AK48" t="str">
        <f t="array" ref="AK48">IFERROR(INDEX($AJ$4:$AJ$304,MATCH(1,COUNTIF($AK$3:AK47,$AJ$4:$AJ$304)+($AJ$4:$AJ$304&lt;&gt;"")*1,0)),"")</f>
        <v/>
      </c>
    </row>
    <row r="49" spans="20:37" x14ac:dyDescent="0.3">
      <c r="T49">
        <v>46</v>
      </c>
      <c r="U49" t="str">
        <f>IF(DB!D53="","",DB!D53)</f>
        <v/>
      </c>
      <c r="V49" t="str">
        <f>IF(DB!H53="","",DB!H53)</f>
        <v/>
      </c>
      <c r="W49" t="str">
        <f>IF(DB!G53="","",DB!G53)</f>
        <v/>
      </c>
      <c r="X49" t="str">
        <f>IF(DB!W53="","",DB!W53)</f>
        <v/>
      </c>
      <c r="Y49" t="str">
        <f>IF(DB!AN53="","",DB!AN53)</f>
        <v/>
      </c>
      <c r="Z49" t="str">
        <f>IF(DB!BZ53="","",DB!BZ53)</f>
        <v/>
      </c>
      <c r="AA49" t="str">
        <f t="shared" si="0"/>
        <v/>
      </c>
      <c r="AB49" t="str">
        <f t="shared" si="1"/>
        <v/>
      </c>
      <c r="AC49" t="str">
        <f t="array" ref="AC49">IFERROR(INDEX($AB$4:$AB$304,MATCH(1,COUNTIF($AC$3:AC48,$AB$4:$AB$304)+($AB$4:$AB$304&lt;&gt;"")*1,0)),"")</f>
        <v/>
      </c>
      <c r="AD49" t="str">
        <f>IF(SH!C88="","",SH!C88)</f>
        <v/>
      </c>
      <c r="AE49" t="str">
        <f t="shared" si="4"/>
        <v/>
      </c>
      <c r="AF49" t="str">
        <f t="array" ref="AF49">IFERROR(INDEX($AE$4:$AE$304,MATCH(1,COUNTIF($AF$3:AF48,$AE$4:$AE$304)+($AE$4:$AE$304&lt;&gt;"")*1,0)),"")</f>
        <v/>
      </c>
      <c r="AH49" t="str">
        <f t="shared" si="2"/>
        <v/>
      </c>
      <c r="AI49" t="str">
        <f>IF('Preisbildung (Kommune)'!C89="","",'Preisbildung (Kommune)'!C89)</f>
        <v/>
      </c>
      <c r="AJ49" t="str">
        <f t="shared" si="3"/>
        <v/>
      </c>
      <c r="AK49" t="str">
        <f t="array" ref="AK49">IFERROR(INDEX($AJ$4:$AJ$304,MATCH(1,COUNTIF($AK$3:AK48,$AJ$4:$AJ$304)+($AJ$4:$AJ$304&lt;&gt;"")*1,0)),"")</f>
        <v/>
      </c>
    </row>
    <row r="50" spans="20:37" x14ac:dyDescent="0.3">
      <c r="T50">
        <v>47</v>
      </c>
      <c r="U50" t="str">
        <f>IF(DB!D54="","",DB!D54)</f>
        <v/>
      </c>
      <c r="V50" t="str">
        <f>IF(DB!H54="","",DB!H54)</f>
        <v/>
      </c>
      <c r="W50" t="str">
        <f>IF(DB!G54="","",DB!G54)</f>
        <v/>
      </c>
      <c r="X50" t="str">
        <f>IF(DB!W54="","",DB!W54)</f>
        <v/>
      </c>
      <c r="Y50" t="str">
        <f>IF(DB!AN54="","",DB!AN54)</f>
        <v/>
      </c>
      <c r="Z50" t="str">
        <f>IF(DB!BZ54="","",DB!BZ54)</f>
        <v/>
      </c>
      <c r="AA50" t="str">
        <f t="shared" si="0"/>
        <v/>
      </c>
      <c r="AB50" t="str">
        <f t="shared" si="1"/>
        <v/>
      </c>
      <c r="AC50" t="str">
        <f t="array" ref="AC50">IFERROR(INDEX($AB$4:$AB$304,MATCH(1,COUNTIF($AC$3:AC49,$AB$4:$AB$304)+($AB$4:$AB$304&lt;&gt;"")*1,0)),"")</f>
        <v/>
      </c>
      <c r="AD50" t="str">
        <f>IF(SH!C89="","",SH!C89)</f>
        <v/>
      </c>
      <c r="AE50" t="str">
        <f t="shared" si="4"/>
        <v/>
      </c>
      <c r="AF50" t="str">
        <f t="array" ref="AF50">IFERROR(INDEX($AE$4:$AE$304,MATCH(1,COUNTIF($AF$3:AF49,$AE$4:$AE$304)+($AE$4:$AE$304&lt;&gt;"")*1,0)),"")</f>
        <v/>
      </c>
      <c r="AH50" t="str">
        <f t="shared" si="2"/>
        <v/>
      </c>
      <c r="AI50" t="str">
        <f>IF('Preisbildung (Kommune)'!C90="","",'Preisbildung (Kommune)'!C90)</f>
        <v/>
      </c>
      <c r="AJ50" t="str">
        <f t="shared" si="3"/>
        <v/>
      </c>
      <c r="AK50" t="str">
        <f t="array" ref="AK50">IFERROR(INDEX($AJ$4:$AJ$304,MATCH(1,COUNTIF($AK$3:AK49,$AJ$4:$AJ$304)+($AJ$4:$AJ$304&lt;&gt;"")*1,0)),"")</f>
        <v/>
      </c>
    </row>
    <row r="51" spans="20:37" x14ac:dyDescent="0.3">
      <c r="T51">
        <v>48</v>
      </c>
      <c r="U51" t="str">
        <f>IF(DB!D55="","",DB!D55)</f>
        <v/>
      </c>
      <c r="V51" t="str">
        <f>IF(DB!H55="","",DB!H55)</f>
        <v/>
      </c>
      <c r="W51" t="str">
        <f>IF(DB!G55="","",DB!G55)</f>
        <v/>
      </c>
      <c r="X51" t="str">
        <f>IF(DB!W55="","",DB!W55)</f>
        <v/>
      </c>
      <c r="Y51" t="str">
        <f>IF(DB!AN55="","",DB!AN55)</f>
        <v/>
      </c>
      <c r="Z51" t="str">
        <f>IF(DB!BZ55="","",DB!BZ55)</f>
        <v/>
      </c>
      <c r="AA51" t="str">
        <f t="shared" si="0"/>
        <v/>
      </c>
      <c r="AB51" t="str">
        <f t="shared" si="1"/>
        <v/>
      </c>
      <c r="AC51" t="str">
        <f t="array" ref="AC51">IFERROR(INDEX($AB$4:$AB$304,MATCH(1,COUNTIF($AC$3:AC50,$AB$4:$AB$304)+($AB$4:$AB$304&lt;&gt;"")*1,0)),"")</f>
        <v/>
      </c>
      <c r="AD51" t="str">
        <f>IF(SH!C90="","",SH!C90)</f>
        <v/>
      </c>
      <c r="AE51" t="str">
        <f t="shared" si="4"/>
        <v/>
      </c>
      <c r="AF51" t="str">
        <f t="array" ref="AF51">IFERROR(INDEX($AE$4:$AE$304,MATCH(1,COUNTIF($AF$3:AF50,$AE$4:$AE$304)+($AE$4:$AE$304&lt;&gt;"")*1,0)),"")</f>
        <v/>
      </c>
      <c r="AH51" t="str">
        <f t="shared" si="2"/>
        <v/>
      </c>
      <c r="AI51" t="str">
        <f>IF('Preisbildung (Kommune)'!C91="","",'Preisbildung (Kommune)'!C91)</f>
        <v/>
      </c>
      <c r="AJ51" t="str">
        <f t="shared" si="3"/>
        <v/>
      </c>
      <c r="AK51" t="str">
        <f t="array" ref="AK51">IFERROR(INDEX($AJ$4:$AJ$304,MATCH(1,COUNTIF($AK$3:AK50,$AJ$4:$AJ$304)+($AJ$4:$AJ$304&lt;&gt;"")*1,0)),"")</f>
        <v/>
      </c>
    </row>
    <row r="52" spans="20:37" x14ac:dyDescent="0.3">
      <c r="T52">
        <v>49</v>
      </c>
      <c r="U52" t="str">
        <f>IF(DB!D56="","",DB!D56)</f>
        <v/>
      </c>
      <c r="V52" t="str">
        <f>IF(DB!H56="","",DB!H56)</f>
        <v/>
      </c>
      <c r="W52" t="str">
        <f>IF(DB!G56="","",DB!G56)</f>
        <v/>
      </c>
      <c r="X52" t="str">
        <f>IF(DB!W56="","",DB!W56)</f>
        <v/>
      </c>
      <c r="Y52" t="str">
        <f>IF(DB!AN56="","",DB!AN56)</f>
        <v/>
      </c>
      <c r="Z52" t="str">
        <f>IF(DB!BZ56="","",DB!BZ56)</f>
        <v/>
      </c>
      <c r="AA52" t="str">
        <f t="shared" si="0"/>
        <v/>
      </c>
      <c r="AB52" t="str">
        <f t="shared" si="1"/>
        <v/>
      </c>
      <c r="AC52" t="str">
        <f t="array" ref="AC52">IFERROR(INDEX($AB$4:$AB$304,MATCH(1,COUNTIF($AC$3:AC51,$AB$4:$AB$304)+($AB$4:$AB$304&lt;&gt;"")*1,0)),"")</f>
        <v/>
      </c>
      <c r="AD52" t="str">
        <f>IF(SH!C91="","",SH!C91)</f>
        <v/>
      </c>
      <c r="AE52" t="str">
        <f t="shared" si="4"/>
        <v/>
      </c>
      <c r="AF52" t="str">
        <f t="array" ref="AF52">IFERROR(INDEX($AE$4:$AE$304,MATCH(1,COUNTIF($AF$3:AF51,$AE$4:$AE$304)+($AE$4:$AE$304&lt;&gt;"")*1,0)),"")</f>
        <v/>
      </c>
      <c r="AH52" t="str">
        <f t="shared" si="2"/>
        <v/>
      </c>
      <c r="AI52" t="str">
        <f>IF('Preisbildung (Kommune)'!C92="","",'Preisbildung (Kommune)'!C92)</f>
        <v/>
      </c>
      <c r="AJ52" t="str">
        <f t="shared" si="3"/>
        <v/>
      </c>
      <c r="AK52" t="str">
        <f t="array" ref="AK52">IFERROR(INDEX($AJ$4:$AJ$304,MATCH(1,COUNTIF($AK$3:AK51,$AJ$4:$AJ$304)+($AJ$4:$AJ$304&lt;&gt;"")*1,0)),"")</f>
        <v/>
      </c>
    </row>
    <row r="53" spans="20:37" x14ac:dyDescent="0.3">
      <c r="T53">
        <v>50</v>
      </c>
      <c r="U53" t="str">
        <f>IF(DB!D57="","",DB!D57)</f>
        <v/>
      </c>
      <c r="V53" t="str">
        <f>IF(DB!H57="","",DB!H57)</f>
        <v/>
      </c>
      <c r="W53" t="str">
        <f>IF(DB!G57="","",DB!G57)</f>
        <v/>
      </c>
      <c r="X53" t="str">
        <f>IF(DB!W57="","",DB!W57)</f>
        <v/>
      </c>
      <c r="Y53" t="str">
        <f>IF(DB!AN57="","",DB!AN57)</f>
        <v/>
      </c>
      <c r="Z53" t="str">
        <f>IF(DB!BZ57="","",DB!BZ57)</f>
        <v/>
      </c>
      <c r="AA53" t="str">
        <f t="shared" si="0"/>
        <v/>
      </c>
      <c r="AB53" t="str">
        <f t="shared" si="1"/>
        <v/>
      </c>
      <c r="AC53" t="str">
        <f t="array" ref="AC53">IFERROR(INDEX($AB$4:$AB$304,MATCH(1,COUNTIF($AC$3:AC52,$AB$4:$AB$304)+($AB$4:$AB$304&lt;&gt;"")*1,0)),"")</f>
        <v/>
      </c>
      <c r="AD53" t="str">
        <f>IF(SH!C92="","",SH!C92)</f>
        <v/>
      </c>
      <c r="AE53" t="str">
        <f t="shared" si="4"/>
        <v/>
      </c>
      <c r="AF53" t="str">
        <f t="array" ref="AF53">IFERROR(INDEX($AE$4:$AE$304,MATCH(1,COUNTIF($AF$3:AF52,$AE$4:$AE$304)+($AE$4:$AE$304&lt;&gt;"")*1,0)),"")</f>
        <v/>
      </c>
      <c r="AH53" t="str">
        <f t="shared" si="2"/>
        <v/>
      </c>
      <c r="AI53" t="str">
        <f>IF('Preisbildung (Kommune)'!C93="","",'Preisbildung (Kommune)'!C93)</f>
        <v/>
      </c>
      <c r="AJ53" t="str">
        <f t="shared" si="3"/>
        <v/>
      </c>
      <c r="AK53" t="str">
        <f t="array" ref="AK53">IFERROR(INDEX($AJ$4:$AJ$304,MATCH(1,COUNTIF($AK$3:AK52,$AJ$4:$AJ$304)+($AJ$4:$AJ$304&lt;&gt;"")*1,0)),"")</f>
        <v/>
      </c>
    </row>
    <row r="54" spans="20:37" x14ac:dyDescent="0.3">
      <c r="T54">
        <v>51</v>
      </c>
      <c r="U54" t="str">
        <f>IF(DB!D58="","",DB!D58)</f>
        <v/>
      </c>
      <c r="V54" t="str">
        <f>IF(DB!H58="","",DB!H58)</f>
        <v/>
      </c>
      <c r="W54" t="str">
        <f>IF(DB!G58="","",DB!G58)</f>
        <v/>
      </c>
      <c r="X54" t="str">
        <f>IF(DB!W58="","",DB!W58)</f>
        <v/>
      </c>
      <c r="Y54" t="str">
        <f>IF(DB!AN58="","",DB!AN58)</f>
        <v/>
      </c>
      <c r="Z54" t="str">
        <f>IF(DB!BZ58="","",DB!BZ58)</f>
        <v/>
      </c>
      <c r="AA54" t="str">
        <f t="shared" si="0"/>
        <v/>
      </c>
      <c r="AB54" t="str">
        <f t="shared" si="1"/>
        <v/>
      </c>
      <c r="AC54" t="str">
        <f t="array" ref="AC54">IFERROR(INDEX($AB$4:$AB$304,MATCH(1,COUNTIF($AC$3:AC53,$AB$4:$AB$304)+($AB$4:$AB$304&lt;&gt;"")*1,0)),"")</f>
        <v/>
      </c>
      <c r="AD54" t="str">
        <f>IF(SH!C93="","",SH!C93)</f>
        <v/>
      </c>
      <c r="AE54" t="str">
        <f t="shared" si="4"/>
        <v/>
      </c>
      <c r="AF54" t="str">
        <f t="array" ref="AF54">IFERROR(INDEX($AE$4:$AE$304,MATCH(1,COUNTIF($AF$3:AF53,$AE$4:$AE$304)+($AE$4:$AE$304&lt;&gt;"")*1,0)),"")</f>
        <v/>
      </c>
      <c r="AH54" t="str">
        <f t="shared" si="2"/>
        <v/>
      </c>
      <c r="AI54" t="str">
        <f>IF('Preisbildung (Kommune)'!C94="","",'Preisbildung (Kommune)'!C94)</f>
        <v/>
      </c>
      <c r="AJ54" t="str">
        <f t="shared" si="3"/>
        <v/>
      </c>
      <c r="AK54" t="str">
        <f t="array" ref="AK54">IFERROR(INDEX($AJ$4:$AJ$304,MATCH(1,COUNTIF($AK$3:AK53,$AJ$4:$AJ$304)+($AJ$4:$AJ$304&lt;&gt;"")*1,0)),"")</f>
        <v/>
      </c>
    </row>
    <row r="55" spans="20:37" x14ac:dyDescent="0.3">
      <c r="T55">
        <v>52</v>
      </c>
      <c r="U55" t="str">
        <f>IF(DB!D59="","",DB!D59)</f>
        <v/>
      </c>
      <c r="V55" t="str">
        <f>IF(DB!H59="","",DB!H59)</f>
        <v/>
      </c>
      <c r="W55" t="str">
        <f>IF(DB!G59="","",DB!G59)</f>
        <v/>
      </c>
      <c r="X55" t="str">
        <f>IF(DB!W59="","",DB!W59)</f>
        <v/>
      </c>
      <c r="Y55" t="str">
        <f>IF(DB!AN59="","",DB!AN59)</f>
        <v/>
      </c>
      <c r="Z55" t="str">
        <f>IF(DB!BZ59="","",DB!BZ59)</f>
        <v/>
      </c>
      <c r="AA55" t="str">
        <f t="shared" si="0"/>
        <v/>
      </c>
      <c r="AB55" t="str">
        <f t="shared" si="1"/>
        <v/>
      </c>
      <c r="AC55" t="str">
        <f t="array" ref="AC55">IFERROR(INDEX($AB$4:$AB$304,MATCH(1,COUNTIF($AC$3:AC54,$AB$4:$AB$304)+($AB$4:$AB$304&lt;&gt;"")*1,0)),"")</f>
        <v/>
      </c>
      <c r="AE55" t="str">
        <f t="shared" si="4"/>
        <v/>
      </c>
      <c r="AF55" t="str">
        <f t="array" ref="AF55">IFERROR(INDEX($AE$4:$AE$304,MATCH(1,COUNTIF($AF$3:AF54,$AE$4:$AE$304)+($AE$4:$AE$304&lt;&gt;"")*1,0)),"")</f>
        <v/>
      </c>
      <c r="AH55" t="str">
        <f t="shared" si="2"/>
        <v/>
      </c>
      <c r="AI55" t="str">
        <f>IF('Preisbildung (Kommune)'!C95="","",'Preisbildung (Kommune)'!C95)</f>
        <v/>
      </c>
      <c r="AJ55" t="str">
        <f t="shared" si="3"/>
        <v/>
      </c>
      <c r="AK55" t="str">
        <f t="array" ref="AK55">IFERROR(INDEX($AJ$4:$AJ$304,MATCH(1,COUNTIF($AK$3:AK54,$AJ$4:$AJ$304)+($AJ$4:$AJ$304&lt;&gt;"")*1,0)),"")</f>
        <v/>
      </c>
    </row>
    <row r="56" spans="20:37" x14ac:dyDescent="0.3">
      <c r="T56">
        <v>53</v>
      </c>
      <c r="U56" t="str">
        <f>IF(DB!D60="","",DB!D60)</f>
        <v/>
      </c>
      <c r="V56" t="str">
        <f>IF(DB!H60="","",DB!H60)</f>
        <v/>
      </c>
      <c r="W56" t="str">
        <f>IF(DB!G60="","",DB!G60)</f>
        <v/>
      </c>
      <c r="X56" t="str">
        <f>IF(DB!W60="","",DB!W60)</f>
        <v/>
      </c>
      <c r="Y56" t="str">
        <f>IF(DB!AN60="","",DB!AN60)</f>
        <v/>
      </c>
      <c r="Z56" t="str">
        <f>IF(DB!BZ60="","",DB!BZ60)</f>
        <v/>
      </c>
      <c r="AA56" t="str">
        <f t="shared" si="0"/>
        <v/>
      </c>
      <c r="AB56" t="str">
        <f t="shared" si="1"/>
        <v/>
      </c>
      <c r="AC56" t="str">
        <f t="array" ref="AC56">IFERROR(INDEX($AB$4:$AB$304,MATCH(1,COUNTIF($AC$3:AC55,$AB$4:$AB$304)+($AB$4:$AB$304&lt;&gt;"")*1,0)),"")</f>
        <v/>
      </c>
      <c r="AE56" t="str">
        <f t="shared" si="4"/>
        <v/>
      </c>
      <c r="AF56" t="str">
        <f t="array" ref="AF56">IFERROR(INDEX($AE$4:$AE$304,MATCH(1,COUNTIF($AF$3:AF55,$AE$4:$AE$304)+($AE$4:$AE$304&lt;&gt;"")*1,0)),"")</f>
        <v/>
      </c>
      <c r="AH56" t="str">
        <f t="shared" si="2"/>
        <v/>
      </c>
      <c r="AI56" t="str">
        <f>IF('Preisbildung (Kommune)'!C96="","",'Preisbildung (Kommune)'!C96)</f>
        <v/>
      </c>
      <c r="AJ56" t="str">
        <f t="shared" si="3"/>
        <v/>
      </c>
      <c r="AK56" t="str">
        <f t="array" ref="AK56">IFERROR(INDEX($AJ$4:$AJ$304,MATCH(1,COUNTIF($AK$3:AK55,$AJ$4:$AJ$304)+($AJ$4:$AJ$304&lt;&gt;"")*1,0)),"")</f>
        <v/>
      </c>
    </row>
    <row r="57" spans="20:37" x14ac:dyDescent="0.3">
      <c r="T57">
        <v>54</v>
      </c>
      <c r="U57" t="str">
        <f>IF(DB!D61="","",DB!D61)</f>
        <v/>
      </c>
      <c r="V57" t="str">
        <f>IF(DB!H61="","",DB!H61)</f>
        <v/>
      </c>
      <c r="W57" t="str">
        <f>IF(DB!G61="","",DB!G61)</f>
        <v/>
      </c>
      <c r="X57" t="str">
        <f>IF(DB!W61="","",DB!W61)</f>
        <v/>
      </c>
      <c r="Y57" t="str">
        <f>IF(DB!AN61="","",DB!AN61)</f>
        <v/>
      </c>
      <c r="Z57" t="str">
        <f>IF(DB!BZ61="","",DB!BZ61)</f>
        <v/>
      </c>
      <c r="AA57" t="str">
        <f t="shared" si="0"/>
        <v/>
      </c>
      <c r="AB57" t="str">
        <f t="shared" si="1"/>
        <v/>
      </c>
      <c r="AC57" t="str">
        <f t="array" ref="AC57">IFERROR(INDEX($AB$4:$AB$304,MATCH(1,COUNTIF($AC$3:AC56,$AB$4:$AB$304)+($AB$4:$AB$304&lt;&gt;"")*1,0)),"")</f>
        <v/>
      </c>
      <c r="AE57" t="str">
        <f t="shared" si="4"/>
        <v/>
      </c>
      <c r="AF57" t="str">
        <f t="array" ref="AF57">IFERROR(INDEX($AE$4:$AE$304,MATCH(1,COUNTIF($AF$3:AF56,$AE$4:$AE$304)+($AE$4:$AE$304&lt;&gt;"")*1,0)),"")</f>
        <v/>
      </c>
      <c r="AH57" t="str">
        <f t="shared" si="2"/>
        <v/>
      </c>
      <c r="AI57" t="str">
        <f>IF('Preisbildung (Kommune)'!C97="","",'Preisbildung (Kommune)'!C97)</f>
        <v/>
      </c>
      <c r="AJ57" t="str">
        <f t="shared" si="3"/>
        <v/>
      </c>
      <c r="AK57" t="str">
        <f t="array" ref="AK57">IFERROR(INDEX($AJ$4:$AJ$304,MATCH(1,COUNTIF($AK$3:AK56,$AJ$4:$AJ$304)+($AJ$4:$AJ$304&lt;&gt;"")*1,0)),"")</f>
        <v/>
      </c>
    </row>
    <row r="58" spans="20:37" x14ac:dyDescent="0.3">
      <c r="T58">
        <v>55</v>
      </c>
      <c r="U58" t="str">
        <f>IF(DB!D62="","",DB!D62)</f>
        <v/>
      </c>
      <c r="V58" t="str">
        <f>IF(DB!H62="","",DB!H62)</f>
        <v/>
      </c>
      <c r="W58" t="str">
        <f>IF(DB!G62="","",DB!G62)</f>
        <v/>
      </c>
      <c r="X58" t="str">
        <f>IF(DB!W62="","",DB!W62)</f>
        <v/>
      </c>
      <c r="Y58" t="str">
        <f>IF(DB!AN62="","",DB!AN62)</f>
        <v/>
      </c>
      <c r="Z58" t="str">
        <f>IF(DB!BZ62="","",DB!BZ62)</f>
        <v/>
      </c>
      <c r="AA58" t="str">
        <f t="shared" si="0"/>
        <v/>
      </c>
      <c r="AB58" t="str">
        <f t="shared" si="1"/>
        <v/>
      </c>
      <c r="AC58" t="str">
        <f t="array" ref="AC58">IFERROR(INDEX($AB$4:$AB$304,MATCH(1,COUNTIF($AC$3:AC57,$AB$4:$AB$304)+($AB$4:$AB$304&lt;&gt;"")*1,0)),"")</f>
        <v/>
      </c>
      <c r="AE58" t="str">
        <f t="shared" si="4"/>
        <v/>
      </c>
      <c r="AF58" t="str">
        <f t="array" ref="AF58">IFERROR(INDEX($AE$4:$AE$304,MATCH(1,COUNTIF($AF$3:AF57,$AE$4:$AE$304)+($AE$4:$AE$304&lt;&gt;"")*1,0)),"")</f>
        <v/>
      </c>
      <c r="AH58" t="str">
        <f t="shared" si="2"/>
        <v/>
      </c>
      <c r="AI58" t="str">
        <f>IF('Preisbildung (Kommune)'!C98="","",'Preisbildung (Kommune)'!C98)</f>
        <v/>
      </c>
      <c r="AJ58" t="str">
        <f t="shared" si="3"/>
        <v/>
      </c>
      <c r="AK58" t="str">
        <f t="array" ref="AK58">IFERROR(INDEX($AJ$4:$AJ$304,MATCH(1,COUNTIF($AK$3:AK57,$AJ$4:$AJ$304)+($AJ$4:$AJ$304&lt;&gt;"")*1,0)),"")</f>
        <v/>
      </c>
    </row>
    <row r="59" spans="20:37" x14ac:dyDescent="0.3">
      <c r="T59">
        <v>56</v>
      </c>
      <c r="U59" t="str">
        <f>IF(DB!D63="","",DB!D63)</f>
        <v/>
      </c>
      <c r="V59" t="str">
        <f>IF(DB!H63="","",DB!H63)</f>
        <v/>
      </c>
      <c r="W59" t="str">
        <f>IF(DB!G63="","",DB!G63)</f>
        <v/>
      </c>
      <c r="X59" t="str">
        <f>IF(DB!W63="","",DB!W63)</f>
        <v/>
      </c>
      <c r="Y59" t="str">
        <f>IF(DB!AN63="","",DB!AN63)</f>
        <v/>
      </c>
      <c r="Z59" t="str">
        <f>IF(DB!BZ63="","",DB!BZ63)</f>
        <v/>
      </c>
      <c r="AA59" t="str">
        <f t="shared" si="0"/>
        <v/>
      </c>
      <c r="AB59" t="str">
        <f t="shared" si="1"/>
        <v/>
      </c>
      <c r="AC59" t="str">
        <f t="array" ref="AC59">IFERROR(INDEX($AB$4:$AB$304,MATCH(1,COUNTIF($AC$3:AC58,$AB$4:$AB$304)+($AB$4:$AB$304&lt;&gt;"")*1,0)),"")</f>
        <v/>
      </c>
      <c r="AE59" t="str">
        <f t="shared" si="4"/>
        <v/>
      </c>
      <c r="AF59" t="str">
        <f t="array" ref="AF59">IFERROR(INDEX($AE$4:$AE$304,MATCH(1,COUNTIF($AF$3:AF58,$AE$4:$AE$304)+($AE$4:$AE$304&lt;&gt;"")*1,0)),"")</f>
        <v/>
      </c>
      <c r="AH59" t="str">
        <f t="shared" si="2"/>
        <v/>
      </c>
      <c r="AI59" t="str">
        <f>IF('Preisbildung (Kommune)'!C99="","",'Preisbildung (Kommune)'!C99)</f>
        <v/>
      </c>
      <c r="AJ59" t="str">
        <f t="shared" si="3"/>
        <v/>
      </c>
      <c r="AK59" t="str">
        <f t="array" ref="AK59">IFERROR(INDEX($AJ$4:$AJ$304,MATCH(1,COUNTIF($AK$3:AK58,$AJ$4:$AJ$304)+($AJ$4:$AJ$304&lt;&gt;"")*1,0)),"")</f>
        <v/>
      </c>
    </row>
    <row r="60" spans="20:37" x14ac:dyDescent="0.3">
      <c r="T60">
        <v>57</v>
      </c>
      <c r="U60" t="str">
        <f>IF(DB!D64="","",DB!D64)</f>
        <v/>
      </c>
      <c r="V60" t="str">
        <f>IF(DB!H64="","",DB!H64)</f>
        <v/>
      </c>
      <c r="W60" t="str">
        <f>IF(DB!G64="","",DB!G64)</f>
        <v/>
      </c>
      <c r="X60" t="str">
        <f>IF(DB!W64="","",DB!W64)</f>
        <v/>
      </c>
      <c r="Y60" t="str">
        <f>IF(DB!AN64="","",DB!AN64)</f>
        <v/>
      </c>
      <c r="Z60" t="str">
        <f>IF(DB!BZ64="","",DB!BZ64)</f>
        <v/>
      </c>
      <c r="AA60" t="str">
        <f t="shared" si="0"/>
        <v/>
      </c>
      <c r="AB60" t="str">
        <f t="shared" si="1"/>
        <v/>
      </c>
      <c r="AC60" t="str">
        <f t="array" ref="AC60">IFERROR(INDEX($AB$4:$AB$304,MATCH(1,COUNTIF($AC$3:AC59,$AB$4:$AB$304)+($AB$4:$AB$304&lt;&gt;"")*1,0)),"")</f>
        <v/>
      </c>
      <c r="AE60" t="str">
        <f t="shared" si="4"/>
        <v/>
      </c>
      <c r="AF60" t="str">
        <f t="array" ref="AF60">IFERROR(INDEX($AE$4:$AE$304,MATCH(1,COUNTIF($AF$3:AF59,$AE$4:$AE$304)+($AE$4:$AE$304&lt;&gt;"")*1,0)),"")</f>
        <v/>
      </c>
      <c r="AH60" t="str">
        <f t="shared" si="2"/>
        <v/>
      </c>
      <c r="AI60" t="str">
        <f>IF('Preisbildung (Kommune)'!C100="","",'Preisbildung (Kommune)'!C100)</f>
        <v/>
      </c>
      <c r="AJ60" t="str">
        <f t="shared" si="3"/>
        <v/>
      </c>
      <c r="AK60" t="str">
        <f t="array" ref="AK60">IFERROR(INDEX($AJ$4:$AJ$304,MATCH(1,COUNTIF($AK$3:AK59,$AJ$4:$AJ$304)+($AJ$4:$AJ$304&lt;&gt;"")*1,0)),"")</f>
        <v/>
      </c>
    </row>
    <row r="61" spans="20:37" x14ac:dyDescent="0.3">
      <c r="T61">
        <v>58</v>
      </c>
      <c r="U61" t="str">
        <f>IF(DB!D65="","",DB!D65)</f>
        <v/>
      </c>
      <c r="V61" t="str">
        <f>IF(DB!H65="","",DB!H65)</f>
        <v/>
      </c>
      <c r="W61" t="str">
        <f>IF(DB!G65="","",DB!G65)</f>
        <v/>
      </c>
      <c r="X61" t="str">
        <f>IF(DB!W65="","",DB!W65)</f>
        <v/>
      </c>
      <c r="Y61" t="str">
        <f>IF(DB!AN65="","",DB!AN65)</f>
        <v/>
      </c>
      <c r="Z61" t="str">
        <f>IF(DB!BZ65="","",DB!BZ65)</f>
        <v/>
      </c>
      <c r="AA61" t="str">
        <f t="shared" si="0"/>
        <v/>
      </c>
      <c r="AB61" t="str">
        <f t="shared" si="1"/>
        <v/>
      </c>
      <c r="AC61" t="str">
        <f t="array" ref="AC61">IFERROR(INDEX($AB$4:$AB$304,MATCH(1,COUNTIF($AC$3:AC60,$AB$4:$AB$304)+($AB$4:$AB$304&lt;&gt;"")*1,0)),"")</f>
        <v/>
      </c>
      <c r="AE61" t="str">
        <f t="shared" si="4"/>
        <v/>
      </c>
      <c r="AF61" t="str">
        <f t="array" ref="AF61">IFERROR(INDEX($AE$4:$AE$304,MATCH(1,COUNTIF($AF$3:AF60,$AE$4:$AE$304)+($AE$4:$AE$304&lt;&gt;"")*1,0)),"")</f>
        <v/>
      </c>
      <c r="AH61" t="str">
        <f t="shared" si="2"/>
        <v/>
      </c>
      <c r="AI61" t="str">
        <f>IF('Preisbildung (Kommune)'!C101="","",'Preisbildung (Kommune)'!C101)</f>
        <v/>
      </c>
      <c r="AJ61" t="str">
        <f t="shared" si="3"/>
        <v/>
      </c>
      <c r="AK61" t="str">
        <f t="array" ref="AK61">IFERROR(INDEX($AJ$4:$AJ$304,MATCH(1,COUNTIF($AK$3:AK60,$AJ$4:$AJ$304)+($AJ$4:$AJ$304&lt;&gt;"")*1,0)),"")</f>
        <v/>
      </c>
    </row>
    <row r="62" spans="20:37" x14ac:dyDescent="0.3">
      <c r="T62">
        <v>59</v>
      </c>
      <c r="U62" t="str">
        <f>IF(DB!D66="","",DB!D66)</f>
        <v/>
      </c>
      <c r="V62" t="str">
        <f>IF(DB!H66="","",DB!H66)</f>
        <v/>
      </c>
      <c r="W62" t="str">
        <f>IF(DB!G66="","",DB!G66)</f>
        <v/>
      </c>
      <c r="X62" t="str">
        <f>IF(DB!W66="","",DB!W66)</f>
        <v/>
      </c>
      <c r="Y62" t="str">
        <f>IF(DB!AN66="","",DB!AN66)</f>
        <v/>
      </c>
      <c r="Z62" t="str">
        <f>IF(DB!BZ66="","",DB!BZ66)</f>
        <v/>
      </c>
      <c r="AA62" t="str">
        <f t="shared" si="0"/>
        <v/>
      </c>
      <c r="AB62" t="str">
        <f t="shared" si="1"/>
        <v/>
      </c>
      <c r="AC62" t="str">
        <f t="array" ref="AC62">IFERROR(INDEX($AB$4:$AB$304,MATCH(1,COUNTIF($AC$3:AC61,$AB$4:$AB$304)+($AB$4:$AB$304&lt;&gt;"")*1,0)),"")</f>
        <v/>
      </c>
      <c r="AE62" t="str">
        <f t="shared" si="4"/>
        <v/>
      </c>
      <c r="AF62" t="str">
        <f t="array" ref="AF62">IFERROR(INDEX($AE$4:$AE$304,MATCH(1,COUNTIF($AF$3:AF61,$AE$4:$AE$304)+($AE$4:$AE$304&lt;&gt;"")*1,0)),"")</f>
        <v/>
      </c>
      <c r="AH62" t="str">
        <f t="shared" si="2"/>
        <v/>
      </c>
      <c r="AI62" t="str">
        <f>IF('Preisbildung (Kommune)'!C102="","",'Preisbildung (Kommune)'!C102)</f>
        <v/>
      </c>
      <c r="AJ62" t="str">
        <f t="shared" si="3"/>
        <v/>
      </c>
      <c r="AK62" t="str">
        <f t="array" ref="AK62">IFERROR(INDEX($AJ$4:$AJ$304,MATCH(1,COUNTIF($AK$3:AK61,$AJ$4:$AJ$304)+($AJ$4:$AJ$304&lt;&gt;"")*1,0)),"")</f>
        <v/>
      </c>
    </row>
    <row r="63" spans="20:37" x14ac:dyDescent="0.3">
      <c r="T63">
        <v>60</v>
      </c>
      <c r="U63" t="str">
        <f>IF(DB!D67="","",DB!D67)</f>
        <v/>
      </c>
      <c r="V63" t="str">
        <f>IF(DB!H67="","",DB!H67)</f>
        <v/>
      </c>
      <c r="W63" t="str">
        <f>IF(DB!G67="","",DB!G67)</f>
        <v/>
      </c>
      <c r="X63" t="str">
        <f>IF(DB!W67="","",DB!W67)</f>
        <v/>
      </c>
      <c r="Y63" t="str">
        <f>IF(DB!AN67="","",DB!AN67)</f>
        <v/>
      </c>
      <c r="Z63" t="str">
        <f>IF(DB!BZ67="","",DB!BZ67)</f>
        <v/>
      </c>
      <c r="AA63" t="str">
        <f t="shared" si="0"/>
        <v/>
      </c>
      <c r="AB63" t="str">
        <f t="shared" si="1"/>
        <v/>
      </c>
      <c r="AC63" t="str">
        <f t="array" ref="AC63">IFERROR(INDEX($AB$4:$AB$304,MATCH(1,COUNTIF($AC$3:AC62,$AB$4:$AB$304)+($AB$4:$AB$304&lt;&gt;"")*1,0)),"")</f>
        <v/>
      </c>
      <c r="AE63" t="str">
        <f t="shared" si="4"/>
        <v/>
      </c>
      <c r="AF63" t="str">
        <f t="array" ref="AF63">IFERROR(INDEX($AE$4:$AE$304,MATCH(1,COUNTIF($AF$3:AF62,$AE$4:$AE$304)+($AE$4:$AE$304&lt;&gt;"")*1,0)),"")</f>
        <v/>
      </c>
      <c r="AH63" t="str">
        <f t="shared" si="2"/>
        <v/>
      </c>
      <c r="AI63" t="str">
        <f>IF('Preisbildung (Kommune)'!C103="","",'Preisbildung (Kommune)'!C103)</f>
        <v/>
      </c>
      <c r="AJ63" t="str">
        <f t="shared" si="3"/>
        <v/>
      </c>
      <c r="AK63" t="str">
        <f t="array" ref="AK63">IFERROR(INDEX($AJ$4:$AJ$304,MATCH(1,COUNTIF($AK$3:AK62,$AJ$4:$AJ$304)+($AJ$4:$AJ$304&lt;&gt;"")*1,0)),"")</f>
        <v/>
      </c>
    </row>
    <row r="64" spans="20:37" x14ac:dyDescent="0.3">
      <c r="T64">
        <v>61</v>
      </c>
      <c r="U64" t="str">
        <f>IF(DB!D68="","",DB!D68)</f>
        <v/>
      </c>
      <c r="V64" t="str">
        <f>IF(DB!H68="","",DB!H68)</f>
        <v/>
      </c>
      <c r="W64" t="str">
        <f>IF(DB!G68="","",DB!G68)</f>
        <v/>
      </c>
      <c r="X64" t="str">
        <f>IF(DB!W68="","",DB!W68)</f>
        <v/>
      </c>
      <c r="Y64" t="str">
        <f>IF(DB!AN68="","",DB!AN68)</f>
        <v/>
      </c>
      <c r="Z64" t="str">
        <f>IF(DB!BZ68="","",DB!BZ68)</f>
        <v/>
      </c>
      <c r="AA64" t="str">
        <f t="shared" si="0"/>
        <v/>
      </c>
      <c r="AB64" t="str">
        <f t="shared" si="1"/>
        <v/>
      </c>
      <c r="AC64" t="str">
        <f t="array" ref="AC64">IFERROR(INDEX($AB$4:$AB$304,MATCH(1,COUNTIF($AC$3:AC63,$AB$4:$AB$304)+($AB$4:$AB$304&lt;&gt;"")*1,0)),"")</f>
        <v/>
      </c>
      <c r="AE64" t="str">
        <f t="shared" si="4"/>
        <v/>
      </c>
      <c r="AF64" t="str">
        <f t="array" ref="AF64">IFERROR(INDEX($AE$4:$AE$304,MATCH(1,COUNTIF($AF$3:AF63,$AE$4:$AE$304)+($AE$4:$AE$304&lt;&gt;"")*1,0)),"")</f>
        <v/>
      </c>
      <c r="AH64" t="str">
        <f t="shared" si="2"/>
        <v/>
      </c>
      <c r="AI64" t="str">
        <f>IF('Preisbildung (Kommune)'!C104="","",'Preisbildung (Kommune)'!C104)</f>
        <v/>
      </c>
      <c r="AJ64" t="str">
        <f t="shared" si="3"/>
        <v/>
      </c>
      <c r="AK64" t="str">
        <f t="array" ref="AK64">IFERROR(INDEX($AJ$4:$AJ$304,MATCH(1,COUNTIF($AK$3:AK63,$AJ$4:$AJ$304)+($AJ$4:$AJ$304&lt;&gt;"")*1,0)),"")</f>
        <v/>
      </c>
    </row>
    <row r="65" spans="20:37" x14ac:dyDescent="0.3">
      <c r="T65">
        <v>62</v>
      </c>
      <c r="U65" t="str">
        <f>IF(DB!D69="","",DB!D69)</f>
        <v/>
      </c>
      <c r="V65" t="str">
        <f>IF(DB!H69="","",DB!H69)</f>
        <v/>
      </c>
      <c r="W65" t="str">
        <f>IF(DB!G69="","",DB!G69)</f>
        <v/>
      </c>
      <c r="X65" t="str">
        <f>IF(DB!W69="","",DB!W69)</f>
        <v/>
      </c>
      <c r="Y65" t="str">
        <f>IF(DB!AN69="","",DB!AN69)</f>
        <v/>
      </c>
      <c r="Z65" t="str">
        <f>IF(DB!BZ69="","",DB!BZ69)</f>
        <v/>
      </c>
      <c r="AA65" t="str">
        <f t="shared" si="0"/>
        <v/>
      </c>
      <c r="AB65" t="str">
        <f t="shared" si="1"/>
        <v/>
      </c>
      <c r="AC65" t="str">
        <f t="array" ref="AC65">IFERROR(INDEX($AB$4:$AB$304,MATCH(1,COUNTIF($AC$3:AC64,$AB$4:$AB$304)+($AB$4:$AB$304&lt;&gt;"")*1,0)),"")</f>
        <v/>
      </c>
      <c r="AE65" t="str">
        <f t="shared" si="4"/>
        <v/>
      </c>
      <c r="AF65" t="str">
        <f t="array" ref="AF65">IFERROR(INDEX($AE$4:$AE$304,MATCH(1,COUNTIF($AF$3:AF64,$AE$4:$AE$304)+($AE$4:$AE$304&lt;&gt;"")*1,0)),"")</f>
        <v/>
      </c>
      <c r="AH65" t="str">
        <f t="shared" si="2"/>
        <v/>
      </c>
      <c r="AI65" t="str">
        <f>IF('Preisbildung (Kommune)'!C105="","",'Preisbildung (Kommune)'!C105)</f>
        <v/>
      </c>
      <c r="AJ65" t="str">
        <f t="shared" si="3"/>
        <v/>
      </c>
      <c r="AK65" t="str">
        <f t="array" ref="AK65">IFERROR(INDEX($AJ$4:$AJ$304,MATCH(1,COUNTIF($AK$3:AK64,$AJ$4:$AJ$304)+($AJ$4:$AJ$304&lt;&gt;"")*1,0)),"")</f>
        <v/>
      </c>
    </row>
    <row r="66" spans="20:37" x14ac:dyDescent="0.3">
      <c r="T66">
        <v>63</v>
      </c>
      <c r="U66" t="str">
        <f>IF(DB!D70="","",DB!D70)</f>
        <v/>
      </c>
      <c r="V66" t="str">
        <f>IF(DB!H70="","",DB!H70)</f>
        <v/>
      </c>
      <c r="W66" t="str">
        <f>IF(DB!G70="","",DB!G70)</f>
        <v/>
      </c>
      <c r="X66" t="str">
        <f>IF(DB!W70="","",DB!W70)</f>
        <v/>
      </c>
      <c r="Y66" t="str">
        <f>IF(DB!AN70="","",DB!AN70)</f>
        <v/>
      </c>
      <c r="Z66" t="str">
        <f>IF(DB!BZ70="","",DB!BZ70)</f>
        <v/>
      </c>
      <c r="AA66" t="str">
        <f t="shared" si="0"/>
        <v/>
      </c>
      <c r="AB66" t="str">
        <f t="shared" si="1"/>
        <v/>
      </c>
      <c r="AC66" t="str">
        <f t="array" ref="AC66">IFERROR(INDEX($AB$4:$AB$304,MATCH(1,COUNTIF($AC$3:AC65,$AB$4:$AB$304)+($AB$4:$AB$304&lt;&gt;"")*1,0)),"")</f>
        <v/>
      </c>
      <c r="AE66" t="str">
        <f t="shared" si="4"/>
        <v/>
      </c>
      <c r="AF66" t="str">
        <f t="array" ref="AF66">IFERROR(INDEX($AE$4:$AE$304,MATCH(1,COUNTIF($AF$3:AF65,$AE$4:$AE$304)+($AE$4:$AE$304&lt;&gt;"")*1,0)),"")</f>
        <v/>
      </c>
      <c r="AH66" t="str">
        <f t="shared" si="2"/>
        <v/>
      </c>
      <c r="AI66" t="str">
        <f>IF('Preisbildung (Kommune)'!C106="","",'Preisbildung (Kommune)'!C106)</f>
        <v/>
      </c>
      <c r="AJ66" t="str">
        <f t="shared" si="3"/>
        <v/>
      </c>
      <c r="AK66" t="str">
        <f t="array" ref="AK66">IFERROR(INDEX($AJ$4:$AJ$304,MATCH(1,COUNTIF($AK$3:AK65,$AJ$4:$AJ$304)+($AJ$4:$AJ$304&lt;&gt;"")*1,0)),"")</f>
        <v/>
      </c>
    </row>
    <row r="67" spans="20:37" x14ac:dyDescent="0.3">
      <c r="T67">
        <v>64</v>
      </c>
      <c r="U67" t="str">
        <f>IF(DB!D71="","",DB!D71)</f>
        <v/>
      </c>
      <c r="V67" t="str">
        <f>IF(DB!H71="","",DB!H71)</f>
        <v/>
      </c>
      <c r="W67" t="str">
        <f>IF(DB!G71="","",DB!G71)</f>
        <v/>
      </c>
      <c r="X67" t="str">
        <f>IF(DB!W71="","",DB!W71)</f>
        <v/>
      </c>
      <c r="Y67" t="str">
        <f>IF(DB!AN71="","",DB!AN71)</f>
        <v/>
      </c>
      <c r="Z67" t="str">
        <f>IF(DB!BZ71="","",DB!BZ71)</f>
        <v/>
      </c>
      <c r="AA67" t="str">
        <f t="shared" si="0"/>
        <v/>
      </c>
      <c r="AB67" t="str">
        <f t="shared" si="1"/>
        <v/>
      </c>
      <c r="AC67" t="str">
        <f t="array" ref="AC67">IFERROR(INDEX($AB$4:$AB$304,MATCH(1,COUNTIF($AC$3:AC66,$AB$4:$AB$304)+($AB$4:$AB$304&lt;&gt;"")*1,0)),"")</f>
        <v/>
      </c>
      <c r="AE67" t="str">
        <f t="shared" si="4"/>
        <v/>
      </c>
      <c r="AF67" t="str">
        <f t="array" ref="AF67">IFERROR(INDEX($AE$4:$AE$304,MATCH(1,COUNTIF($AF$3:AF66,$AE$4:$AE$304)+($AE$4:$AE$304&lt;&gt;"")*1,0)),"")</f>
        <v/>
      </c>
      <c r="AH67" t="str">
        <f t="shared" si="2"/>
        <v/>
      </c>
      <c r="AI67" t="str">
        <f>IF('Preisbildung (Kommune)'!C107="","",'Preisbildung (Kommune)'!C107)</f>
        <v/>
      </c>
      <c r="AJ67" t="str">
        <f t="shared" si="3"/>
        <v/>
      </c>
      <c r="AK67" t="str">
        <f t="array" ref="AK67">IFERROR(INDEX($AJ$4:$AJ$304,MATCH(1,COUNTIF($AK$3:AK66,$AJ$4:$AJ$304)+($AJ$4:$AJ$304&lt;&gt;"")*1,0)),"")</f>
        <v/>
      </c>
    </row>
    <row r="68" spans="20:37" x14ac:dyDescent="0.3">
      <c r="T68">
        <v>65</v>
      </c>
      <c r="U68" t="str">
        <f>IF(DB!D72="","",DB!D72)</f>
        <v/>
      </c>
      <c r="V68" t="str">
        <f>IF(DB!H72="","",DB!H72)</f>
        <v/>
      </c>
      <c r="W68" t="str">
        <f>IF(DB!G72="","",DB!G72)</f>
        <v/>
      </c>
      <c r="X68" t="str">
        <f>IF(DB!W72="","",DB!W72)</f>
        <v/>
      </c>
      <c r="Y68" t="str">
        <f>IF(DB!AN72="","",DB!AN72)</f>
        <v/>
      </c>
      <c r="Z68" t="str">
        <f>IF(DB!BZ72="","",DB!BZ72)</f>
        <v/>
      </c>
      <c r="AA68" t="str">
        <f t="shared" si="0"/>
        <v/>
      </c>
      <c r="AB68" t="str">
        <f t="shared" si="1"/>
        <v/>
      </c>
      <c r="AC68" t="str">
        <f t="array" ref="AC68">IFERROR(INDEX($AB$4:$AB$304,MATCH(1,COUNTIF($AC$3:AC67,$AB$4:$AB$304)+($AB$4:$AB$304&lt;&gt;"")*1,0)),"")</f>
        <v/>
      </c>
      <c r="AE68" t="str">
        <f t="shared" si="4"/>
        <v/>
      </c>
      <c r="AF68" t="str">
        <f t="array" ref="AF68">IFERROR(INDEX($AE$4:$AE$304,MATCH(1,COUNTIF($AF$3:AF67,$AE$4:$AE$304)+($AE$4:$AE$304&lt;&gt;"")*1,0)),"")</f>
        <v/>
      </c>
      <c r="AH68" t="str">
        <f t="shared" si="2"/>
        <v/>
      </c>
      <c r="AI68" t="str">
        <f>IF('Preisbildung (Kommune)'!C108="","",'Preisbildung (Kommune)'!C108)</f>
        <v/>
      </c>
      <c r="AJ68" t="str">
        <f t="shared" si="3"/>
        <v/>
      </c>
      <c r="AK68" t="str">
        <f t="array" ref="AK68">IFERROR(INDEX($AJ$4:$AJ$304,MATCH(1,COUNTIF($AK$3:AK67,$AJ$4:$AJ$304)+($AJ$4:$AJ$304&lt;&gt;"")*1,0)),"")</f>
        <v/>
      </c>
    </row>
    <row r="69" spans="20:37" x14ac:dyDescent="0.3">
      <c r="T69">
        <v>66</v>
      </c>
      <c r="U69" t="str">
        <f>IF(DB!D73="","",DB!D73)</f>
        <v/>
      </c>
      <c r="V69" t="str">
        <f>IF(DB!H73="","",DB!H73)</f>
        <v/>
      </c>
      <c r="W69" t="str">
        <f>IF(DB!G73="","",DB!G73)</f>
        <v/>
      </c>
      <c r="X69" t="str">
        <f>IF(DB!W73="","",DB!W73)</f>
        <v/>
      </c>
      <c r="Y69" t="str">
        <f>IF(DB!AN73="","",DB!AN73)</f>
        <v/>
      </c>
      <c r="Z69" t="str">
        <f>IF(DB!BZ73="","",DB!BZ73)</f>
        <v/>
      </c>
      <c r="AA69" t="str">
        <f t="shared" ref="AA69:AA132" si="5">IF(U69="","",IF(COUNTIF(V69:Z69,"Ja")=5,"Ja","Nein"))</f>
        <v/>
      </c>
      <c r="AB69" t="str">
        <f t="shared" ref="AB69:AB132" si="6">IF(U69="","",IF(AA69="Ja",U69,""))</f>
        <v/>
      </c>
      <c r="AC69" t="str">
        <f t="array" ref="AC69">IFERROR(INDEX($AB$4:$AB$304,MATCH(1,COUNTIF($AC$3:AC68,$AB$4:$AB$304)+($AB$4:$AB$304&lt;&gt;"")*1,0)),"")</f>
        <v/>
      </c>
      <c r="AE69" t="str">
        <f t="shared" ref="AE69:AE132" si="7">IF(COUNTIF($AD$4:$AD$54,AC69)=1,"",AC69)</f>
        <v/>
      </c>
      <c r="AF69" t="str">
        <f t="array" ref="AF69">IFERROR(INDEX($AE$4:$AE$304,MATCH(1,COUNTIF($AF$3:AF68,$AE$4:$AE$304)+($AE$4:$AE$304&lt;&gt;"")*1,0)),"")</f>
        <v/>
      </c>
      <c r="AH69" t="str">
        <f t="shared" ref="AH69:AH132" si="8">IF(AC69="","",AC69)</f>
        <v/>
      </c>
      <c r="AI69" t="str">
        <f>IF('Preisbildung (Kommune)'!C109="","",'Preisbildung (Kommune)'!C109)</f>
        <v/>
      </c>
      <c r="AJ69" t="str">
        <f t="shared" ref="AJ69:AJ132" si="9">IF(COUNTIF($AI$4:$AI$304,AH69)=1,"",AH69)</f>
        <v/>
      </c>
      <c r="AK69" t="str">
        <f t="array" ref="AK69">IFERROR(INDEX($AJ$4:$AJ$304,MATCH(1,COUNTIF($AK$3:AK68,$AJ$4:$AJ$304)+($AJ$4:$AJ$304&lt;&gt;"")*1,0)),"")</f>
        <v/>
      </c>
    </row>
    <row r="70" spans="20:37" x14ac:dyDescent="0.3">
      <c r="T70">
        <v>67</v>
      </c>
      <c r="U70" t="str">
        <f>IF(DB!D74="","",DB!D74)</f>
        <v/>
      </c>
      <c r="V70" t="str">
        <f>IF(DB!H74="","",DB!H74)</f>
        <v/>
      </c>
      <c r="W70" t="str">
        <f>IF(DB!G74="","",DB!G74)</f>
        <v/>
      </c>
      <c r="X70" t="str">
        <f>IF(DB!W74="","",DB!W74)</f>
        <v/>
      </c>
      <c r="Y70" t="str">
        <f>IF(DB!AN74="","",DB!AN74)</f>
        <v/>
      </c>
      <c r="Z70" t="str">
        <f>IF(DB!BZ74="","",DB!BZ74)</f>
        <v/>
      </c>
      <c r="AA70" t="str">
        <f t="shared" si="5"/>
        <v/>
      </c>
      <c r="AB70" t="str">
        <f t="shared" si="6"/>
        <v/>
      </c>
      <c r="AC70" t="str">
        <f t="array" ref="AC70">IFERROR(INDEX($AB$4:$AB$304,MATCH(1,COUNTIF($AC$3:AC69,$AB$4:$AB$304)+($AB$4:$AB$304&lt;&gt;"")*1,0)),"")</f>
        <v/>
      </c>
      <c r="AE70" t="str">
        <f t="shared" si="7"/>
        <v/>
      </c>
      <c r="AF70" t="str">
        <f t="array" ref="AF70">IFERROR(INDEX($AE$4:$AE$304,MATCH(1,COUNTIF($AF$3:AF69,$AE$4:$AE$304)+($AE$4:$AE$304&lt;&gt;"")*1,0)),"")</f>
        <v/>
      </c>
      <c r="AH70" t="str">
        <f t="shared" si="8"/>
        <v/>
      </c>
      <c r="AI70" t="str">
        <f>IF('Preisbildung (Kommune)'!C110="","",'Preisbildung (Kommune)'!C110)</f>
        <v/>
      </c>
      <c r="AJ70" t="str">
        <f t="shared" si="9"/>
        <v/>
      </c>
      <c r="AK70" t="str">
        <f t="array" ref="AK70">IFERROR(INDEX($AJ$4:$AJ$304,MATCH(1,COUNTIF($AK$3:AK69,$AJ$4:$AJ$304)+($AJ$4:$AJ$304&lt;&gt;"")*1,0)),"")</f>
        <v/>
      </c>
    </row>
    <row r="71" spans="20:37" x14ac:dyDescent="0.3">
      <c r="T71">
        <v>68</v>
      </c>
      <c r="U71" t="str">
        <f>IF(DB!D75="","",DB!D75)</f>
        <v/>
      </c>
      <c r="V71" t="str">
        <f>IF(DB!H75="","",DB!H75)</f>
        <v/>
      </c>
      <c r="W71" t="str">
        <f>IF(DB!G75="","",DB!G75)</f>
        <v/>
      </c>
      <c r="X71" t="str">
        <f>IF(DB!W75="","",DB!W75)</f>
        <v/>
      </c>
      <c r="Y71" t="str">
        <f>IF(DB!AN75="","",DB!AN75)</f>
        <v/>
      </c>
      <c r="Z71" t="str">
        <f>IF(DB!BZ75="","",DB!BZ75)</f>
        <v/>
      </c>
      <c r="AA71" t="str">
        <f t="shared" si="5"/>
        <v/>
      </c>
      <c r="AB71" t="str">
        <f t="shared" si="6"/>
        <v/>
      </c>
      <c r="AC71" t="str">
        <f t="array" ref="AC71">IFERROR(INDEX($AB$4:$AB$304,MATCH(1,COUNTIF($AC$3:AC70,$AB$4:$AB$304)+($AB$4:$AB$304&lt;&gt;"")*1,0)),"")</f>
        <v/>
      </c>
      <c r="AE71" t="str">
        <f t="shared" si="7"/>
        <v/>
      </c>
      <c r="AF71" t="str">
        <f t="array" ref="AF71">IFERROR(INDEX($AE$4:$AE$304,MATCH(1,COUNTIF($AF$3:AF70,$AE$4:$AE$304)+($AE$4:$AE$304&lt;&gt;"")*1,0)),"")</f>
        <v/>
      </c>
      <c r="AH71" t="str">
        <f t="shared" si="8"/>
        <v/>
      </c>
      <c r="AI71" t="str">
        <f>IF('Preisbildung (Kommune)'!C111="","",'Preisbildung (Kommune)'!C111)</f>
        <v/>
      </c>
      <c r="AJ71" t="str">
        <f t="shared" si="9"/>
        <v/>
      </c>
      <c r="AK71" t="str">
        <f t="array" ref="AK71">IFERROR(INDEX($AJ$4:$AJ$304,MATCH(1,COUNTIF($AK$3:AK70,$AJ$4:$AJ$304)+($AJ$4:$AJ$304&lt;&gt;"")*1,0)),"")</f>
        <v/>
      </c>
    </row>
    <row r="72" spans="20:37" x14ac:dyDescent="0.3">
      <c r="T72">
        <v>69</v>
      </c>
      <c r="U72" t="str">
        <f>IF(DB!D76="","",DB!D76)</f>
        <v/>
      </c>
      <c r="V72" t="str">
        <f>IF(DB!H76="","",DB!H76)</f>
        <v/>
      </c>
      <c r="W72" t="str">
        <f>IF(DB!G76="","",DB!G76)</f>
        <v/>
      </c>
      <c r="X72" t="str">
        <f>IF(DB!W76="","",DB!W76)</f>
        <v/>
      </c>
      <c r="Y72" t="str">
        <f>IF(DB!AN76="","",DB!AN76)</f>
        <v/>
      </c>
      <c r="Z72" t="str">
        <f>IF(DB!BZ76="","",DB!BZ76)</f>
        <v/>
      </c>
      <c r="AA72" t="str">
        <f t="shared" si="5"/>
        <v/>
      </c>
      <c r="AB72" t="str">
        <f t="shared" si="6"/>
        <v/>
      </c>
      <c r="AC72" t="str">
        <f t="array" ref="AC72">IFERROR(INDEX($AB$4:$AB$304,MATCH(1,COUNTIF($AC$3:AC71,$AB$4:$AB$304)+($AB$4:$AB$304&lt;&gt;"")*1,0)),"")</f>
        <v/>
      </c>
      <c r="AE72" t="str">
        <f t="shared" si="7"/>
        <v/>
      </c>
      <c r="AF72" t="str">
        <f t="array" ref="AF72">IFERROR(INDEX($AE$4:$AE$304,MATCH(1,COUNTIF($AF$3:AF71,$AE$4:$AE$304)+($AE$4:$AE$304&lt;&gt;"")*1,0)),"")</f>
        <v/>
      </c>
      <c r="AH72" t="str">
        <f t="shared" si="8"/>
        <v/>
      </c>
      <c r="AI72" t="str">
        <f>IF('Preisbildung (Kommune)'!C112="","",'Preisbildung (Kommune)'!C112)</f>
        <v/>
      </c>
      <c r="AJ72" t="str">
        <f t="shared" si="9"/>
        <v/>
      </c>
      <c r="AK72" t="str">
        <f t="array" ref="AK72">IFERROR(INDEX($AJ$4:$AJ$304,MATCH(1,COUNTIF($AK$3:AK71,$AJ$4:$AJ$304)+($AJ$4:$AJ$304&lt;&gt;"")*1,0)),"")</f>
        <v/>
      </c>
    </row>
    <row r="73" spans="20:37" x14ac:dyDescent="0.3">
      <c r="T73">
        <v>70</v>
      </c>
      <c r="U73" t="str">
        <f>IF(DB!D77="","",DB!D77)</f>
        <v/>
      </c>
      <c r="V73" t="str">
        <f>IF(DB!H77="","",DB!H77)</f>
        <v/>
      </c>
      <c r="W73" t="str">
        <f>IF(DB!G77="","",DB!G77)</f>
        <v/>
      </c>
      <c r="X73" t="str">
        <f>IF(DB!W77="","",DB!W77)</f>
        <v/>
      </c>
      <c r="Y73" t="str">
        <f>IF(DB!AN77="","",DB!AN77)</f>
        <v/>
      </c>
      <c r="Z73" t="str">
        <f>IF(DB!BZ77="","",DB!BZ77)</f>
        <v/>
      </c>
      <c r="AA73" t="str">
        <f t="shared" si="5"/>
        <v/>
      </c>
      <c r="AB73" t="str">
        <f t="shared" si="6"/>
        <v/>
      </c>
      <c r="AC73" t="str">
        <f t="array" ref="AC73">IFERROR(INDEX($AB$4:$AB$304,MATCH(1,COUNTIF($AC$3:AC72,$AB$4:$AB$304)+($AB$4:$AB$304&lt;&gt;"")*1,0)),"")</f>
        <v/>
      </c>
      <c r="AE73" t="str">
        <f t="shared" si="7"/>
        <v/>
      </c>
      <c r="AF73" t="str">
        <f t="array" ref="AF73">IFERROR(INDEX($AE$4:$AE$304,MATCH(1,COUNTIF($AF$3:AF72,$AE$4:$AE$304)+($AE$4:$AE$304&lt;&gt;"")*1,0)),"")</f>
        <v/>
      </c>
      <c r="AH73" t="str">
        <f t="shared" si="8"/>
        <v/>
      </c>
      <c r="AI73" t="str">
        <f>IF('Preisbildung (Kommune)'!C113="","",'Preisbildung (Kommune)'!C113)</f>
        <v/>
      </c>
      <c r="AJ73" t="str">
        <f t="shared" si="9"/>
        <v/>
      </c>
      <c r="AK73" t="str">
        <f t="array" ref="AK73">IFERROR(INDEX($AJ$4:$AJ$304,MATCH(1,COUNTIF($AK$3:AK72,$AJ$4:$AJ$304)+($AJ$4:$AJ$304&lt;&gt;"")*1,0)),"")</f>
        <v/>
      </c>
    </row>
    <row r="74" spans="20:37" x14ac:dyDescent="0.3">
      <c r="T74">
        <v>71</v>
      </c>
      <c r="U74" t="str">
        <f>IF(DB!D78="","",DB!D78)</f>
        <v/>
      </c>
      <c r="V74" t="str">
        <f>IF(DB!H78="","",DB!H78)</f>
        <v/>
      </c>
      <c r="W74" t="str">
        <f>IF(DB!G78="","",DB!G78)</f>
        <v/>
      </c>
      <c r="X74" t="str">
        <f>IF(DB!W78="","",DB!W78)</f>
        <v/>
      </c>
      <c r="Y74" t="str">
        <f>IF(DB!AN78="","",DB!AN78)</f>
        <v/>
      </c>
      <c r="Z74" t="str">
        <f>IF(DB!BZ78="","",DB!BZ78)</f>
        <v/>
      </c>
      <c r="AA74" t="str">
        <f t="shared" si="5"/>
        <v/>
      </c>
      <c r="AB74" t="str">
        <f t="shared" si="6"/>
        <v/>
      </c>
      <c r="AC74" t="str">
        <f t="array" ref="AC74">IFERROR(INDEX($AB$4:$AB$304,MATCH(1,COUNTIF($AC$3:AC73,$AB$4:$AB$304)+($AB$4:$AB$304&lt;&gt;"")*1,0)),"")</f>
        <v/>
      </c>
      <c r="AE74" t="str">
        <f t="shared" si="7"/>
        <v/>
      </c>
      <c r="AF74" t="str">
        <f t="array" ref="AF74">IFERROR(INDEX($AE$4:$AE$304,MATCH(1,COUNTIF($AF$3:AF73,$AE$4:$AE$304)+($AE$4:$AE$304&lt;&gt;"")*1,0)),"")</f>
        <v/>
      </c>
      <c r="AH74" t="str">
        <f t="shared" si="8"/>
        <v/>
      </c>
      <c r="AI74" t="str">
        <f>IF('Preisbildung (Kommune)'!C114="","",'Preisbildung (Kommune)'!C114)</f>
        <v/>
      </c>
      <c r="AJ74" t="str">
        <f t="shared" si="9"/>
        <v/>
      </c>
      <c r="AK74" t="str">
        <f t="array" ref="AK74">IFERROR(INDEX($AJ$4:$AJ$304,MATCH(1,COUNTIF($AK$3:AK73,$AJ$4:$AJ$304)+($AJ$4:$AJ$304&lt;&gt;"")*1,0)),"")</f>
        <v/>
      </c>
    </row>
    <row r="75" spans="20:37" x14ac:dyDescent="0.3">
      <c r="T75">
        <v>72</v>
      </c>
      <c r="U75" t="str">
        <f>IF(DB!D79="","",DB!D79)</f>
        <v/>
      </c>
      <c r="V75" t="str">
        <f>IF(DB!H79="","",DB!H79)</f>
        <v/>
      </c>
      <c r="W75" t="str">
        <f>IF(DB!G79="","",DB!G79)</f>
        <v/>
      </c>
      <c r="X75" t="str">
        <f>IF(DB!W79="","",DB!W79)</f>
        <v/>
      </c>
      <c r="Y75" t="str">
        <f>IF(DB!AN79="","",DB!AN79)</f>
        <v/>
      </c>
      <c r="Z75" t="str">
        <f>IF(DB!BZ79="","",DB!BZ79)</f>
        <v/>
      </c>
      <c r="AA75" t="str">
        <f t="shared" si="5"/>
        <v/>
      </c>
      <c r="AB75" t="str">
        <f t="shared" si="6"/>
        <v/>
      </c>
      <c r="AC75" t="str">
        <f t="array" ref="AC75">IFERROR(INDEX($AB$4:$AB$304,MATCH(1,COUNTIF($AC$3:AC74,$AB$4:$AB$304)+($AB$4:$AB$304&lt;&gt;"")*1,0)),"")</f>
        <v/>
      </c>
      <c r="AE75" t="str">
        <f t="shared" si="7"/>
        <v/>
      </c>
      <c r="AF75" t="str">
        <f t="array" ref="AF75">IFERROR(INDEX($AE$4:$AE$304,MATCH(1,COUNTIF($AF$3:AF74,$AE$4:$AE$304)+($AE$4:$AE$304&lt;&gt;"")*1,0)),"")</f>
        <v/>
      </c>
      <c r="AH75" t="str">
        <f t="shared" si="8"/>
        <v/>
      </c>
      <c r="AI75" t="str">
        <f>IF('Preisbildung (Kommune)'!C115="","",'Preisbildung (Kommune)'!C115)</f>
        <v/>
      </c>
      <c r="AJ75" t="str">
        <f t="shared" si="9"/>
        <v/>
      </c>
      <c r="AK75" t="str">
        <f t="array" ref="AK75">IFERROR(INDEX($AJ$4:$AJ$304,MATCH(1,COUNTIF($AK$3:AK74,$AJ$4:$AJ$304)+($AJ$4:$AJ$304&lt;&gt;"")*1,0)),"")</f>
        <v/>
      </c>
    </row>
    <row r="76" spans="20:37" x14ac:dyDescent="0.3">
      <c r="T76">
        <v>73</v>
      </c>
      <c r="U76" t="str">
        <f>IF(DB!D80="","",DB!D80)</f>
        <v/>
      </c>
      <c r="V76" t="str">
        <f>IF(DB!H80="","",DB!H80)</f>
        <v/>
      </c>
      <c r="W76" t="str">
        <f>IF(DB!G80="","",DB!G80)</f>
        <v/>
      </c>
      <c r="X76" t="str">
        <f>IF(DB!W80="","",DB!W80)</f>
        <v/>
      </c>
      <c r="Y76" t="str">
        <f>IF(DB!AN80="","",DB!AN80)</f>
        <v/>
      </c>
      <c r="Z76" t="str">
        <f>IF(DB!BZ80="","",DB!BZ80)</f>
        <v/>
      </c>
      <c r="AA76" t="str">
        <f t="shared" si="5"/>
        <v/>
      </c>
      <c r="AB76" t="str">
        <f t="shared" si="6"/>
        <v/>
      </c>
      <c r="AC76" t="str">
        <f t="array" ref="AC76">IFERROR(INDEX($AB$4:$AB$304,MATCH(1,COUNTIF($AC$3:AC75,$AB$4:$AB$304)+($AB$4:$AB$304&lt;&gt;"")*1,0)),"")</f>
        <v/>
      </c>
      <c r="AE76" t="str">
        <f t="shared" si="7"/>
        <v/>
      </c>
      <c r="AF76" t="str">
        <f t="array" ref="AF76">IFERROR(INDEX($AE$4:$AE$304,MATCH(1,COUNTIF($AF$3:AF75,$AE$4:$AE$304)+($AE$4:$AE$304&lt;&gt;"")*1,0)),"")</f>
        <v/>
      </c>
      <c r="AH76" t="str">
        <f t="shared" si="8"/>
        <v/>
      </c>
      <c r="AI76" t="str">
        <f>IF('Preisbildung (Kommune)'!C116="","",'Preisbildung (Kommune)'!C116)</f>
        <v/>
      </c>
      <c r="AJ76" t="str">
        <f t="shared" si="9"/>
        <v/>
      </c>
      <c r="AK76" t="str">
        <f t="array" ref="AK76">IFERROR(INDEX($AJ$4:$AJ$304,MATCH(1,COUNTIF($AK$3:AK75,$AJ$4:$AJ$304)+($AJ$4:$AJ$304&lt;&gt;"")*1,0)),"")</f>
        <v/>
      </c>
    </row>
    <row r="77" spans="20:37" x14ac:dyDescent="0.3">
      <c r="T77">
        <v>74</v>
      </c>
      <c r="U77" t="str">
        <f>IF(DB!D81="","",DB!D81)</f>
        <v/>
      </c>
      <c r="V77" t="str">
        <f>IF(DB!H81="","",DB!H81)</f>
        <v/>
      </c>
      <c r="W77" t="str">
        <f>IF(DB!G81="","",DB!G81)</f>
        <v/>
      </c>
      <c r="X77" t="str">
        <f>IF(DB!W81="","",DB!W81)</f>
        <v/>
      </c>
      <c r="Y77" t="str">
        <f>IF(DB!AN81="","",DB!AN81)</f>
        <v/>
      </c>
      <c r="Z77" t="str">
        <f>IF(DB!BZ81="","",DB!BZ81)</f>
        <v/>
      </c>
      <c r="AA77" t="str">
        <f t="shared" si="5"/>
        <v/>
      </c>
      <c r="AB77" t="str">
        <f t="shared" si="6"/>
        <v/>
      </c>
      <c r="AC77" t="str">
        <f t="array" ref="AC77">IFERROR(INDEX($AB$4:$AB$304,MATCH(1,COUNTIF($AC$3:AC76,$AB$4:$AB$304)+($AB$4:$AB$304&lt;&gt;"")*1,0)),"")</f>
        <v/>
      </c>
      <c r="AE77" t="str">
        <f t="shared" si="7"/>
        <v/>
      </c>
      <c r="AF77" t="str">
        <f t="array" ref="AF77">IFERROR(INDEX($AE$4:$AE$304,MATCH(1,COUNTIF($AF$3:AF76,$AE$4:$AE$304)+($AE$4:$AE$304&lt;&gt;"")*1,0)),"")</f>
        <v/>
      </c>
      <c r="AH77" t="str">
        <f t="shared" si="8"/>
        <v/>
      </c>
      <c r="AI77" t="str">
        <f>IF('Preisbildung (Kommune)'!C117="","",'Preisbildung (Kommune)'!C117)</f>
        <v/>
      </c>
      <c r="AJ77" t="str">
        <f t="shared" si="9"/>
        <v/>
      </c>
      <c r="AK77" t="str">
        <f t="array" ref="AK77">IFERROR(INDEX($AJ$4:$AJ$304,MATCH(1,COUNTIF($AK$3:AK76,$AJ$4:$AJ$304)+($AJ$4:$AJ$304&lt;&gt;"")*1,0)),"")</f>
        <v/>
      </c>
    </row>
    <row r="78" spans="20:37" x14ac:dyDescent="0.3">
      <c r="T78">
        <v>75</v>
      </c>
      <c r="U78" t="str">
        <f>IF(DB!D82="","",DB!D82)</f>
        <v/>
      </c>
      <c r="V78" t="str">
        <f>IF(DB!H82="","",DB!H82)</f>
        <v/>
      </c>
      <c r="W78" t="str">
        <f>IF(DB!G82="","",DB!G82)</f>
        <v/>
      </c>
      <c r="X78" t="str">
        <f>IF(DB!W82="","",DB!W82)</f>
        <v/>
      </c>
      <c r="Y78" t="str">
        <f>IF(DB!AN82="","",DB!AN82)</f>
        <v/>
      </c>
      <c r="Z78" t="str">
        <f>IF(DB!BZ82="","",DB!BZ82)</f>
        <v/>
      </c>
      <c r="AA78" t="str">
        <f t="shared" si="5"/>
        <v/>
      </c>
      <c r="AB78" t="str">
        <f t="shared" si="6"/>
        <v/>
      </c>
      <c r="AC78" t="str">
        <f t="array" ref="AC78">IFERROR(INDEX($AB$4:$AB$304,MATCH(1,COUNTIF($AC$3:AC77,$AB$4:$AB$304)+($AB$4:$AB$304&lt;&gt;"")*1,0)),"")</f>
        <v/>
      </c>
      <c r="AE78" t="str">
        <f t="shared" si="7"/>
        <v/>
      </c>
      <c r="AF78" t="str">
        <f t="array" ref="AF78">IFERROR(INDEX($AE$4:$AE$304,MATCH(1,COUNTIF($AF$3:AF77,$AE$4:$AE$304)+($AE$4:$AE$304&lt;&gt;"")*1,0)),"")</f>
        <v/>
      </c>
      <c r="AH78" t="str">
        <f t="shared" si="8"/>
        <v/>
      </c>
      <c r="AI78" t="str">
        <f>IF('Preisbildung (Kommune)'!C118="","",'Preisbildung (Kommune)'!C118)</f>
        <v/>
      </c>
      <c r="AJ78" t="str">
        <f t="shared" si="9"/>
        <v/>
      </c>
      <c r="AK78" t="str">
        <f t="array" ref="AK78">IFERROR(INDEX($AJ$4:$AJ$304,MATCH(1,COUNTIF($AK$3:AK77,$AJ$4:$AJ$304)+($AJ$4:$AJ$304&lt;&gt;"")*1,0)),"")</f>
        <v/>
      </c>
    </row>
    <row r="79" spans="20:37" x14ac:dyDescent="0.3">
      <c r="T79">
        <v>76</v>
      </c>
      <c r="U79" t="str">
        <f>IF(DB!D83="","",DB!D83)</f>
        <v/>
      </c>
      <c r="V79" t="str">
        <f>IF(DB!H83="","",DB!H83)</f>
        <v/>
      </c>
      <c r="W79" t="str">
        <f>IF(DB!G83="","",DB!G83)</f>
        <v/>
      </c>
      <c r="X79" t="str">
        <f>IF(DB!W83="","",DB!W83)</f>
        <v/>
      </c>
      <c r="Y79" t="str">
        <f>IF(DB!AN83="","",DB!AN83)</f>
        <v/>
      </c>
      <c r="Z79" t="str">
        <f>IF(DB!BZ83="","",DB!BZ83)</f>
        <v/>
      </c>
      <c r="AA79" t="str">
        <f t="shared" si="5"/>
        <v/>
      </c>
      <c r="AB79" t="str">
        <f t="shared" si="6"/>
        <v/>
      </c>
      <c r="AC79" t="str">
        <f t="array" ref="AC79">IFERROR(INDEX($AB$4:$AB$304,MATCH(1,COUNTIF($AC$3:AC78,$AB$4:$AB$304)+($AB$4:$AB$304&lt;&gt;"")*1,0)),"")</f>
        <v/>
      </c>
      <c r="AE79" t="str">
        <f t="shared" si="7"/>
        <v/>
      </c>
      <c r="AF79" t="str">
        <f t="array" ref="AF79">IFERROR(INDEX($AE$4:$AE$304,MATCH(1,COUNTIF($AF$3:AF78,$AE$4:$AE$304)+($AE$4:$AE$304&lt;&gt;"")*1,0)),"")</f>
        <v/>
      </c>
      <c r="AH79" t="str">
        <f t="shared" si="8"/>
        <v/>
      </c>
      <c r="AI79" t="str">
        <f>IF('Preisbildung (Kommune)'!C119="","",'Preisbildung (Kommune)'!C119)</f>
        <v/>
      </c>
      <c r="AJ79" t="str">
        <f t="shared" si="9"/>
        <v/>
      </c>
      <c r="AK79" t="str">
        <f t="array" ref="AK79">IFERROR(INDEX($AJ$4:$AJ$304,MATCH(1,COUNTIF($AK$3:AK78,$AJ$4:$AJ$304)+($AJ$4:$AJ$304&lt;&gt;"")*1,0)),"")</f>
        <v/>
      </c>
    </row>
    <row r="80" spans="20:37" x14ac:dyDescent="0.3">
      <c r="T80">
        <v>77</v>
      </c>
      <c r="U80" t="str">
        <f>IF(DB!D84="","",DB!D84)</f>
        <v/>
      </c>
      <c r="V80" t="str">
        <f>IF(DB!H84="","",DB!H84)</f>
        <v/>
      </c>
      <c r="W80" t="str">
        <f>IF(DB!G84="","",DB!G84)</f>
        <v/>
      </c>
      <c r="X80" t="str">
        <f>IF(DB!W84="","",DB!W84)</f>
        <v/>
      </c>
      <c r="Y80" t="str">
        <f>IF(DB!AN84="","",DB!AN84)</f>
        <v/>
      </c>
      <c r="Z80" t="str">
        <f>IF(DB!BZ84="","",DB!BZ84)</f>
        <v/>
      </c>
      <c r="AA80" t="str">
        <f t="shared" si="5"/>
        <v/>
      </c>
      <c r="AB80" t="str">
        <f t="shared" si="6"/>
        <v/>
      </c>
      <c r="AC80" t="str">
        <f t="array" ref="AC80">IFERROR(INDEX($AB$4:$AB$304,MATCH(1,COUNTIF($AC$3:AC79,$AB$4:$AB$304)+($AB$4:$AB$304&lt;&gt;"")*1,0)),"")</f>
        <v/>
      </c>
      <c r="AE80" t="str">
        <f t="shared" si="7"/>
        <v/>
      </c>
      <c r="AF80" t="str">
        <f t="array" ref="AF80">IFERROR(INDEX($AE$4:$AE$304,MATCH(1,COUNTIF($AF$3:AF79,$AE$4:$AE$304)+($AE$4:$AE$304&lt;&gt;"")*1,0)),"")</f>
        <v/>
      </c>
      <c r="AH80" t="str">
        <f t="shared" si="8"/>
        <v/>
      </c>
      <c r="AI80" t="str">
        <f>IF('Preisbildung (Kommune)'!C120="","",'Preisbildung (Kommune)'!C120)</f>
        <v/>
      </c>
      <c r="AJ80" t="str">
        <f t="shared" si="9"/>
        <v/>
      </c>
      <c r="AK80" t="str">
        <f t="array" ref="AK80">IFERROR(INDEX($AJ$4:$AJ$304,MATCH(1,COUNTIF($AK$3:AK79,$AJ$4:$AJ$304)+($AJ$4:$AJ$304&lt;&gt;"")*1,0)),"")</f>
        <v/>
      </c>
    </row>
    <row r="81" spans="20:37" x14ac:dyDescent="0.3">
      <c r="T81">
        <v>78</v>
      </c>
      <c r="U81" t="str">
        <f>IF(DB!D85="","",DB!D85)</f>
        <v/>
      </c>
      <c r="V81" t="str">
        <f>IF(DB!H85="","",DB!H85)</f>
        <v/>
      </c>
      <c r="W81" t="str">
        <f>IF(DB!G85="","",DB!G85)</f>
        <v/>
      </c>
      <c r="X81" t="str">
        <f>IF(DB!W85="","",DB!W85)</f>
        <v/>
      </c>
      <c r="Y81" t="str">
        <f>IF(DB!AN85="","",DB!AN85)</f>
        <v/>
      </c>
      <c r="Z81" t="str">
        <f>IF(DB!BZ85="","",DB!BZ85)</f>
        <v/>
      </c>
      <c r="AA81" t="str">
        <f t="shared" si="5"/>
        <v/>
      </c>
      <c r="AB81" t="str">
        <f t="shared" si="6"/>
        <v/>
      </c>
      <c r="AC81" t="str">
        <f t="array" ref="AC81">IFERROR(INDEX($AB$4:$AB$304,MATCH(1,COUNTIF($AC$3:AC80,$AB$4:$AB$304)+($AB$4:$AB$304&lt;&gt;"")*1,0)),"")</f>
        <v/>
      </c>
      <c r="AE81" t="str">
        <f t="shared" si="7"/>
        <v/>
      </c>
      <c r="AF81" t="str">
        <f t="array" ref="AF81">IFERROR(INDEX($AE$4:$AE$304,MATCH(1,COUNTIF($AF$3:AF80,$AE$4:$AE$304)+($AE$4:$AE$304&lt;&gt;"")*1,0)),"")</f>
        <v/>
      </c>
      <c r="AH81" t="str">
        <f t="shared" si="8"/>
        <v/>
      </c>
      <c r="AI81" t="str">
        <f>IF('Preisbildung (Kommune)'!C121="","",'Preisbildung (Kommune)'!C121)</f>
        <v/>
      </c>
      <c r="AJ81" t="str">
        <f t="shared" si="9"/>
        <v/>
      </c>
      <c r="AK81" t="str">
        <f t="array" ref="AK81">IFERROR(INDEX($AJ$4:$AJ$304,MATCH(1,COUNTIF($AK$3:AK80,$AJ$4:$AJ$304)+($AJ$4:$AJ$304&lt;&gt;"")*1,0)),"")</f>
        <v/>
      </c>
    </row>
    <row r="82" spans="20:37" x14ac:dyDescent="0.3">
      <c r="T82">
        <v>79</v>
      </c>
      <c r="U82" t="str">
        <f>IF(DB!D86="","",DB!D86)</f>
        <v/>
      </c>
      <c r="V82" t="str">
        <f>IF(DB!H86="","",DB!H86)</f>
        <v/>
      </c>
      <c r="W82" t="str">
        <f>IF(DB!G86="","",DB!G86)</f>
        <v/>
      </c>
      <c r="X82" t="str">
        <f>IF(DB!W86="","",DB!W86)</f>
        <v/>
      </c>
      <c r="Y82" t="str">
        <f>IF(DB!AN86="","",DB!AN86)</f>
        <v/>
      </c>
      <c r="Z82" t="str">
        <f>IF(DB!BZ86="","",DB!BZ86)</f>
        <v/>
      </c>
      <c r="AA82" t="str">
        <f t="shared" si="5"/>
        <v/>
      </c>
      <c r="AB82" t="str">
        <f t="shared" si="6"/>
        <v/>
      </c>
      <c r="AC82" t="str">
        <f t="array" ref="AC82">IFERROR(INDEX($AB$4:$AB$304,MATCH(1,COUNTIF($AC$3:AC81,$AB$4:$AB$304)+($AB$4:$AB$304&lt;&gt;"")*1,0)),"")</f>
        <v/>
      </c>
      <c r="AE82" t="str">
        <f t="shared" si="7"/>
        <v/>
      </c>
      <c r="AF82" t="str">
        <f t="array" ref="AF82">IFERROR(INDEX($AE$4:$AE$304,MATCH(1,COUNTIF($AF$3:AF81,$AE$4:$AE$304)+($AE$4:$AE$304&lt;&gt;"")*1,0)),"")</f>
        <v/>
      </c>
      <c r="AH82" t="str">
        <f t="shared" si="8"/>
        <v/>
      </c>
      <c r="AI82" t="str">
        <f>IF('Preisbildung (Kommune)'!C122="","",'Preisbildung (Kommune)'!C122)</f>
        <v/>
      </c>
      <c r="AJ82" t="str">
        <f t="shared" si="9"/>
        <v/>
      </c>
      <c r="AK82" t="str">
        <f t="array" ref="AK82">IFERROR(INDEX($AJ$4:$AJ$304,MATCH(1,COUNTIF($AK$3:AK81,$AJ$4:$AJ$304)+($AJ$4:$AJ$304&lt;&gt;"")*1,0)),"")</f>
        <v/>
      </c>
    </row>
    <row r="83" spans="20:37" x14ac:dyDescent="0.3">
      <c r="T83">
        <v>80</v>
      </c>
      <c r="U83" t="str">
        <f>IF(DB!D87="","",DB!D87)</f>
        <v/>
      </c>
      <c r="V83" t="str">
        <f>IF(DB!H87="","",DB!H87)</f>
        <v/>
      </c>
      <c r="W83" t="str">
        <f>IF(DB!G87="","",DB!G87)</f>
        <v/>
      </c>
      <c r="X83" t="str">
        <f>IF(DB!W87="","",DB!W87)</f>
        <v/>
      </c>
      <c r="Y83" t="str">
        <f>IF(DB!AN87="","",DB!AN87)</f>
        <v/>
      </c>
      <c r="Z83" t="str">
        <f>IF(DB!BZ87="","",DB!BZ87)</f>
        <v/>
      </c>
      <c r="AA83" t="str">
        <f t="shared" si="5"/>
        <v/>
      </c>
      <c r="AB83" t="str">
        <f t="shared" si="6"/>
        <v/>
      </c>
      <c r="AC83" t="str">
        <f t="array" ref="AC83">IFERROR(INDEX($AB$4:$AB$304,MATCH(1,COUNTIF($AC$3:AC82,$AB$4:$AB$304)+($AB$4:$AB$304&lt;&gt;"")*1,0)),"")</f>
        <v/>
      </c>
      <c r="AE83" t="str">
        <f t="shared" si="7"/>
        <v/>
      </c>
      <c r="AF83" t="str">
        <f t="array" ref="AF83">IFERROR(INDEX($AE$4:$AE$304,MATCH(1,COUNTIF($AF$3:AF82,$AE$4:$AE$304)+($AE$4:$AE$304&lt;&gt;"")*1,0)),"")</f>
        <v/>
      </c>
      <c r="AH83" t="str">
        <f t="shared" si="8"/>
        <v/>
      </c>
      <c r="AI83" t="str">
        <f>IF('Preisbildung (Kommune)'!C123="","",'Preisbildung (Kommune)'!C123)</f>
        <v/>
      </c>
      <c r="AJ83" t="str">
        <f t="shared" si="9"/>
        <v/>
      </c>
      <c r="AK83" t="str">
        <f t="array" ref="AK83">IFERROR(INDEX($AJ$4:$AJ$304,MATCH(1,COUNTIF($AK$3:AK82,$AJ$4:$AJ$304)+($AJ$4:$AJ$304&lt;&gt;"")*1,0)),"")</f>
        <v/>
      </c>
    </row>
    <row r="84" spans="20:37" x14ac:dyDescent="0.3">
      <c r="T84">
        <v>81</v>
      </c>
      <c r="U84" t="str">
        <f>IF(DB!D88="","",DB!D88)</f>
        <v/>
      </c>
      <c r="V84" t="str">
        <f>IF(DB!H88="","",DB!H88)</f>
        <v/>
      </c>
      <c r="W84" t="str">
        <f>IF(DB!G88="","",DB!G88)</f>
        <v/>
      </c>
      <c r="X84" t="str">
        <f>IF(DB!W88="","",DB!W88)</f>
        <v/>
      </c>
      <c r="Y84" t="str">
        <f>IF(DB!AN88="","",DB!AN88)</f>
        <v/>
      </c>
      <c r="Z84" t="str">
        <f>IF(DB!BZ88="","",DB!BZ88)</f>
        <v/>
      </c>
      <c r="AA84" t="str">
        <f t="shared" si="5"/>
        <v/>
      </c>
      <c r="AB84" t="str">
        <f t="shared" si="6"/>
        <v/>
      </c>
      <c r="AC84" t="str">
        <f t="array" ref="AC84">IFERROR(INDEX($AB$4:$AB$304,MATCH(1,COUNTIF($AC$3:AC83,$AB$4:$AB$304)+($AB$4:$AB$304&lt;&gt;"")*1,0)),"")</f>
        <v/>
      </c>
      <c r="AE84" t="str">
        <f t="shared" si="7"/>
        <v/>
      </c>
      <c r="AF84" t="str">
        <f t="array" ref="AF84">IFERROR(INDEX($AE$4:$AE$304,MATCH(1,COUNTIF($AF$3:AF83,$AE$4:$AE$304)+($AE$4:$AE$304&lt;&gt;"")*1,0)),"")</f>
        <v/>
      </c>
      <c r="AH84" t="str">
        <f t="shared" si="8"/>
        <v/>
      </c>
      <c r="AI84" t="str">
        <f>IF('Preisbildung (Kommune)'!C124="","",'Preisbildung (Kommune)'!C124)</f>
        <v/>
      </c>
      <c r="AJ84" t="str">
        <f t="shared" si="9"/>
        <v/>
      </c>
      <c r="AK84" t="str">
        <f t="array" ref="AK84">IFERROR(INDEX($AJ$4:$AJ$304,MATCH(1,COUNTIF($AK$3:AK83,$AJ$4:$AJ$304)+($AJ$4:$AJ$304&lt;&gt;"")*1,0)),"")</f>
        <v/>
      </c>
    </row>
    <row r="85" spans="20:37" x14ac:dyDescent="0.3">
      <c r="T85">
        <v>82</v>
      </c>
      <c r="U85" t="str">
        <f>IF(DB!D89="","",DB!D89)</f>
        <v/>
      </c>
      <c r="V85" t="str">
        <f>IF(DB!H89="","",DB!H89)</f>
        <v/>
      </c>
      <c r="W85" t="str">
        <f>IF(DB!G89="","",DB!G89)</f>
        <v/>
      </c>
      <c r="X85" t="str">
        <f>IF(DB!W89="","",DB!W89)</f>
        <v/>
      </c>
      <c r="Y85" t="str">
        <f>IF(DB!AN89="","",DB!AN89)</f>
        <v/>
      </c>
      <c r="Z85" t="str">
        <f>IF(DB!BZ89="","",DB!BZ89)</f>
        <v/>
      </c>
      <c r="AA85" t="str">
        <f t="shared" si="5"/>
        <v/>
      </c>
      <c r="AB85" t="str">
        <f t="shared" si="6"/>
        <v/>
      </c>
      <c r="AC85" t="str">
        <f t="array" ref="AC85">IFERROR(INDEX($AB$4:$AB$304,MATCH(1,COUNTIF($AC$3:AC84,$AB$4:$AB$304)+($AB$4:$AB$304&lt;&gt;"")*1,0)),"")</f>
        <v/>
      </c>
      <c r="AE85" t="str">
        <f t="shared" si="7"/>
        <v/>
      </c>
      <c r="AF85" t="str">
        <f t="array" ref="AF85">IFERROR(INDEX($AE$4:$AE$304,MATCH(1,COUNTIF($AF$3:AF84,$AE$4:$AE$304)+($AE$4:$AE$304&lt;&gt;"")*1,0)),"")</f>
        <v/>
      </c>
      <c r="AH85" t="str">
        <f t="shared" si="8"/>
        <v/>
      </c>
      <c r="AI85" t="str">
        <f>IF('Preisbildung (Kommune)'!C125="","",'Preisbildung (Kommune)'!C125)</f>
        <v/>
      </c>
      <c r="AJ85" t="str">
        <f t="shared" si="9"/>
        <v/>
      </c>
      <c r="AK85" t="str">
        <f t="array" ref="AK85">IFERROR(INDEX($AJ$4:$AJ$304,MATCH(1,COUNTIF($AK$3:AK84,$AJ$4:$AJ$304)+($AJ$4:$AJ$304&lt;&gt;"")*1,0)),"")</f>
        <v/>
      </c>
    </row>
    <row r="86" spans="20:37" x14ac:dyDescent="0.3">
      <c r="T86">
        <v>83</v>
      </c>
      <c r="U86" t="str">
        <f>IF(DB!D90="","",DB!D90)</f>
        <v/>
      </c>
      <c r="V86" t="str">
        <f>IF(DB!H90="","",DB!H90)</f>
        <v/>
      </c>
      <c r="W86" t="str">
        <f>IF(DB!G90="","",DB!G90)</f>
        <v/>
      </c>
      <c r="X86" t="str">
        <f>IF(DB!W90="","",DB!W90)</f>
        <v/>
      </c>
      <c r="Y86" t="str">
        <f>IF(DB!AN90="","",DB!AN90)</f>
        <v/>
      </c>
      <c r="Z86" t="str">
        <f>IF(DB!BZ90="","",DB!BZ90)</f>
        <v/>
      </c>
      <c r="AA86" t="str">
        <f t="shared" si="5"/>
        <v/>
      </c>
      <c r="AB86" t="str">
        <f t="shared" si="6"/>
        <v/>
      </c>
      <c r="AC86" t="str">
        <f t="array" ref="AC86">IFERROR(INDEX($AB$4:$AB$304,MATCH(1,COUNTIF($AC$3:AC85,$AB$4:$AB$304)+($AB$4:$AB$304&lt;&gt;"")*1,0)),"")</f>
        <v/>
      </c>
      <c r="AE86" t="str">
        <f t="shared" si="7"/>
        <v/>
      </c>
      <c r="AF86" t="str">
        <f t="array" ref="AF86">IFERROR(INDEX($AE$4:$AE$304,MATCH(1,COUNTIF($AF$3:AF85,$AE$4:$AE$304)+($AE$4:$AE$304&lt;&gt;"")*1,0)),"")</f>
        <v/>
      </c>
      <c r="AH86" t="str">
        <f t="shared" si="8"/>
        <v/>
      </c>
      <c r="AI86" t="str">
        <f>IF('Preisbildung (Kommune)'!C126="","",'Preisbildung (Kommune)'!C126)</f>
        <v/>
      </c>
      <c r="AJ86" t="str">
        <f t="shared" si="9"/>
        <v/>
      </c>
      <c r="AK86" t="str">
        <f t="array" ref="AK86">IFERROR(INDEX($AJ$4:$AJ$304,MATCH(1,COUNTIF($AK$3:AK85,$AJ$4:$AJ$304)+($AJ$4:$AJ$304&lt;&gt;"")*1,0)),"")</f>
        <v/>
      </c>
    </row>
    <row r="87" spans="20:37" x14ac:dyDescent="0.3">
      <c r="T87">
        <v>84</v>
      </c>
      <c r="U87" t="str">
        <f>IF(DB!D91="","",DB!D91)</f>
        <v/>
      </c>
      <c r="V87" t="str">
        <f>IF(DB!H91="","",DB!H91)</f>
        <v/>
      </c>
      <c r="W87" t="str">
        <f>IF(DB!G91="","",DB!G91)</f>
        <v/>
      </c>
      <c r="X87" t="str">
        <f>IF(DB!W91="","",DB!W91)</f>
        <v/>
      </c>
      <c r="Y87" t="str">
        <f>IF(DB!AN91="","",DB!AN91)</f>
        <v/>
      </c>
      <c r="Z87" t="str">
        <f>IF(DB!BZ91="","",DB!BZ91)</f>
        <v/>
      </c>
      <c r="AA87" t="str">
        <f t="shared" si="5"/>
        <v/>
      </c>
      <c r="AB87" t="str">
        <f t="shared" si="6"/>
        <v/>
      </c>
      <c r="AC87" t="str">
        <f t="array" ref="AC87">IFERROR(INDEX($AB$4:$AB$304,MATCH(1,COUNTIF($AC$3:AC86,$AB$4:$AB$304)+($AB$4:$AB$304&lt;&gt;"")*1,0)),"")</f>
        <v/>
      </c>
      <c r="AE87" t="str">
        <f t="shared" si="7"/>
        <v/>
      </c>
      <c r="AF87" t="str">
        <f t="array" ref="AF87">IFERROR(INDEX($AE$4:$AE$304,MATCH(1,COUNTIF($AF$3:AF86,$AE$4:$AE$304)+($AE$4:$AE$304&lt;&gt;"")*1,0)),"")</f>
        <v/>
      </c>
      <c r="AH87" t="str">
        <f t="shared" si="8"/>
        <v/>
      </c>
      <c r="AI87" t="str">
        <f>IF('Preisbildung (Kommune)'!C127="","",'Preisbildung (Kommune)'!C127)</f>
        <v/>
      </c>
      <c r="AJ87" t="str">
        <f t="shared" si="9"/>
        <v/>
      </c>
      <c r="AK87" t="str">
        <f t="array" ref="AK87">IFERROR(INDEX($AJ$4:$AJ$304,MATCH(1,COUNTIF($AK$3:AK86,$AJ$4:$AJ$304)+($AJ$4:$AJ$304&lt;&gt;"")*1,0)),"")</f>
        <v/>
      </c>
    </row>
    <row r="88" spans="20:37" x14ac:dyDescent="0.3">
      <c r="T88">
        <v>85</v>
      </c>
      <c r="U88" t="str">
        <f>IF(DB!D92="","",DB!D92)</f>
        <v/>
      </c>
      <c r="V88" t="str">
        <f>IF(DB!H92="","",DB!H92)</f>
        <v/>
      </c>
      <c r="W88" t="str">
        <f>IF(DB!G92="","",DB!G92)</f>
        <v/>
      </c>
      <c r="X88" t="str">
        <f>IF(DB!W92="","",DB!W92)</f>
        <v/>
      </c>
      <c r="Y88" t="str">
        <f>IF(DB!AN92="","",DB!AN92)</f>
        <v/>
      </c>
      <c r="Z88" t="str">
        <f>IF(DB!BZ92="","",DB!BZ92)</f>
        <v/>
      </c>
      <c r="AA88" t="str">
        <f t="shared" si="5"/>
        <v/>
      </c>
      <c r="AB88" t="str">
        <f t="shared" si="6"/>
        <v/>
      </c>
      <c r="AC88" t="str">
        <f t="array" ref="AC88">IFERROR(INDEX($AB$4:$AB$304,MATCH(1,COUNTIF($AC$3:AC87,$AB$4:$AB$304)+($AB$4:$AB$304&lt;&gt;"")*1,0)),"")</f>
        <v/>
      </c>
      <c r="AE88" t="str">
        <f t="shared" si="7"/>
        <v/>
      </c>
      <c r="AF88" t="str">
        <f t="array" ref="AF88">IFERROR(INDEX($AE$4:$AE$304,MATCH(1,COUNTIF($AF$3:AF87,$AE$4:$AE$304)+($AE$4:$AE$304&lt;&gt;"")*1,0)),"")</f>
        <v/>
      </c>
      <c r="AH88" t="str">
        <f t="shared" si="8"/>
        <v/>
      </c>
      <c r="AI88" t="str">
        <f>IF('Preisbildung (Kommune)'!C128="","",'Preisbildung (Kommune)'!C128)</f>
        <v/>
      </c>
      <c r="AJ88" t="str">
        <f t="shared" si="9"/>
        <v/>
      </c>
      <c r="AK88" t="str">
        <f t="array" ref="AK88">IFERROR(INDEX($AJ$4:$AJ$304,MATCH(1,COUNTIF($AK$3:AK87,$AJ$4:$AJ$304)+($AJ$4:$AJ$304&lt;&gt;"")*1,0)),"")</f>
        <v/>
      </c>
    </row>
    <row r="89" spans="20:37" x14ac:dyDescent="0.3">
      <c r="T89">
        <v>86</v>
      </c>
      <c r="U89" t="str">
        <f>IF(DB!D93="","",DB!D93)</f>
        <v/>
      </c>
      <c r="V89" t="str">
        <f>IF(DB!H93="","",DB!H93)</f>
        <v/>
      </c>
      <c r="W89" t="str">
        <f>IF(DB!G93="","",DB!G93)</f>
        <v/>
      </c>
      <c r="X89" t="str">
        <f>IF(DB!W93="","",DB!W93)</f>
        <v/>
      </c>
      <c r="Y89" t="str">
        <f>IF(DB!AN93="","",DB!AN93)</f>
        <v/>
      </c>
      <c r="Z89" t="str">
        <f>IF(DB!BZ93="","",DB!BZ93)</f>
        <v/>
      </c>
      <c r="AA89" t="str">
        <f t="shared" si="5"/>
        <v/>
      </c>
      <c r="AB89" t="str">
        <f t="shared" si="6"/>
        <v/>
      </c>
      <c r="AC89" t="str">
        <f t="array" ref="AC89">IFERROR(INDEX($AB$4:$AB$304,MATCH(1,COUNTIF($AC$3:AC88,$AB$4:$AB$304)+($AB$4:$AB$304&lt;&gt;"")*1,0)),"")</f>
        <v/>
      </c>
      <c r="AE89" t="str">
        <f t="shared" si="7"/>
        <v/>
      </c>
      <c r="AF89" t="str">
        <f t="array" ref="AF89">IFERROR(INDEX($AE$4:$AE$304,MATCH(1,COUNTIF($AF$3:AF88,$AE$4:$AE$304)+($AE$4:$AE$304&lt;&gt;"")*1,0)),"")</f>
        <v/>
      </c>
      <c r="AH89" t="str">
        <f t="shared" si="8"/>
        <v/>
      </c>
      <c r="AI89" t="str">
        <f>IF('Preisbildung (Kommune)'!C129="","",'Preisbildung (Kommune)'!C129)</f>
        <v/>
      </c>
      <c r="AJ89" t="str">
        <f t="shared" si="9"/>
        <v/>
      </c>
      <c r="AK89" t="str">
        <f t="array" ref="AK89">IFERROR(INDEX($AJ$4:$AJ$304,MATCH(1,COUNTIF($AK$3:AK88,$AJ$4:$AJ$304)+($AJ$4:$AJ$304&lt;&gt;"")*1,0)),"")</f>
        <v/>
      </c>
    </row>
    <row r="90" spans="20:37" x14ac:dyDescent="0.3">
      <c r="T90">
        <v>87</v>
      </c>
      <c r="U90" t="str">
        <f>IF(DB!D94="","",DB!D94)</f>
        <v/>
      </c>
      <c r="V90" t="str">
        <f>IF(DB!H94="","",DB!H94)</f>
        <v/>
      </c>
      <c r="W90" t="str">
        <f>IF(DB!G94="","",DB!G94)</f>
        <v/>
      </c>
      <c r="X90" t="str">
        <f>IF(DB!W94="","",DB!W94)</f>
        <v/>
      </c>
      <c r="Y90" t="str">
        <f>IF(DB!AN94="","",DB!AN94)</f>
        <v/>
      </c>
      <c r="Z90" t="str">
        <f>IF(DB!BZ94="","",DB!BZ94)</f>
        <v/>
      </c>
      <c r="AA90" t="str">
        <f t="shared" si="5"/>
        <v/>
      </c>
      <c r="AB90" t="str">
        <f t="shared" si="6"/>
        <v/>
      </c>
      <c r="AC90" t="str">
        <f t="array" ref="AC90">IFERROR(INDEX($AB$4:$AB$304,MATCH(1,COUNTIF($AC$3:AC89,$AB$4:$AB$304)+($AB$4:$AB$304&lt;&gt;"")*1,0)),"")</f>
        <v/>
      </c>
      <c r="AE90" t="str">
        <f t="shared" si="7"/>
        <v/>
      </c>
      <c r="AF90" t="str">
        <f t="array" ref="AF90">IFERROR(INDEX($AE$4:$AE$304,MATCH(1,COUNTIF($AF$3:AF89,$AE$4:$AE$304)+($AE$4:$AE$304&lt;&gt;"")*1,0)),"")</f>
        <v/>
      </c>
      <c r="AH90" t="str">
        <f t="shared" si="8"/>
        <v/>
      </c>
      <c r="AI90" t="str">
        <f>IF('Preisbildung (Kommune)'!C130="","",'Preisbildung (Kommune)'!C130)</f>
        <v/>
      </c>
      <c r="AJ90" t="str">
        <f t="shared" si="9"/>
        <v/>
      </c>
      <c r="AK90" t="str">
        <f t="array" ref="AK90">IFERROR(INDEX($AJ$4:$AJ$304,MATCH(1,COUNTIF($AK$3:AK89,$AJ$4:$AJ$304)+($AJ$4:$AJ$304&lt;&gt;"")*1,0)),"")</f>
        <v/>
      </c>
    </row>
    <row r="91" spans="20:37" x14ac:dyDescent="0.3">
      <c r="T91">
        <v>88</v>
      </c>
      <c r="U91" t="str">
        <f>IF(DB!D95="","",DB!D95)</f>
        <v/>
      </c>
      <c r="V91" t="str">
        <f>IF(DB!H95="","",DB!H95)</f>
        <v/>
      </c>
      <c r="W91" t="str">
        <f>IF(DB!G95="","",DB!G95)</f>
        <v/>
      </c>
      <c r="X91" t="str">
        <f>IF(DB!W95="","",DB!W95)</f>
        <v/>
      </c>
      <c r="Y91" t="str">
        <f>IF(DB!AN95="","",DB!AN95)</f>
        <v/>
      </c>
      <c r="Z91" t="str">
        <f>IF(DB!BZ95="","",DB!BZ95)</f>
        <v/>
      </c>
      <c r="AA91" t="str">
        <f t="shared" si="5"/>
        <v/>
      </c>
      <c r="AB91" t="str">
        <f t="shared" si="6"/>
        <v/>
      </c>
      <c r="AC91" t="str">
        <f t="array" ref="AC91">IFERROR(INDEX($AB$4:$AB$304,MATCH(1,COUNTIF($AC$3:AC90,$AB$4:$AB$304)+($AB$4:$AB$304&lt;&gt;"")*1,0)),"")</f>
        <v/>
      </c>
      <c r="AE91" t="str">
        <f t="shared" si="7"/>
        <v/>
      </c>
      <c r="AF91" t="str">
        <f t="array" ref="AF91">IFERROR(INDEX($AE$4:$AE$304,MATCH(1,COUNTIF($AF$3:AF90,$AE$4:$AE$304)+($AE$4:$AE$304&lt;&gt;"")*1,0)),"")</f>
        <v/>
      </c>
      <c r="AH91" t="str">
        <f t="shared" si="8"/>
        <v/>
      </c>
      <c r="AI91" t="str">
        <f>IF('Preisbildung (Kommune)'!C131="","",'Preisbildung (Kommune)'!C131)</f>
        <v/>
      </c>
      <c r="AJ91" t="str">
        <f t="shared" si="9"/>
        <v/>
      </c>
      <c r="AK91" t="str">
        <f t="array" ref="AK91">IFERROR(INDEX($AJ$4:$AJ$304,MATCH(1,COUNTIF($AK$3:AK90,$AJ$4:$AJ$304)+($AJ$4:$AJ$304&lt;&gt;"")*1,0)),"")</f>
        <v/>
      </c>
    </row>
    <row r="92" spans="20:37" x14ac:dyDescent="0.3">
      <c r="T92">
        <v>89</v>
      </c>
      <c r="U92" t="str">
        <f>IF(DB!D96="","",DB!D96)</f>
        <v/>
      </c>
      <c r="V92" t="str">
        <f>IF(DB!H96="","",DB!H96)</f>
        <v/>
      </c>
      <c r="W92" t="str">
        <f>IF(DB!G96="","",DB!G96)</f>
        <v/>
      </c>
      <c r="X92" t="str">
        <f>IF(DB!W96="","",DB!W96)</f>
        <v/>
      </c>
      <c r="Y92" t="str">
        <f>IF(DB!AN96="","",DB!AN96)</f>
        <v/>
      </c>
      <c r="Z92" t="str">
        <f>IF(DB!BZ96="","",DB!BZ96)</f>
        <v/>
      </c>
      <c r="AA92" t="str">
        <f t="shared" si="5"/>
        <v/>
      </c>
      <c r="AB92" t="str">
        <f t="shared" si="6"/>
        <v/>
      </c>
      <c r="AC92" t="str">
        <f t="array" ref="AC92">IFERROR(INDEX($AB$4:$AB$304,MATCH(1,COUNTIF($AC$3:AC91,$AB$4:$AB$304)+($AB$4:$AB$304&lt;&gt;"")*1,0)),"")</f>
        <v/>
      </c>
      <c r="AE92" t="str">
        <f t="shared" si="7"/>
        <v/>
      </c>
      <c r="AF92" t="str">
        <f t="array" ref="AF92">IFERROR(INDEX($AE$4:$AE$304,MATCH(1,COUNTIF($AF$3:AF91,$AE$4:$AE$304)+($AE$4:$AE$304&lt;&gt;"")*1,0)),"")</f>
        <v/>
      </c>
      <c r="AH92" t="str">
        <f t="shared" si="8"/>
        <v/>
      </c>
      <c r="AI92" t="str">
        <f>IF('Preisbildung (Kommune)'!C132="","",'Preisbildung (Kommune)'!C132)</f>
        <v/>
      </c>
      <c r="AJ92" t="str">
        <f t="shared" si="9"/>
        <v/>
      </c>
      <c r="AK92" t="str">
        <f t="array" ref="AK92">IFERROR(INDEX($AJ$4:$AJ$304,MATCH(1,COUNTIF($AK$3:AK91,$AJ$4:$AJ$304)+($AJ$4:$AJ$304&lt;&gt;"")*1,0)),"")</f>
        <v/>
      </c>
    </row>
    <row r="93" spans="20:37" x14ac:dyDescent="0.3">
      <c r="T93">
        <v>90</v>
      </c>
      <c r="U93" t="str">
        <f>IF(DB!D97="","",DB!D97)</f>
        <v/>
      </c>
      <c r="V93" t="str">
        <f>IF(DB!H97="","",DB!H97)</f>
        <v/>
      </c>
      <c r="W93" t="str">
        <f>IF(DB!G97="","",DB!G97)</f>
        <v/>
      </c>
      <c r="X93" t="str">
        <f>IF(DB!W97="","",DB!W97)</f>
        <v/>
      </c>
      <c r="Y93" t="str">
        <f>IF(DB!AN97="","",DB!AN97)</f>
        <v/>
      </c>
      <c r="Z93" t="str">
        <f>IF(DB!BZ97="","",DB!BZ97)</f>
        <v/>
      </c>
      <c r="AA93" t="str">
        <f t="shared" si="5"/>
        <v/>
      </c>
      <c r="AB93" t="str">
        <f t="shared" si="6"/>
        <v/>
      </c>
      <c r="AC93" t="str">
        <f t="array" ref="AC93">IFERROR(INDEX($AB$4:$AB$304,MATCH(1,COUNTIF($AC$3:AC92,$AB$4:$AB$304)+($AB$4:$AB$304&lt;&gt;"")*1,0)),"")</f>
        <v/>
      </c>
      <c r="AE93" t="str">
        <f t="shared" si="7"/>
        <v/>
      </c>
      <c r="AF93" t="str">
        <f t="array" ref="AF93">IFERROR(INDEX($AE$4:$AE$304,MATCH(1,COUNTIF($AF$3:AF92,$AE$4:$AE$304)+($AE$4:$AE$304&lt;&gt;"")*1,0)),"")</f>
        <v/>
      </c>
      <c r="AH93" t="str">
        <f t="shared" si="8"/>
        <v/>
      </c>
      <c r="AI93" t="str">
        <f>IF('Preisbildung (Kommune)'!C133="","",'Preisbildung (Kommune)'!C133)</f>
        <v/>
      </c>
      <c r="AJ93" t="str">
        <f t="shared" si="9"/>
        <v/>
      </c>
      <c r="AK93" t="str">
        <f t="array" ref="AK93">IFERROR(INDEX($AJ$4:$AJ$304,MATCH(1,COUNTIF($AK$3:AK92,$AJ$4:$AJ$304)+($AJ$4:$AJ$304&lt;&gt;"")*1,0)),"")</f>
        <v/>
      </c>
    </row>
    <row r="94" spans="20:37" x14ac:dyDescent="0.3">
      <c r="T94">
        <v>91</v>
      </c>
      <c r="U94" t="str">
        <f>IF(DB!D98="","",DB!D98)</f>
        <v/>
      </c>
      <c r="V94" t="str">
        <f>IF(DB!H98="","",DB!H98)</f>
        <v/>
      </c>
      <c r="W94" t="str">
        <f>IF(DB!G98="","",DB!G98)</f>
        <v/>
      </c>
      <c r="X94" t="str">
        <f>IF(DB!W98="","",DB!W98)</f>
        <v/>
      </c>
      <c r="Y94" t="str">
        <f>IF(DB!AN98="","",DB!AN98)</f>
        <v/>
      </c>
      <c r="Z94" t="str">
        <f>IF(DB!BZ98="","",DB!BZ98)</f>
        <v/>
      </c>
      <c r="AA94" t="str">
        <f t="shared" si="5"/>
        <v/>
      </c>
      <c r="AB94" t="str">
        <f t="shared" si="6"/>
        <v/>
      </c>
      <c r="AC94" t="str">
        <f t="array" ref="AC94">IFERROR(INDEX($AB$4:$AB$304,MATCH(1,COUNTIF($AC$3:AC93,$AB$4:$AB$304)+($AB$4:$AB$304&lt;&gt;"")*1,0)),"")</f>
        <v/>
      </c>
      <c r="AE94" t="str">
        <f t="shared" si="7"/>
        <v/>
      </c>
      <c r="AF94" t="str">
        <f t="array" ref="AF94">IFERROR(INDEX($AE$4:$AE$304,MATCH(1,COUNTIF($AF$3:AF93,$AE$4:$AE$304)+($AE$4:$AE$304&lt;&gt;"")*1,0)),"")</f>
        <v/>
      </c>
      <c r="AH94" t="str">
        <f t="shared" si="8"/>
        <v/>
      </c>
      <c r="AI94" t="str">
        <f>IF('Preisbildung (Kommune)'!C134="","",'Preisbildung (Kommune)'!C134)</f>
        <v/>
      </c>
      <c r="AJ94" t="str">
        <f t="shared" si="9"/>
        <v/>
      </c>
      <c r="AK94" t="str">
        <f t="array" ref="AK94">IFERROR(INDEX($AJ$4:$AJ$304,MATCH(1,COUNTIF($AK$3:AK93,$AJ$4:$AJ$304)+($AJ$4:$AJ$304&lt;&gt;"")*1,0)),"")</f>
        <v/>
      </c>
    </row>
    <row r="95" spans="20:37" x14ac:dyDescent="0.3">
      <c r="T95">
        <v>92</v>
      </c>
      <c r="U95" t="str">
        <f>IF(DB!D99="","",DB!D99)</f>
        <v/>
      </c>
      <c r="V95" t="str">
        <f>IF(DB!H99="","",DB!H99)</f>
        <v/>
      </c>
      <c r="W95" t="str">
        <f>IF(DB!G99="","",DB!G99)</f>
        <v/>
      </c>
      <c r="X95" t="str">
        <f>IF(DB!W99="","",DB!W99)</f>
        <v/>
      </c>
      <c r="Y95" t="str">
        <f>IF(DB!AN99="","",DB!AN99)</f>
        <v/>
      </c>
      <c r="Z95" t="str">
        <f>IF(DB!BZ99="","",DB!BZ99)</f>
        <v/>
      </c>
      <c r="AA95" t="str">
        <f t="shared" si="5"/>
        <v/>
      </c>
      <c r="AB95" t="str">
        <f t="shared" si="6"/>
        <v/>
      </c>
      <c r="AC95" t="str">
        <f t="array" ref="AC95">IFERROR(INDEX($AB$4:$AB$304,MATCH(1,COUNTIF($AC$3:AC94,$AB$4:$AB$304)+($AB$4:$AB$304&lt;&gt;"")*1,0)),"")</f>
        <v/>
      </c>
      <c r="AE95" t="str">
        <f t="shared" si="7"/>
        <v/>
      </c>
      <c r="AF95" t="str">
        <f t="array" ref="AF95">IFERROR(INDEX($AE$4:$AE$304,MATCH(1,COUNTIF($AF$3:AF94,$AE$4:$AE$304)+($AE$4:$AE$304&lt;&gt;"")*1,0)),"")</f>
        <v/>
      </c>
      <c r="AH95" t="str">
        <f t="shared" si="8"/>
        <v/>
      </c>
      <c r="AI95" t="str">
        <f>IF('Preisbildung (Kommune)'!C135="","",'Preisbildung (Kommune)'!C135)</f>
        <v/>
      </c>
      <c r="AJ95" t="str">
        <f t="shared" si="9"/>
        <v/>
      </c>
      <c r="AK95" t="str">
        <f t="array" ref="AK95">IFERROR(INDEX($AJ$4:$AJ$304,MATCH(1,COUNTIF($AK$3:AK94,$AJ$4:$AJ$304)+($AJ$4:$AJ$304&lt;&gt;"")*1,0)),"")</f>
        <v/>
      </c>
    </row>
    <row r="96" spans="20:37" x14ac:dyDescent="0.3">
      <c r="T96">
        <v>93</v>
      </c>
      <c r="U96" t="str">
        <f>IF(DB!D100="","",DB!D100)</f>
        <v/>
      </c>
      <c r="V96" t="str">
        <f>IF(DB!H100="","",DB!H100)</f>
        <v/>
      </c>
      <c r="W96" t="str">
        <f>IF(DB!G100="","",DB!G100)</f>
        <v/>
      </c>
      <c r="X96" t="str">
        <f>IF(DB!W100="","",DB!W100)</f>
        <v/>
      </c>
      <c r="Y96" t="str">
        <f>IF(DB!AN100="","",DB!AN100)</f>
        <v/>
      </c>
      <c r="Z96" t="str">
        <f>IF(DB!BZ100="","",DB!BZ100)</f>
        <v/>
      </c>
      <c r="AA96" t="str">
        <f t="shared" si="5"/>
        <v/>
      </c>
      <c r="AB96" t="str">
        <f t="shared" si="6"/>
        <v/>
      </c>
      <c r="AC96" t="str">
        <f t="array" ref="AC96">IFERROR(INDEX($AB$4:$AB$304,MATCH(1,COUNTIF($AC$3:AC95,$AB$4:$AB$304)+($AB$4:$AB$304&lt;&gt;"")*1,0)),"")</f>
        <v/>
      </c>
      <c r="AE96" t="str">
        <f t="shared" si="7"/>
        <v/>
      </c>
      <c r="AF96" t="str">
        <f t="array" ref="AF96">IFERROR(INDEX($AE$4:$AE$304,MATCH(1,COUNTIF($AF$3:AF95,$AE$4:$AE$304)+($AE$4:$AE$304&lt;&gt;"")*1,0)),"")</f>
        <v/>
      </c>
      <c r="AH96" t="str">
        <f t="shared" si="8"/>
        <v/>
      </c>
      <c r="AI96" t="str">
        <f>IF('Preisbildung (Kommune)'!C136="","",'Preisbildung (Kommune)'!C136)</f>
        <v/>
      </c>
      <c r="AJ96" t="str">
        <f t="shared" si="9"/>
        <v/>
      </c>
      <c r="AK96" t="str">
        <f t="array" ref="AK96">IFERROR(INDEX($AJ$4:$AJ$304,MATCH(1,COUNTIF($AK$3:AK95,$AJ$4:$AJ$304)+($AJ$4:$AJ$304&lt;&gt;"")*1,0)),"")</f>
        <v/>
      </c>
    </row>
    <row r="97" spans="20:37" x14ac:dyDescent="0.3">
      <c r="T97">
        <v>94</v>
      </c>
      <c r="U97" t="str">
        <f>IF(DB!D101="","",DB!D101)</f>
        <v/>
      </c>
      <c r="V97" t="str">
        <f>IF(DB!H101="","",DB!H101)</f>
        <v/>
      </c>
      <c r="W97" t="str">
        <f>IF(DB!G101="","",DB!G101)</f>
        <v/>
      </c>
      <c r="X97" t="str">
        <f>IF(DB!W101="","",DB!W101)</f>
        <v/>
      </c>
      <c r="Y97" t="str">
        <f>IF(DB!AN101="","",DB!AN101)</f>
        <v/>
      </c>
      <c r="Z97" t="str">
        <f>IF(DB!BZ101="","",DB!BZ101)</f>
        <v/>
      </c>
      <c r="AA97" t="str">
        <f t="shared" si="5"/>
        <v/>
      </c>
      <c r="AB97" t="str">
        <f t="shared" si="6"/>
        <v/>
      </c>
      <c r="AC97" t="str">
        <f t="array" ref="AC97">IFERROR(INDEX($AB$4:$AB$304,MATCH(1,COUNTIF($AC$3:AC96,$AB$4:$AB$304)+($AB$4:$AB$304&lt;&gt;"")*1,0)),"")</f>
        <v/>
      </c>
      <c r="AE97" t="str">
        <f t="shared" si="7"/>
        <v/>
      </c>
      <c r="AF97" t="str">
        <f t="array" ref="AF97">IFERROR(INDEX($AE$4:$AE$304,MATCH(1,COUNTIF($AF$3:AF96,$AE$4:$AE$304)+($AE$4:$AE$304&lt;&gt;"")*1,0)),"")</f>
        <v/>
      </c>
      <c r="AH97" t="str">
        <f t="shared" si="8"/>
        <v/>
      </c>
      <c r="AI97" t="str">
        <f>IF('Preisbildung (Kommune)'!C137="","",'Preisbildung (Kommune)'!C137)</f>
        <v/>
      </c>
      <c r="AJ97" t="str">
        <f t="shared" si="9"/>
        <v/>
      </c>
      <c r="AK97" t="str">
        <f t="array" ref="AK97">IFERROR(INDEX($AJ$4:$AJ$304,MATCH(1,COUNTIF($AK$3:AK96,$AJ$4:$AJ$304)+($AJ$4:$AJ$304&lt;&gt;"")*1,0)),"")</f>
        <v/>
      </c>
    </row>
    <row r="98" spans="20:37" x14ac:dyDescent="0.3">
      <c r="T98">
        <v>95</v>
      </c>
      <c r="U98" t="str">
        <f>IF(DB!D102="","",DB!D102)</f>
        <v/>
      </c>
      <c r="V98" t="str">
        <f>IF(DB!H102="","",DB!H102)</f>
        <v/>
      </c>
      <c r="W98" t="str">
        <f>IF(DB!G102="","",DB!G102)</f>
        <v/>
      </c>
      <c r="X98" t="str">
        <f>IF(DB!W102="","",DB!W102)</f>
        <v/>
      </c>
      <c r="Y98" t="str">
        <f>IF(DB!AN102="","",DB!AN102)</f>
        <v/>
      </c>
      <c r="Z98" t="str">
        <f>IF(DB!BZ102="","",DB!BZ102)</f>
        <v/>
      </c>
      <c r="AA98" t="str">
        <f t="shared" si="5"/>
        <v/>
      </c>
      <c r="AB98" t="str">
        <f t="shared" si="6"/>
        <v/>
      </c>
      <c r="AC98" t="str">
        <f t="array" ref="AC98">IFERROR(INDEX($AB$4:$AB$304,MATCH(1,COUNTIF($AC$3:AC97,$AB$4:$AB$304)+($AB$4:$AB$304&lt;&gt;"")*1,0)),"")</f>
        <v/>
      </c>
      <c r="AE98" t="str">
        <f t="shared" si="7"/>
        <v/>
      </c>
      <c r="AF98" t="str">
        <f t="array" ref="AF98">IFERROR(INDEX($AE$4:$AE$304,MATCH(1,COUNTIF($AF$3:AF97,$AE$4:$AE$304)+($AE$4:$AE$304&lt;&gt;"")*1,0)),"")</f>
        <v/>
      </c>
      <c r="AH98" t="str">
        <f t="shared" si="8"/>
        <v/>
      </c>
      <c r="AI98" t="str">
        <f>IF('Preisbildung (Kommune)'!C138="","",'Preisbildung (Kommune)'!C138)</f>
        <v/>
      </c>
      <c r="AJ98" t="str">
        <f t="shared" si="9"/>
        <v/>
      </c>
      <c r="AK98" t="str">
        <f t="array" ref="AK98">IFERROR(INDEX($AJ$4:$AJ$304,MATCH(1,COUNTIF($AK$3:AK97,$AJ$4:$AJ$304)+($AJ$4:$AJ$304&lt;&gt;"")*1,0)),"")</f>
        <v/>
      </c>
    </row>
    <row r="99" spans="20:37" x14ac:dyDescent="0.3">
      <c r="T99">
        <v>96</v>
      </c>
      <c r="U99" t="str">
        <f>IF(DB!D103="","",DB!D103)</f>
        <v/>
      </c>
      <c r="V99" t="str">
        <f>IF(DB!H103="","",DB!H103)</f>
        <v/>
      </c>
      <c r="W99" t="str">
        <f>IF(DB!G103="","",DB!G103)</f>
        <v/>
      </c>
      <c r="X99" t="str">
        <f>IF(DB!W103="","",DB!W103)</f>
        <v/>
      </c>
      <c r="Y99" t="str">
        <f>IF(DB!AN103="","",DB!AN103)</f>
        <v/>
      </c>
      <c r="Z99" t="str">
        <f>IF(DB!BZ103="","",DB!BZ103)</f>
        <v/>
      </c>
      <c r="AA99" t="str">
        <f t="shared" si="5"/>
        <v/>
      </c>
      <c r="AB99" t="str">
        <f t="shared" si="6"/>
        <v/>
      </c>
      <c r="AC99" t="str">
        <f t="array" ref="AC99">IFERROR(INDEX($AB$4:$AB$304,MATCH(1,COUNTIF($AC$3:AC98,$AB$4:$AB$304)+($AB$4:$AB$304&lt;&gt;"")*1,0)),"")</f>
        <v/>
      </c>
      <c r="AE99" t="str">
        <f t="shared" si="7"/>
        <v/>
      </c>
      <c r="AF99" t="str">
        <f t="array" ref="AF99">IFERROR(INDEX($AE$4:$AE$304,MATCH(1,COUNTIF($AF$3:AF98,$AE$4:$AE$304)+($AE$4:$AE$304&lt;&gt;"")*1,0)),"")</f>
        <v/>
      </c>
      <c r="AH99" t="str">
        <f t="shared" si="8"/>
        <v/>
      </c>
      <c r="AI99" t="str">
        <f>IF('Preisbildung (Kommune)'!C139="","",'Preisbildung (Kommune)'!C139)</f>
        <v/>
      </c>
      <c r="AJ99" t="str">
        <f t="shared" si="9"/>
        <v/>
      </c>
      <c r="AK99" t="str">
        <f t="array" ref="AK99">IFERROR(INDEX($AJ$4:$AJ$304,MATCH(1,COUNTIF($AK$3:AK98,$AJ$4:$AJ$304)+($AJ$4:$AJ$304&lt;&gt;"")*1,0)),"")</f>
        <v/>
      </c>
    </row>
    <row r="100" spans="20:37" x14ac:dyDescent="0.3">
      <c r="T100">
        <v>97</v>
      </c>
      <c r="U100" t="str">
        <f>IF(DB!D104="","",DB!D104)</f>
        <v/>
      </c>
      <c r="V100" t="str">
        <f>IF(DB!H104="","",DB!H104)</f>
        <v/>
      </c>
      <c r="W100" t="str">
        <f>IF(DB!G104="","",DB!G104)</f>
        <v/>
      </c>
      <c r="X100" t="str">
        <f>IF(DB!W104="","",DB!W104)</f>
        <v/>
      </c>
      <c r="Y100" t="str">
        <f>IF(DB!AN104="","",DB!AN104)</f>
        <v/>
      </c>
      <c r="Z100" t="str">
        <f>IF(DB!BZ104="","",DB!BZ104)</f>
        <v/>
      </c>
      <c r="AA100" t="str">
        <f t="shared" si="5"/>
        <v/>
      </c>
      <c r="AB100" t="str">
        <f t="shared" si="6"/>
        <v/>
      </c>
      <c r="AC100" t="str">
        <f t="array" ref="AC100">IFERROR(INDEX($AB$4:$AB$304,MATCH(1,COUNTIF($AC$3:AC99,$AB$4:$AB$304)+($AB$4:$AB$304&lt;&gt;"")*1,0)),"")</f>
        <v/>
      </c>
      <c r="AE100" t="str">
        <f t="shared" si="7"/>
        <v/>
      </c>
      <c r="AF100" t="str">
        <f t="array" ref="AF100">IFERROR(INDEX($AE$4:$AE$304,MATCH(1,COUNTIF($AF$3:AF99,$AE$4:$AE$304)+($AE$4:$AE$304&lt;&gt;"")*1,0)),"")</f>
        <v/>
      </c>
      <c r="AH100" t="str">
        <f t="shared" si="8"/>
        <v/>
      </c>
      <c r="AI100" t="str">
        <f>IF('Preisbildung (Kommune)'!C140="","",'Preisbildung (Kommune)'!C140)</f>
        <v/>
      </c>
      <c r="AJ100" t="str">
        <f t="shared" si="9"/>
        <v/>
      </c>
      <c r="AK100" t="str">
        <f t="array" ref="AK100">IFERROR(INDEX($AJ$4:$AJ$304,MATCH(1,COUNTIF($AK$3:AK99,$AJ$4:$AJ$304)+($AJ$4:$AJ$304&lt;&gt;"")*1,0)),"")</f>
        <v/>
      </c>
    </row>
    <row r="101" spans="20:37" x14ac:dyDescent="0.3">
      <c r="T101">
        <v>98</v>
      </c>
      <c r="U101" t="str">
        <f>IF(DB!D105="","",DB!D105)</f>
        <v/>
      </c>
      <c r="V101" t="str">
        <f>IF(DB!H105="","",DB!H105)</f>
        <v/>
      </c>
      <c r="W101" t="str">
        <f>IF(DB!G105="","",DB!G105)</f>
        <v/>
      </c>
      <c r="X101" t="str">
        <f>IF(DB!W105="","",DB!W105)</f>
        <v/>
      </c>
      <c r="Y101" t="str">
        <f>IF(DB!AN105="","",DB!AN105)</f>
        <v/>
      </c>
      <c r="Z101" t="str">
        <f>IF(DB!BZ105="","",DB!BZ105)</f>
        <v/>
      </c>
      <c r="AA101" t="str">
        <f t="shared" si="5"/>
        <v/>
      </c>
      <c r="AB101" t="str">
        <f t="shared" si="6"/>
        <v/>
      </c>
      <c r="AC101" t="str">
        <f t="array" ref="AC101">IFERROR(INDEX($AB$4:$AB$304,MATCH(1,COUNTIF($AC$3:AC100,$AB$4:$AB$304)+($AB$4:$AB$304&lt;&gt;"")*1,0)),"")</f>
        <v/>
      </c>
      <c r="AE101" t="str">
        <f t="shared" si="7"/>
        <v/>
      </c>
      <c r="AF101" t="str">
        <f t="array" ref="AF101">IFERROR(INDEX($AE$4:$AE$304,MATCH(1,COUNTIF($AF$3:AF100,$AE$4:$AE$304)+($AE$4:$AE$304&lt;&gt;"")*1,0)),"")</f>
        <v/>
      </c>
      <c r="AH101" t="str">
        <f t="shared" si="8"/>
        <v/>
      </c>
      <c r="AI101" t="str">
        <f>IF('Preisbildung (Kommune)'!C141="","",'Preisbildung (Kommune)'!C141)</f>
        <v/>
      </c>
      <c r="AJ101" t="str">
        <f t="shared" si="9"/>
        <v/>
      </c>
      <c r="AK101" t="str">
        <f t="array" ref="AK101">IFERROR(INDEX($AJ$4:$AJ$304,MATCH(1,COUNTIF($AK$3:AK100,$AJ$4:$AJ$304)+($AJ$4:$AJ$304&lt;&gt;"")*1,0)),"")</f>
        <v/>
      </c>
    </row>
    <row r="102" spans="20:37" x14ac:dyDescent="0.3">
      <c r="T102">
        <v>99</v>
      </c>
      <c r="U102" t="str">
        <f>IF(DB!D106="","",DB!D106)</f>
        <v/>
      </c>
      <c r="V102" t="str">
        <f>IF(DB!H106="","",DB!H106)</f>
        <v/>
      </c>
      <c r="W102" t="str">
        <f>IF(DB!G106="","",DB!G106)</f>
        <v/>
      </c>
      <c r="X102" t="str">
        <f>IF(DB!W106="","",DB!W106)</f>
        <v/>
      </c>
      <c r="Y102" t="str">
        <f>IF(DB!AN106="","",DB!AN106)</f>
        <v/>
      </c>
      <c r="Z102" t="str">
        <f>IF(DB!BZ106="","",DB!BZ106)</f>
        <v/>
      </c>
      <c r="AA102" t="str">
        <f t="shared" si="5"/>
        <v/>
      </c>
      <c r="AB102" t="str">
        <f t="shared" si="6"/>
        <v/>
      </c>
      <c r="AC102" t="str">
        <f t="array" ref="AC102">IFERROR(INDEX($AB$4:$AB$304,MATCH(1,COUNTIF($AC$3:AC101,$AB$4:$AB$304)+($AB$4:$AB$304&lt;&gt;"")*1,0)),"")</f>
        <v/>
      </c>
      <c r="AE102" t="str">
        <f t="shared" si="7"/>
        <v/>
      </c>
      <c r="AF102" t="str">
        <f t="array" ref="AF102">IFERROR(INDEX($AE$4:$AE$304,MATCH(1,COUNTIF($AF$3:AF101,$AE$4:$AE$304)+($AE$4:$AE$304&lt;&gt;"")*1,0)),"")</f>
        <v/>
      </c>
      <c r="AH102" t="str">
        <f t="shared" si="8"/>
        <v/>
      </c>
      <c r="AI102" t="str">
        <f>IF('Preisbildung (Kommune)'!C142="","",'Preisbildung (Kommune)'!C142)</f>
        <v/>
      </c>
      <c r="AJ102" t="str">
        <f t="shared" si="9"/>
        <v/>
      </c>
      <c r="AK102" t="str">
        <f t="array" ref="AK102">IFERROR(INDEX($AJ$4:$AJ$304,MATCH(1,COUNTIF($AK$3:AK101,$AJ$4:$AJ$304)+($AJ$4:$AJ$304&lt;&gt;"")*1,0)),"")</f>
        <v/>
      </c>
    </row>
    <row r="103" spans="20:37" x14ac:dyDescent="0.3">
      <c r="T103">
        <v>100</v>
      </c>
      <c r="U103" t="str">
        <f>IF(DB!D107="","",DB!D107)</f>
        <v/>
      </c>
      <c r="V103" t="str">
        <f>IF(DB!H107="","",DB!H107)</f>
        <v/>
      </c>
      <c r="W103" t="str">
        <f>IF(DB!G107="","",DB!G107)</f>
        <v/>
      </c>
      <c r="X103" t="str">
        <f>IF(DB!W107="","",DB!W107)</f>
        <v/>
      </c>
      <c r="Y103" t="str">
        <f>IF(DB!AN107="","",DB!AN107)</f>
        <v/>
      </c>
      <c r="Z103" t="str">
        <f>IF(DB!BZ107="","",DB!BZ107)</f>
        <v/>
      </c>
      <c r="AA103" t="str">
        <f t="shared" si="5"/>
        <v/>
      </c>
      <c r="AB103" t="str">
        <f t="shared" si="6"/>
        <v/>
      </c>
      <c r="AC103" t="str">
        <f t="array" ref="AC103">IFERROR(INDEX($AB$4:$AB$304,MATCH(1,COUNTIF($AC$3:AC102,$AB$4:$AB$304)+($AB$4:$AB$304&lt;&gt;"")*1,0)),"")</f>
        <v/>
      </c>
      <c r="AE103" t="str">
        <f t="shared" si="7"/>
        <v/>
      </c>
      <c r="AF103" t="str">
        <f t="array" ref="AF103">IFERROR(INDEX($AE$4:$AE$304,MATCH(1,COUNTIF($AF$3:AF102,$AE$4:$AE$304)+($AE$4:$AE$304&lt;&gt;"")*1,0)),"")</f>
        <v/>
      </c>
      <c r="AH103" t="str">
        <f t="shared" si="8"/>
        <v/>
      </c>
      <c r="AI103" t="str">
        <f>IF('Preisbildung (Kommune)'!C143="","",'Preisbildung (Kommune)'!C143)</f>
        <v/>
      </c>
      <c r="AJ103" t="str">
        <f t="shared" si="9"/>
        <v/>
      </c>
      <c r="AK103" t="str">
        <f t="array" ref="AK103">IFERROR(INDEX($AJ$4:$AJ$304,MATCH(1,COUNTIF($AK$3:AK102,$AJ$4:$AJ$304)+($AJ$4:$AJ$304&lt;&gt;"")*1,0)),"")</f>
        <v/>
      </c>
    </row>
    <row r="104" spans="20:37" x14ac:dyDescent="0.3">
      <c r="T104">
        <v>101</v>
      </c>
      <c r="U104" t="str">
        <f>IF(DB!D108="","",DB!D108)</f>
        <v/>
      </c>
      <c r="V104" t="str">
        <f>IF(DB!H108="","",DB!H108)</f>
        <v/>
      </c>
      <c r="W104" t="str">
        <f>IF(DB!G108="","",DB!G108)</f>
        <v/>
      </c>
      <c r="X104" t="str">
        <f>IF(DB!W108="","",DB!W108)</f>
        <v/>
      </c>
      <c r="Y104" t="str">
        <f>IF(DB!AN108="","",DB!AN108)</f>
        <v/>
      </c>
      <c r="Z104" t="str">
        <f>IF(DB!BZ108="","",DB!BZ108)</f>
        <v/>
      </c>
      <c r="AA104" t="str">
        <f t="shared" si="5"/>
        <v/>
      </c>
      <c r="AB104" t="str">
        <f t="shared" si="6"/>
        <v/>
      </c>
      <c r="AC104" t="str">
        <f t="array" ref="AC104">IFERROR(INDEX($AB$4:$AB$304,MATCH(1,COUNTIF($AC$3:AC103,$AB$4:$AB$304)+($AB$4:$AB$304&lt;&gt;"")*1,0)),"")</f>
        <v/>
      </c>
      <c r="AE104" t="str">
        <f t="shared" si="7"/>
        <v/>
      </c>
      <c r="AF104" t="str">
        <f t="array" ref="AF104">IFERROR(INDEX($AE$4:$AE$304,MATCH(1,COUNTIF($AF$3:AF103,$AE$4:$AE$304)+($AE$4:$AE$304&lt;&gt;"")*1,0)),"")</f>
        <v/>
      </c>
      <c r="AH104" t="str">
        <f t="shared" si="8"/>
        <v/>
      </c>
      <c r="AI104" t="str">
        <f>IF('Preisbildung (Kommune)'!C144="","",'Preisbildung (Kommune)'!C144)</f>
        <v/>
      </c>
      <c r="AJ104" t="str">
        <f t="shared" si="9"/>
        <v/>
      </c>
      <c r="AK104" t="str">
        <f t="array" ref="AK104">IFERROR(INDEX($AJ$4:$AJ$304,MATCH(1,COUNTIF($AK$3:AK103,$AJ$4:$AJ$304)+($AJ$4:$AJ$304&lt;&gt;"")*1,0)),"")</f>
        <v/>
      </c>
    </row>
    <row r="105" spans="20:37" x14ac:dyDescent="0.3">
      <c r="T105">
        <v>102</v>
      </c>
      <c r="U105" t="str">
        <f>IF(DB!D109="","",DB!D109)</f>
        <v/>
      </c>
      <c r="V105" t="str">
        <f>IF(DB!H109="","",DB!H109)</f>
        <v/>
      </c>
      <c r="W105" t="str">
        <f>IF(DB!G109="","",DB!G109)</f>
        <v/>
      </c>
      <c r="X105" t="str">
        <f>IF(DB!W109="","",DB!W109)</f>
        <v/>
      </c>
      <c r="Y105" t="str">
        <f>IF(DB!AN109="","",DB!AN109)</f>
        <v/>
      </c>
      <c r="Z105" t="str">
        <f>IF(DB!BZ109="","",DB!BZ109)</f>
        <v/>
      </c>
      <c r="AA105" t="str">
        <f t="shared" si="5"/>
        <v/>
      </c>
      <c r="AB105" t="str">
        <f t="shared" si="6"/>
        <v/>
      </c>
      <c r="AC105" t="str">
        <f t="array" ref="AC105">IFERROR(INDEX($AB$4:$AB$304,MATCH(1,COUNTIF($AC$3:AC104,$AB$4:$AB$304)+($AB$4:$AB$304&lt;&gt;"")*1,0)),"")</f>
        <v/>
      </c>
      <c r="AE105" t="str">
        <f t="shared" si="7"/>
        <v/>
      </c>
      <c r="AF105" t="str">
        <f t="array" ref="AF105">IFERROR(INDEX($AE$4:$AE$304,MATCH(1,COUNTIF($AF$3:AF104,$AE$4:$AE$304)+($AE$4:$AE$304&lt;&gt;"")*1,0)),"")</f>
        <v/>
      </c>
      <c r="AH105" t="str">
        <f t="shared" si="8"/>
        <v/>
      </c>
      <c r="AI105" t="str">
        <f>IF('Preisbildung (Kommune)'!C145="","",'Preisbildung (Kommune)'!C145)</f>
        <v/>
      </c>
      <c r="AJ105" t="str">
        <f t="shared" si="9"/>
        <v/>
      </c>
      <c r="AK105" t="str">
        <f t="array" ref="AK105">IFERROR(INDEX($AJ$4:$AJ$304,MATCH(1,COUNTIF($AK$3:AK104,$AJ$4:$AJ$304)+($AJ$4:$AJ$304&lt;&gt;"")*1,0)),"")</f>
        <v/>
      </c>
    </row>
    <row r="106" spans="20:37" x14ac:dyDescent="0.3">
      <c r="T106">
        <v>103</v>
      </c>
      <c r="U106" t="str">
        <f>IF(DB!D110="","",DB!D110)</f>
        <v/>
      </c>
      <c r="V106" t="str">
        <f>IF(DB!H110="","",DB!H110)</f>
        <v/>
      </c>
      <c r="W106" t="str">
        <f>IF(DB!G110="","",DB!G110)</f>
        <v/>
      </c>
      <c r="X106" t="str">
        <f>IF(DB!W110="","",DB!W110)</f>
        <v/>
      </c>
      <c r="Y106" t="str">
        <f>IF(DB!AN110="","",DB!AN110)</f>
        <v/>
      </c>
      <c r="Z106" t="str">
        <f>IF(DB!BZ110="","",DB!BZ110)</f>
        <v/>
      </c>
      <c r="AA106" t="str">
        <f t="shared" si="5"/>
        <v/>
      </c>
      <c r="AB106" t="str">
        <f t="shared" si="6"/>
        <v/>
      </c>
      <c r="AC106" t="str">
        <f t="array" ref="AC106">IFERROR(INDEX($AB$4:$AB$304,MATCH(1,COUNTIF($AC$3:AC105,$AB$4:$AB$304)+($AB$4:$AB$304&lt;&gt;"")*1,0)),"")</f>
        <v/>
      </c>
      <c r="AE106" t="str">
        <f t="shared" si="7"/>
        <v/>
      </c>
      <c r="AF106" t="str">
        <f t="array" ref="AF106">IFERROR(INDEX($AE$4:$AE$304,MATCH(1,COUNTIF($AF$3:AF105,$AE$4:$AE$304)+($AE$4:$AE$304&lt;&gt;"")*1,0)),"")</f>
        <v/>
      </c>
      <c r="AH106" t="str">
        <f t="shared" si="8"/>
        <v/>
      </c>
      <c r="AI106" t="str">
        <f>IF('Preisbildung (Kommune)'!C146="","",'Preisbildung (Kommune)'!C146)</f>
        <v/>
      </c>
      <c r="AJ106" t="str">
        <f t="shared" si="9"/>
        <v/>
      </c>
      <c r="AK106" t="str">
        <f t="array" ref="AK106">IFERROR(INDEX($AJ$4:$AJ$304,MATCH(1,COUNTIF($AK$3:AK105,$AJ$4:$AJ$304)+($AJ$4:$AJ$304&lt;&gt;"")*1,0)),"")</f>
        <v/>
      </c>
    </row>
    <row r="107" spans="20:37" x14ac:dyDescent="0.3">
      <c r="T107">
        <v>104</v>
      </c>
      <c r="U107" t="str">
        <f>IF(DB!D111="","",DB!D111)</f>
        <v/>
      </c>
      <c r="V107" t="str">
        <f>IF(DB!H111="","",DB!H111)</f>
        <v/>
      </c>
      <c r="W107" t="str">
        <f>IF(DB!G111="","",DB!G111)</f>
        <v/>
      </c>
      <c r="X107" t="str">
        <f>IF(DB!W111="","",DB!W111)</f>
        <v/>
      </c>
      <c r="Y107" t="str">
        <f>IF(DB!AN111="","",DB!AN111)</f>
        <v/>
      </c>
      <c r="Z107" t="str">
        <f>IF(DB!BZ111="","",DB!BZ111)</f>
        <v/>
      </c>
      <c r="AA107" t="str">
        <f t="shared" si="5"/>
        <v/>
      </c>
      <c r="AB107" t="str">
        <f t="shared" si="6"/>
        <v/>
      </c>
      <c r="AC107" t="str">
        <f t="array" ref="AC107">IFERROR(INDEX($AB$4:$AB$304,MATCH(1,COUNTIF($AC$3:AC106,$AB$4:$AB$304)+($AB$4:$AB$304&lt;&gt;"")*1,0)),"")</f>
        <v/>
      </c>
      <c r="AE107" t="str">
        <f t="shared" si="7"/>
        <v/>
      </c>
      <c r="AF107" t="str">
        <f t="array" ref="AF107">IFERROR(INDEX($AE$4:$AE$304,MATCH(1,COUNTIF($AF$3:AF106,$AE$4:$AE$304)+($AE$4:$AE$304&lt;&gt;"")*1,0)),"")</f>
        <v/>
      </c>
      <c r="AH107" t="str">
        <f t="shared" si="8"/>
        <v/>
      </c>
      <c r="AI107" t="str">
        <f>IF('Preisbildung (Kommune)'!C147="","",'Preisbildung (Kommune)'!C147)</f>
        <v/>
      </c>
      <c r="AJ107" t="str">
        <f t="shared" si="9"/>
        <v/>
      </c>
      <c r="AK107" t="str">
        <f t="array" ref="AK107">IFERROR(INDEX($AJ$4:$AJ$304,MATCH(1,COUNTIF($AK$3:AK106,$AJ$4:$AJ$304)+($AJ$4:$AJ$304&lt;&gt;"")*1,0)),"")</f>
        <v/>
      </c>
    </row>
    <row r="108" spans="20:37" x14ac:dyDescent="0.3">
      <c r="T108">
        <v>105</v>
      </c>
      <c r="U108" t="str">
        <f>IF(DB!D112="","",DB!D112)</f>
        <v/>
      </c>
      <c r="V108" t="str">
        <f>IF(DB!H112="","",DB!H112)</f>
        <v/>
      </c>
      <c r="W108" t="str">
        <f>IF(DB!G112="","",DB!G112)</f>
        <v/>
      </c>
      <c r="X108" t="str">
        <f>IF(DB!W112="","",DB!W112)</f>
        <v/>
      </c>
      <c r="Y108" t="str">
        <f>IF(DB!AN112="","",DB!AN112)</f>
        <v/>
      </c>
      <c r="Z108" t="str">
        <f>IF(DB!BZ112="","",DB!BZ112)</f>
        <v/>
      </c>
      <c r="AA108" t="str">
        <f t="shared" si="5"/>
        <v/>
      </c>
      <c r="AB108" t="str">
        <f t="shared" si="6"/>
        <v/>
      </c>
      <c r="AC108" t="str">
        <f t="array" ref="AC108">IFERROR(INDEX($AB$4:$AB$304,MATCH(1,COUNTIF($AC$3:AC107,$AB$4:$AB$304)+($AB$4:$AB$304&lt;&gt;"")*1,0)),"")</f>
        <v/>
      </c>
      <c r="AE108" t="str">
        <f t="shared" si="7"/>
        <v/>
      </c>
      <c r="AF108" t="str">
        <f t="array" ref="AF108">IFERROR(INDEX($AE$4:$AE$304,MATCH(1,COUNTIF($AF$3:AF107,$AE$4:$AE$304)+($AE$4:$AE$304&lt;&gt;"")*1,0)),"")</f>
        <v/>
      </c>
      <c r="AH108" t="str">
        <f t="shared" si="8"/>
        <v/>
      </c>
      <c r="AI108" t="str">
        <f>IF('Preisbildung (Kommune)'!C148="","",'Preisbildung (Kommune)'!C148)</f>
        <v/>
      </c>
      <c r="AJ108" t="str">
        <f t="shared" si="9"/>
        <v/>
      </c>
      <c r="AK108" t="str">
        <f t="array" ref="AK108">IFERROR(INDEX($AJ$4:$AJ$304,MATCH(1,COUNTIF($AK$3:AK107,$AJ$4:$AJ$304)+($AJ$4:$AJ$304&lt;&gt;"")*1,0)),"")</f>
        <v/>
      </c>
    </row>
    <row r="109" spans="20:37" x14ac:dyDescent="0.3">
      <c r="T109">
        <v>106</v>
      </c>
      <c r="U109" t="str">
        <f>IF(DB!D113="","",DB!D113)</f>
        <v/>
      </c>
      <c r="V109" t="str">
        <f>IF(DB!H113="","",DB!H113)</f>
        <v/>
      </c>
      <c r="W109" t="str">
        <f>IF(DB!G113="","",DB!G113)</f>
        <v/>
      </c>
      <c r="X109" t="str">
        <f>IF(DB!W113="","",DB!W113)</f>
        <v/>
      </c>
      <c r="Y109" t="str">
        <f>IF(DB!AN113="","",DB!AN113)</f>
        <v/>
      </c>
      <c r="Z109" t="str">
        <f>IF(DB!BZ113="","",DB!BZ113)</f>
        <v/>
      </c>
      <c r="AA109" t="str">
        <f t="shared" si="5"/>
        <v/>
      </c>
      <c r="AB109" t="str">
        <f t="shared" si="6"/>
        <v/>
      </c>
      <c r="AC109" t="str">
        <f t="array" ref="AC109">IFERROR(INDEX($AB$4:$AB$304,MATCH(1,COUNTIF($AC$3:AC108,$AB$4:$AB$304)+($AB$4:$AB$304&lt;&gt;"")*1,0)),"")</f>
        <v/>
      </c>
      <c r="AE109" t="str">
        <f t="shared" si="7"/>
        <v/>
      </c>
      <c r="AF109" t="str">
        <f t="array" ref="AF109">IFERROR(INDEX($AE$4:$AE$304,MATCH(1,COUNTIF($AF$3:AF108,$AE$4:$AE$304)+($AE$4:$AE$304&lt;&gt;"")*1,0)),"")</f>
        <v/>
      </c>
      <c r="AH109" t="str">
        <f t="shared" si="8"/>
        <v/>
      </c>
      <c r="AI109" t="str">
        <f>IF('Preisbildung (Kommune)'!C149="","",'Preisbildung (Kommune)'!C149)</f>
        <v/>
      </c>
      <c r="AJ109" t="str">
        <f t="shared" si="9"/>
        <v/>
      </c>
      <c r="AK109" t="str">
        <f t="array" ref="AK109">IFERROR(INDEX($AJ$4:$AJ$304,MATCH(1,COUNTIF($AK$3:AK108,$AJ$4:$AJ$304)+($AJ$4:$AJ$304&lt;&gt;"")*1,0)),"")</f>
        <v/>
      </c>
    </row>
    <row r="110" spans="20:37" x14ac:dyDescent="0.3">
      <c r="T110">
        <v>107</v>
      </c>
      <c r="U110" t="str">
        <f>IF(DB!D114="","",DB!D114)</f>
        <v/>
      </c>
      <c r="V110" t="str">
        <f>IF(DB!H114="","",DB!H114)</f>
        <v/>
      </c>
      <c r="W110" t="str">
        <f>IF(DB!G114="","",DB!G114)</f>
        <v/>
      </c>
      <c r="X110" t="str">
        <f>IF(DB!W114="","",DB!W114)</f>
        <v/>
      </c>
      <c r="Y110" t="str">
        <f>IF(DB!AN114="","",DB!AN114)</f>
        <v/>
      </c>
      <c r="Z110" t="str">
        <f>IF(DB!BZ114="","",DB!BZ114)</f>
        <v/>
      </c>
      <c r="AA110" t="str">
        <f t="shared" si="5"/>
        <v/>
      </c>
      <c r="AB110" t="str">
        <f t="shared" si="6"/>
        <v/>
      </c>
      <c r="AC110" t="str">
        <f t="array" ref="AC110">IFERROR(INDEX($AB$4:$AB$304,MATCH(1,COUNTIF($AC$3:AC109,$AB$4:$AB$304)+($AB$4:$AB$304&lt;&gt;"")*1,0)),"")</f>
        <v/>
      </c>
      <c r="AE110" t="str">
        <f t="shared" si="7"/>
        <v/>
      </c>
      <c r="AF110" t="str">
        <f t="array" ref="AF110">IFERROR(INDEX($AE$4:$AE$304,MATCH(1,COUNTIF($AF$3:AF109,$AE$4:$AE$304)+($AE$4:$AE$304&lt;&gt;"")*1,0)),"")</f>
        <v/>
      </c>
      <c r="AH110" t="str">
        <f t="shared" si="8"/>
        <v/>
      </c>
      <c r="AI110" t="str">
        <f>IF('Preisbildung (Kommune)'!C150="","",'Preisbildung (Kommune)'!C150)</f>
        <v/>
      </c>
      <c r="AJ110" t="str">
        <f t="shared" si="9"/>
        <v/>
      </c>
      <c r="AK110" t="str">
        <f t="array" ref="AK110">IFERROR(INDEX($AJ$4:$AJ$304,MATCH(1,COUNTIF($AK$3:AK109,$AJ$4:$AJ$304)+($AJ$4:$AJ$304&lt;&gt;"")*1,0)),"")</f>
        <v/>
      </c>
    </row>
    <row r="111" spans="20:37" x14ac:dyDescent="0.3">
      <c r="T111">
        <v>108</v>
      </c>
      <c r="U111" t="str">
        <f>IF(DB!D115="","",DB!D115)</f>
        <v/>
      </c>
      <c r="V111" t="str">
        <f>IF(DB!H115="","",DB!H115)</f>
        <v/>
      </c>
      <c r="W111" t="str">
        <f>IF(DB!G115="","",DB!G115)</f>
        <v/>
      </c>
      <c r="X111" t="str">
        <f>IF(DB!W115="","",DB!W115)</f>
        <v/>
      </c>
      <c r="Y111" t="str">
        <f>IF(DB!AN115="","",DB!AN115)</f>
        <v/>
      </c>
      <c r="Z111" t="str">
        <f>IF(DB!BZ115="","",DB!BZ115)</f>
        <v/>
      </c>
      <c r="AA111" t="str">
        <f t="shared" si="5"/>
        <v/>
      </c>
      <c r="AB111" t="str">
        <f t="shared" si="6"/>
        <v/>
      </c>
      <c r="AC111" t="str">
        <f t="array" ref="AC111">IFERROR(INDEX($AB$4:$AB$304,MATCH(1,COUNTIF($AC$3:AC110,$AB$4:$AB$304)+($AB$4:$AB$304&lt;&gt;"")*1,0)),"")</f>
        <v/>
      </c>
      <c r="AE111" t="str">
        <f t="shared" si="7"/>
        <v/>
      </c>
      <c r="AF111" t="str">
        <f t="array" ref="AF111">IFERROR(INDEX($AE$4:$AE$304,MATCH(1,COUNTIF($AF$3:AF110,$AE$4:$AE$304)+($AE$4:$AE$304&lt;&gt;"")*1,0)),"")</f>
        <v/>
      </c>
      <c r="AH111" t="str">
        <f t="shared" si="8"/>
        <v/>
      </c>
      <c r="AI111" t="str">
        <f>IF('Preisbildung (Kommune)'!C151="","",'Preisbildung (Kommune)'!C151)</f>
        <v/>
      </c>
      <c r="AJ111" t="str">
        <f t="shared" si="9"/>
        <v/>
      </c>
      <c r="AK111" t="str">
        <f t="array" ref="AK111">IFERROR(INDEX($AJ$4:$AJ$304,MATCH(1,COUNTIF($AK$3:AK110,$AJ$4:$AJ$304)+($AJ$4:$AJ$304&lt;&gt;"")*1,0)),"")</f>
        <v/>
      </c>
    </row>
    <row r="112" spans="20:37" x14ac:dyDescent="0.3">
      <c r="T112">
        <v>109</v>
      </c>
      <c r="U112" t="str">
        <f>IF(DB!D116="","",DB!D116)</f>
        <v/>
      </c>
      <c r="V112" t="str">
        <f>IF(DB!H116="","",DB!H116)</f>
        <v/>
      </c>
      <c r="W112" t="str">
        <f>IF(DB!G116="","",DB!G116)</f>
        <v/>
      </c>
      <c r="X112" t="str">
        <f>IF(DB!W116="","",DB!W116)</f>
        <v/>
      </c>
      <c r="Y112" t="str">
        <f>IF(DB!AN116="","",DB!AN116)</f>
        <v/>
      </c>
      <c r="Z112" t="str">
        <f>IF(DB!BZ116="","",DB!BZ116)</f>
        <v/>
      </c>
      <c r="AA112" t="str">
        <f t="shared" si="5"/>
        <v/>
      </c>
      <c r="AB112" t="str">
        <f t="shared" si="6"/>
        <v/>
      </c>
      <c r="AC112" t="str">
        <f t="array" ref="AC112">IFERROR(INDEX($AB$4:$AB$304,MATCH(1,COUNTIF($AC$3:AC111,$AB$4:$AB$304)+($AB$4:$AB$304&lt;&gt;"")*1,0)),"")</f>
        <v/>
      </c>
      <c r="AE112" t="str">
        <f t="shared" si="7"/>
        <v/>
      </c>
      <c r="AF112" t="str">
        <f t="array" ref="AF112">IFERROR(INDEX($AE$4:$AE$304,MATCH(1,COUNTIF($AF$3:AF111,$AE$4:$AE$304)+($AE$4:$AE$304&lt;&gt;"")*1,0)),"")</f>
        <v/>
      </c>
      <c r="AH112" t="str">
        <f t="shared" si="8"/>
        <v/>
      </c>
      <c r="AI112" t="str">
        <f>IF('Preisbildung (Kommune)'!C152="","",'Preisbildung (Kommune)'!C152)</f>
        <v/>
      </c>
      <c r="AJ112" t="str">
        <f t="shared" si="9"/>
        <v/>
      </c>
      <c r="AK112" t="str">
        <f t="array" ref="AK112">IFERROR(INDEX($AJ$4:$AJ$304,MATCH(1,COUNTIF($AK$3:AK111,$AJ$4:$AJ$304)+($AJ$4:$AJ$304&lt;&gt;"")*1,0)),"")</f>
        <v/>
      </c>
    </row>
    <row r="113" spans="20:37" x14ac:dyDescent="0.3">
      <c r="T113">
        <v>110</v>
      </c>
      <c r="U113" t="str">
        <f>IF(DB!D117="","",DB!D117)</f>
        <v/>
      </c>
      <c r="V113" t="str">
        <f>IF(DB!H117="","",DB!H117)</f>
        <v/>
      </c>
      <c r="W113" t="str">
        <f>IF(DB!G117="","",DB!G117)</f>
        <v/>
      </c>
      <c r="X113" t="str">
        <f>IF(DB!W117="","",DB!W117)</f>
        <v/>
      </c>
      <c r="Y113" t="str">
        <f>IF(DB!AN117="","",DB!AN117)</f>
        <v/>
      </c>
      <c r="Z113" t="str">
        <f>IF(DB!BZ117="","",DB!BZ117)</f>
        <v/>
      </c>
      <c r="AA113" t="str">
        <f t="shared" si="5"/>
        <v/>
      </c>
      <c r="AB113" t="str">
        <f t="shared" si="6"/>
        <v/>
      </c>
      <c r="AC113" t="str">
        <f t="array" ref="AC113">IFERROR(INDEX($AB$4:$AB$304,MATCH(1,COUNTIF($AC$3:AC112,$AB$4:$AB$304)+($AB$4:$AB$304&lt;&gt;"")*1,0)),"")</f>
        <v/>
      </c>
      <c r="AE113" t="str">
        <f t="shared" si="7"/>
        <v/>
      </c>
      <c r="AF113" t="str">
        <f t="array" ref="AF113">IFERROR(INDEX($AE$4:$AE$304,MATCH(1,COUNTIF($AF$3:AF112,$AE$4:$AE$304)+($AE$4:$AE$304&lt;&gt;"")*1,0)),"")</f>
        <v/>
      </c>
      <c r="AH113" t="str">
        <f t="shared" si="8"/>
        <v/>
      </c>
      <c r="AI113" t="str">
        <f>IF('Preisbildung (Kommune)'!C153="","",'Preisbildung (Kommune)'!C153)</f>
        <v/>
      </c>
      <c r="AJ113" t="str">
        <f t="shared" si="9"/>
        <v/>
      </c>
      <c r="AK113" t="str">
        <f t="array" ref="AK113">IFERROR(INDEX($AJ$4:$AJ$304,MATCH(1,COUNTIF($AK$3:AK112,$AJ$4:$AJ$304)+($AJ$4:$AJ$304&lt;&gt;"")*1,0)),"")</f>
        <v/>
      </c>
    </row>
    <row r="114" spans="20:37" x14ac:dyDescent="0.3">
      <c r="T114">
        <v>111</v>
      </c>
      <c r="U114" t="str">
        <f>IF(DB!D118="","",DB!D118)</f>
        <v/>
      </c>
      <c r="V114" t="str">
        <f>IF(DB!H118="","",DB!H118)</f>
        <v/>
      </c>
      <c r="W114" t="str">
        <f>IF(DB!G118="","",DB!G118)</f>
        <v/>
      </c>
      <c r="X114" t="str">
        <f>IF(DB!W118="","",DB!W118)</f>
        <v/>
      </c>
      <c r="Y114" t="str">
        <f>IF(DB!AN118="","",DB!AN118)</f>
        <v/>
      </c>
      <c r="Z114" t="str">
        <f>IF(DB!BZ118="","",DB!BZ118)</f>
        <v/>
      </c>
      <c r="AA114" t="str">
        <f t="shared" si="5"/>
        <v/>
      </c>
      <c r="AB114" t="str">
        <f t="shared" si="6"/>
        <v/>
      </c>
      <c r="AC114" t="str">
        <f t="array" ref="AC114">IFERROR(INDEX($AB$4:$AB$304,MATCH(1,COUNTIF($AC$3:AC113,$AB$4:$AB$304)+($AB$4:$AB$304&lt;&gt;"")*1,0)),"")</f>
        <v/>
      </c>
      <c r="AE114" t="str">
        <f t="shared" si="7"/>
        <v/>
      </c>
      <c r="AF114" t="str">
        <f t="array" ref="AF114">IFERROR(INDEX($AE$4:$AE$304,MATCH(1,COUNTIF($AF$3:AF113,$AE$4:$AE$304)+($AE$4:$AE$304&lt;&gt;"")*1,0)),"")</f>
        <v/>
      </c>
      <c r="AH114" t="str">
        <f t="shared" si="8"/>
        <v/>
      </c>
      <c r="AI114" t="str">
        <f>IF('Preisbildung (Kommune)'!C154="","",'Preisbildung (Kommune)'!C154)</f>
        <v/>
      </c>
      <c r="AJ114" t="str">
        <f t="shared" si="9"/>
        <v/>
      </c>
      <c r="AK114" t="str">
        <f t="array" ref="AK114">IFERROR(INDEX($AJ$4:$AJ$304,MATCH(1,COUNTIF($AK$3:AK113,$AJ$4:$AJ$304)+($AJ$4:$AJ$304&lt;&gt;"")*1,0)),"")</f>
        <v/>
      </c>
    </row>
    <row r="115" spans="20:37" x14ac:dyDescent="0.3">
      <c r="T115">
        <v>112</v>
      </c>
      <c r="U115" t="str">
        <f>IF(DB!D119="","",DB!D119)</f>
        <v/>
      </c>
      <c r="V115" t="str">
        <f>IF(DB!H119="","",DB!H119)</f>
        <v/>
      </c>
      <c r="W115" t="str">
        <f>IF(DB!G119="","",DB!G119)</f>
        <v/>
      </c>
      <c r="X115" t="str">
        <f>IF(DB!W119="","",DB!W119)</f>
        <v/>
      </c>
      <c r="Y115" t="str">
        <f>IF(DB!AN119="","",DB!AN119)</f>
        <v/>
      </c>
      <c r="Z115" t="str">
        <f>IF(DB!BZ119="","",DB!BZ119)</f>
        <v/>
      </c>
      <c r="AA115" t="str">
        <f t="shared" si="5"/>
        <v/>
      </c>
      <c r="AB115" t="str">
        <f t="shared" si="6"/>
        <v/>
      </c>
      <c r="AC115" t="str">
        <f t="array" ref="AC115">IFERROR(INDEX($AB$4:$AB$304,MATCH(1,COUNTIF($AC$3:AC114,$AB$4:$AB$304)+($AB$4:$AB$304&lt;&gt;"")*1,0)),"")</f>
        <v/>
      </c>
      <c r="AE115" t="str">
        <f t="shared" si="7"/>
        <v/>
      </c>
      <c r="AF115" t="str">
        <f t="array" ref="AF115">IFERROR(INDEX($AE$4:$AE$304,MATCH(1,COUNTIF($AF$3:AF114,$AE$4:$AE$304)+($AE$4:$AE$304&lt;&gt;"")*1,0)),"")</f>
        <v/>
      </c>
      <c r="AH115" t="str">
        <f t="shared" si="8"/>
        <v/>
      </c>
      <c r="AI115" t="str">
        <f>IF('Preisbildung (Kommune)'!C155="","",'Preisbildung (Kommune)'!C155)</f>
        <v/>
      </c>
      <c r="AJ115" t="str">
        <f t="shared" si="9"/>
        <v/>
      </c>
      <c r="AK115" t="str">
        <f t="array" ref="AK115">IFERROR(INDEX($AJ$4:$AJ$304,MATCH(1,COUNTIF($AK$3:AK114,$AJ$4:$AJ$304)+($AJ$4:$AJ$304&lt;&gt;"")*1,0)),"")</f>
        <v/>
      </c>
    </row>
    <row r="116" spans="20:37" x14ac:dyDescent="0.3">
      <c r="T116">
        <v>113</v>
      </c>
      <c r="U116" t="str">
        <f>IF(DB!D120="","",DB!D120)</f>
        <v/>
      </c>
      <c r="V116" t="str">
        <f>IF(DB!H120="","",DB!H120)</f>
        <v/>
      </c>
      <c r="W116" t="str">
        <f>IF(DB!G120="","",DB!G120)</f>
        <v/>
      </c>
      <c r="X116" t="str">
        <f>IF(DB!W120="","",DB!W120)</f>
        <v/>
      </c>
      <c r="Y116" t="str">
        <f>IF(DB!AN120="","",DB!AN120)</f>
        <v/>
      </c>
      <c r="Z116" t="str">
        <f>IF(DB!BZ120="","",DB!BZ120)</f>
        <v/>
      </c>
      <c r="AA116" t="str">
        <f t="shared" si="5"/>
        <v/>
      </c>
      <c r="AB116" t="str">
        <f t="shared" si="6"/>
        <v/>
      </c>
      <c r="AC116" t="str">
        <f t="array" ref="AC116">IFERROR(INDEX($AB$4:$AB$304,MATCH(1,COUNTIF($AC$3:AC115,$AB$4:$AB$304)+($AB$4:$AB$304&lt;&gt;"")*1,0)),"")</f>
        <v/>
      </c>
      <c r="AE116" t="str">
        <f t="shared" si="7"/>
        <v/>
      </c>
      <c r="AF116" t="str">
        <f t="array" ref="AF116">IFERROR(INDEX($AE$4:$AE$304,MATCH(1,COUNTIF($AF$3:AF115,$AE$4:$AE$304)+($AE$4:$AE$304&lt;&gt;"")*1,0)),"")</f>
        <v/>
      </c>
      <c r="AH116" t="str">
        <f t="shared" si="8"/>
        <v/>
      </c>
      <c r="AI116" t="str">
        <f>IF('Preisbildung (Kommune)'!C156="","",'Preisbildung (Kommune)'!C156)</f>
        <v/>
      </c>
      <c r="AJ116" t="str">
        <f t="shared" si="9"/>
        <v/>
      </c>
      <c r="AK116" t="str">
        <f t="array" ref="AK116">IFERROR(INDEX($AJ$4:$AJ$304,MATCH(1,COUNTIF($AK$3:AK115,$AJ$4:$AJ$304)+($AJ$4:$AJ$304&lt;&gt;"")*1,0)),"")</f>
        <v/>
      </c>
    </row>
    <row r="117" spans="20:37" x14ac:dyDescent="0.3">
      <c r="T117">
        <v>114</v>
      </c>
      <c r="U117" t="str">
        <f>IF(DB!D121="","",DB!D121)</f>
        <v/>
      </c>
      <c r="V117" t="str">
        <f>IF(DB!H121="","",DB!H121)</f>
        <v/>
      </c>
      <c r="W117" t="str">
        <f>IF(DB!G121="","",DB!G121)</f>
        <v/>
      </c>
      <c r="X117" t="str">
        <f>IF(DB!W121="","",DB!W121)</f>
        <v/>
      </c>
      <c r="Y117" t="str">
        <f>IF(DB!AN121="","",DB!AN121)</f>
        <v/>
      </c>
      <c r="Z117" t="str">
        <f>IF(DB!BZ121="","",DB!BZ121)</f>
        <v/>
      </c>
      <c r="AA117" t="str">
        <f t="shared" si="5"/>
        <v/>
      </c>
      <c r="AB117" t="str">
        <f t="shared" si="6"/>
        <v/>
      </c>
      <c r="AC117" t="str">
        <f t="array" ref="AC117">IFERROR(INDEX($AB$4:$AB$304,MATCH(1,COUNTIF($AC$3:AC116,$AB$4:$AB$304)+($AB$4:$AB$304&lt;&gt;"")*1,0)),"")</f>
        <v/>
      </c>
      <c r="AE117" t="str">
        <f t="shared" si="7"/>
        <v/>
      </c>
      <c r="AF117" t="str">
        <f t="array" ref="AF117">IFERROR(INDEX($AE$4:$AE$304,MATCH(1,COUNTIF($AF$3:AF116,$AE$4:$AE$304)+($AE$4:$AE$304&lt;&gt;"")*1,0)),"")</f>
        <v/>
      </c>
      <c r="AH117" t="str">
        <f t="shared" si="8"/>
        <v/>
      </c>
      <c r="AI117" t="str">
        <f>IF('Preisbildung (Kommune)'!C157="","",'Preisbildung (Kommune)'!C157)</f>
        <v/>
      </c>
      <c r="AJ117" t="str">
        <f t="shared" si="9"/>
        <v/>
      </c>
      <c r="AK117" t="str">
        <f t="array" ref="AK117">IFERROR(INDEX($AJ$4:$AJ$304,MATCH(1,COUNTIF($AK$3:AK116,$AJ$4:$AJ$304)+($AJ$4:$AJ$304&lt;&gt;"")*1,0)),"")</f>
        <v/>
      </c>
    </row>
    <row r="118" spans="20:37" x14ac:dyDescent="0.3">
      <c r="T118">
        <v>115</v>
      </c>
      <c r="U118" t="str">
        <f>IF(DB!D122="","",DB!D122)</f>
        <v/>
      </c>
      <c r="V118" t="str">
        <f>IF(DB!H122="","",DB!H122)</f>
        <v/>
      </c>
      <c r="W118" t="str">
        <f>IF(DB!G122="","",DB!G122)</f>
        <v/>
      </c>
      <c r="X118" t="str">
        <f>IF(DB!W122="","",DB!W122)</f>
        <v/>
      </c>
      <c r="Y118" t="str">
        <f>IF(DB!AN122="","",DB!AN122)</f>
        <v/>
      </c>
      <c r="Z118" t="str">
        <f>IF(DB!BZ122="","",DB!BZ122)</f>
        <v/>
      </c>
      <c r="AA118" t="str">
        <f t="shared" si="5"/>
        <v/>
      </c>
      <c r="AB118" t="str">
        <f t="shared" si="6"/>
        <v/>
      </c>
      <c r="AC118" t="str">
        <f t="array" ref="AC118">IFERROR(INDEX($AB$4:$AB$304,MATCH(1,COUNTIF($AC$3:AC117,$AB$4:$AB$304)+($AB$4:$AB$304&lt;&gt;"")*1,0)),"")</f>
        <v/>
      </c>
      <c r="AE118" t="str">
        <f t="shared" si="7"/>
        <v/>
      </c>
      <c r="AF118" t="str">
        <f t="array" ref="AF118">IFERROR(INDEX($AE$4:$AE$304,MATCH(1,COUNTIF($AF$3:AF117,$AE$4:$AE$304)+($AE$4:$AE$304&lt;&gt;"")*1,0)),"")</f>
        <v/>
      </c>
      <c r="AH118" t="str">
        <f t="shared" si="8"/>
        <v/>
      </c>
      <c r="AI118" t="str">
        <f>IF('Preisbildung (Kommune)'!C158="","",'Preisbildung (Kommune)'!C158)</f>
        <v/>
      </c>
      <c r="AJ118" t="str">
        <f t="shared" si="9"/>
        <v/>
      </c>
      <c r="AK118" t="str">
        <f t="array" ref="AK118">IFERROR(INDEX($AJ$4:$AJ$304,MATCH(1,COUNTIF($AK$3:AK117,$AJ$4:$AJ$304)+($AJ$4:$AJ$304&lt;&gt;"")*1,0)),"")</f>
        <v/>
      </c>
    </row>
    <row r="119" spans="20:37" x14ac:dyDescent="0.3">
      <c r="T119">
        <v>116</v>
      </c>
      <c r="U119" t="str">
        <f>IF(DB!D123="","",DB!D123)</f>
        <v/>
      </c>
      <c r="V119" t="str">
        <f>IF(DB!H123="","",DB!H123)</f>
        <v/>
      </c>
      <c r="W119" t="str">
        <f>IF(DB!G123="","",DB!G123)</f>
        <v/>
      </c>
      <c r="X119" t="str">
        <f>IF(DB!W123="","",DB!W123)</f>
        <v/>
      </c>
      <c r="Y119" t="str">
        <f>IF(DB!AN123="","",DB!AN123)</f>
        <v/>
      </c>
      <c r="Z119" t="str">
        <f>IF(DB!BZ123="","",DB!BZ123)</f>
        <v/>
      </c>
      <c r="AA119" t="str">
        <f t="shared" si="5"/>
        <v/>
      </c>
      <c r="AB119" t="str">
        <f t="shared" si="6"/>
        <v/>
      </c>
      <c r="AC119" t="str">
        <f t="array" ref="AC119">IFERROR(INDEX($AB$4:$AB$304,MATCH(1,COUNTIF($AC$3:AC118,$AB$4:$AB$304)+($AB$4:$AB$304&lt;&gt;"")*1,0)),"")</f>
        <v/>
      </c>
      <c r="AE119" t="str">
        <f t="shared" si="7"/>
        <v/>
      </c>
      <c r="AF119" t="str">
        <f t="array" ref="AF119">IFERROR(INDEX($AE$4:$AE$304,MATCH(1,COUNTIF($AF$3:AF118,$AE$4:$AE$304)+($AE$4:$AE$304&lt;&gt;"")*1,0)),"")</f>
        <v/>
      </c>
      <c r="AH119" t="str">
        <f t="shared" si="8"/>
        <v/>
      </c>
      <c r="AI119" t="str">
        <f>IF('Preisbildung (Kommune)'!C159="","",'Preisbildung (Kommune)'!C159)</f>
        <v/>
      </c>
      <c r="AJ119" t="str">
        <f t="shared" si="9"/>
        <v/>
      </c>
      <c r="AK119" t="str">
        <f t="array" ref="AK119">IFERROR(INDEX($AJ$4:$AJ$304,MATCH(1,COUNTIF($AK$3:AK118,$AJ$4:$AJ$304)+($AJ$4:$AJ$304&lt;&gt;"")*1,0)),"")</f>
        <v/>
      </c>
    </row>
    <row r="120" spans="20:37" x14ac:dyDescent="0.3">
      <c r="T120">
        <v>117</v>
      </c>
      <c r="U120" t="str">
        <f>IF(DB!D124="","",DB!D124)</f>
        <v/>
      </c>
      <c r="V120" t="str">
        <f>IF(DB!H124="","",DB!H124)</f>
        <v/>
      </c>
      <c r="W120" t="str">
        <f>IF(DB!G124="","",DB!G124)</f>
        <v/>
      </c>
      <c r="X120" t="str">
        <f>IF(DB!W124="","",DB!W124)</f>
        <v/>
      </c>
      <c r="Y120" t="str">
        <f>IF(DB!AN124="","",DB!AN124)</f>
        <v/>
      </c>
      <c r="Z120" t="str">
        <f>IF(DB!BZ124="","",DB!BZ124)</f>
        <v/>
      </c>
      <c r="AA120" t="str">
        <f t="shared" si="5"/>
        <v/>
      </c>
      <c r="AB120" t="str">
        <f t="shared" si="6"/>
        <v/>
      </c>
      <c r="AC120" t="str">
        <f t="array" ref="AC120">IFERROR(INDEX($AB$4:$AB$304,MATCH(1,COUNTIF($AC$3:AC119,$AB$4:$AB$304)+($AB$4:$AB$304&lt;&gt;"")*1,0)),"")</f>
        <v/>
      </c>
      <c r="AE120" t="str">
        <f t="shared" si="7"/>
        <v/>
      </c>
      <c r="AF120" t="str">
        <f t="array" ref="AF120">IFERROR(INDEX($AE$4:$AE$304,MATCH(1,COUNTIF($AF$3:AF119,$AE$4:$AE$304)+($AE$4:$AE$304&lt;&gt;"")*1,0)),"")</f>
        <v/>
      </c>
      <c r="AH120" t="str">
        <f t="shared" si="8"/>
        <v/>
      </c>
      <c r="AI120" t="str">
        <f>IF('Preisbildung (Kommune)'!C160="","",'Preisbildung (Kommune)'!C160)</f>
        <v/>
      </c>
      <c r="AJ120" t="str">
        <f t="shared" si="9"/>
        <v/>
      </c>
      <c r="AK120" t="str">
        <f t="array" ref="AK120">IFERROR(INDEX($AJ$4:$AJ$304,MATCH(1,COUNTIF($AK$3:AK119,$AJ$4:$AJ$304)+($AJ$4:$AJ$304&lt;&gt;"")*1,0)),"")</f>
        <v/>
      </c>
    </row>
    <row r="121" spans="20:37" x14ac:dyDescent="0.3">
      <c r="T121">
        <v>118</v>
      </c>
      <c r="U121" t="str">
        <f>IF(DB!D125="","",DB!D125)</f>
        <v/>
      </c>
      <c r="V121" t="str">
        <f>IF(DB!H125="","",DB!H125)</f>
        <v/>
      </c>
      <c r="W121" t="str">
        <f>IF(DB!G125="","",DB!G125)</f>
        <v/>
      </c>
      <c r="X121" t="str">
        <f>IF(DB!W125="","",DB!W125)</f>
        <v/>
      </c>
      <c r="Y121" t="str">
        <f>IF(DB!AN125="","",DB!AN125)</f>
        <v/>
      </c>
      <c r="Z121" t="str">
        <f>IF(DB!BZ125="","",DB!BZ125)</f>
        <v/>
      </c>
      <c r="AA121" t="str">
        <f t="shared" si="5"/>
        <v/>
      </c>
      <c r="AB121" t="str">
        <f t="shared" si="6"/>
        <v/>
      </c>
      <c r="AC121" t="str">
        <f t="array" ref="AC121">IFERROR(INDEX($AB$4:$AB$304,MATCH(1,COUNTIF($AC$3:AC120,$AB$4:$AB$304)+($AB$4:$AB$304&lt;&gt;"")*1,0)),"")</f>
        <v/>
      </c>
      <c r="AE121" t="str">
        <f t="shared" si="7"/>
        <v/>
      </c>
      <c r="AF121" t="str">
        <f t="array" ref="AF121">IFERROR(INDEX($AE$4:$AE$304,MATCH(1,COUNTIF($AF$3:AF120,$AE$4:$AE$304)+($AE$4:$AE$304&lt;&gt;"")*1,0)),"")</f>
        <v/>
      </c>
      <c r="AH121" t="str">
        <f t="shared" si="8"/>
        <v/>
      </c>
      <c r="AI121" t="str">
        <f>IF('Preisbildung (Kommune)'!C161="","",'Preisbildung (Kommune)'!C161)</f>
        <v/>
      </c>
      <c r="AJ121" t="str">
        <f t="shared" si="9"/>
        <v/>
      </c>
      <c r="AK121" t="str">
        <f t="array" ref="AK121">IFERROR(INDEX($AJ$4:$AJ$304,MATCH(1,COUNTIF($AK$3:AK120,$AJ$4:$AJ$304)+($AJ$4:$AJ$304&lt;&gt;"")*1,0)),"")</f>
        <v/>
      </c>
    </row>
    <row r="122" spans="20:37" x14ac:dyDescent="0.3">
      <c r="T122">
        <v>119</v>
      </c>
      <c r="U122" t="str">
        <f>IF(DB!D126="","",DB!D126)</f>
        <v/>
      </c>
      <c r="V122" t="str">
        <f>IF(DB!H126="","",DB!H126)</f>
        <v/>
      </c>
      <c r="W122" t="str">
        <f>IF(DB!G126="","",DB!G126)</f>
        <v/>
      </c>
      <c r="X122" t="str">
        <f>IF(DB!W126="","",DB!W126)</f>
        <v/>
      </c>
      <c r="Y122" t="str">
        <f>IF(DB!AN126="","",DB!AN126)</f>
        <v/>
      </c>
      <c r="Z122" t="str">
        <f>IF(DB!BZ126="","",DB!BZ126)</f>
        <v/>
      </c>
      <c r="AA122" t="str">
        <f t="shared" si="5"/>
        <v/>
      </c>
      <c r="AB122" t="str">
        <f t="shared" si="6"/>
        <v/>
      </c>
      <c r="AC122" t="str">
        <f t="array" ref="AC122">IFERROR(INDEX($AB$4:$AB$304,MATCH(1,COUNTIF($AC$3:AC121,$AB$4:$AB$304)+($AB$4:$AB$304&lt;&gt;"")*1,0)),"")</f>
        <v/>
      </c>
      <c r="AE122" t="str">
        <f t="shared" si="7"/>
        <v/>
      </c>
      <c r="AF122" t="str">
        <f t="array" ref="AF122">IFERROR(INDEX($AE$4:$AE$304,MATCH(1,COUNTIF($AF$3:AF121,$AE$4:$AE$304)+($AE$4:$AE$304&lt;&gt;"")*1,0)),"")</f>
        <v/>
      </c>
      <c r="AH122" t="str">
        <f t="shared" si="8"/>
        <v/>
      </c>
      <c r="AI122" t="str">
        <f>IF('Preisbildung (Kommune)'!C162="","",'Preisbildung (Kommune)'!C162)</f>
        <v/>
      </c>
      <c r="AJ122" t="str">
        <f t="shared" si="9"/>
        <v/>
      </c>
      <c r="AK122" t="str">
        <f t="array" ref="AK122">IFERROR(INDEX($AJ$4:$AJ$304,MATCH(1,COUNTIF($AK$3:AK121,$AJ$4:$AJ$304)+($AJ$4:$AJ$304&lt;&gt;"")*1,0)),"")</f>
        <v/>
      </c>
    </row>
    <row r="123" spans="20:37" x14ac:dyDescent="0.3">
      <c r="T123">
        <v>120</v>
      </c>
      <c r="U123" t="str">
        <f>IF(DB!D127="","",DB!D127)</f>
        <v/>
      </c>
      <c r="V123" t="str">
        <f>IF(DB!H127="","",DB!H127)</f>
        <v/>
      </c>
      <c r="W123" t="str">
        <f>IF(DB!G127="","",DB!G127)</f>
        <v/>
      </c>
      <c r="X123" t="str">
        <f>IF(DB!W127="","",DB!W127)</f>
        <v/>
      </c>
      <c r="Y123" t="str">
        <f>IF(DB!AN127="","",DB!AN127)</f>
        <v/>
      </c>
      <c r="Z123" t="str">
        <f>IF(DB!BZ127="","",DB!BZ127)</f>
        <v/>
      </c>
      <c r="AA123" t="str">
        <f t="shared" si="5"/>
        <v/>
      </c>
      <c r="AB123" t="str">
        <f t="shared" si="6"/>
        <v/>
      </c>
      <c r="AC123" t="str">
        <f t="array" ref="AC123">IFERROR(INDEX($AB$4:$AB$304,MATCH(1,COUNTIF($AC$3:AC122,$AB$4:$AB$304)+($AB$4:$AB$304&lt;&gt;"")*1,0)),"")</f>
        <v/>
      </c>
      <c r="AE123" t="str">
        <f t="shared" si="7"/>
        <v/>
      </c>
      <c r="AF123" t="str">
        <f t="array" ref="AF123">IFERROR(INDEX($AE$4:$AE$304,MATCH(1,COUNTIF($AF$3:AF122,$AE$4:$AE$304)+($AE$4:$AE$304&lt;&gt;"")*1,0)),"")</f>
        <v/>
      </c>
      <c r="AH123" t="str">
        <f t="shared" si="8"/>
        <v/>
      </c>
      <c r="AI123" t="str">
        <f>IF('Preisbildung (Kommune)'!C163="","",'Preisbildung (Kommune)'!C163)</f>
        <v/>
      </c>
      <c r="AJ123" t="str">
        <f t="shared" si="9"/>
        <v/>
      </c>
      <c r="AK123" t="str">
        <f t="array" ref="AK123">IFERROR(INDEX($AJ$4:$AJ$304,MATCH(1,COUNTIF($AK$3:AK122,$AJ$4:$AJ$304)+($AJ$4:$AJ$304&lt;&gt;"")*1,0)),"")</f>
        <v/>
      </c>
    </row>
    <row r="124" spans="20:37" x14ac:dyDescent="0.3">
      <c r="T124">
        <v>121</v>
      </c>
      <c r="U124" t="str">
        <f>IF(DB!D128="","",DB!D128)</f>
        <v/>
      </c>
      <c r="V124" t="str">
        <f>IF(DB!H128="","",DB!H128)</f>
        <v/>
      </c>
      <c r="W124" t="str">
        <f>IF(DB!G128="","",DB!G128)</f>
        <v/>
      </c>
      <c r="X124" t="str">
        <f>IF(DB!W128="","",DB!W128)</f>
        <v/>
      </c>
      <c r="Y124" t="str">
        <f>IF(DB!AN128="","",DB!AN128)</f>
        <v/>
      </c>
      <c r="Z124" t="str">
        <f>IF(DB!BZ128="","",DB!BZ128)</f>
        <v/>
      </c>
      <c r="AA124" t="str">
        <f t="shared" si="5"/>
        <v/>
      </c>
      <c r="AB124" t="str">
        <f t="shared" si="6"/>
        <v/>
      </c>
      <c r="AC124" t="str">
        <f t="array" ref="AC124">IFERROR(INDEX($AB$4:$AB$304,MATCH(1,COUNTIF($AC$3:AC123,$AB$4:$AB$304)+($AB$4:$AB$304&lt;&gt;"")*1,0)),"")</f>
        <v/>
      </c>
      <c r="AE124" t="str">
        <f t="shared" si="7"/>
        <v/>
      </c>
      <c r="AF124" t="str">
        <f t="array" ref="AF124">IFERROR(INDEX($AE$4:$AE$304,MATCH(1,COUNTIF($AF$3:AF123,$AE$4:$AE$304)+($AE$4:$AE$304&lt;&gt;"")*1,0)),"")</f>
        <v/>
      </c>
      <c r="AH124" t="str">
        <f t="shared" si="8"/>
        <v/>
      </c>
      <c r="AI124" t="str">
        <f>IF('Preisbildung (Kommune)'!C164="","",'Preisbildung (Kommune)'!C164)</f>
        <v/>
      </c>
      <c r="AJ124" t="str">
        <f t="shared" si="9"/>
        <v/>
      </c>
      <c r="AK124" t="str">
        <f t="array" ref="AK124">IFERROR(INDEX($AJ$4:$AJ$304,MATCH(1,COUNTIF($AK$3:AK123,$AJ$4:$AJ$304)+($AJ$4:$AJ$304&lt;&gt;"")*1,0)),"")</f>
        <v/>
      </c>
    </row>
    <row r="125" spans="20:37" x14ac:dyDescent="0.3">
      <c r="T125">
        <v>122</v>
      </c>
      <c r="U125" t="str">
        <f>IF(DB!D129="","",DB!D129)</f>
        <v/>
      </c>
      <c r="V125" t="str">
        <f>IF(DB!H129="","",DB!H129)</f>
        <v/>
      </c>
      <c r="W125" t="str">
        <f>IF(DB!G129="","",DB!G129)</f>
        <v/>
      </c>
      <c r="X125" t="str">
        <f>IF(DB!W129="","",DB!W129)</f>
        <v/>
      </c>
      <c r="Y125" t="str">
        <f>IF(DB!AN129="","",DB!AN129)</f>
        <v/>
      </c>
      <c r="Z125" t="str">
        <f>IF(DB!BZ129="","",DB!BZ129)</f>
        <v/>
      </c>
      <c r="AA125" t="str">
        <f t="shared" si="5"/>
        <v/>
      </c>
      <c r="AB125" t="str">
        <f t="shared" si="6"/>
        <v/>
      </c>
      <c r="AC125" t="str">
        <f t="array" ref="AC125">IFERROR(INDEX($AB$4:$AB$304,MATCH(1,COUNTIF($AC$3:AC124,$AB$4:$AB$304)+($AB$4:$AB$304&lt;&gt;"")*1,0)),"")</f>
        <v/>
      </c>
      <c r="AE125" t="str">
        <f t="shared" si="7"/>
        <v/>
      </c>
      <c r="AF125" t="str">
        <f t="array" ref="AF125">IFERROR(INDEX($AE$4:$AE$304,MATCH(1,COUNTIF($AF$3:AF124,$AE$4:$AE$304)+($AE$4:$AE$304&lt;&gt;"")*1,0)),"")</f>
        <v/>
      </c>
      <c r="AH125" t="str">
        <f t="shared" si="8"/>
        <v/>
      </c>
      <c r="AI125" t="str">
        <f>IF('Preisbildung (Kommune)'!C165="","",'Preisbildung (Kommune)'!C165)</f>
        <v/>
      </c>
      <c r="AJ125" t="str">
        <f t="shared" si="9"/>
        <v/>
      </c>
      <c r="AK125" t="str">
        <f t="array" ref="AK125">IFERROR(INDEX($AJ$4:$AJ$304,MATCH(1,COUNTIF($AK$3:AK124,$AJ$4:$AJ$304)+($AJ$4:$AJ$304&lt;&gt;"")*1,0)),"")</f>
        <v/>
      </c>
    </row>
    <row r="126" spans="20:37" x14ac:dyDescent="0.3">
      <c r="T126">
        <v>123</v>
      </c>
      <c r="U126" t="str">
        <f>IF(DB!D130="","",DB!D130)</f>
        <v/>
      </c>
      <c r="V126" t="str">
        <f>IF(DB!H130="","",DB!H130)</f>
        <v/>
      </c>
      <c r="W126" t="str">
        <f>IF(DB!G130="","",DB!G130)</f>
        <v/>
      </c>
      <c r="X126" t="str">
        <f>IF(DB!W130="","",DB!W130)</f>
        <v/>
      </c>
      <c r="Y126" t="str">
        <f>IF(DB!AN130="","",DB!AN130)</f>
        <v/>
      </c>
      <c r="Z126" t="str">
        <f>IF(DB!BZ130="","",DB!BZ130)</f>
        <v/>
      </c>
      <c r="AA126" t="str">
        <f t="shared" si="5"/>
        <v/>
      </c>
      <c r="AB126" t="str">
        <f t="shared" si="6"/>
        <v/>
      </c>
      <c r="AC126" t="str">
        <f t="array" ref="AC126">IFERROR(INDEX($AB$4:$AB$304,MATCH(1,COUNTIF($AC$3:AC125,$AB$4:$AB$304)+($AB$4:$AB$304&lt;&gt;"")*1,0)),"")</f>
        <v/>
      </c>
      <c r="AE126" t="str">
        <f t="shared" si="7"/>
        <v/>
      </c>
      <c r="AF126" t="str">
        <f t="array" ref="AF126">IFERROR(INDEX($AE$4:$AE$304,MATCH(1,COUNTIF($AF$3:AF125,$AE$4:$AE$304)+($AE$4:$AE$304&lt;&gt;"")*1,0)),"")</f>
        <v/>
      </c>
      <c r="AH126" t="str">
        <f t="shared" si="8"/>
        <v/>
      </c>
      <c r="AI126" t="str">
        <f>IF('Preisbildung (Kommune)'!C166="","",'Preisbildung (Kommune)'!C166)</f>
        <v/>
      </c>
      <c r="AJ126" t="str">
        <f t="shared" si="9"/>
        <v/>
      </c>
      <c r="AK126" t="str">
        <f t="array" ref="AK126">IFERROR(INDEX($AJ$4:$AJ$304,MATCH(1,COUNTIF($AK$3:AK125,$AJ$4:$AJ$304)+($AJ$4:$AJ$304&lt;&gt;"")*1,0)),"")</f>
        <v/>
      </c>
    </row>
    <row r="127" spans="20:37" x14ac:dyDescent="0.3">
      <c r="T127">
        <v>124</v>
      </c>
      <c r="U127" t="str">
        <f>IF(DB!D131="","",DB!D131)</f>
        <v/>
      </c>
      <c r="V127" t="str">
        <f>IF(DB!H131="","",DB!H131)</f>
        <v/>
      </c>
      <c r="W127" t="str">
        <f>IF(DB!G131="","",DB!G131)</f>
        <v/>
      </c>
      <c r="X127" t="str">
        <f>IF(DB!W131="","",DB!W131)</f>
        <v/>
      </c>
      <c r="Y127" t="str">
        <f>IF(DB!AN131="","",DB!AN131)</f>
        <v/>
      </c>
      <c r="Z127" t="str">
        <f>IF(DB!BZ131="","",DB!BZ131)</f>
        <v/>
      </c>
      <c r="AA127" t="str">
        <f t="shared" si="5"/>
        <v/>
      </c>
      <c r="AB127" t="str">
        <f t="shared" si="6"/>
        <v/>
      </c>
      <c r="AC127" t="str">
        <f t="array" ref="AC127">IFERROR(INDEX($AB$4:$AB$304,MATCH(1,COUNTIF($AC$3:AC126,$AB$4:$AB$304)+($AB$4:$AB$304&lt;&gt;"")*1,0)),"")</f>
        <v/>
      </c>
      <c r="AE127" t="str">
        <f t="shared" si="7"/>
        <v/>
      </c>
      <c r="AF127" t="str">
        <f t="array" ref="AF127">IFERROR(INDEX($AE$4:$AE$304,MATCH(1,COUNTIF($AF$3:AF126,$AE$4:$AE$304)+($AE$4:$AE$304&lt;&gt;"")*1,0)),"")</f>
        <v/>
      </c>
      <c r="AH127" t="str">
        <f t="shared" si="8"/>
        <v/>
      </c>
      <c r="AI127" t="str">
        <f>IF('Preisbildung (Kommune)'!C167="","",'Preisbildung (Kommune)'!C167)</f>
        <v/>
      </c>
      <c r="AJ127" t="str">
        <f t="shared" si="9"/>
        <v/>
      </c>
      <c r="AK127" t="str">
        <f t="array" ref="AK127">IFERROR(INDEX($AJ$4:$AJ$304,MATCH(1,COUNTIF($AK$3:AK126,$AJ$4:$AJ$304)+($AJ$4:$AJ$304&lt;&gt;"")*1,0)),"")</f>
        <v/>
      </c>
    </row>
    <row r="128" spans="20:37" x14ac:dyDescent="0.3">
      <c r="T128">
        <v>125</v>
      </c>
      <c r="U128" t="str">
        <f>IF(DB!D132="","",DB!D132)</f>
        <v/>
      </c>
      <c r="V128" t="str">
        <f>IF(DB!H132="","",DB!H132)</f>
        <v/>
      </c>
      <c r="W128" t="str">
        <f>IF(DB!G132="","",DB!G132)</f>
        <v/>
      </c>
      <c r="X128" t="str">
        <f>IF(DB!W132="","",DB!W132)</f>
        <v/>
      </c>
      <c r="Y128" t="str">
        <f>IF(DB!AN132="","",DB!AN132)</f>
        <v/>
      </c>
      <c r="Z128" t="str">
        <f>IF(DB!BZ132="","",DB!BZ132)</f>
        <v/>
      </c>
      <c r="AA128" t="str">
        <f t="shared" si="5"/>
        <v/>
      </c>
      <c r="AB128" t="str">
        <f t="shared" si="6"/>
        <v/>
      </c>
      <c r="AC128" t="str">
        <f t="array" ref="AC128">IFERROR(INDEX($AB$4:$AB$304,MATCH(1,COUNTIF($AC$3:AC127,$AB$4:$AB$304)+($AB$4:$AB$304&lt;&gt;"")*1,0)),"")</f>
        <v/>
      </c>
      <c r="AE128" t="str">
        <f t="shared" si="7"/>
        <v/>
      </c>
      <c r="AF128" t="str">
        <f t="array" ref="AF128">IFERROR(INDEX($AE$4:$AE$304,MATCH(1,COUNTIF($AF$3:AF127,$AE$4:$AE$304)+($AE$4:$AE$304&lt;&gt;"")*1,0)),"")</f>
        <v/>
      </c>
      <c r="AH128" t="str">
        <f t="shared" si="8"/>
        <v/>
      </c>
      <c r="AI128" t="str">
        <f>IF('Preisbildung (Kommune)'!C168="","",'Preisbildung (Kommune)'!C168)</f>
        <v/>
      </c>
      <c r="AJ128" t="str">
        <f t="shared" si="9"/>
        <v/>
      </c>
      <c r="AK128" t="str">
        <f t="array" ref="AK128">IFERROR(INDEX($AJ$4:$AJ$304,MATCH(1,COUNTIF($AK$3:AK127,$AJ$4:$AJ$304)+($AJ$4:$AJ$304&lt;&gt;"")*1,0)),"")</f>
        <v/>
      </c>
    </row>
    <row r="129" spans="20:37" x14ac:dyDescent="0.3">
      <c r="T129">
        <v>126</v>
      </c>
      <c r="U129" t="str">
        <f>IF(DB!D133="","",DB!D133)</f>
        <v/>
      </c>
      <c r="V129" t="str">
        <f>IF(DB!H133="","",DB!H133)</f>
        <v/>
      </c>
      <c r="W129" t="str">
        <f>IF(DB!G133="","",DB!G133)</f>
        <v/>
      </c>
      <c r="X129" t="str">
        <f>IF(DB!W133="","",DB!W133)</f>
        <v/>
      </c>
      <c r="Y129" t="str">
        <f>IF(DB!AN133="","",DB!AN133)</f>
        <v/>
      </c>
      <c r="Z129" t="str">
        <f>IF(DB!BZ133="","",DB!BZ133)</f>
        <v/>
      </c>
      <c r="AA129" t="str">
        <f t="shared" si="5"/>
        <v/>
      </c>
      <c r="AB129" t="str">
        <f t="shared" si="6"/>
        <v/>
      </c>
      <c r="AC129" t="str">
        <f t="array" ref="AC129">IFERROR(INDEX($AB$4:$AB$304,MATCH(1,COUNTIF($AC$3:AC128,$AB$4:$AB$304)+($AB$4:$AB$304&lt;&gt;"")*1,0)),"")</f>
        <v/>
      </c>
      <c r="AE129" t="str">
        <f t="shared" si="7"/>
        <v/>
      </c>
      <c r="AF129" t="str">
        <f t="array" ref="AF129">IFERROR(INDEX($AE$4:$AE$304,MATCH(1,COUNTIF($AF$3:AF128,$AE$4:$AE$304)+($AE$4:$AE$304&lt;&gt;"")*1,0)),"")</f>
        <v/>
      </c>
      <c r="AH129" t="str">
        <f t="shared" si="8"/>
        <v/>
      </c>
      <c r="AI129" t="str">
        <f>IF('Preisbildung (Kommune)'!C169="","",'Preisbildung (Kommune)'!C169)</f>
        <v/>
      </c>
      <c r="AJ129" t="str">
        <f t="shared" si="9"/>
        <v/>
      </c>
      <c r="AK129" t="str">
        <f t="array" ref="AK129">IFERROR(INDEX($AJ$4:$AJ$304,MATCH(1,COUNTIF($AK$3:AK128,$AJ$4:$AJ$304)+($AJ$4:$AJ$304&lt;&gt;"")*1,0)),"")</f>
        <v/>
      </c>
    </row>
    <row r="130" spans="20:37" x14ac:dyDescent="0.3">
      <c r="T130">
        <v>127</v>
      </c>
      <c r="U130" t="str">
        <f>IF(DB!D134="","",DB!D134)</f>
        <v/>
      </c>
      <c r="V130" t="str">
        <f>IF(DB!H134="","",DB!H134)</f>
        <v/>
      </c>
      <c r="W130" t="str">
        <f>IF(DB!G134="","",DB!G134)</f>
        <v/>
      </c>
      <c r="X130" t="str">
        <f>IF(DB!W134="","",DB!W134)</f>
        <v/>
      </c>
      <c r="Y130" t="str">
        <f>IF(DB!AN134="","",DB!AN134)</f>
        <v/>
      </c>
      <c r="Z130" t="str">
        <f>IF(DB!BZ134="","",DB!BZ134)</f>
        <v/>
      </c>
      <c r="AA130" t="str">
        <f t="shared" si="5"/>
        <v/>
      </c>
      <c r="AB130" t="str">
        <f t="shared" si="6"/>
        <v/>
      </c>
      <c r="AC130" t="str">
        <f t="array" ref="AC130">IFERROR(INDEX($AB$4:$AB$304,MATCH(1,COUNTIF($AC$3:AC129,$AB$4:$AB$304)+($AB$4:$AB$304&lt;&gt;"")*1,0)),"")</f>
        <v/>
      </c>
      <c r="AE130" t="str">
        <f t="shared" si="7"/>
        <v/>
      </c>
      <c r="AF130" t="str">
        <f t="array" ref="AF130">IFERROR(INDEX($AE$4:$AE$304,MATCH(1,COUNTIF($AF$3:AF129,$AE$4:$AE$304)+($AE$4:$AE$304&lt;&gt;"")*1,0)),"")</f>
        <v/>
      </c>
      <c r="AH130" t="str">
        <f t="shared" si="8"/>
        <v/>
      </c>
      <c r="AI130" t="str">
        <f>IF('Preisbildung (Kommune)'!C170="","",'Preisbildung (Kommune)'!C170)</f>
        <v/>
      </c>
      <c r="AJ130" t="str">
        <f t="shared" si="9"/>
        <v/>
      </c>
      <c r="AK130" t="str">
        <f t="array" ref="AK130">IFERROR(INDEX($AJ$4:$AJ$304,MATCH(1,COUNTIF($AK$3:AK129,$AJ$4:$AJ$304)+($AJ$4:$AJ$304&lt;&gt;"")*1,0)),"")</f>
        <v/>
      </c>
    </row>
    <row r="131" spans="20:37" x14ac:dyDescent="0.3">
      <c r="T131">
        <v>128</v>
      </c>
      <c r="U131" t="str">
        <f>IF(DB!D135="","",DB!D135)</f>
        <v/>
      </c>
      <c r="V131" t="str">
        <f>IF(DB!H135="","",DB!H135)</f>
        <v/>
      </c>
      <c r="W131" t="str">
        <f>IF(DB!G135="","",DB!G135)</f>
        <v/>
      </c>
      <c r="X131" t="str">
        <f>IF(DB!W135="","",DB!W135)</f>
        <v/>
      </c>
      <c r="Y131" t="str">
        <f>IF(DB!AN135="","",DB!AN135)</f>
        <v/>
      </c>
      <c r="Z131" t="str">
        <f>IF(DB!BZ135="","",DB!BZ135)</f>
        <v/>
      </c>
      <c r="AA131" t="str">
        <f t="shared" si="5"/>
        <v/>
      </c>
      <c r="AB131" t="str">
        <f t="shared" si="6"/>
        <v/>
      </c>
      <c r="AC131" t="str">
        <f t="array" ref="AC131">IFERROR(INDEX($AB$4:$AB$304,MATCH(1,COUNTIF($AC$3:AC130,$AB$4:$AB$304)+($AB$4:$AB$304&lt;&gt;"")*1,0)),"")</f>
        <v/>
      </c>
      <c r="AE131" t="str">
        <f t="shared" si="7"/>
        <v/>
      </c>
      <c r="AF131" t="str">
        <f t="array" ref="AF131">IFERROR(INDEX($AE$4:$AE$304,MATCH(1,COUNTIF($AF$3:AF130,$AE$4:$AE$304)+($AE$4:$AE$304&lt;&gt;"")*1,0)),"")</f>
        <v/>
      </c>
      <c r="AH131" t="str">
        <f t="shared" si="8"/>
        <v/>
      </c>
      <c r="AI131" t="str">
        <f>IF('Preisbildung (Kommune)'!C171="","",'Preisbildung (Kommune)'!C171)</f>
        <v/>
      </c>
      <c r="AJ131" t="str">
        <f t="shared" si="9"/>
        <v/>
      </c>
      <c r="AK131" t="str">
        <f t="array" ref="AK131">IFERROR(INDEX($AJ$4:$AJ$304,MATCH(1,COUNTIF($AK$3:AK130,$AJ$4:$AJ$304)+($AJ$4:$AJ$304&lt;&gt;"")*1,0)),"")</f>
        <v/>
      </c>
    </row>
    <row r="132" spans="20:37" x14ac:dyDescent="0.3">
      <c r="T132">
        <v>129</v>
      </c>
      <c r="U132" t="str">
        <f>IF(DB!D136="","",DB!D136)</f>
        <v/>
      </c>
      <c r="V132" t="str">
        <f>IF(DB!H136="","",DB!H136)</f>
        <v/>
      </c>
      <c r="W132" t="str">
        <f>IF(DB!G136="","",DB!G136)</f>
        <v/>
      </c>
      <c r="X132" t="str">
        <f>IF(DB!W136="","",DB!W136)</f>
        <v/>
      </c>
      <c r="Y132" t="str">
        <f>IF(DB!AN136="","",DB!AN136)</f>
        <v/>
      </c>
      <c r="Z132" t="str">
        <f>IF(DB!BZ136="","",DB!BZ136)</f>
        <v/>
      </c>
      <c r="AA132" t="str">
        <f t="shared" si="5"/>
        <v/>
      </c>
      <c r="AB132" t="str">
        <f t="shared" si="6"/>
        <v/>
      </c>
      <c r="AC132" t="str">
        <f t="array" ref="AC132">IFERROR(INDEX($AB$4:$AB$304,MATCH(1,COUNTIF($AC$3:AC131,$AB$4:$AB$304)+($AB$4:$AB$304&lt;&gt;"")*1,0)),"")</f>
        <v/>
      </c>
      <c r="AE132" t="str">
        <f t="shared" si="7"/>
        <v/>
      </c>
      <c r="AF132" t="str">
        <f t="array" ref="AF132">IFERROR(INDEX($AE$4:$AE$304,MATCH(1,COUNTIF($AF$3:AF131,$AE$4:$AE$304)+($AE$4:$AE$304&lt;&gt;"")*1,0)),"")</f>
        <v/>
      </c>
      <c r="AH132" t="str">
        <f t="shared" si="8"/>
        <v/>
      </c>
      <c r="AI132" t="str">
        <f>IF('Preisbildung (Kommune)'!C172="","",'Preisbildung (Kommune)'!C172)</f>
        <v/>
      </c>
      <c r="AJ132" t="str">
        <f t="shared" si="9"/>
        <v/>
      </c>
      <c r="AK132" t="str">
        <f t="array" ref="AK132">IFERROR(INDEX($AJ$4:$AJ$304,MATCH(1,COUNTIF($AK$3:AK131,$AJ$4:$AJ$304)+($AJ$4:$AJ$304&lt;&gt;"")*1,0)),"")</f>
        <v/>
      </c>
    </row>
    <row r="133" spans="20:37" x14ac:dyDescent="0.3">
      <c r="T133">
        <v>130</v>
      </c>
      <c r="U133" t="str">
        <f>IF(DB!D137="","",DB!D137)</f>
        <v/>
      </c>
      <c r="V133" t="str">
        <f>IF(DB!H137="","",DB!H137)</f>
        <v/>
      </c>
      <c r="W133" t="str">
        <f>IF(DB!G137="","",DB!G137)</f>
        <v/>
      </c>
      <c r="X133" t="str">
        <f>IF(DB!W137="","",DB!W137)</f>
        <v/>
      </c>
      <c r="Y133" t="str">
        <f>IF(DB!AN137="","",DB!AN137)</f>
        <v/>
      </c>
      <c r="Z133" t="str">
        <f>IF(DB!BZ137="","",DB!BZ137)</f>
        <v/>
      </c>
      <c r="AA133" t="str">
        <f t="shared" ref="AA133:AA196" si="10">IF(U133="","",IF(COUNTIF(V133:Z133,"Ja")=5,"Ja","Nein"))</f>
        <v/>
      </c>
      <c r="AB133" t="str">
        <f t="shared" ref="AB133:AB196" si="11">IF(U133="","",IF(AA133="Ja",U133,""))</f>
        <v/>
      </c>
      <c r="AC133" t="str">
        <f t="array" ref="AC133">IFERROR(INDEX($AB$4:$AB$304,MATCH(1,COUNTIF($AC$3:AC132,$AB$4:$AB$304)+($AB$4:$AB$304&lt;&gt;"")*1,0)),"")</f>
        <v/>
      </c>
      <c r="AE133" t="str">
        <f t="shared" ref="AE133:AE196" si="12">IF(COUNTIF($AD$4:$AD$54,AC133)=1,"",AC133)</f>
        <v/>
      </c>
      <c r="AF133" t="str">
        <f t="array" ref="AF133">IFERROR(INDEX($AE$4:$AE$304,MATCH(1,COUNTIF($AF$3:AF132,$AE$4:$AE$304)+($AE$4:$AE$304&lt;&gt;"")*1,0)),"")</f>
        <v/>
      </c>
      <c r="AH133" t="str">
        <f t="shared" ref="AH133:AH196" si="13">IF(AC133="","",AC133)</f>
        <v/>
      </c>
      <c r="AI133" t="str">
        <f>IF('Preisbildung (Kommune)'!C173="","",'Preisbildung (Kommune)'!C173)</f>
        <v/>
      </c>
      <c r="AJ133" t="str">
        <f t="shared" ref="AJ133:AJ196" si="14">IF(COUNTIF($AI$4:$AI$304,AH133)=1,"",AH133)</f>
        <v/>
      </c>
      <c r="AK133" t="str">
        <f t="array" ref="AK133">IFERROR(INDEX($AJ$4:$AJ$304,MATCH(1,COUNTIF($AK$3:AK132,$AJ$4:$AJ$304)+($AJ$4:$AJ$304&lt;&gt;"")*1,0)),"")</f>
        <v/>
      </c>
    </row>
    <row r="134" spans="20:37" x14ac:dyDescent="0.3">
      <c r="T134">
        <v>131</v>
      </c>
      <c r="U134" t="str">
        <f>IF(DB!D138="","",DB!D138)</f>
        <v/>
      </c>
      <c r="V134" t="str">
        <f>IF(DB!H138="","",DB!H138)</f>
        <v/>
      </c>
      <c r="W134" t="str">
        <f>IF(DB!G138="","",DB!G138)</f>
        <v/>
      </c>
      <c r="X134" t="str">
        <f>IF(DB!W138="","",DB!W138)</f>
        <v/>
      </c>
      <c r="Y134" t="str">
        <f>IF(DB!AN138="","",DB!AN138)</f>
        <v/>
      </c>
      <c r="Z134" t="str">
        <f>IF(DB!BZ138="","",DB!BZ138)</f>
        <v/>
      </c>
      <c r="AA134" t="str">
        <f t="shared" si="10"/>
        <v/>
      </c>
      <c r="AB134" t="str">
        <f t="shared" si="11"/>
        <v/>
      </c>
      <c r="AC134" t="str">
        <f t="array" ref="AC134">IFERROR(INDEX($AB$4:$AB$304,MATCH(1,COUNTIF($AC$3:AC133,$AB$4:$AB$304)+($AB$4:$AB$304&lt;&gt;"")*1,0)),"")</f>
        <v/>
      </c>
      <c r="AE134" t="str">
        <f t="shared" si="12"/>
        <v/>
      </c>
      <c r="AF134" t="str">
        <f t="array" ref="AF134">IFERROR(INDEX($AE$4:$AE$304,MATCH(1,COUNTIF($AF$3:AF133,$AE$4:$AE$304)+($AE$4:$AE$304&lt;&gt;"")*1,0)),"")</f>
        <v/>
      </c>
      <c r="AH134" t="str">
        <f t="shared" si="13"/>
        <v/>
      </c>
      <c r="AI134" t="str">
        <f>IF('Preisbildung (Kommune)'!C174="","",'Preisbildung (Kommune)'!C174)</f>
        <v/>
      </c>
      <c r="AJ134" t="str">
        <f t="shared" si="14"/>
        <v/>
      </c>
      <c r="AK134" t="str">
        <f t="array" ref="AK134">IFERROR(INDEX($AJ$4:$AJ$304,MATCH(1,COUNTIF($AK$3:AK133,$AJ$4:$AJ$304)+($AJ$4:$AJ$304&lt;&gt;"")*1,0)),"")</f>
        <v/>
      </c>
    </row>
    <row r="135" spans="20:37" x14ac:dyDescent="0.3">
      <c r="T135">
        <v>132</v>
      </c>
      <c r="U135" t="str">
        <f>IF(DB!D139="","",DB!D139)</f>
        <v/>
      </c>
      <c r="V135" t="str">
        <f>IF(DB!H139="","",DB!H139)</f>
        <v/>
      </c>
      <c r="W135" t="str">
        <f>IF(DB!G139="","",DB!G139)</f>
        <v/>
      </c>
      <c r="X135" t="str">
        <f>IF(DB!W139="","",DB!W139)</f>
        <v/>
      </c>
      <c r="Y135" t="str">
        <f>IF(DB!AN139="","",DB!AN139)</f>
        <v/>
      </c>
      <c r="Z135" t="str">
        <f>IF(DB!BZ139="","",DB!BZ139)</f>
        <v/>
      </c>
      <c r="AA135" t="str">
        <f t="shared" si="10"/>
        <v/>
      </c>
      <c r="AB135" t="str">
        <f t="shared" si="11"/>
        <v/>
      </c>
      <c r="AC135" t="str">
        <f t="array" ref="AC135">IFERROR(INDEX($AB$4:$AB$304,MATCH(1,COUNTIF($AC$3:AC134,$AB$4:$AB$304)+($AB$4:$AB$304&lt;&gt;"")*1,0)),"")</f>
        <v/>
      </c>
      <c r="AE135" t="str">
        <f t="shared" si="12"/>
        <v/>
      </c>
      <c r="AF135" t="str">
        <f t="array" ref="AF135">IFERROR(INDEX($AE$4:$AE$304,MATCH(1,COUNTIF($AF$3:AF134,$AE$4:$AE$304)+($AE$4:$AE$304&lt;&gt;"")*1,0)),"")</f>
        <v/>
      </c>
      <c r="AH135" t="str">
        <f t="shared" si="13"/>
        <v/>
      </c>
      <c r="AI135" t="str">
        <f>IF('Preisbildung (Kommune)'!C175="","",'Preisbildung (Kommune)'!C175)</f>
        <v/>
      </c>
      <c r="AJ135" t="str">
        <f t="shared" si="14"/>
        <v/>
      </c>
      <c r="AK135" t="str">
        <f t="array" ref="AK135">IFERROR(INDEX($AJ$4:$AJ$304,MATCH(1,COUNTIF($AK$3:AK134,$AJ$4:$AJ$304)+($AJ$4:$AJ$304&lt;&gt;"")*1,0)),"")</f>
        <v/>
      </c>
    </row>
    <row r="136" spans="20:37" x14ac:dyDescent="0.3">
      <c r="T136">
        <v>133</v>
      </c>
      <c r="U136" t="str">
        <f>IF(DB!D140="","",DB!D140)</f>
        <v/>
      </c>
      <c r="V136" t="str">
        <f>IF(DB!H140="","",DB!H140)</f>
        <v/>
      </c>
      <c r="W136" t="str">
        <f>IF(DB!G140="","",DB!G140)</f>
        <v/>
      </c>
      <c r="X136" t="str">
        <f>IF(DB!W140="","",DB!W140)</f>
        <v/>
      </c>
      <c r="Y136" t="str">
        <f>IF(DB!AN140="","",DB!AN140)</f>
        <v/>
      </c>
      <c r="Z136" t="str">
        <f>IF(DB!BZ140="","",DB!BZ140)</f>
        <v/>
      </c>
      <c r="AA136" t="str">
        <f t="shared" si="10"/>
        <v/>
      </c>
      <c r="AB136" t="str">
        <f t="shared" si="11"/>
        <v/>
      </c>
      <c r="AC136" t="str">
        <f t="array" ref="AC136">IFERROR(INDEX($AB$4:$AB$304,MATCH(1,COUNTIF($AC$3:AC135,$AB$4:$AB$304)+($AB$4:$AB$304&lt;&gt;"")*1,0)),"")</f>
        <v/>
      </c>
      <c r="AE136" t="str">
        <f t="shared" si="12"/>
        <v/>
      </c>
      <c r="AF136" t="str">
        <f t="array" ref="AF136">IFERROR(INDEX($AE$4:$AE$304,MATCH(1,COUNTIF($AF$3:AF135,$AE$4:$AE$304)+($AE$4:$AE$304&lt;&gt;"")*1,0)),"")</f>
        <v/>
      </c>
      <c r="AH136" t="str">
        <f t="shared" si="13"/>
        <v/>
      </c>
      <c r="AI136" t="str">
        <f>IF('Preisbildung (Kommune)'!C176="","",'Preisbildung (Kommune)'!C176)</f>
        <v/>
      </c>
      <c r="AJ136" t="str">
        <f t="shared" si="14"/>
        <v/>
      </c>
      <c r="AK136" t="str">
        <f t="array" ref="AK136">IFERROR(INDEX($AJ$4:$AJ$304,MATCH(1,COUNTIF($AK$3:AK135,$AJ$4:$AJ$304)+($AJ$4:$AJ$304&lt;&gt;"")*1,0)),"")</f>
        <v/>
      </c>
    </row>
    <row r="137" spans="20:37" x14ac:dyDescent="0.3">
      <c r="T137">
        <v>134</v>
      </c>
      <c r="U137" t="str">
        <f>IF(DB!D141="","",DB!D141)</f>
        <v/>
      </c>
      <c r="V137" t="str">
        <f>IF(DB!H141="","",DB!H141)</f>
        <v/>
      </c>
      <c r="W137" t="str">
        <f>IF(DB!G141="","",DB!G141)</f>
        <v/>
      </c>
      <c r="X137" t="str">
        <f>IF(DB!W141="","",DB!W141)</f>
        <v/>
      </c>
      <c r="Y137" t="str">
        <f>IF(DB!AN141="","",DB!AN141)</f>
        <v/>
      </c>
      <c r="Z137" t="str">
        <f>IF(DB!BZ141="","",DB!BZ141)</f>
        <v/>
      </c>
      <c r="AA137" t="str">
        <f t="shared" si="10"/>
        <v/>
      </c>
      <c r="AB137" t="str">
        <f t="shared" si="11"/>
        <v/>
      </c>
      <c r="AC137" t="str">
        <f t="array" ref="AC137">IFERROR(INDEX($AB$4:$AB$304,MATCH(1,COUNTIF($AC$3:AC136,$AB$4:$AB$304)+($AB$4:$AB$304&lt;&gt;"")*1,0)),"")</f>
        <v/>
      </c>
      <c r="AE137" t="str">
        <f t="shared" si="12"/>
        <v/>
      </c>
      <c r="AF137" t="str">
        <f t="array" ref="AF137">IFERROR(INDEX($AE$4:$AE$304,MATCH(1,COUNTIF($AF$3:AF136,$AE$4:$AE$304)+($AE$4:$AE$304&lt;&gt;"")*1,0)),"")</f>
        <v/>
      </c>
      <c r="AH137" t="str">
        <f t="shared" si="13"/>
        <v/>
      </c>
      <c r="AI137" t="str">
        <f>IF('Preisbildung (Kommune)'!C177="","",'Preisbildung (Kommune)'!C177)</f>
        <v/>
      </c>
      <c r="AJ137" t="str">
        <f t="shared" si="14"/>
        <v/>
      </c>
      <c r="AK137" t="str">
        <f t="array" ref="AK137">IFERROR(INDEX($AJ$4:$AJ$304,MATCH(1,COUNTIF($AK$3:AK136,$AJ$4:$AJ$304)+($AJ$4:$AJ$304&lt;&gt;"")*1,0)),"")</f>
        <v/>
      </c>
    </row>
    <row r="138" spans="20:37" x14ac:dyDescent="0.3">
      <c r="T138">
        <v>135</v>
      </c>
      <c r="U138" t="str">
        <f>IF(DB!D142="","",DB!D142)</f>
        <v/>
      </c>
      <c r="V138" t="str">
        <f>IF(DB!H142="","",DB!H142)</f>
        <v/>
      </c>
      <c r="W138" t="str">
        <f>IF(DB!G142="","",DB!G142)</f>
        <v/>
      </c>
      <c r="X138" t="str">
        <f>IF(DB!W142="","",DB!W142)</f>
        <v/>
      </c>
      <c r="Y138" t="str">
        <f>IF(DB!AN142="","",DB!AN142)</f>
        <v/>
      </c>
      <c r="Z138" t="str">
        <f>IF(DB!BZ142="","",DB!BZ142)</f>
        <v/>
      </c>
      <c r="AA138" t="str">
        <f t="shared" si="10"/>
        <v/>
      </c>
      <c r="AB138" t="str">
        <f t="shared" si="11"/>
        <v/>
      </c>
      <c r="AC138" t="str">
        <f t="array" ref="AC138">IFERROR(INDEX($AB$4:$AB$304,MATCH(1,COUNTIF($AC$3:AC137,$AB$4:$AB$304)+($AB$4:$AB$304&lt;&gt;"")*1,0)),"")</f>
        <v/>
      </c>
      <c r="AE138" t="str">
        <f t="shared" si="12"/>
        <v/>
      </c>
      <c r="AF138" t="str">
        <f t="array" ref="AF138">IFERROR(INDEX($AE$4:$AE$304,MATCH(1,COUNTIF($AF$3:AF137,$AE$4:$AE$304)+($AE$4:$AE$304&lt;&gt;"")*1,0)),"")</f>
        <v/>
      </c>
      <c r="AH138" t="str">
        <f t="shared" si="13"/>
        <v/>
      </c>
      <c r="AI138" t="str">
        <f>IF('Preisbildung (Kommune)'!C178="","",'Preisbildung (Kommune)'!C178)</f>
        <v/>
      </c>
      <c r="AJ138" t="str">
        <f t="shared" si="14"/>
        <v/>
      </c>
      <c r="AK138" t="str">
        <f t="array" ref="AK138">IFERROR(INDEX($AJ$4:$AJ$304,MATCH(1,COUNTIF($AK$3:AK137,$AJ$4:$AJ$304)+($AJ$4:$AJ$304&lt;&gt;"")*1,0)),"")</f>
        <v/>
      </c>
    </row>
    <row r="139" spans="20:37" x14ac:dyDescent="0.3">
      <c r="T139">
        <v>136</v>
      </c>
      <c r="U139" t="str">
        <f>IF(DB!D143="","",DB!D143)</f>
        <v/>
      </c>
      <c r="V139" t="str">
        <f>IF(DB!H143="","",DB!H143)</f>
        <v/>
      </c>
      <c r="W139" t="str">
        <f>IF(DB!G143="","",DB!G143)</f>
        <v/>
      </c>
      <c r="X139" t="str">
        <f>IF(DB!W143="","",DB!W143)</f>
        <v/>
      </c>
      <c r="Y139" t="str">
        <f>IF(DB!AN143="","",DB!AN143)</f>
        <v/>
      </c>
      <c r="Z139" t="str">
        <f>IF(DB!BZ143="","",DB!BZ143)</f>
        <v/>
      </c>
      <c r="AA139" t="str">
        <f t="shared" si="10"/>
        <v/>
      </c>
      <c r="AB139" t="str">
        <f t="shared" si="11"/>
        <v/>
      </c>
      <c r="AC139" t="str">
        <f t="array" ref="AC139">IFERROR(INDEX($AB$4:$AB$304,MATCH(1,COUNTIF($AC$3:AC138,$AB$4:$AB$304)+($AB$4:$AB$304&lt;&gt;"")*1,0)),"")</f>
        <v/>
      </c>
      <c r="AE139" t="str">
        <f t="shared" si="12"/>
        <v/>
      </c>
      <c r="AF139" t="str">
        <f t="array" ref="AF139">IFERROR(INDEX($AE$4:$AE$304,MATCH(1,COUNTIF($AF$3:AF138,$AE$4:$AE$304)+($AE$4:$AE$304&lt;&gt;"")*1,0)),"")</f>
        <v/>
      </c>
      <c r="AH139" t="str">
        <f t="shared" si="13"/>
        <v/>
      </c>
      <c r="AI139" t="str">
        <f>IF('Preisbildung (Kommune)'!C179="","",'Preisbildung (Kommune)'!C179)</f>
        <v/>
      </c>
      <c r="AJ139" t="str">
        <f t="shared" si="14"/>
        <v/>
      </c>
      <c r="AK139" t="str">
        <f t="array" ref="AK139">IFERROR(INDEX($AJ$4:$AJ$304,MATCH(1,COUNTIF($AK$3:AK138,$AJ$4:$AJ$304)+($AJ$4:$AJ$304&lt;&gt;"")*1,0)),"")</f>
        <v/>
      </c>
    </row>
    <row r="140" spans="20:37" x14ac:dyDescent="0.3">
      <c r="T140">
        <v>137</v>
      </c>
      <c r="U140" t="str">
        <f>IF(DB!D144="","",DB!D144)</f>
        <v/>
      </c>
      <c r="V140" t="str">
        <f>IF(DB!H144="","",DB!H144)</f>
        <v/>
      </c>
      <c r="W140" t="str">
        <f>IF(DB!G144="","",DB!G144)</f>
        <v/>
      </c>
      <c r="X140" t="str">
        <f>IF(DB!W144="","",DB!W144)</f>
        <v/>
      </c>
      <c r="Y140" t="str">
        <f>IF(DB!AN144="","",DB!AN144)</f>
        <v/>
      </c>
      <c r="Z140" t="str">
        <f>IF(DB!BZ144="","",DB!BZ144)</f>
        <v/>
      </c>
      <c r="AA140" t="str">
        <f t="shared" si="10"/>
        <v/>
      </c>
      <c r="AB140" t="str">
        <f t="shared" si="11"/>
        <v/>
      </c>
      <c r="AC140" t="str">
        <f t="array" ref="AC140">IFERROR(INDEX($AB$4:$AB$304,MATCH(1,COUNTIF($AC$3:AC139,$AB$4:$AB$304)+($AB$4:$AB$304&lt;&gt;"")*1,0)),"")</f>
        <v/>
      </c>
      <c r="AE140" t="str">
        <f t="shared" si="12"/>
        <v/>
      </c>
      <c r="AF140" t="str">
        <f t="array" ref="AF140">IFERROR(INDEX($AE$4:$AE$304,MATCH(1,COUNTIF($AF$3:AF139,$AE$4:$AE$304)+($AE$4:$AE$304&lt;&gt;"")*1,0)),"")</f>
        <v/>
      </c>
      <c r="AH140" t="str">
        <f t="shared" si="13"/>
        <v/>
      </c>
      <c r="AI140" t="str">
        <f>IF('Preisbildung (Kommune)'!C180="","",'Preisbildung (Kommune)'!C180)</f>
        <v/>
      </c>
      <c r="AJ140" t="str">
        <f t="shared" si="14"/>
        <v/>
      </c>
      <c r="AK140" t="str">
        <f t="array" ref="AK140">IFERROR(INDEX($AJ$4:$AJ$304,MATCH(1,COUNTIF($AK$3:AK139,$AJ$4:$AJ$304)+($AJ$4:$AJ$304&lt;&gt;"")*1,0)),"")</f>
        <v/>
      </c>
    </row>
    <row r="141" spans="20:37" x14ac:dyDescent="0.3">
      <c r="T141">
        <v>138</v>
      </c>
      <c r="U141" t="str">
        <f>IF(DB!D145="","",DB!D145)</f>
        <v/>
      </c>
      <c r="V141" t="str">
        <f>IF(DB!H145="","",DB!H145)</f>
        <v/>
      </c>
      <c r="W141" t="str">
        <f>IF(DB!G145="","",DB!G145)</f>
        <v/>
      </c>
      <c r="X141" t="str">
        <f>IF(DB!W145="","",DB!W145)</f>
        <v/>
      </c>
      <c r="Y141" t="str">
        <f>IF(DB!AN145="","",DB!AN145)</f>
        <v/>
      </c>
      <c r="Z141" t="str">
        <f>IF(DB!BZ145="","",DB!BZ145)</f>
        <v/>
      </c>
      <c r="AA141" t="str">
        <f t="shared" si="10"/>
        <v/>
      </c>
      <c r="AB141" t="str">
        <f t="shared" si="11"/>
        <v/>
      </c>
      <c r="AC141" t="str">
        <f t="array" ref="AC141">IFERROR(INDEX($AB$4:$AB$304,MATCH(1,COUNTIF($AC$3:AC140,$AB$4:$AB$304)+($AB$4:$AB$304&lt;&gt;"")*1,0)),"")</f>
        <v/>
      </c>
      <c r="AE141" t="str">
        <f t="shared" si="12"/>
        <v/>
      </c>
      <c r="AF141" t="str">
        <f t="array" ref="AF141">IFERROR(INDEX($AE$4:$AE$304,MATCH(1,COUNTIF($AF$3:AF140,$AE$4:$AE$304)+($AE$4:$AE$304&lt;&gt;"")*1,0)),"")</f>
        <v/>
      </c>
      <c r="AH141" t="str">
        <f t="shared" si="13"/>
        <v/>
      </c>
      <c r="AI141" t="str">
        <f>IF('Preisbildung (Kommune)'!C181="","",'Preisbildung (Kommune)'!C181)</f>
        <v/>
      </c>
      <c r="AJ141" t="str">
        <f t="shared" si="14"/>
        <v/>
      </c>
      <c r="AK141" t="str">
        <f t="array" ref="AK141">IFERROR(INDEX($AJ$4:$AJ$304,MATCH(1,COUNTIF($AK$3:AK140,$AJ$4:$AJ$304)+($AJ$4:$AJ$304&lt;&gt;"")*1,0)),"")</f>
        <v/>
      </c>
    </row>
    <row r="142" spans="20:37" x14ac:dyDescent="0.3">
      <c r="T142">
        <v>139</v>
      </c>
      <c r="U142" t="str">
        <f>IF(DB!D146="","",DB!D146)</f>
        <v/>
      </c>
      <c r="V142" t="str">
        <f>IF(DB!H146="","",DB!H146)</f>
        <v/>
      </c>
      <c r="W142" t="str">
        <f>IF(DB!G146="","",DB!G146)</f>
        <v/>
      </c>
      <c r="X142" t="str">
        <f>IF(DB!W146="","",DB!W146)</f>
        <v/>
      </c>
      <c r="Y142" t="str">
        <f>IF(DB!AN146="","",DB!AN146)</f>
        <v/>
      </c>
      <c r="Z142" t="str">
        <f>IF(DB!BZ146="","",DB!BZ146)</f>
        <v/>
      </c>
      <c r="AA142" t="str">
        <f t="shared" si="10"/>
        <v/>
      </c>
      <c r="AB142" t="str">
        <f t="shared" si="11"/>
        <v/>
      </c>
      <c r="AC142" t="str">
        <f t="array" ref="AC142">IFERROR(INDEX($AB$4:$AB$304,MATCH(1,COUNTIF($AC$3:AC141,$AB$4:$AB$304)+($AB$4:$AB$304&lt;&gt;"")*1,0)),"")</f>
        <v/>
      </c>
      <c r="AE142" t="str">
        <f t="shared" si="12"/>
        <v/>
      </c>
      <c r="AF142" t="str">
        <f t="array" ref="AF142">IFERROR(INDEX($AE$4:$AE$304,MATCH(1,COUNTIF($AF$3:AF141,$AE$4:$AE$304)+($AE$4:$AE$304&lt;&gt;"")*1,0)),"")</f>
        <v/>
      </c>
      <c r="AH142" t="str">
        <f t="shared" si="13"/>
        <v/>
      </c>
      <c r="AI142" t="str">
        <f>IF('Preisbildung (Kommune)'!C182="","",'Preisbildung (Kommune)'!C182)</f>
        <v/>
      </c>
      <c r="AJ142" t="str">
        <f t="shared" si="14"/>
        <v/>
      </c>
      <c r="AK142" t="str">
        <f t="array" ref="AK142">IFERROR(INDEX($AJ$4:$AJ$304,MATCH(1,COUNTIF($AK$3:AK141,$AJ$4:$AJ$304)+($AJ$4:$AJ$304&lt;&gt;"")*1,0)),"")</f>
        <v/>
      </c>
    </row>
    <row r="143" spans="20:37" x14ac:dyDescent="0.3">
      <c r="T143">
        <v>140</v>
      </c>
      <c r="U143" t="str">
        <f>IF(DB!D147="","",DB!D147)</f>
        <v/>
      </c>
      <c r="V143" t="str">
        <f>IF(DB!H147="","",DB!H147)</f>
        <v/>
      </c>
      <c r="W143" t="str">
        <f>IF(DB!G147="","",DB!G147)</f>
        <v/>
      </c>
      <c r="X143" t="str">
        <f>IF(DB!W147="","",DB!W147)</f>
        <v/>
      </c>
      <c r="Y143" t="str">
        <f>IF(DB!AN147="","",DB!AN147)</f>
        <v/>
      </c>
      <c r="Z143" t="str">
        <f>IF(DB!BZ147="","",DB!BZ147)</f>
        <v/>
      </c>
      <c r="AA143" t="str">
        <f t="shared" si="10"/>
        <v/>
      </c>
      <c r="AB143" t="str">
        <f t="shared" si="11"/>
        <v/>
      </c>
      <c r="AC143" t="str">
        <f t="array" ref="AC143">IFERROR(INDEX($AB$4:$AB$304,MATCH(1,COUNTIF($AC$3:AC142,$AB$4:$AB$304)+($AB$4:$AB$304&lt;&gt;"")*1,0)),"")</f>
        <v/>
      </c>
      <c r="AE143" t="str">
        <f t="shared" si="12"/>
        <v/>
      </c>
      <c r="AF143" t="str">
        <f t="array" ref="AF143">IFERROR(INDEX($AE$4:$AE$304,MATCH(1,COUNTIF($AF$3:AF142,$AE$4:$AE$304)+($AE$4:$AE$304&lt;&gt;"")*1,0)),"")</f>
        <v/>
      </c>
      <c r="AH143" t="str">
        <f t="shared" si="13"/>
        <v/>
      </c>
      <c r="AI143" t="str">
        <f>IF('Preisbildung (Kommune)'!C183="","",'Preisbildung (Kommune)'!C183)</f>
        <v/>
      </c>
      <c r="AJ143" t="str">
        <f t="shared" si="14"/>
        <v/>
      </c>
      <c r="AK143" t="str">
        <f t="array" ref="AK143">IFERROR(INDEX($AJ$4:$AJ$304,MATCH(1,COUNTIF($AK$3:AK142,$AJ$4:$AJ$304)+($AJ$4:$AJ$304&lt;&gt;"")*1,0)),"")</f>
        <v/>
      </c>
    </row>
    <row r="144" spans="20:37" x14ac:dyDescent="0.3">
      <c r="T144">
        <v>141</v>
      </c>
      <c r="U144" t="str">
        <f>IF(DB!D148="","",DB!D148)</f>
        <v/>
      </c>
      <c r="V144" t="str">
        <f>IF(DB!H148="","",DB!H148)</f>
        <v/>
      </c>
      <c r="W144" t="str">
        <f>IF(DB!G148="","",DB!G148)</f>
        <v/>
      </c>
      <c r="X144" t="str">
        <f>IF(DB!W148="","",DB!W148)</f>
        <v/>
      </c>
      <c r="Y144" t="str">
        <f>IF(DB!AN148="","",DB!AN148)</f>
        <v/>
      </c>
      <c r="Z144" t="str">
        <f>IF(DB!BZ148="","",DB!BZ148)</f>
        <v/>
      </c>
      <c r="AA144" t="str">
        <f t="shared" si="10"/>
        <v/>
      </c>
      <c r="AB144" t="str">
        <f t="shared" si="11"/>
        <v/>
      </c>
      <c r="AC144" t="str">
        <f t="array" ref="AC144">IFERROR(INDEX($AB$4:$AB$304,MATCH(1,COUNTIF($AC$3:AC143,$AB$4:$AB$304)+($AB$4:$AB$304&lt;&gt;"")*1,0)),"")</f>
        <v/>
      </c>
      <c r="AE144" t="str">
        <f t="shared" si="12"/>
        <v/>
      </c>
      <c r="AF144" t="str">
        <f t="array" ref="AF144">IFERROR(INDEX($AE$4:$AE$304,MATCH(1,COUNTIF($AF$3:AF143,$AE$4:$AE$304)+($AE$4:$AE$304&lt;&gt;"")*1,0)),"")</f>
        <v/>
      </c>
      <c r="AH144" t="str">
        <f t="shared" si="13"/>
        <v/>
      </c>
      <c r="AI144" t="str">
        <f>IF('Preisbildung (Kommune)'!C184="","",'Preisbildung (Kommune)'!C184)</f>
        <v/>
      </c>
      <c r="AJ144" t="str">
        <f t="shared" si="14"/>
        <v/>
      </c>
      <c r="AK144" t="str">
        <f t="array" ref="AK144">IFERROR(INDEX($AJ$4:$AJ$304,MATCH(1,COUNTIF($AK$3:AK143,$AJ$4:$AJ$304)+($AJ$4:$AJ$304&lt;&gt;"")*1,0)),"")</f>
        <v/>
      </c>
    </row>
    <row r="145" spans="20:37" x14ac:dyDescent="0.3">
      <c r="T145">
        <v>142</v>
      </c>
      <c r="U145" t="str">
        <f>IF(DB!D149="","",DB!D149)</f>
        <v/>
      </c>
      <c r="V145" t="str">
        <f>IF(DB!H149="","",DB!H149)</f>
        <v/>
      </c>
      <c r="W145" t="str">
        <f>IF(DB!G149="","",DB!G149)</f>
        <v/>
      </c>
      <c r="X145" t="str">
        <f>IF(DB!W149="","",DB!W149)</f>
        <v/>
      </c>
      <c r="Y145" t="str">
        <f>IF(DB!AN149="","",DB!AN149)</f>
        <v/>
      </c>
      <c r="Z145" t="str">
        <f>IF(DB!BZ149="","",DB!BZ149)</f>
        <v/>
      </c>
      <c r="AA145" t="str">
        <f t="shared" si="10"/>
        <v/>
      </c>
      <c r="AB145" t="str">
        <f t="shared" si="11"/>
        <v/>
      </c>
      <c r="AC145" t="str">
        <f t="array" ref="AC145">IFERROR(INDEX($AB$4:$AB$304,MATCH(1,COUNTIF($AC$3:AC144,$AB$4:$AB$304)+($AB$4:$AB$304&lt;&gt;"")*1,0)),"")</f>
        <v/>
      </c>
      <c r="AE145" t="str">
        <f t="shared" si="12"/>
        <v/>
      </c>
      <c r="AF145" t="str">
        <f t="array" ref="AF145">IFERROR(INDEX($AE$4:$AE$304,MATCH(1,COUNTIF($AF$3:AF144,$AE$4:$AE$304)+($AE$4:$AE$304&lt;&gt;"")*1,0)),"")</f>
        <v/>
      </c>
      <c r="AH145" t="str">
        <f t="shared" si="13"/>
        <v/>
      </c>
      <c r="AI145" t="str">
        <f>IF('Preisbildung (Kommune)'!C185="","",'Preisbildung (Kommune)'!C185)</f>
        <v/>
      </c>
      <c r="AJ145" t="str">
        <f t="shared" si="14"/>
        <v/>
      </c>
      <c r="AK145" t="str">
        <f t="array" ref="AK145">IFERROR(INDEX($AJ$4:$AJ$304,MATCH(1,COUNTIF($AK$3:AK144,$AJ$4:$AJ$304)+($AJ$4:$AJ$304&lt;&gt;"")*1,0)),"")</f>
        <v/>
      </c>
    </row>
    <row r="146" spans="20:37" x14ac:dyDescent="0.3">
      <c r="T146">
        <v>143</v>
      </c>
      <c r="U146" t="str">
        <f>IF(DB!D150="","",DB!D150)</f>
        <v/>
      </c>
      <c r="V146" t="str">
        <f>IF(DB!H150="","",DB!H150)</f>
        <v/>
      </c>
      <c r="W146" t="str">
        <f>IF(DB!G150="","",DB!G150)</f>
        <v/>
      </c>
      <c r="X146" t="str">
        <f>IF(DB!W150="","",DB!W150)</f>
        <v/>
      </c>
      <c r="Y146" t="str">
        <f>IF(DB!AN150="","",DB!AN150)</f>
        <v/>
      </c>
      <c r="Z146" t="str">
        <f>IF(DB!BZ150="","",DB!BZ150)</f>
        <v/>
      </c>
      <c r="AA146" t="str">
        <f t="shared" si="10"/>
        <v/>
      </c>
      <c r="AB146" t="str">
        <f t="shared" si="11"/>
        <v/>
      </c>
      <c r="AC146" t="str">
        <f t="array" ref="AC146">IFERROR(INDEX($AB$4:$AB$304,MATCH(1,COUNTIF($AC$3:AC145,$AB$4:$AB$304)+($AB$4:$AB$304&lt;&gt;"")*1,0)),"")</f>
        <v/>
      </c>
      <c r="AE146" t="str">
        <f t="shared" si="12"/>
        <v/>
      </c>
      <c r="AF146" t="str">
        <f t="array" ref="AF146">IFERROR(INDEX($AE$4:$AE$304,MATCH(1,COUNTIF($AF$3:AF145,$AE$4:$AE$304)+($AE$4:$AE$304&lt;&gt;"")*1,0)),"")</f>
        <v/>
      </c>
      <c r="AH146" t="str">
        <f t="shared" si="13"/>
        <v/>
      </c>
      <c r="AI146" t="str">
        <f>IF('Preisbildung (Kommune)'!C186="","",'Preisbildung (Kommune)'!C186)</f>
        <v/>
      </c>
      <c r="AJ146" t="str">
        <f t="shared" si="14"/>
        <v/>
      </c>
      <c r="AK146" t="str">
        <f t="array" ref="AK146">IFERROR(INDEX($AJ$4:$AJ$304,MATCH(1,COUNTIF($AK$3:AK145,$AJ$4:$AJ$304)+($AJ$4:$AJ$304&lt;&gt;"")*1,0)),"")</f>
        <v/>
      </c>
    </row>
    <row r="147" spans="20:37" x14ac:dyDescent="0.3">
      <c r="T147">
        <v>144</v>
      </c>
      <c r="U147" t="str">
        <f>IF(DB!D151="","",DB!D151)</f>
        <v/>
      </c>
      <c r="V147" t="str">
        <f>IF(DB!H151="","",DB!H151)</f>
        <v/>
      </c>
      <c r="W147" t="str">
        <f>IF(DB!G151="","",DB!G151)</f>
        <v/>
      </c>
      <c r="X147" t="str">
        <f>IF(DB!W151="","",DB!W151)</f>
        <v/>
      </c>
      <c r="Y147" t="str">
        <f>IF(DB!AN151="","",DB!AN151)</f>
        <v/>
      </c>
      <c r="Z147" t="str">
        <f>IF(DB!BZ151="","",DB!BZ151)</f>
        <v/>
      </c>
      <c r="AA147" t="str">
        <f t="shared" si="10"/>
        <v/>
      </c>
      <c r="AB147" t="str">
        <f t="shared" si="11"/>
        <v/>
      </c>
      <c r="AC147" t="str">
        <f t="array" ref="AC147">IFERROR(INDEX($AB$4:$AB$304,MATCH(1,COUNTIF($AC$3:AC146,$AB$4:$AB$304)+($AB$4:$AB$304&lt;&gt;"")*1,0)),"")</f>
        <v/>
      </c>
      <c r="AE147" t="str">
        <f t="shared" si="12"/>
        <v/>
      </c>
      <c r="AF147" t="str">
        <f t="array" ref="AF147">IFERROR(INDEX($AE$4:$AE$304,MATCH(1,COUNTIF($AF$3:AF146,$AE$4:$AE$304)+($AE$4:$AE$304&lt;&gt;"")*1,0)),"")</f>
        <v/>
      </c>
      <c r="AH147" t="str">
        <f t="shared" si="13"/>
        <v/>
      </c>
      <c r="AI147" t="str">
        <f>IF('Preisbildung (Kommune)'!C187="","",'Preisbildung (Kommune)'!C187)</f>
        <v/>
      </c>
      <c r="AJ147" t="str">
        <f t="shared" si="14"/>
        <v/>
      </c>
      <c r="AK147" t="str">
        <f t="array" ref="AK147">IFERROR(INDEX($AJ$4:$AJ$304,MATCH(1,COUNTIF($AK$3:AK146,$AJ$4:$AJ$304)+($AJ$4:$AJ$304&lt;&gt;"")*1,0)),"")</f>
        <v/>
      </c>
    </row>
    <row r="148" spans="20:37" x14ac:dyDescent="0.3">
      <c r="T148">
        <v>145</v>
      </c>
      <c r="U148" t="str">
        <f>IF(DB!D152="","",DB!D152)</f>
        <v/>
      </c>
      <c r="V148" t="str">
        <f>IF(DB!H152="","",DB!H152)</f>
        <v/>
      </c>
      <c r="W148" t="str">
        <f>IF(DB!G152="","",DB!G152)</f>
        <v/>
      </c>
      <c r="X148" t="str">
        <f>IF(DB!W152="","",DB!W152)</f>
        <v/>
      </c>
      <c r="Y148" t="str">
        <f>IF(DB!AN152="","",DB!AN152)</f>
        <v/>
      </c>
      <c r="Z148" t="str">
        <f>IF(DB!BZ152="","",DB!BZ152)</f>
        <v/>
      </c>
      <c r="AA148" t="str">
        <f t="shared" si="10"/>
        <v/>
      </c>
      <c r="AB148" t="str">
        <f t="shared" si="11"/>
        <v/>
      </c>
      <c r="AC148" t="str">
        <f t="array" ref="AC148">IFERROR(INDEX($AB$4:$AB$304,MATCH(1,COUNTIF($AC$3:AC147,$AB$4:$AB$304)+($AB$4:$AB$304&lt;&gt;"")*1,0)),"")</f>
        <v/>
      </c>
      <c r="AE148" t="str">
        <f t="shared" si="12"/>
        <v/>
      </c>
      <c r="AF148" t="str">
        <f t="array" ref="AF148">IFERROR(INDEX($AE$4:$AE$304,MATCH(1,COUNTIF($AF$3:AF147,$AE$4:$AE$304)+($AE$4:$AE$304&lt;&gt;"")*1,0)),"")</f>
        <v/>
      </c>
      <c r="AH148" t="str">
        <f t="shared" si="13"/>
        <v/>
      </c>
      <c r="AI148" t="str">
        <f>IF('Preisbildung (Kommune)'!C188="","",'Preisbildung (Kommune)'!C188)</f>
        <v/>
      </c>
      <c r="AJ148" t="str">
        <f t="shared" si="14"/>
        <v/>
      </c>
      <c r="AK148" t="str">
        <f t="array" ref="AK148">IFERROR(INDEX($AJ$4:$AJ$304,MATCH(1,COUNTIF($AK$3:AK147,$AJ$4:$AJ$304)+($AJ$4:$AJ$304&lt;&gt;"")*1,0)),"")</f>
        <v/>
      </c>
    </row>
    <row r="149" spans="20:37" x14ac:dyDescent="0.3">
      <c r="T149">
        <v>146</v>
      </c>
      <c r="U149" t="str">
        <f>IF(DB!D153="","",DB!D153)</f>
        <v/>
      </c>
      <c r="V149" t="str">
        <f>IF(DB!H153="","",DB!H153)</f>
        <v/>
      </c>
      <c r="W149" t="str">
        <f>IF(DB!G153="","",DB!G153)</f>
        <v/>
      </c>
      <c r="X149" t="str">
        <f>IF(DB!W153="","",DB!W153)</f>
        <v/>
      </c>
      <c r="Y149" t="str">
        <f>IF(DB!AN153="","",DB!AN153)</f>
        <v/>
      </c>
      <c r="Z149" t="str">
        <f>IF(DB!BZ153="","",DB!BZ153)</f>
        <v/>
      </c>
      <c r="AA149" t="str">
        <f t="shared" si="10"/>
        <v/>
      </c>
      <c r="AB149" t="str">
        <f t="shared" si="11"/>
        <v/>
      </c>
      <c r="AC149" t="str">
        <f t="array" ref="AC149">IFERROR(INDEX($AB$4:$AB$304,MATCH(1,COUNTIF($AC$3:AC148,$AB$4:$AB$304)+($AB$4:$AB$304&lt;&gt;"")*1,0)),"")</f>
        <v/>
      </c>
      <c r="AE149" t="str">
        <f t="shared" si="12"/>
        <v/>
      </c>
      <c r="AF149" t="str">
        <f t="array" ref="AF149">IFERROR(INDEX($AE$4:$AE$304,MATCH(1,COUNTIF($AF$3:AF148,$AE$4:$AE$304)+($AE$4:$AE$304&lt;&gt;"")*1,0)),"")</f>
        <v/>
      </c>
      <c r="AH149" t="str">
        <f t="shared" si="13"/>
        <v/>
      </c>
      <c r="AI149" t="str">
        <f>IF('Preisbildung (Kommune)'!C189="","",'Preisbildung (Kommune)'!C189)</f>
        <v/>
      </c>
      <c r="AJ149" t="str">
        <f t="shared" si="14"/>
        <v/>
      </c>
      <c r="AK149" t="str">
        <f t="array" ref="AK149">IFERROR(INDEX($AJ$4:$AJ$304,MATCH(1,COUNTIF($AK$3:AK148,$AJ$4:$AJ$304)+($AJ$4:$AJ$304&lt;&gt;"")*1,0)),"")</f>
        <v/>
      </c>
    </row>
    <row r="150" spans="20:37" x14ac:dyDescent="0.3">
      <c r="T150">
        <v>147</v>
      </c>
      <c r="U150" t="str">
        <f>IF(DB!D154="","",DB!D154)</f>
        <v/>
      </c>
      <c r="V150" t="str">
        <f>IF(DB!H154="","",DB!H154)</f>
        <v/>
      </c>
      <c r="W150" t="str">
        <f>IF(DB!G154="","",DB!G154)</f>
        <v/>
      </c>
      <c r="X150" t="str">
        <f>IF(DB!W154="","",DB!W154)</f>
        <v/>
      </c>
      <c r="Y150" t="str">
        <f>IF(DB!AN154="","",DB!AN154)</f>
        <v/>
      </c>
      <c r="Z150" t="str">
        <f>IF(DB!BZ154="","",DB!BZ154)</f>
        <v/>
      </c>
      <c r="AA150" t="str">
        <f t="shared" si="10"/>
        <v/>
      </c>
      <c r="AB150" t="str">
        <f t="shared" si="11"/>
        <v/>
      </c>
      <c r="AC150" t="str">
        <f t="array" ref="AC150">IFERROR(INDEX($AB$4:$AB$304,MATCH(1,COUNTIF($AC$3:AC149,$AB$4:$AB$304)+($AB$4:$AB$304&lt;&gt;"")*1,0)),"")</f>
        <v/>
      </c>
      <c r="AE150" t="str">
        <f t="shared" si="12"/>
        <v/>
      </c>
      <c r="AF150" t="str">
        <f t="array" ref="AF150">IFERROR(INDEX($AE$4:$AE$304,MATCH(1,COUNTIF($AF$3:AF149,$AE$4:$AE$304)+($AE$4:$AE$304&lt;&gt;"")*1,0)),"")</f>
        <v/>
      </c>
      <c r="AH150" t="str">
        <f t="shared" si="13"/>
        <v/>
      </c>
      <c r="AI150" t="str">
        <f>IF('Preisbildung (Kommune)'!C190="","",'Preisbildung (Kommune)'!C190)</f>
        <v/>
      </c>
      <c r="AJ150" t="str">
        <f t="shared" si="14"/>
        <v/>
      </c>
      <c r="AK150" t="str">
        <f t="array" ref="AK150">IFERROR(INDEX($AJ$4:$AJ$304,MATCH(1,COUNTIF($AK$3:AK149,$AJ$4:$AJ$304)+($AJ$4:$AJ$304&lt;&gt;"")*1,0)),"")</f>
        <v/>
      </c>
    </row>
    <row r="151" spans="20:37" x14ac:dyDescent="0.3">
      <c r="T151">
        <v>148</v>
      </c>
      <c r="U151" t="str">
        <f>IF(DB!D155="","",DB!D155)</f>
        <v/>
      </c>
      <c r="V151" t="str">
        <f>IF(DB!H155="","",DB!H155)</f>
        <v/>
      </c>
      <c r="W151" t="str">
        <f>IF(DB!G155="","",DB!G155)</f>
        <v/>
      </c>
      <c r="X151" t="str">
        <f>IF(DB!W155="","",DB!W155)</f>
        <v/>
      </c>
      <c r="Y151" t="str">
        <f>IF(DB!AN155="","",DB!AN155)</f>
        <v/>
      </c>
      <c r="Z151" t="str">
        <f>IF(DB!BZ155="","",DB!BZ155)</f>
        <v/>
      </c>
      <c r="AA151" t="str">
        <f t="shared" si="10"/>
        <v/>
      </c>
      <c r="AB151" t="str">
        <f t="shared" si="11"/>
        <v/>
      </c>
      <c r="AC151" t="str">
        <f t="array" ref="AC151">IFERROR(INDEX($AB$4:$AB$304,MATCH(1,COUNTIF($AC$3:AC150,$AB$4:$AB$304)+($AB$4:$AB$304&lt;&gt;"")*1,0)),"")</f>
        <v/>
      </c>
      <c r="AE151" t="str">
        <f t="shared" si="12"/>
        <v/>
      </c>
      <c r="AF151" t="str">
        <f t="array" ref="AF151">IFERROR(INDEX($AE$4:$AE$304,MATCH(1,COUNTIF($AF$3:AF150,$AE$4:$AE$304)+($AE$4:$AE$304&lt;&gt;"")*1,0)),"")</f>
        <v/>
      </c>
      <c r="AH151" t="str">
        <f t="shared" si="13"/>
        <v/>
      </c>
      <c r="AI151" t="str">
        <f>IF('Preisbildung (Kommune)'!C191="","",'Preisbildung (Kommune)'!C191)</f>
        <v/>
      </c>
      <c r="AJ151" t="str">
        <f t="shared" si="14"/>
        <v/>
      </c>
      <c r="AK151" t="str">
        <f t="array" ref="AK151">IFERROR(INDEX($AJ$4:$AJ$304,MATCH(1,COUNTIF($AK$3:AK150,$AJ$4:$AJ$304)+($AJ$4:$AJ$304&lt;&gt;"")*1,0)),"")</f>
        <v/>
      </c>
    </row>
    <row r="152" spans="20:37" x14ac:dyDescent="0.3">
      <c r="T152">
        <v>149</v>
      </c>
      <c r="U152" t="str">
        <f>IF(DB!D156="","",DB!D156)</f>
        <v/>
      </c>
      <c r="V152" t="str">
        <f>IF(DB!H156="","",DB!H156)</f>
        <v/>
      </c>
      <c r="W152" t="str">
        <f>IF(DB!G156="","",DB!G156)</f>
        <v/>
      </c>
      <c r="X152" t="str">
        <f>IF(DB!W156="","",DB!W156)</f>
        <v/>
      </c>
      <c r="Y152" t="str">
        <f>IF(DB!AN156="","",DB!AN156)</f>
        <v/>
      </c>
      <c r="Z152" t="str">
        <f>IF(DB!BZ156="","",DB!BZ156)</f>
        <v/>
      </c>
      <c r="AA152" t="str">
        <f t="shared" si="10"/>
        <v/>
      </c>
      <c r="AB152" t="str">
        <f t="shared" si="11"/>
        <v/>
      </c>
      <c r="AC152" t="str">
        <f t="array" ref="AC152">IFERROR(INDEX($AB$4:$AB$304,MATCH(1,COUNTIF($AC$3:AC151,$AB$4:$AB$304)+($AB$4:$AB$304&lt;&gt;"")*1,0)),"")</f>
        <v/>
      </c>
      <c r="AE152" t="str">
        <f t="shared" si="12"/>
        <v/>
      </c>
      <c r="AF152" t="str">
        <f t="array" ref="AF152">IFERROR(INDEX($AE$4:$AE$304,MATCH(1,COUNTIF($AF$3:AF151,$AE$4:$AE$304)+($AE$4:$AE$304&lt;&gt;"")*1,0)),"")</f>
        <v/>
      </c>
      <c r="AH152" t="str">
        <f t="shared" si="13"/>
        <v/>
      </c>
      <c r="AI152" t="str">
        <f>IF('Preisbildung (Kommune)'!C192="","",'Preisbildung (Kommune)'!C192)</f>
        <v/>
      </c>
      <c r="AJ152" t="str">
        <f t="shared" si="14"/>
        <v/>
      </c>
      <c r="AK152" t="str">
        <f t="array" ref="AK152">IFERROR(INDEX($AJ$4:$AJ$304,MATCH(1,COUNTIF($AK$3:AK151,$AJ$4:$AJ$304)+($AJ$4:$AJ$304&lt;&gt;"")*1,0)),"")</f>
        <v/>
      </c>
    </row>
    <row r="153" spans="20:37" x14ac:dyDescent="0.3">
      <c r="T153">
        <v>150</v>
      </c>
      <c r="U153" t="str">
        <f>IF(DB!D157="","",DB!D157)</f>
        <v/>
      </c>
      <c r="V153" t="str">
        <f>IF(DB!H157="","",DB!H157)</f>
        <v/>
      </c>
      <c r="W153" t="str">
        <f>IF(DB!G157="","",DB!G157)</f>
        <v/>
      </c>
      <c r="X153" t="str">
        <f>IF(DB!W157="","",DB!W157)</f>
        <v/>
      </c>
      <c r="Y153" t="str">
        <f>IF(DB!AN157="","",DB!AN157)</f>
        <v/>
      </c>
      <c r="Z153" t="str">
        <f>IF(DB!BZ157="","",DB!BZ157)</f>
        <v/>
      </c>
      <c r="AA153" t="str">
        <f t="shared" si="10"/>
        <v/>
      </c>
      <c r="AB153" t="str">
        <f t="shared" si="11"/>
        <v/>
      </c>
      <c r="AC153" t="str">
        <f t="array" ref="AC153">IFERROR(INDEX($AB$4:$AB$304,MATCH(1,COUNTIF($AC$3:AC152,$AB$4:$AB$304)+($AB$4:$AB$304&lt;&gt;"")*1,0)),"")</f>
        <v/>
      </c>
      <c r="AE153" t="str">
        <f t="shared" si="12"/>
        <v/>
      </c>
      <c r="AF153" t="str">
        <f t="array" ref="AF153">IFERROR(INDEX($AE$4:$AE$304,MATCH(1,COUNTIF($AF$3:AF152,$AE$4:$AE$304)+($AE$4:$AE$304&lt;&gt;"")*1,0)),"")</f>
        <v/>
      </c>
      <c r="AH153" t="str">
        <f t="shared" si="13"/>
        <v/>
      </c>
      <c r="AI153" t="str">
        <f>IF('Preisbildung (Kommune)'!C193="","",'Preisbildung (Kommune)'!C193)</f>
        <v/>
      </c>
      <c r="AJ153" t="str">
        <f t="shared" si="14"/>
        <v/>
      </c>
      <c r="AK153" t="str">
        <f t="array" ref="AK153">IFERROR(INDEX($AJ$4:$AJ$304,MATCH(1,COUNTIF($AK$3:AK152,$AJ$4:$AJ$304)+($AJ$4:$AJ$304&lt;&gt;"")*1,0)),"")</f>
        <v/>
      </c>
    </row>
    <row r="154" spans="20:37" x14ac:dyDescent="0.3">
      <c r="T154">
        <v>151</v>
      </c>
      <c r="U154" t="str">
        <f>IF(DB!D158="","",DB!D158)</f>
        <v/>
      </c>
      <c r="V154" t="str">
        <f>IF(DB!H158="","",DB!H158)</f>
        <v/>
      </c>
      <c r="W154" t="str">
        <f>IF(DB!G158="","",DB!G158)</f>
        <v/>
      </c>
      <c r="X154" t="str">
        <f>IF(DB!W158="","",DB!W158)</f>
        <v/>
      </c>
      <c r="Y154" t="str">
        <f>IF(DB!AN158="","",DB!AN158)</f>
        <v/>
      </c>
      <c r="Z154" t="str">
        <f>IF(DB!BZ158="","",DB!BZ158)</f>
        <v/>
      </c>
      <c r="AA154" t="str">
        <f t="shared" si="10"/>
        <v/>
      </c>
      <c r="AB154" t="str">
        <f t="shared" si="11"/>
        <v/>
      </c>
      <c r="AC154" t="str">
        <f t="array" ref="AC154">IFERROR(INDEX($AB$4:$AB$304,MATCH(1,COUNTIF($AC$3:AC153,$AB$4:$AB$304)+($AB$4:$AB$304&lt;&gt;"")*1,0)),"")</f>
        <v/>
      </c>
      <c r="AE154" t="str">
        <f t="shared" si="12"/>
        <v/>
      </c>
      <c r="AF154" t="str">
        <f t="array" ref="AF154">IFERROR(INDEX($AE$4:$AE$304,MATCH(1,COUNTIF($AF$3:AF153,$AE$4:$AE$304)+($AE$4:$AE$304&lt;&gt;"")*1,0)),"")</f>
        <v/>
      </c>
      <c r="AH154" t="str">
        <f t="shared" si="13"/>
        <v/>
      </c>
      <c r="AI154" t="str">
        <f>IF('Preisbildung (Kommune)'!C194="","",'Preisbildung (Kommune)'!C194)</f>
        <v/>
      </c>
      <c r="AJ154" t="str">
        <f t="shared" si="14"/>
        <v/>
      </c>
      <c r="AK154" t="str">
        <f t="array" ref="AK154">IFERROR(INDEX($AJ$4:$AJ$304,MATCH(1,COUNTIF($AK$3:AK153,$AJ$4:$AJ$304)+($AJ$4:$AJ$304&lt;&gt;"")*1,0)),"")</f>
        <v/>
      </c>
    </row>
    <row r="155" spans="20:37" x14ac:dyDescent="0.3">
      <c r="T155">
        <v>152</v>
      </c>
      <c r="U155" t="str">
        <f>IF(DB!D159="","",DB!D159)</f>
        <v/>
      </c>
      <c r="V155" t="str">
        <f>IF(DB!H159="","",DB!H159)</f>
        <v/>
      </c>
      <c r="W155" t="str">
        <f>IF(DB!G159="","",DB!G159)</f>
        <v/>
      </c>
      <c r="X155" t="str">
        <f>IF(DB!W159="","",DB!W159)</f>
        <v/>
      </c>
      <c r="Y155" t="str">
        <f>IF(DB!AN159="","",DB!AN159)</f>
        <v/>
      </c>
      <c r="Z155" t="str">
        <f>IF(DB!BZ159="","",DB!BZ159)</f>
        <v/>
      </c>
      <c r="AA155" t="str">
        <f t="shared" si="10"/>
        <v/>
      </c>
      <c r="AB155" t="str">
        <f t="shared" si="11"/>
        <v/>
      </c>
      <c r="AC155" t="str">
        <f t="array" ref="AC155">IFERROR(INDEX($AB$4:$AB$304,MATCH(1,COUNTIF($AC$3:AC154,$AB$4:$AB$304)+($AB$4:$AB$304&lt;&gt;"")*1,0)),"")</f>
        <v/>
      </c>
      <c r="AE155" t="str">
        <f t="shared" si="12"/>
        <v/>
      </c>
      <c r="AF155" t="str">
        <f t="array" ref="AF155">IFERROR(INDEX($AE$4:$AE$304,MATCH(1,COUNTIF($AF$3:AF154,$AE$4:$AE$304)+($AE$4:$AE$304&lt;&gt;"")*1,0)),"")</f>
        <v/>
      </c>
      <c r="AH155" t="str">
        <f t="shared" si="13"/>
        <v/>
      </c>
      <c r="AI155" t="str">
        <f>IF('Preisbildung (Kommune)'!C195="","",'Preisbildung (Kommune)'!C195)</f>
        <v/>
      </c>
      <c r="AJ155" t="str">
        <f t="shared" si="14"/>
        <v/>
      </c>
      <c r="AK155" t="str">
        <f t="array" ref="AK155">IFERROR(INDEX($AJ$4:$AJ$304,MATCH(1,COUNTIF($AK$3:AK154,$AJ$4:$AJ$304)+($AJ$4:$AJ$304&lt;&gt;"")*1,0)),"")</f>
        <v/>
      </c>
    </row>
    <row r="156" spans="20:37" x14ac:dyDescent="0.3">
      <c r="T156">
        <v>153</v>
      </c>
      <c r="U156" t="str">
        <f>IF(DB!D160="","",DB!D160)</f>
        <v/>
      </c>
      <c r="V156" t="str">
        <f>IF(DB!H160="","",DB!H160)</f>
        <v/>
      </c>
      <c r="W156" t="str">
        <f>IF(DB!G160="","",DB!G160)</f>
        <v/>
      </c>
      <c r="X156" t="str">
        <f>IF(DB!W160="","",DB!W160)</f>
        <v/>
      </c>
      <c r="Y156" t="str">
        <f>IF(DB!AN160="","",DB!AN160)</f>
        <v/>
      </c>
      <c r="Z156" t="str">
        <f>IF(DB!BZ160="","",DB!BZ160)</f>
        <v/>
      </c>
      <c r="AA156" t="str">
        <f t="shared" si="10"/>
        <v/>
      </c>
      <c r="AB156" t="str">
        <f t="shared" si="11"/>
        <v/>
      </c>
      <c r="AC156" t="str">
        <f t="array" ref="AC156">IFERROR(INDEX($AB$4:$AB$304,MATCH(1,COUNTIF($AC$3:AC155,$AB$4:$AB$304)+($AB$4:$AB$304&lt;&gt;"")*1,0)),"")</f>
        <v/>
      </c>
      <c r="AE156" t="str">
        <f t="shared" si="12"/>
        <v/>
      </c>
      <c r="AF156" t="str">
        <f t="array" ref="AF156">IFERROR(INDEX($AE$4:$AE$304,MATCH(1,COUNTIF($AF$3:AF155,$AE$4:$AE$304)+($AE$4:$AE$304&lt;&gt;"")*1,0)),"")</f>
        <v/>
      </c>
      <c r="AH156" t="str">
        <f t="shared" si="13"/>
        <v/>
      </c>
      <c r="AI156" t="str">
        <f>IF('Preisbildung (Kommune)'!C196="","",'Preisbildung (Kommune)'!C196)</f>
        <v/>
      </c>
      <c r="AJ156" t="str">
        <f t="shared" si="14"/>
        <v/>
      </c>
      <c r="AK156" t="str">
        <f t="array" ref="AK156">IFERROR(INDEX($AJ$4:$AJ$304,MATCH(1,COUNTIF($AK$3:AK155,$AJ$4:$AJ$304)+($AJ$4:$AJ$304&lt;&gt;"")*1,0)),"")</f>
        <v/>
      </c>
    </row>
    <row r="157" spans="20:37" x14ac:dyDescent="0.3">
      <c r="T157">
        <v>154</v>
      </c>
      <c r="U157" t="str">
        <f>IF(DB!D161="","",DB!D161)</f>
        <v/>
      </c>
      <c r="V157" t="str">
        <f>IF(DB!H161="","",DB!H161)</f>
        <v/>
      </c>
      <c r="W157" t="str">
        <f>IF(DB!G161="","",DB!G161)</f>
        <v/>
      </c>
      <c r="X157" t="str">
        <f>IF(DB!W161="","",DB!W161)</f>
        <v/>
      </c>
      <c r="Y157" t="str">
        <f>IF(DB!AN161="","",DB!AN161)</f>
        <v/>
      </c>
      <c r="Z157" t="str">
        <f>IF(DB!BZ161="","",DB!BZ161)</f>
        <v/>
      </c>
      <c r="AA157" t="str">
        <f t="shared" si="10"/>
        <v/>
      </c>
      <c r="AB157" t="str">
        <f t="shared" si="11"/>
        <v/>
      </c>
      <c r="AC157" t="str">
        <f t="array" ref="AC157">IFERROR(INDEX($AB$4:$AB$304,MATCH(1,COUNTIF($AC$3:AC156,$AB$4:$AB$304)+($AB$4:$AB$304&lt;&gt;"")*1,0)),"")</f>
        <v/>
      </c>
      <c r="AE157" t="str">
        <f t="shared" si="12"/>
        <v/>
      </c>
      <c r="AF157" t="str">
        <f t="array" ref="AF157">IFERROR(INDEX($AE$4:$AE$304,MATCH(1,COUNTIF($AF$3:AF156,$AE$4:$AE$304)+($AE$4:$AE$304&lt;&gt;"")*1,0)),"")</f>
        <v/>
      </c>
      <c r="AH157" t="str">
        <f t="shared" si="13"/>
        <v/>
      </c>
      <c r="AI157" t="str">
        <f>IF('Preisbildung (Kommune)'!C197="","",'Preisbildung (Kommune)'!C197)</f>
        <v/>
      </c>
      <c r="AJ157" t="str">
        <f t="shared" si="14"/>
        <v/>
      </c>
      <c r="AK157" t="str">
        <f t="array" ref="AK157">IFERROR(INDEX($AJ$4:$AJ$304,MATCH(1,COUNTIF($AK$3:AK156,$AJ$4:$AJ$304)+($AJ$4:$AJ$304&lt;&gt;"")*1,0)),"")</f>
        <v/>
      </c>
    </row>
    <row r="158" spans="20:37" x14ac:dyDescent="0.3">
      <c r="T158">
        <v>155</v>
      </c>
      <c r="U158" t="str">
        <f>IF(DB!D162="","",DB!D162)</f>
        <v/>
      </c>
      <c r="V158" t="str">
        <f>IF(DB!H162="","",DB!H162)</f>
        <v/>
      </c>
      <c r="W158" t="str">
        <f>IF(DB!G162="","",DB!G162)</f>
        <v/>
      </c>
      <c r="X158" t="str">
        <f>IF(DB!W162="","",DB!W162)</f>
        <v/>
      </c>
      <c r="Y158" t="str">
        <f>IF(DB!AN162="","",DB!AN162)</f>
        <v/>
      </c>
      <c r="Z158" t="str">
        <f>IF(DB!BZ162="","",DB!BZ162)</f>
        <v/>
      </c>
      <c r="AA158" t="str">
        <f t="shared" si="10"/>
        <v/>
      </c>
      <c r="AB158" t="str">
        <f t="shared" si="11"/>
        <v/>
      </c>
      <c r="AC158" t="str">
        <f t="array" ref="AC158">IFERROR(INDEX($AB$4:$AB$304,MATCH(1,COUNTIF($AC$3:AC157,$AB$4:$AB$304)+($AB$4:$AB$304&lt;&gt;"")*1,0)),"")</f>
        <v/>
      </c>
      <c r="AE158" t="str">
        <f t="shared" si="12"/>
        <v/>
      </c>
      <c r="AF158" t="str">
        <f t="array" ref="AF158">IFERROR(INDEX($AE$4:$AE$304,MATCH(1,COUNTIF($AF$3:AF157,$AE$4:$AE$304)+($AE$4:$AE$304&lt;&gt;"")*1,0)),"")</f>
        <v/>
      </c>
      <c r="AH158" t="str">
        <f t="shared" si="13"/>
        <v/>
      </c>
      <c r="AI158" t="str">
        <f>IF('Preisbildung (Kommune)'!C198="","",'Preisbildung (Kommune)'!C198)</f>
        <v/>
      </c>
      <c r="AJ158" t="str">
        <f t="shared" si="14"/>
        <v/>
      </c>
      <c r="AK158" t="str">
        <f t="array" ref="AK158">IFERROR(INDEX($AJ$4:$AJ$304,MATCH(1,COUNTIF($AK$3:AK157,$AJ$4:$AJ$304)+($AJ$4:$AJ$304&lt;&gt;"")*1,0)),"")</f>
        <v/>
      </c>
    </row>
    <row r="159" spans="20:37" x14ac:dyDescent="0.3">
      <c r="T159">
        <v>156</v>
      </c>
      <c r="U159" t="str">
        <f>IF(DB!D163="","",DB!D163)</f>
        <v/>
      </c>
      <c r="V159" t="str">
        <f>IF(DB!H163="","",DB!H163)</f>
        <v/>
      </c>
      <c r="W159" t="str">
        <f>IF(DB!G163="","",DB!G163)</f>
        <v/>
      </c>
      <c r="X159" t="str">
        <f>IF(DB!W163="","",DB!W163)</f>
        <v/>
      </c>
      <c r="Y159" t="str">
        <f>IF(DB!AN163="","",DB!AN163)</f>
        <v/>
      </c>
      <c r="Z159" t="str">
        <f>IF(DB!BZ163="","",DB!BZ163)</f>
        <v/>
      </c>
      <c r="AA159" t="str">
        <f t="shared" si="10"/>
        <v/>
      </c>
      <c r="AB159" t="str">
        <f t="shared" si="11"/>
        <v/>
      </c>
      <c r="AC159" t="str">
        <f t="array" ref="AC159">IFERROR(INDEX($AB$4:$AB$304,MATCH(1,COUNTIF($AC$3:AC158,$AB$4:$AB$304)+($AB$4:$AB$304&lt;&gt;"")*1,0)),"")</f>
        <v/>
      </c>
      <c r="AE159" t="str">
        <f t="shared" si="12"/>
        <v/>
      </c>
      <c r="AF159" t="str">
        <f t="array" ref="AF159">IFERROR(INDEX($AE$4:$AE$304,MATCH(1,COUNTIF($AF$3:AF158,$AE$4:$AE$304)+($AE$4:$AE$304&lt;&gt;"")*1,0)),"")</f>
        <v/>
      </c>
      <c r="AH159" t="str">
        <f t="shared" si="13"/>
        <v/>
      </c>
      <c r="AI159" t="str">
        <f>IF('Preisbildung (Kommune)'!C199="","",'Preisbildung (Kommune)'!C199)</f>
        <v/>
      </c>
      <c r="AJ159" t="str">
        <f t="shared" si="14"/>
        <v/>
      </c>
      <c r="AK159" t="str">
        <f t="array" ref="AK159">IFERROR(INDEX($AJ$4:$AJ$304,MATCH(1,COUNTIF($AK$3:AK158,$AJ$4:$AJ$304)+($AJ$4:$AJ$304&lt;&gt;"")*1,0)),"")</f>
        <v/>
      </c>
    </row>
    <row r="160" spans="20:37" x14ac:dyDescent="0.3">
      <c r="T160">
        <v>157</v>
      </c>
      <c r="U160" t="str">
        <f>IF(DB!D164="","",DB!D164)</f>
        <v/>
      </c>
      <c r="V160" t="str">
        <f>IF(DB!H164="","",DB!H164)</f>
        <v/>
      </c>
      <c r="W160" t="str">
        <f>IF(DB!G164="","",DB!G164)</f>
        <v/>
      </c>
      <c r="X160" t="str">
        <f>IF(DB!W164="","",DB!W164)</f>
        <v/>
      </c>
      <c r="Y160" t="str">
        <f>IF(DB!AN164="","",DB!AN164)</f>
        <v/>
      </c>
      <c r="Z160" t="str">
        <f>IF(DB!BZ164="","",DB!BZ164)</f>
        <v/>
      </c>
      <c r="AA160" t="str">
        <f t="shared" si="10"/>
        <v/>
      </c>
      <c r="AB160" t="str">
        <f t="shared" si="11"/>
        <v/>
      </c>
      <c r="AC160" t="str">
        <f t="array" ref="AC160">IFERROR(INDEX($AB$4:$AB$304,MATCH(1,COUNTIF($AC$3:AC159,$AB$4:$AB$304)+($AB$4:$AB$304&lt;&gt;"")*1,0)),"")</f>
        <v/>
      </c>
      <c r="AE160" t="str">
        <f t="shared" si="12"/>
        <v/>
      </c>
      <c r="AF160" t="str">
        <f t="array" ref="AF160">IFERROR(INDEX($AE$4:$AE$304,MATCH(1,COUNTIF($AF$3:AF159,$AE$4:$AE$304)+($AE$4:$AE$304&lt;&gt;"")*1,0)),"")</f>
        <v/>
      </c>
      <c r="AH160" t="str">
        <f t="shared" si="13"/>
        <v/>
      </c>
      <c r="AI160" t="str">
        <f>IF('Preisbildung (Kommune)'!C200="","",'Preisbildung (Kommune)'!C200)</f>
        <v/>
      </c>
      <c r="AJ160" t="str">
        <f t="shared" si="14"/>
        <v/>
      </c>
      <c r="AK160" t="str">
        <f t="array" ref="AK160">IFERROR(INDEX($AJ$4:$AJ$304,MATCH(1,COUNTIF($AK$3:AK159,$AJ$4:$AJ$304)+($AJ$4:$AJ$304&lt;&gt;"")*1,0)),"")</f>
        <v/>
      </c>
    </row>
    <row r="161" spans="20:37" x14ac:dyDescent="0.3">
      <c r="T161">
        <v>158</v>
      </c>
      <c r="U161" t="str">
        <f>IF(DB!D165="","",DB!D165)</f>
        <v/>
      </c>
      <c r="V161" t="str">
        <f>IF(DB!H165="","",DB!H165)</f>
        <v/>
      </c>
      <c r="W161" t="str">
        <f>IF(DB!G165="","",DB!G165)</f>
        <v/>
      </c>
      <c r="X161" t="str">
        <f>IF(DB!W165="","",DB!W165)</f>
        <v/>
      </c>
      <c r="Y161" t="str">
        <f>IF(DB!AN165="","",DB!AN165)</f>
        <v/>
      </c>
      <c r="Z161" t="str">
        <f>IF(DB!BZ165="","",DB!BZ165)</f>
        <v/>
      </c>
      <c r="AA161" t="str">
        <f t="shared" si="10"/>
        <v/>
      </c>
      <c r="AB161" t="str">
        <f t="shared" si="11"/>
        <v/>
      </c>
      <c r="AC161" t="str">
        <f t="array" ref="AC161">IFERROR(INDEX($AB$4:$AB$304,MATCH(1,COUNTIF($AC$3:AC160,$AB$4:$AB$304)+($AB$4:$AB$304&lt;&gt;"")*1,0)),"")</f>
        <v/>
      </c>
      <c r="AE161" t="str">
        <f t="shared" si="12"/>
        <v/>
      </c>
      <c r="AF161" t="str">
        <f t="array" ref="AF161">IFERROR(INDEX($AE$4:$AE$304,MATCH(1,COUNTIF($AF$3:AF160,$AE$4:$AE$304)+($AE$4:$AE$304&lt;&gt;"")*1,0)),"")</f>
        <v/>
      </c>
      <c r="AH161" t="str">
        <f t="shared" si="13"/>
        <v/>
      </c>
      <c r="AI161" t="str">
        <f>IF('Preisbildung (Kommune)'!C201="","",'Preisbildung (Kommune)'!C201)</f>
        <v/>
      </c>
      <c r="AJ161" t="str">
        <f t="shared" si="14"/>
        <v/>
      </c>
      <c r="AK161" t="str">
        <f t="array" ref="AK161">IFERROR(INDEX($AJ$4:$AJ$304,MATCH(1,COUNTIF($AK$3:AK160,$AJ$4:$AJ$304)+($AJ$4:$AJ$304&lt;&gt;"")*1,0)),"")</f>
        <v/>
      </c>
    </row>
    <row r="162" spans="20:37" x14ac:dyDescent="0.3">
      <c r="T162">
        <v>159</v>
      </c>
      <c r="U162" t="str">
        <f>IF(DB!D166="","",DB!D166)</f>
        <v/>
      </c>
      <c r="V162" t="str">
        <f>IF(DB!H166="","",DB!H166)</f>
        <v/>
      </c>
      <c r="W162" t="str">
        <f>IF(DB!G166="","",DB!G166)</f>
        <v/>
      </c>
      <c r="X162" t="str">
        <f>IF(DB!W166="","",DB!W166)</f>
        <v/>
      </c>
      <c r="Y162" t="str">
        <f>IF(DB!AN166="","",DB!AN166)</f>
        <v/>
      </c>
      <c r="Z162" t="str">
        <f>IF(DB!BZ166="","",DB!BZ166)</f>
        <v/>
      </c>
      <c r="AA162" t="str">
        <f t="shared" si="10"/>
        <v/>
      </c>
      <c r="AB162" t="str">
        <f t="shared" si="11"/>
        <v/>
      </c>
      <c r="AC162" t="str">
        <f t="array" ref="AC162">IFERROR(INDEX($AB$4:$AB$304,MATCH(1,COUNTIF($AC$3:AC161,$AB$4:$AB$304)+($AB$4:$AB$304&lt;&gt;"")*1,0)),"")</f>
        <v/>
      </c>
      <c r="AE162" t="str">
        <f t="shared" si="12"/>
        <v/>
      </c>
      <c r="AF162" t="str">
        <f t="array" ref="AF162">IFERROR(INDEX($AE$4:$AE$304,MATCH(1,COUNTIF($AF$3:AF161,$AE$4:$AE$304)+($AE$4:$AE$304&lt;&gt;"")*1,0)),"")</f>
        <v/>
      </c>
      <c r="AH162" t="str">
        <f t="shared" si="13"/>
        <v/>
      </c>
      <c r="AI162" t="str">
        <f>IF('Preisbildung (Kommune)'!C202="","",'Preisbildung (Kommune)'!C202)</f>
        <v/>
      </c>
      <c r="AJ162" t="str">
        <f t="shared" si="14"/>
        <v/>
      </c>
      <c r="AK162" t="str">
        <f t="array" ref="AK162">IFERROR(INDEX($AJ$4:$AJ$304,MATCH(1,COUNTIF($AK$3:AK161,$AJ$4:$AJ$304)+($AJ$4:$AJ$304&lt;&gt;"")*1,0)),"")</f>
        <v/>
      </c>
    </row>
    <row r="163" spans="20:37" x14ac:dyDescent="0.3">
      <c r="T163">
        <v>160</v>
      </c>
      <c r="U163" t="str">
        <f>IF(DB!D167="","",DB!D167)</f>
        <v/>
      </c>
      <c r="V163" t="str">
        <f>IF(DB!H167="","",DB!H167)</f>
        <v/>
      </c>
      <c r="W163" t="str">
        <f>IF(DB!G167="","",DB!G167)</f>
        <v/>
      </c>
      <c r="X163" t="str">
        <f>IF(DB!W167="","",DB!W167)</f>
        <v/>
      </c>
      <c r="Y163" t="str">
        <f>IF(DB!AN167="","",DB!AN167)</f>
        <v/>
      </c>
      <c r="Z163" t="str">
        <f>IF(DB!BZ167="","",DB!BZ167)</f>
        <v/>
      </c>
      <c r="AA163" t="str">
        <f t="shared" si="10"/>
        <v/>
      </c>
      <c r="AB163" t="str">
        <f t="shared" si="11"/>
        <v/>
      </c>
      <c r="AC163" t="str">
        <f t="array" ref="AC163">IFERROR(INDEX($AB$4:$AB$304,MATCH(1,COUNTIF($AC$3:AC162,$AB$4:$AB$304)+($AB$4:$AB$304&lt;&gt;"")*1,0)),"")</f>
        <v/>
      </c>
      <c r="AE163" t="str">
        <f t="shared" si="12"/>
        <v/>
      </c>
      <c r="AF163" t="str">
        <f t="array" ref="AF163">IFERROR(INDEX($AE$4:$AE$304,MATCH(1,COUNTIF($AF$3:AF162,$AE$4:$AE$304)+($AE$4:$AE$304&lt;&gt;"")*1,0)),"")</f>
        <v/>
      </c>
      <c r="AH163" t="str">
        <f t="shared" si="13"/>
        <v/>
      </c>
      <c r="AI163" t="str">
        <f>IF('Preisbildung (Kommune)'!C203="","",'Preisbildung (Kommune)'!C203)</f>
        <v/>
      </c>
      <c r="AJ163" t="str">
        <f t="shared" si="14"/>
        <v/>
      </c>
      <c r="AK163" t="str">
        <f t="array" ref="AK163">IFERROR(INDEX($AJ$4:$AJ$304,MATCH(1,COUNTIF($AK$3:AK162,$AJ$4:$AJ$304)+($AJ$4:$AJ$304&lt;&gt;"")*1,0)),"")</f>
        <v/>
      </c>
    </row>
    <row r="164" spans="20:37" x14ac:dyDescent="0.3">
      <c r="T164">
        <v>161</v>
      </c>
      <c r="U164" t="str">
        <f>IF(DB!D168="","",DB!D168)</f>
        <v/>
      </c>
      <c r="V164" t="str">
        <f>IF(DB!H168="","",DB!H168)</f>
        <v/>
      </c>
      <c r="W164" t="str">
        <f>IF(DB!G168="","",DB!G168)</f>
        <v/>
      </c>
      <c r="X164" t="str">
        <f>IF(DB!W168="","",DB!W168)</f>
        <v/>
      </c>
      <c r="Y164" t="str">
        <f>IF(DB!AN168="","",DB!AN168)</f>
        <v/>
      </c>
      <c r="Z164" t="str">
        <f>IF(DB!BZ168="","",DB!BZ168)</f>
        <v/>
      </c>
      <c r="AA164" t="str">
        <f t="shared" si="10"/>
        <v/>
      </c>
      <c r="AB164" t="str">
        <f t="shared" si="11"/>
        <v/>
      </c>
      <c r="AC164" t="str">
        <f t="array" ref="AC164">IFERROR(INDEX($AB$4:$AB$304,MATCH(1,COUNTIF($AC$3:AC163,$AB$4:$AB$304)+($AB$4:$AB$304&lt;&gt;"")*1,0)),"")</f>
        <v/>
      </c>
      <c r="AE164" t="str">
        <f t="shared" si="12"/>
        <v/>
      </c>
      <c r="AF164" t="str">
        <f t="array" ref="AF164">IFERROR(INDEX($AE$4:$AE$304,MATCH(1,COUNTIF($AF$3:AF163,$AE$4:$AE$304)+($AE$4:$AE$304&lt;&gt;"")*1,0)),"")</f>
        <v/>
      </c>
      <c r="AH164" t="str">
        <f t="shared" si="13"/>
        <v/>
      </c>
      <c r="AI164" t="str">
        <f>IF('Preisbildung (Kommune)'!C204="","",'Preisbildung (Kommune)'!C204)</f>
        <v/>
      </c>
      <c r="AJ164" t="str">
        <f t="shared" si="14"/>
        <v/>
      </c>
      <c r="AK164" t="str">
        <f t="array" ref="AK164">IFERROR(INDEX($AJ$4:$AJ$304,MATCH(1,COUNTIF($AK$3:AK163,$AJ$4:$AJ$304)+($AJ$4:$AJ$304&lt;&gt;"")*1,0)),"")</f>
        <v/>
      </c>
    </row>
    <row r="165" spans="20:37" x14ac:dyDescent="0.3">
      <c r="T165">
        <v>162</v>
      </c>
      <c r="U165" t="str">
        <f>IF(DB!D169="","",DB!D169)</f>
        <v/>
      </c>
      <c r="V165" t="str">
        <f>IF(DB!H169="","",DB!H169)</f>
        <v/>
      </c>
      <c r="W165" t="str">
        <f>IF(DB!G169="","",DB!G169)</f>
        <v/>
      </c>
      <c r="X165" t="str">
        <f>IF(DB!W169="","",DB!W169)</f>
        <v/>
      </c>
      <c r="Y165" t="str">
        <f>IF(DB!AN169="","",DB!AN169)</f>
        <v/>
      </c>
      <c r="Z165" t="str">
        <f>IF(DB!BZ169="","",DB!BZ169)</f>
        <v/>
      </c>
      <c r="AA165" t="str">
        <f t="shared" si="10"/>
        <v/>
      </c>
      <c r="AB165" t="str">
        <f t="shared" si="11"/>
        <v/>
      </c>
      <c r="AC165" t="str">
        <f t="array" ref="AC165">IFERROR(INDEX($AB$4:$AB$304,MATCH(1,COUNTIF($AC$3:AC164,$AB$4:$AB$304)+($AB$4:$AB$304&lt;&gt;"")*1,0)),"")</f>
        <v/>
      </c>
      <c r="AE165" t="str">
        <f t="shared" si="12"/>
        <v/>
      </c>
      <c r="AF165" t="str">
        <f t="array" ref="AF165">IFERROR(INDEX($AE$4:$AE$304,MATCH(1,COUNTIF($AF$3:AF164,$AE$4:$AE$304)+($AE$4:$AE$304&lt;&gt;"")*1,0)),"")</f>
        <v/>
      </c>
      <c r="AH165" t="str">
        <f t="shared" si="13"/>
        <v/>
      </c>
      <c r="AI165" t="str">
        <f>IF('Preisbildung (Kommune)'!C205="","",'Preisbildung (Kommune)'!C205)</f>
        <v/>
      </c>
      <c r="AJ165" t="str">
        <f t="shared" si="14"/>
        <v/>
      </c>
      <c r="AK165" t="str">
        <f t="array" ref="AK165">IFERROR(INDEX($AJ$4:$AJ$304,MATCH(1,COUNTIF($AK$3:AK164,$AJ$4:$AJ$304)+($AJ$4:$AJ$304&lt;&gt;"")*1,0)),"")</f>
        <v/>
      </c>
    </row>
    <row r="166" spans="20:37" x14ac:dyDescent="0.3">
      <c r="T166">
        <v>163</v>
      </c>
      <c r="U166" t="str">
        <f>IF(DB!D170="","",DB!D170)</f>
        <v/>
      </c>
      <c r="V166" t="str">
        <f>IF(DB!H170="","",DB!H170)</f>
        <v/>
      </c>
      <c r="W166" t="str">
        <f>IF(DB!G170="","",DB!G170)</f>
        <v/>
      </c>
      <c r="X166" t="str">
        <f>IF(DB!W170="","",DB!W170)</f>
        <v/>
      </c>
      <c r="Y166" t="str">
        <f>IF(DB!AN170="","",DB!AN170)</f>
        <v/>
      </c>
      <c r="Z166" t="str">
        <f>IF(DB!BZ170="","",DB!BZ170)</f>
        <v/>
      </c>
      <c r="AA166" t="str">
        <f t="shared" si="10"/>
        <v/>
      </c>
      <c r="AB166" t="str">
        <f t="shared" si="11"/>
        <v/>
      </c>
      <c r="AC166" t="str">
        <f t="array" ref="AC166">IFERROR(INDEX($AB$4:$AB$304,MATCH(1,COUNTIF($AC$3:AC165,$AB$4:$AB$304)+($AB$4:$AB$304&lt;&gt;"")*1,0)),"")</f>
        <v/>
      </c>
      <c r="AE166" t="str">
        <f t="shared" si="12"/>
        <v/>
      </c>
      <c r="AF166" t="str">
        <f t="array" ref="AF166">IFERROR(INDEX($AE$4:$AE$304,MATCH(1,COUNTIF($AF$3:AF165,$AE$4:$AE$304)+($AE$4:$AE$304&lt;&gt;"")*1,0)),"")</f>
        <v/>
      </c>
      <c r="AH166" t="str">
        <f t="shared" si="13"/>
        <v/>
      </c>
      <c r="AI166" t="str">
        <f>IF('Preisbildung (Kommune)'!C206="","",'Preisbildung (Kommune)'!C206)</f>
        <v/>
      </c>
      <c r="AJ166" t="str">
        <f t="shared" si="14"/>
        <v/>
      </c>
      <c r="AK166" t="str">
        <f t="array" ref="AK166">IFERROR(INDEX($AJ$4:$AJ$304,MATCH(1,COUNTIF($AK$3:AK165,$AJ$4:$AJ$304)+($AJ$4:$AJ$304&lt;&gt;"")*1,0)),"")</f>
        <v/>
      </c>
    </row>
    <row r="167" spans="20:37" x14ac:dyDescent="0.3">
      <c r="T167">
        <v>164</v>
      </c>
      <c r="U167" t="str">
        <f>IF(DB!D171="","",DB!D171)</f>
        <v/>
      </c>
      <c r="V167" t="str">
        <f>IF(DB!H171="","",DB!H171)</f>
        <v/>
      </c>
      <c r="W167" t="str">
        <f>IF(DB!G171="","",DB!G171)</f>
        <v/>
      </c>
      <c r="X167" t="str">
        <f>IF(DB!W171="","",DB!W171)</f>
        <v/>
      </c>
      <c r="Y167" t="str">
        <f>IF(DB!AN171="","",DB!AN171)</f>
        <v/>
      </c>
      <c r="Z167" t="str">
        <f>IF(DB!BZ171="","",DB!BZ171)</f>
        <v/>
      </c>
      <c r="AA167" t="str">
        <f t="shared" si="10"/>
        <v/>
      </c>
      <c r="AB167" t="str">
        <f t="shared" si="11"/>
        <v/>
      </c>
      <c r="AC167" t="str">
        <f t="array" ref="AC167">IFERROR(INDEX($AB$4:$AB$304,MATCH(1,COUNTIF($AC$3:AC166,$AB$4:$AB$304)+($AB$4:$AB$304&lt;&gt;"")*1,0)),"")</f>
        <v/>
      </c>
      <c r="AE167" t="str">
        <f t="shared" si="12"/>
        <v/>
      </c>
      <c r="AF167" t="str">
        <f t="array" ref="AF167">IFERROR(INDEX($AE$4:$AE$304,MATCH(1,COUNTIF($AF$3:AF166,$AE$4:$AE$304)+($AE$4:$AE$304&lt;&gt;"")*1,0)),"")</f>
        <v/>
      </c>
      <c r="AH167" t="str">
        <f t="shared" si="13"/>
        <v/>
      </c>
      <c r="AI167" t="str">
        <f>IF('Preisbildung (Kommune)'!C207="","",'Preisbildung (Kommune)'!C207)</f>
        <v/>
      </c>
      <c r="AJ167" t="str">
        <f t="shared" si="14"/>
        <v/>
      </c>
      <c r="AK167" t="str">
        <f t="array" ref="AK167">IFERROR(INDEX($AJ$4:$AJ$304,MATCH(1,COUNTIF($AK$3:AK166,$AJ$4:$AJ$304)+($AJ$4:$AJ$304&lt;&gt;"")*1,0)),"")</f>
        <v/>
      </c>
    </row>
    <row r="168" spans="20:37" x14ac:dyDescent="0.3">
      <c r="T168">
        <v>165</v>
      </c>
      <c r="U168" t="str">
        <f>IF(DB!D172="","",DB!D172)</f>
        <v/>
      </c>
      <c r="V168" t="str">
        <f>IF(DB!H172="","",DB!H172)</f>
        <v/>
      </c>
      <c r="W168" t="str">
        <f>IF(DB!G172="","",DB!G172)</f>
        <v/>
      </c>
      <c r="X168" t="str">
        <f>IF(DB!W172="","",DB!W172)</f>
        <v/>
      </c>
      <c r="Y168" t="str">
        <f>IF(DB!AN172="","",DB!AN172)</f>
        <v/>
      </c>
      <c r="Z168" t="str">
        <f>IF(DB!BZ172="","",DB!BZ172)</f>
        <v/>
      </c>
      <c r="AA168" t="str">
        <f t="shared" si="10"/>
        <v/>
      </c>
      <c r="AB168" t="str">
        <f t="shared" si="11"/>
        <v/>
      </c>
      <c r="AC168" t="str">
        <f t="array" ref="AC168">IFERROR(INDEX($AB$4:$AB$304,MATCH(1,COUNTIF($AC$3:AC167,$AB$4:$AB$304)+($AB$4:$AB$304&lt;&gt;"")*1,0)),"")</f>
        <v/>
      </c>
      <c r="AE168" t="str">
        <f t="shared" si="12"/>
        <v/>
      </c>
      <c r="AF168" t="str">
        <f t="array" ref="AF168">IFERROR(INDEX($AE$4:$AE$304,MATCH(1,COUNTIF($AF$3:AF167,$AE$4:$AE$304)+($AE$4:$AE$304&lt;&gt;"")*1,0)),"")</f>
        <v/>
      </c>
      <c r="AH168" t="str">
        <f t="shared" si="13"/>
        <v/>
      </c>
      <c r="AI168" t="str">
        <f>IF('Preisbildung (Kommune)'!C208="","",'Preisbildung (Kommune)'!C208)</f>
        <v/>
      </c>
      <c r="AJ168" t="str">
        <f t="shared" si="14"/>
        <v/>
      </c>
      <c r="AK168" t="str">
        <f t="array" ref="AK168">IFERROR(INDEX($AJ$4:$AJ$304,MATCH(1,COUNTIF($AK$3:AK167,$AJ$4:$AJ$304)+($AJ$4:$AJ$304&lt;&gt;"")*1,0)),"")</f>
        <v/>
      </c>
    </row>
    <row r="169" spans="20:37" x14ac:dyDescent="0.3">
      <c r="T169">
        <v>166</v>
      </c>
      <c r="U169" t="str">
        <f>IF(DB!D173="","",DB!D173)</f>
        <v/>
      </c>
      <c r="V169" t="str">
        <f>IF(DB!H173="","",DB!H173)</f>
        <v/>
      </c>
      <c r="W169" t="str">
        <f>IF(DB!G173="","",DB!G173)</f>
        <v/>
      </c>
      <c r="X169" t="str">
        <f>IF(DB!W173="","",DB!W173)</f>
        <v/>
      </c>
      <c r="Y169" t="str">
        <f>IF(DB!AN173="","",DB!AN173)</f>
        <v/>
      </c>
      <c r="Z169" t="str">
        <f>IF(DB!BZ173="","",DB!BZ173)</f>
        <v/>
      </c>
      <c r="AA169" t="str">
        <f t="shared" si="10"/>
        <v/>
      </c>
      <c r="AB169" t="str">
        <f t="shared" si="11"/>
        <v/>
      </c>
      <c r="AC169" t="str">
        <f t="array" ref="AC169">IFERROR(INDEX($AB$4:$AB$304,MATCH(1,COUNTIF($AC$3:AC168,$AB$4:$AB$304)+($AB$4:$AB$304&lt;&gt;"")*1,0)),"")</f>
        <v/>
      </c>
      <c r="AE169" t="str">
        <f t="shared" si="12"/>
        <v/>
      </c>
      <c r="AF169" t="str">
        <f t="array" ref="AF169">IFERROR(INDEX($AE$4:$AE$304,MATCH(1,COUNTIF($AF$3:AF168,$AE$4:$AE$304)+($AE$4:$AE$304&lt;&gt;"")*1,0)),"")</f>
        <v/>
      </c>
      <c r="AH169" t="str">
        <f t="shared" si="13"/>
        <v/>
      </c>
      <c r="AI169" t="str">
        <f>IF('Preisbildung (Kommune)'!C209="","",'Preisbildung (Kommune)'!C209)</f>
        <v/>
      </c>
      <c r="AJ169" t="str">
        <f t="shared" si="14"/>
        <v/>
      </c>
      <c r="AK169" t="str">
        <f t="array" ref="AK169">IFERROR(INDEX($AJ$4:$AJ$304,MATCH(1,COUNTIF($AK$3:AK168,$AJ$4:$AJ$304)+($AJ$4:$AJ$304&lt;&gt;"")*1,0)),"")</f>
        <v/>
      </c>
    </row>
    <row r="170" spans="20:37" x14ac:dyDescent="0.3">
      <c r="T170">
        <v>167</v>
      </c>
      <c r="U170" t="str">
        <f>IF(DB!D174="","",DB!D174)</f>
        <v/>
      </c>
      <c r="V170" t="str">
        <f>IF(DB!H174="","",DB!H174)</f>
        <v/>
      </c>
      <c r="W170" t="str">
        <f>IF(DB!G174="","",DB!G174)</f>
        <v/>
      </c>
      <c r="X170" t="str">
        <f>IF(DB!W174="","",DB!W174)</f>
        <v/>
      </c>
      <c r="Y170" t="str">
        <f>IF(DB!AN174="","",DB!AN174)</f>
        <v/>
      </c>
      <c r="Z170" t="str">
        <f>IF(DB!BZ174="","",DB!BZ174)</f>
        <v/>
      </c>
      <c r="AA170" t="str">
        <f t="shared" si="10"/>
        <v/>
      </c>
      <c r="AB170" t="str">
        <f t="shared" si="11"/>
        <v/>
      </c>
      <c r="AC170" t="str">
        <f t="array" ref="AC170">IFERROR(INDEX($AB$4:$AB$304,MATCH(1,COUNTIF($AC$3:AC169,$AB$4:$AB$304)+($AB$4:$AB$304&lt;&gt;"")*1,0)),"")</f>
        <v/>
      </c>
      <c r="AE170" t="str">
        <f t="shared" si="12"/>
        <v/>
      </c>
      <c r="AF170" t="str">
        <f t="array" ref="AF170">IFERROR(INDEX($AE$4:$AE$304,MATCH(1,COUNTIF($AF$3:AF169,$AE$4:$AE$304)+($AE$4:$AE$304&lt;&gt;"")*1,0)),"")</f>
        <v/>
      </c>
      <c r="AH170" t="str">
        <f t="shared" si="13"/>
        <v/>
      </c>
      <c r="AI170" t="str">
        <f>IF('Preisbildung (Kommune)'!C210="","",'Preisbildung (Kommune)'!C210)</f>
        <v/>
      </c>
      <c r="AJ170" t="str">
        <f t="shared" si="14"/>
        <v/>
      </c>
      <c r="AK170" t="str">
        <f t="array" ref="AK170">IFERROR(INDEX($AJ$4:$AJ$304,MATCH(1,COUNTIF($AK$3:AK169,$AJ$4:$AJ$304)+($AJ$4:$AJ$304&lt;&gt;"")*1,0)),"")</f>
        <v/>
      </c>
    </row>
    <row r="171" spans="20:37" x14ac:dyDescent="0.3">
      <c r="T171">
        <v>168</v>
      </c>
      <c r="U171" t="str">
        <f>IF(DB!D175="","",DB!D175)</f>
        <v/>
      </c>
      <c r="V171" t="str">
        <f>IF(DB!H175="","",DB!H175)</f>
        <v/>
      </c>
      <c r="W171" t="str">
        <f>IF(DB!G175="","",DB!G175)</f>
        <v/>
      </c>
      <c r="X171" t="str">
        <f>IF(DB!W175="","",DB!W175)</f>
        <v/>
      </c>
      <c r="Y171" t="str">
        <f>IF(DB!AN175="","",DB!AN175)</f>
        <v/>
      </c>
      <c r="Z171" t="str">
        <f>IF(DB!BZ175="","",DB!BZ175)</f>
        <v/>
      </c>
      <c r="AA171" t="str">
        <f t="shared" si="10"/>
        <v/>
      </c>
      <c r="AB171" t="str">
        <f t="shared" si="11"/>
        <v/>
      </c>
      <c r="AC171" t="str">
        <f t="array" ref="AC171">IFERROR(INDEX($AB$4:$AB$304,MATCH(1,COUNTIF($AC$3:AC170,$AB$4:$AB$304)+($AB$4:$AB$304&lt;&gt;"")*1,0)),"")</f>
        <v/>
      </c>
      <c r="AE171" t="str">
        <f t="shared" si="12"/>
        <v/>
      </c>
      <c r="AF171" t="str">
        <f t="array" ref="AF171">IFERROR(INDEX($AE$4:$AE$304,MATCH(1,COUNTIF($AF$3:AF170,$AE$4:$AE$304)+($AE$4:$AE$304&lt;&gt;"")*1,0)),"")</f>
        <v/>
      </c>
      <c r="AH171" t="str">
        <f t="shared" si="13"/>
        <v/>
      </c>
      <c r="AI171" t="str">
        <f>IF('Preisbildung (Kommune)'!C211="","",'Preisbildung (Kommune)'!C211)</f>
        <v/>
      </c>
      <c r="AJ171" t="str">
        <f t="shared" si="14"/>
        <v/>
      </c>
      <c r="AK171" t="str">
        <f t="array" ref="AK171">IFERROR(INDEX($AJ$4:$AJ$304,MATCH(1,COUNTIF($AK$3:AK170,$AJ$4:$AJ$304)+($AJ$4:$AJ$304&lt;&gt;"")*1,0)),"")</f>
        <v/>
      </c>
    </row>
    <row r="172" spans="20:37" x14ac:dyDescent="0.3">
      <c r="T172">
        <v>169</v>
      </c>
      <c r="U172" t="str">
        <f>IF(DB!D176="","",DB!D176)</f>
        <v/>
      </c>
      <c r="V172" t="str">
        <f>IF(DB!H176="","",DB!H176)</f>
        <v/>
      </c>
      <c r="W172" t="str">
        <f>IF(DB!G176="","",DB!G176)</f>
        <v/>
      </c>
      <c r="X172" t="str">
        <f>IF(DB!W176="","",DB!W176)</f>
        <v/>
      </c>
      <c r="Y172" t="str">
        <f>IF(DB!AN176="","",DB!AN176)</f>
        <v/>
      </c>
      <c r="Z172" t="str">
        <f>IF(DB!BZ176="","",DB!BZ176)</f>
        <v/>
      </c>
      <c r="AA172" t="str">
        <f t="shared" si="10"/>
        <v/>
      </c>
      <c r="AB172" t="str">
        <f t="shared" si="11"/>
        <v/>
      </c>
      <c r="AC172" t="str">
        <f t="array" ref="AC172">IFERROR(INDEX($AB$4:$AB$304,MATCH(1,COUNTIF($AC$3:AC171,$AB$4:$AB$304)+($AB$4:$AB$304&lt;&gt;"")*1,0)),"")</f>
        <v/>
      </c>
      <c r="AE172" t="str">
        <f t="shared" si="12"/>
        <v/>
      </c>
      <c r="AF172" t="str">
        <f t="array" ref="AF172">IFERROR(INDEX($AE$4:$AE$304,MATCH(1,COUNTIF($AF$3:AF171,$AE$4:$AE$304)+($AE$4:$AE$304&lt;&gt;"")*1,0)),"")</f>
        <v/>
      </c>
      <c r="AH172" t="str">
        <f t="shared" si="13"/>
        <v/>
      </c>
      <c r="AI172" t="str">
        <f>IF('Preisbildung (Kommune)'!C212="","",'Preisbildung (Kommune)'!C212)</f>
        <v/>
      </c>
      <c r="AJ172" t="str">
        <f t="shared" si="14"/>
        <v/>
      </c>
      <c r="AK172" t="str">
        <f t="array" ref="AK172">IFERROR(INDEX($AJ$4:$AJ$304,MATCH(1,COUNTIF($AK$3:AK171,$AJ$4:$AJ$304)+($AJ$4:$AJ$304&lt;&gt;"")*1,0)),"")</f>
        <v/>
      </c>
    </row>
    <row r="173" spans="20:37" x14ac:dyDescent="0.3">
      <c r="T173">
        <v>170</v>
      </c>
      <c r="U173" t="str">
        <f>IF(DB!D177="","",DB!D177)</f>
        <v/>
      </c>
      <c r="V173" t="str">
        <f>IF(DB!H177="","",DB!H177)</f>
        <v/>
      </c>
      <c r="W173" t="str">
        <f>IF(DB!G177="","",DB!G177)</f>
        <v/>
      </c>
      <c r="X173" t="str">
        <f>IF(DB!W177="","",DB!W177)</f>
        <v/>
      </c>
      <c r="Y173" t="str">
        <f>IF(DB!AN177="","",DB!AN177)</f>
        <v/>
      </c>
      <c r="Z173" t="str">
        <f>IF(DB!BZ177="","",DB!BZ177)</f>
        <v/>
      </c>
      <c r="AA173" t="str">
        <f t="shared" si="10"/>
        <v/>
      </c>
      <c r="AB173" t="str">
        <f t="shared" si="11"/>
        <v/>
      </c>
      <c r="AC173" t="str">
        <f t="array" ref="AC173">IFERROR(INDEX($AB$4:$AB$304,MATCH(1,COUNTIF($AC$3:AC172,$AB$4:$AB$304)+($AB$4:$AB$304&lt;&gt;"")*1,0)),"")</f>
        <v/>
      </c>
      <c r="AE173" t="str">
        <f t="shared" si="12"/>
        <v/>
      </c>
      <c r="AF173" t="str">
        <f t="array" ref="AF173">IFERROR(INDEX($AE$4:$AE$304,MATCH(1,COUNTIF($AF$3:AF172,$AE$4:$AE$304)+($AE$4:$AE$304&lt;&gt;"")*1,0)),"")</f>
        <v/>
      </c>
      <c r="AH173" t="str">
        <f t="shared" si="13"/>
        <v/>
      </c>
      <c r="AI173" t="str">
        <f>IF('Preisbildung (Kommune)'!C213="","",'Preisbildung (Kommune)'!C213)</f>
        <v/>
      </c>
      <c r="AJ173" t="str">
        <f t="shared" si="14"/>
        <v/>
      </c>
      <c r="AK173" t="str">
        <f t="array" ref="AK173">IFERROR(INDEX($AJ$4:$AJ$304,MATCH(1,COUNTIF($AK$3:AK172,$AJ$4:$AJ$304)+($AJ$4:$AJ$304&lt;&gt;"")*1,0)),"")</f>
        <v/>
      </c>
    </row>
    <row r="174" spans="20:37" x14ac:dyDescent="0.3">
      <c r="T174">
        <v>171</v>
      </c>
      <c r="U174" t="str">
        <f>IF(DB!D178="","",DB!D178)</f>
        <v/>
      </c>
      <c r="V174" t="str">
        <f>IF(DB!H178="","",DB!H178)</f>
        <v/>
      </c>
      <c r="W174" t="str">
        <f>IF(DB!G178="","",DB!G178)</f>
        <v/>
      </c>
      <c r="X174" t="str">
        <f>IF(DB!W178="","",DB!W178)</f>
        <v/>
      </c>
      <c r="Y174" t="str">
        <f>IF(DB!AN178="","",DB!AN178)</f>
        <v/>
      </c>
      <c r="Z174" t="str">
        <f>IF(DB!BZ178="","",DB!BZ178)</f>
        <v/>
      </c>
      <c r="AA174" t="str">
        <f t="shared" si="10"/>
        <v/>
      </c>
      <c r="AB174" t="str">
        <f t="shared" si="11"/>
        <v/>
      </c>
      <c r="AC174" t="str">
        <f t="array" ref="AC174">IFERROR(INDEX($AB$4:$AB$304,MATCH(1,COUNTIF($AC$3:AC173,$AB$4:$AB$304)+($AB$4:$AB$304&lt;&gt;"")*1,0)),"")</f>
        <v/>
      </c>
      <c r="AE174" t="str">
        <f t="shared" si="12"/>
        <v/>
      </c>
      <c r="AF174" t="str">
        <f t="array" ref="AF174">IFERROR(INDEX($AE$4:$AE$304,MATCH(1,COUNTIF($AF$3:AF173,$AE$4:$AE$304)+($AE$4:$AE$304&lt;&gt;"")*1,0)),"")</f>
        <v/>
      </c>
      <c r="AH174" t="str">
        <f t="shared" si="13"/>
        <v/>
      </c>
      <c r="AI174" t="str">
        <f>IF('Preisbildung (Kommune)'!C214="","",'Preisbildung (Kommune)'!C214)</f>
        <v/>
      </c>
      <c r="AJ174" t="str">
        <f t="shared" si="14"/>
        <v/>
      </c>
      <c r="AK174" t="str">
        <f t="array" ref="AK174">IFERROR(INDEX($AJ$4:$AJ$304,MATCH(1,COUNTIF($AK$3:AK173,$AJ$4:$AJ$304)+($AJ$4:$AJ$304&lt;&gt;"")*1,0)),"")</f>
        <v/>
      </c>
    </row>
    <row r="175" spans="20:37" x14ac:dyDescent="0.3">
      <c r="T175">
        <v>172</v>
      </c>
      <c r="U175" t="str">
        <f>IF(DB!D179="","",DB!D179)</f>
        <v/>
      </c>
      <c r="V175" t="str">
        <f>IF(DB!H179="","",DB!H179)</f>
        <v/>
      </c>
      <c r="W175" t="str">
        <f>IF(DB!G179="","",DB!G179)</f>
        <v/>
      </c>
      <c r="X175" t="str">
        <f>IF(DB!W179="","",DB!W179)</f>
        <v/>
      </c>
      <c r="Y175" t="str">
        <f>IF(DB!AN179="","",DB!AN179)</f>
        <v/>
      </c>
      <c r="Z175" t="str">
        <f>IF(DB!BZ179="","",DB!BZ179)</f>
        <v/>
      </c>
      <c r="AA175" t="str">
        <f t="shared" si="10"/>
        <v/>
      </c>
      <c r="AB175" t="str">
        <f t="shared" si="11"/>
        <v/>
      </c>
      <c r="AC175" t="str">
        <f t="array" ref="AC175">IFERROR(INDEX($AB$4:$AB$304,MATCH(1,COUNTIF($AC$3:AC174,$AB$4:$AB$304)+($AB$4:$AB$304&lt;&gt;"")*1,0)),"")</f>
        <v/>
      </c>
      <c r="AE175" t="str">
        <f t="shared" si="12"/>
        <v/>
      </c>
      <c r="AF175" t="str">
        <f t="array" ref="AF175">IFERROR(INDEX($AE$4:$AE$304,MATCH(1,COUNTIF($AF$3:AF174,$AE$4:$AE$304)+($AE$4:$AE$304&lt;&gt;"")*1,0)),"")</f>
        <v/>
      </c>
      <c r="AH175" t="str">
        <f t="shared" si="13"/>
        <v/>
      </c>
      <c r="AI175" t="str">
        <f>IF('Preisbildung (Kommune)'!C215="","",'Preisbildung (Kommune)'!C215)</f>
        <v/>
      </c>
      <c r="AJ175" t="str">
        <f t="shared" si="14"/>
        <v/>
      </c>
      <c r="AK175" t="str">
        <f t="array" ref="AK175">IFERROR(INDEX($AJ$4:$AJ$304,MATCH(1,COUNTIF($AK$3:AK174,$AJ$4:$AJ$304)+($AJ$4:$AJ$304&lt;&gt;"")*1,0)),"")</f>
        <v/>
      </c>
    </row>
    <row r="176" spans="20:37" x14ac:dyDescent="0.3">
      <c r="T176">
        <v>173</v>
      </c>
      <c r="U176" t="str">
        <f>IF(DB!D180="","",DB!D180)</f>
        <v/>
      </c>
      <c r="V176" t="str">
        <f>IF(DB!H180="","",DB!H180)</f>
        <v/>
      </c>
      <c r="W176" t="str">
        <f>IF(DB!G180="","",DB!G180)</f>
        <v/>
      </c>
      <c r="X176" t="str">
        <f>IF(DB!W180="","",DB!W180)</f>
        <v/>
      </c>
      <c r="Y176" t="str">
        <f>IF(DB!AN180="","",DB!AN180)</f>
        <v/>
      </c>
      <c r="Z176" t="str">
        <f>IF(DB!BZ180="","",DB!BZ180)</f>
        <v/>
      </c>
      <c r="AA176" t="str">
        <f t="shared" si="10"/>
        <v/>
      </c>
      <c r="AB176" t="str">
        <f t="shared" si="11"/>
        <v/>
      </c>
      <c r="AC176" t="str">
        <f t="array" ref="AC176">IFERROR(INDEX($AB$4:$AB$304,MATCH(1,COUNTIF($AC$3:AC175,$AB$4:$AB$304)+($AB$4:$AB$304&lt;&gt;"")*1,0)),"")</f>
        <v/>
      </c>
      <c r="AE176" t="str">
        <f t="shared" si="12"/>
        <v/>
      </c>
      <c r="AF176" t="str">
        <f t="array" ref="AF176">IFERROR(INDEX($AE$4:$AE$304,MATCH(1,COUNTIF($AF$3:AF175,$AE$4:$AE$304)+($AE$4:$AE$304&lt;&gt;"")*1,0)),"")</f>
        <v/>
      </c>
      <c r="AH176" t="str">
        <f t="shared" si="13"/>
        <v/>
      </c>
      <c r="AI176" t="str">
        <f>IF('Preisbildung (Kommune)'!C216="","",'Preisbildung (Kommune)'!C216)</f>
        <v/>
      </c>
      <c r="AJ176" t="str">
        <f t="shared" si="14"/>
        <v/>
      </c>
      <c r="AK176" t="str">
        <f t="array" ref="AK176">IFERROR(INDEX($AJ$4:$AJ$304,MATCH(1,COUNTIF($AK$3:AK175,$AJ$4:$AJ$304)+($AJ$4:$AJ$304&lt;&gt;"")*1,0)),"")</f>
        <v/>
      </c>
    </row>
    <row r="177" spans="20:37" x14ac:dyDescent="0.3">
      <c r="T177">
        <v>174</v>
      </c>
      <c r="U177" t="str">
        <f>IF(DB!D181="","",DB!D181)</f>
        <v/>
      </c>
      <c r="V177" t="str">
        <f>IF(DB!H181="","",DB!H181)</f>
        <v/>
      </c>
      <c r="W177" t="str">
        <f>IF(DB!G181="","",DB!G181)</f>
        <v/>
      </c>
      <c r="X177" t="str">
        <f>IF(DB!W181="","",DB!W181)</f>
        <v/>
      </c>
      <c r="Y177" t="str">
        <f>IF(DB!AN181="","",DB!AN181)</f>
        <v/>
      </c>
      <c r="Z177" t="str">
        <f>IF(DB!BZ181="","",DB!BZ181)</f>
        <v/>
      </c>
      <c r="AA177" t="str">
        <f t="shared" si="10"/>
        <v/>
      </c>
      <c r="AB177" t="str">
        <f t="shared" si="11"/>
        <v/>
      </c>
      <c r="AC177" t="str">
        <f t="array" ref="AC177">IFERROR(INDEX($AB$4:$AB$304,MATCH(1,COUNTIF($AC$3:AC176,$AB$4:$AB$304)+($AB$4:$AB$304&lt;&gt;"")*1,0)),"")</f>
        <v/>
      </c>
      <c r="AE177" t="str">
        <f t="shared" si="12"/>
        <v/>
      </c>
      <c r="AF177" t="str">
        <f t="array" ref="AF177">IFERROR(INDEX($AE$4:$AE$304,MATCH(1,COUNTIF($AF$3:AF176,$AE$4:$AE$304)+($AE$4:$AE$304&lt;&gt;"")*1,0)),"")</f>
        <v/>
      </c>
      <c r="AH177" t="str">
        <f t="shared" si="13"/>
        <v/>
      </c>
      <c r="AI177" t="str">
        <f>IF('Preisbildung (Kommune)'!C217="","",'Preisbildung (Kommune)'!C217)</f>
        <v/>
      </c>
      <c r="AJ177" t="str">
        <f t="shared" si="14"/>
        <v/>
      </c>
      <c r="AK177" t="str">
        <f t="array" ref="AK177">IFERROR(INDEX($AJ$4:$AJ$304,MATCH(1,COUNTIF($AK$3:AK176,$AJ$4:$AJ$304)+($AJ$4:$AJ$304&lt;&gt;"")*1,0)),"")</f>
        <v/>
      </c>
    </row>
    <row r="178" spans="20:37" x14ac:dyDescent="0.3">
      <c r="T178">
        <v>175</v>
      </c>
      <c r="U178" t="str">
        <f>IF(DB!D182="","",DB!D182)</f>
        <v/>
      </c>
      <c r="V178" t="str">
        <f>IF(DB!H182="","",DB!H182)</f>
        <v/>
      </c>
      <c r="W178" t="str">
        <f>IF(DB!G182="","",DB!G182)</f>
        <v/>
      </c>
      <c r="X178" t="str">
        <f>IF(DB!W182="","",DB!W182)</f>
        <v/>
      </c>
      <c r="Y178" t="str">
        <f>IF(DB!AN182="","",DB!AN182)</f>
        <v/>
      </c>
      <c r="Z178" t="str">
        <f>IF(DB!BZ182="","",DB!BZ182)</f>
        <v/>
      </c>
      <c r="AA178" t="str">
        <f t="shared" si="10"/>
        <v/>
      </c>
      <c r="AB178" t="str">
        <f t="shared" si="11"/>
        <v/>
      </c>
      <c r="AC178" t="str">
        <f t="array" ref="AC178">IFERROR(INDEX($AB$4:$AB$304,MATCH(1,COUNTIF($AC$3:AC177,$AB$4:$AB$304)+($AB$4:$AB$304&lt;&gt;"")*1,0)),"")</f>
        <v/>
      </c>
      <c r="AE178" t="str">
        <f t="shared" si="12"/>
        <v/>
      </c>
      <c r="AF178" t="str">
        <f t="array" ref="AF178">IFERROR(INDEX($AE$4:$AE$304,MATCH(1,COUNTIF($AF$3:AF177,$AE$4:$AE$304)+($AE$4:$AE$304&lt;&gt;"")*1,0)),"")</f>
        <v/>
      </c>
      <c r="AH178" t="str">
        <f t="shared" si="13"/>
        <v/>
      </c>
      <c r="AI178" t="str">
        <f>IF('Preisbildung (Kommune)'!C218="","",'Preisbildung (Kommune)'!C218)</f>
        <v/>
      </c>
      <c r="AJ178" t="str">
        <f t="shared" si="14"/>
        <v/>
      </c>
      <c r="AK178" t="str">
        <f t="array" ref="AK178">IFERROR(INDEX($AJ$4:$AJ$304,MATCH(1,COUNTIF($AK$3:AK177,$AJ$4:$AJ$304)+($AJ$4:$AJ$304&lt;&gt;"")*1,0)),"")</f>
        <v/>
      </c>
    </row>
    <row r="179" spans="20:37" x14ac:dyDescent="0.3">
      <c r="T179">
        <v>176</v>
      </c>
      <c r="U179" t="str">
        <f>IF(DB!D183="","",DB!D183)</f>
        <v/>
      </c>
      <c r="V179" t="str">
        <f>IF(DB!H183="","",DB!H183)</f>
        <v/>
      </c>
      <c r="W179" t="str">
        <f>IF(DB!G183="","",DB!G183)</f>
        <v/>
      </c>
      <c r="X179" t="str">
        <f>IF(DB!W183="","",DB!W183)</f>
        <v/>
      </c>
      <c r="Y179" t="str">
        <f>IF(DB!AN183="","",DB!AN183)</f>
        <v/>
      </c>
      <c r="Z179" t="str">
        <f>IF(DB!BZ183="","",DB!BZ183)</f>
        <v/>
      </c>
      <c r="AA179" t="str">
        <f t="shared" si="10"/>
        <v/>
      </c>
      <c r="AB179" t="str">
        <f t="shared" si="11"/>
        <v/>
      </c>
      <c r="AC179" t="str">
        <f t="array" ref="AC179">IFERROR(INDEX($AB$4:$AB$304,MATCH(1,COUNTIF($AC$3:AC178,$AB$4:$AB$304)+($AB$4:$AB$304&lt;&gt;"")*1,0)),"")</f>
        <v/>
      </c>
      <c r="AE179" t="str">
        <f t="shared" si="12"/>
        <v/>
      </c>
      <c r="AF179" t="str">
        <f t="array" ref="AF179">IFERROR(INDEX($AE$4:$AE$304,MATCH(1,COUNTIF($AF$3:AF178,$AE$4:$AE$304)+($AE$4:$AE$304&lt;&gt;"")*1,0)),"")</f>
        <v/>
      </c>
      <c r="AH179" t="str">
        <f t="shared" si="13"/>
        <v/>
      </c>
      <c r="AI179" t="str">
        <f>IF('Preisbildung (Kommune)'!C219="","",'Preisbildung (Kommune)'!C219)</f>
        <v/>
      </c>
      <c r="AJ179" t="str">
        <f t="shared" si="14"/>
        <v/>
      </c>
      <c r="AK179" t="str">
        <f t="array" ref="AK179">IFERROR(INDEX($AJ$4:$AJ$304,MATCH(1,COUNTIF($AK$3:AK178,$AJ$4:$AJ$304)+($AJ$4:$AJ$304&lt;&gt;"")*1,0)),"")</f>
        <v/>
      </c>
    </row>
    <row r="180" spans="20:37" x14ac:dyDescent="0.3">
      <c r="T180">
        <v>177</v>
      </c>
      <c r="U180" t="str">
        <f>IF(DB!D184="","",DB!D184)</f>
        <v/>
      </c>
      <c r="V180" t="str">
        <f>IF(DB!H184="","",DB!H184)</f>
        <v/>
      </c>
      <c r="W180" t="str">
        <f>IF(DB!G184="","",DB!G184)</f>
        <v/>
      </c>
      <c r="X180" t="str">
        <f>IF(DB!W184="","",DB!W184)</f>
        <v/>
      </c>
      <c r="Y180" t="str">
        <f>IF(DB!AN184="","",DB!AN184)</f>
        <v/>
      </c>
      <c r="Z180" t="str">
        <f>IF(DB!BZ184="","",DB!BZ184)</f>
        <v/>
      </c>
      <c r="AA180" t="str">
        <f t="shared" si="10"/>
        <v/>
      </c>
      <c r="AB180" t="str">
        <f t="shared" si="11"/>
        <v/>
      </c>
      <c r="AC180" t="str">
        <f t="array" ref="AC180">IFERROR(INDEX($AB$4:$AB$304,MATCH(1,COUNTIF($AC$3:AC179,$AB$4:$AB$304)+($AB$4:$AB$304&lt;&gt;"")*1,0)),"")</f>
        <v/>
      </c>
      <c r="AE180" t="str">
        <f t="shared" si="12"/>
        <v/>
      </c>
      <c r="AF180" t="str">
        <f t="array" ref="AF180">IFERROR(INDEX($AE$4:$AE$304,MATCH(1,COUNTIF($AF$3:AF179,$AE$4:$AE$304)+($AE$4:$AE$304&lt;&gt;"")*1,0)),"")</f>
        <v/>
      </c>
      <c r="AH180" t="str">
        <f t="shared" si="13"/>
        <v/>
      </c>
      <c r="AI180" t="str">
        <f>IF('Preisbildung (Kommune)'!C220="","",'Preisbildung (Kommune)'!C220)</f>
        <v/>
      </c>
      <c r="AJ180" t="str">
        <f t="shared" si="14"/>
        <v/>
      </c>
      <c r="AK180" t="str">
        <f t="array" ref="AK180">IFERROR(INDEX($AJ$4:$AJ$304,MATCH(1,COUNTIF($AK$3:AK179,$AJ$4:$AJ$304)+($AJ$4:$AJ$304&lt;&gt;"")*1,0)),"")</f>
        <v/>
      </c>
    </row>
    <row r="181" spans="20:37" x14ac:dyDescent="0.3">
      <c r="T181">
        <v>178</v>
      </c>
      <c r="U181" t="str">
        <f>IF(DB!D185="","",DB!D185)</f>
        <v/>
      </c>
      <c r="V181" t="str">
        <f>IF(DB!H185="","",DB!H185)</f>
        <v/>
      </c>
      <c r="W181" t="str">
        <f>IF(DB!G185="","",DB!G185)</f>
        <v/>
      </c>
      <c r="X181" t="str">
        <f>IF(DB!W185="","",DB!W185)</f>
        <v/>
      </c>
      <c r="Y181" t="str">
        <f>IF(DB!AN185="","",DB!AN185)</f>
        <v/>
      </c>
      <c r="Z181" t="str">
        <f>IF(DB!BZ185="","",DB!BZ185)</f>
        <v/>
      </c>
      <c r="AA181" t="str">
        <f t="shared" si="10"/>
        <v/>
      </c>
      <c r="AB181" t="str">
        <f t="shared" si="11"/>
        <v/>
      </c>
      <c r="AC181" t="str">
        <f t="array" ref="AC181">IFERROR(INDEX($AB$4:$AB$304,MATCH(1,COUNTIF($AC$3:AC180,$AB$4:$AB$304)+($AB$4:$AB$304&lt;&gt;"")*1,0)),"")</f>
        <v/>
      </c>
      <c r="AE181" t="str">
        <f t="shared" si="12"/>
        <v/>
      </c>
      <c r="AF181" t="str">
        <f t="array" ref="AF181">IFERROR(INDEX($AE$4:$AE$304,MATCH(1,COUNTIF($AF$3:AF180,$AE$4:$AE$304)+($AE$4:$AE$304&lt;&gt;"")*1,0)),"")</f>
        <v/>
      </c>
      <c r="AH181" t="str">
        <f t="shared" si="13"/>
        <v/>
      </c>
      <c r="AI181" t="str">
        <f>IF('Preisbildung (Kommune)'!C221="","",'Preisbildung (Kommune)'!C221)</f>
        <v/>
      </c>
      <c r="AJ181" t="str">
        <f t="shared" si="14"/>
        <v/>
      </c>
      <c r="AK181" t="str">
        <f t="array" ref="AK181">IFERROR(INDEX($AJ$4:$AJ$304,MATCH(1,COUNTIF($AK$3:AK180,$AJ$4:$AJ$304)+($AJ$4:$AJ$304&lt;&gt;"")*1,0)),"")</f>
        <v/>
      </c>
    </row>
    <row r="182" spans="20:37" x14ac:dyDescent="0.3">
      <c r="T182">
        <v>179</v>
      </c>
      <c r="U182" t="str">
        <f>IF(DB!D186="","",DB!D186)</f>
        <v/>
      </c>
      <c r="V182" t="str">
        <f>IF(DB!H186="","",DB!H186)</f>
        <v/>
      </c>
      <c r="W182" t="str">
        <f>IF(DB!G186="","",DB!G186)</f>
        <v/>
      </c>
      <c r="X182" t="str">
        <f>IF(DB!W186="","",DB!W186)</f>
        <v/>
      </c>
      <c r="Y182" t="str">
        <f>IF(DB!AN186="","",DB!AN186)</f>
        <v/>
      </c>
      <c r="Z182" t="str">
        <f>IF(DB!BZ186="","",DB!BZ186)</f>
        <v/>
      </c>
      <c r="AA182" t="str">
        <f t="shared" si="10"/>
        <v/>
      </c>
      <c r="AB182" t="str">
        <f t="shared" si="11"/>
        <v/>
      </c>
      <c r="AC182" t="str">
        <f t="array" ref="AC182">IFERROR(INDEX($AB$4:$AB$304,MATCH(1,COUNTIF($AC$3:AC181,$AB$4:$AB$304)+($AB$4:$AB$304&lt;&gt;"")*1,0)),"")</f>
        <v/>
      </c>
      <c r="AE182" t="str">
        <f t="shared" si="12"/>
        <v/>
      </c>
      <c r="AF182" t="str">
        <f t="array" ref="AF182">IFERROR(INDEX($AE$4:$AE$304,MATCH(1,COUNTIF($AF$3:AF181,$AE$4:$AE$304)+($AE$4:$AE$304&lt;&gt;"")*1,0)),"")</f>
        <v/>
      </c>
      <c r="AH182" t="str">
        <f t="shared" si="13"/>
        <v/>
      </c>
      <c r="AI182" t="str">
        <f>IF('Preisbildung (Kommune)'!C222="","",'Preisbildung (Kommune)'!C222)</f>
        <v/>
      </c>
      <c r="AJ182" t="str">
        <f t="shared" si="14"/>
        <v/>
      </c>
      <c r="AK182" t="str">
        <f t="array" ref="AK182">IFERROR(INDEX($AJ$4:$AJ$304,MATCH(1,COUNTIF($AK$3:AK181,$AJ$4:$AJ$304)+($AJ$4:$AJ$304&lt;&gt;"")*1,0)),"")</f>
        <v/>
      </c>
    </row>
    <row r="183" spans="20:37" x14ac:dyDescent="0.3">
      <c r="T183">
        <v>180</v>
      </c>
      <c r="U183" t="str">
        <f>IF(DB!D187="","",DB!D187)</f>
        <v/>
      </c>
      <c r="V183" t="str">
        <f>IF(DB!H187="","",DB!H187)</f>
        <v/>
      </c>
      <c r="W183" t="str">
        <f>IF(DB!G187="","",DB!G187)</f>
        <v/>
      </c>
      <c r="X183" t="str">
        <f>IF(DB!W187="","",DB!W187)</f>
        <v/>
      </c>
      <c r="Y183" t="str">
        <f>IF(DB!AN187="","",DB!AN187)</f>
        <v/>
      </c>
      <c r="Z183" t="str">
        <f>IF(DB!BZ187="","",DB!BZ187)</f>
        <v/>
      </c>
      <c r="AA183" t="str">
        <f t="shared" si="10"/>
        <v/>
      </c>
      <c r="AB183" t="str">
        <f t="shared" si="11"/>
        <v/>
      </c>
      <c r="AC183" t="str">
        <f t="array" ref="AC183">IFERROR(INDEX($AB$4:$AB$304,MATCH(1,COUNTIF($AC$3:AC182,$AB$4:$AB$304)+($AB$4:$AB$304&lt;&gt;"")*1,0)),"")</f>
        <v/>
      </c>
      <c r="AE183" t="str">
        <f t="shared" si="12"/>
        <v/>
      </c>
      <c r="AF183" t="str">
        <f t="array" ref="AF183">IFERROR(INDEX($AE$4:$AE$304,MATCH(1,COUNTIF($AF$3:AF182,$AE$4:$AE$304)+($AE$4:$AE$304&lt;&gt;"")*1,0)),"")</f>
        <v/>
      </c>
      <c r="AH183" t="str">
        <f t="shared" si="13"/>
        <v/>
      </c>
      <c r="AI183" t="str">
        <f>IF('Preisbildung (Kommune)'!C223="","",'Preisbildung (Kommune)'!C223)</f>
        <v/>
      </c>
      <c r="AJ183" t="str">
        <f t="shared" si="14"/>
        <v/>
      </c>
      <c r="AK183" t="str">
        <f t="array" ref="AK183">IFERROR(INDEX($AJ$4:$AJ$304,MATCH(1,COUNTIF($AK$3:AK182,$AJ$4:$AJ$304)+($AJ$4:$AJ$304&lt;&gt;"")*1,0)),"")</f>
        <v/>
      </c>
    </row>
    <row r="184" spans="20:37" x14ac:dyDescent="0.3">
      <c r="T184">
        <v>181</v>
      </c>
      <c r="U184" t="str">
        <f>IF(DB!D188="","",DB!D188)</f>
        <v/>
      </c>
      <c r="V184" t="str">
        <f>IF(DB!H188="","",DB!H188)</f>
        <v/>
      </c>
      <c r="W184" t="str">
        <f>IF(DB!G188="","",DB!G188)</f>
        <v/>
      </c>
      <c r="X184" t="str">
        <f>IF(DB!W188="","",DB!W188)</f>
        <v/>
      </c>
      <c r="Y184" t="str">
        <f>IF(DB!AN188="","",DB!AN188)</f>
        <v/>
      </c>
      <c r="Z184" t="str">
        <f>IF(DB!BZ188="","",DB!BZ188)</f>
        <v/>
      </c>
      <c r="AA184" t="str">
        <f t="shared" si="10"/>
        <v/>
      </c>
      <c r="AB184" t="str">
        <f t="shared" si="11"/>
        <v/>
      </c>
      <c r="AC184" t="str">
        <f t="array" ref="AC184">IFERROR(INDEX($AB$4:$AB$304,MATCH(1,COUNTIF($AC$3:AC183,$AB$4:$AB$304)+($AB$4:$AB$304&lt;&gt;"")*1,0)),"")</f>
        <v/>
      </c>
      <c r="AE184" t="str">
        <f t="shared" si="12"/>
        <v/>
      </c>
      <c r="AF184" t="str">
        <f t="array" ref="AF184">IFERROR(INDEX($AE$4:$AE$304,MATCH(1,COUNTIF($AF$3:AF183,$AE$4:$AE$304)+($AE$4:$AE$304&lt;&gt;"")*1,0)),"")</f>
        <v/>
      </c>
      <c r="AH184" t="str">
        <f t="shared" si="13"/>
        <v/>
      </c>
      <c r="AI184" t="str">
        <f>IF('Preisbildung (Kommune)'!C224="","",'Preisbildung (Kommune)'!C224)</f>
        <v/>
      </c>
      <c r="AJ184" t="str">
        <f t="shared" si="14"/>
        <v/>
      </c>
      <c r="AK184" t="str">
        <f t="array" ref="AK184">IFERROR(INDEX($AJ$4:$AJ$304,MATCH(1,COUNTIF($AK$3:AK183,$AJ$4:$AJ$304)+($AJ$4:$AJ$304&lt;&gt;"")*1,0)),"")</f>
        <v/>
      </c>
    </row>
    <row r="185" spans="20:37" x14ac:dyDescent="0.3">
      <c r="T185">
        <v>182</v>
      </c>
      <c r="U185" t="str">
        <f>IF(DB!D189="","",DB!D189)</f>
        <v/>
      </c>
      <c r="V185" t="str">
        <f>IF(DB!H189="","",DB!H189)</f>
        <v/>
      </c>
      <c r="W185" t="str">
        <f>IF(DB!G189="","",DB!G189)</f>
        <v/>
      </c>
      <c r="X185" t="str">
        <f>IF(DB!W189="","",DB!W189)</f>
        <v/>
      </c>
      <c r="Y185" t="str">
        <f>IF(DB!AN189="","",DB!AN189)</f>
        <v/>
      </c>
      <c r="Z185" t="str">
        <f>IF(DB!BZ189="","",DB!BZ189)</f>
        <v/>
      </c>
      <c r="AA185" t="str">
        <f t="shared" si="10"/>
        <v/>
      </c>
      <c r="AB185" t="str">
        <f t="shared" si="11"/>
        <v/>
      </c>
      <c r="AC185" t="str">
        <f t="array" ref="AC185">IFERROR(INDEX($AB$4:$AB$304,MATCH(1,COUNTIF($AC$3:AC184,$AB$4:$AB$304)+($AB$4:$AB$304&lt;&gt;"")*1,0)),"")</f>
        <v/>
      </c>
      <c r="AE185" t="str">
        <f t="shared" si="12"/>
        <v/>
      </c>
      <c r="AF185" t="str">
        <f t="array" ref="AF185">IFERROR(INDEX($AE$4:$AE$304,MATCH(1,COUNTIF($AF$3:AF184,$AE$4:$AE$304)+($AE$4:$AE$304&lt;&gt;"")*1,0)),"")</f>
        <v/>
      </c>
      <c r="AH185" t="str">
        <f t="shared" si="13"/>
        <v/>
      </c>
      <c r="AI185" t="str">
        <f>IF('Preisbildung (Kommune)'!C225="","",'Preisbildung (Kommune)'!C225)</f>
        <v/>
      </c>
      <c r="AJ185" t="str">
        <f t="shared" si="14"/>
        <v/>
      </c>
      <c r="AK185" t="str">
        <f t="array" ref="AK185">IFERROR(INDEX($AJ$4:$AJ$304,MATCH(1,COUNTIF($AK$3:AK184,$AJ$4:$AJ$304)+($AJ$4:$AJ$304&lt;&gt;"")*1,0)),"")</f>
        <v/>
      </c>
    </row>
    <row r="186" spans="20:37" x14ac:dyDescent="0.3">
      <c r="T186">
        <v>183</v>
      </c>
      <c r="U186" t="str">
        <f>IF(DB!D190="","",DB!D190)</f>
        <v/>
      </c>
      <c r="V186" t="str">
        <f>IF(DB!H190="","",DB!H190)</f>
        <v/>
      </c>
      <c r="W186" t="str">
        <f>IF(DB!G190="","",DB!G190)</f>
        <v/>
      </c>
      <c r="X186" t="str">
        <f>IF(DB!W190="","",DB!W190)</f>
        <v/>
      </c>
      <c r="Y186" t="str">
        <f>IF(DB!AN190="","",DB!AN190)</f>
        <v/>
      </c>
      <c r="Z186" t="str">
        <f>IF(DB!BZ190="","",DB!BZ190)</f>
        <v/>
      </c>
      <c r="AA186" t="str">
        <f t="shared" si="10"/>
        <v/>
      </c>
      <c r="AB186" t="str">
        <f t="shared" si="11"/>
        <v/>
      </c>
      <c r="AC186" t="str">
        <f t="array" ref="AC186">IFERROR(INDEX($AB$4:$AB$304,MATCH(1,COUNTIF($AC$3:AC185,$AB$4:$AB$304)+($AB$4:$AB$304&lt;&gt;"")*1,0)),"")</f>
        <v/>
      </c>
      <c r="AE186" t="str">
        <f t="shared" si="12"/>
        <v/>
      </c>
      <c r="AF186" t="str">
        <f t="array" ref="AF186">IFERROR(INDEX($AE$4:$AE$304,MATCH(1,COUNTIF($AF$3:AF185,$AE$4:$AE$304)+($AE$4:$AE$304&lt;&gt;"")*1,0)),"")</f>
        <v/>
      </c>
      <c r="AH186" t="str">
        <f t="shared" si="13"/>
        <v/>
      </c>
      <c r="AI186" t="str">
        <f>IF('Preisbildung (Kommune)'!C226="","",'Preisbildung (Kommune)'!C226)</f>
        <v/>
      </c>
      <c r="AJ186" t="str">
        <f t="shared" si="14"/>
        <v/>
      </c>
      <c r="AK186" t="str">
        <f t="array" ref="AK186">IFERROR(INDEX($AJ$4:$AJ$304,MATCH(1,COUNTIF($AK$3:AK185,$AJ$4:$AJ$304)+($AJ$4:$AJ$304&lt;&gt;"")*1,0)),"")</f>
        <v/>
      </c>
    </row>
    <row r="187" spans="20:37" x14ac:dyDescent="0.3">
      <c r="T187">
        <v>184</v>
      </c>
      <c r="U187" t="str">
        <f>IF(DB!D191="","",DB!D191)</f>
        <v/>
      </c>
      <c r="V187" t="str">
        <f>IF(DB!H191="","",DB!H191)</f>
        <v/>
      </c>
      <c r="W187" t="str">
        <f>IF(DB!G191="","",DB!G191)</f>
        <v/>
      </c>
      <c r="X187" t="str">
        <f>IF(DB!W191="","",DB!W191)</f>
        <v/>
      </c>
      <c r="Y187" t="str">
        <f>IF(DB!AN191="","",DB!AN191)</f>
        <v/>
      </c>
      <c r="Z187" t="str">
        <f>IF(DB!BZ191="","",DB!BZ191)</f>
        <v/>
      </c>
      <c r="AA187" t="str">
        <f t="shared" si="10"/>
        <v/>
      </c>
      <c r="AB187" t="str">
        <f t="shared" si="11"/>
        <v/>
      </c>
      <c r="AC187" t="str">
        <f t="array" ref="AC187">IFERROR(INDEX($AB$4:$AB$304,MATCH(1,COUNTIF($AC$3:AC186,$AB$4:$AB$304)+($AB$4:$AB$304&lt;&gt;"")*1,0)),"")</f>
        <v/>
      </c>
      <c r="AE187" t="str">
        <f t="shared" si="12"/>
        <v/>
      </c>
      <c r="AF187" t="str">
        <f t="array" ref="AF187">IFERROR(INDEX($AE$4:$AE$304,MATCH(1,COUNTIF($AF$3:AF186,$AE$4:$AE$304)+($AE$4:$AE$304&lt;&gt;"")*1,0)),"")</f>
        <v/>
      </c>
      <c r="AH187" t="str">
        <f t="shared" si="13"/>
        <v/>
      </c>
      <c r="AI187" t="str">
        <f>IF('Preisbildung (Kommune)'!C227="","",'Preisbildung (Kommune)'!C227)</f>
        <v/>
      </c>
      <c r="AJ187" t="str">
        <f t="shared" si="14"/>
        <v/>
      </c>
      <c r="AK187" t="str">
        <f t="array" ref="AK187">IFERROR(INDEX($AJ$4:$AJ$304,MATCH(1,COUNTIF($AK$3:AK186,$AJ$4:$AJ$304)+($AJ$4:$AJ$304&lt;&gt;"")*1,0)),"")</f>
        <v/>
      </c>
    </row>
    <row r="188" spans="20:37" x14ac:dyDescent="0.3">
      <c r="T188">
        <v>185</v>
      </c>
      <c r="U188" t="str">
        <f>IF(DB!D192="","",DB!D192)</f>
        <v/>
      </c>
      <c r="V188" t="str">
        <f>IF(DB!H192="","",DB!H192)</f>
        <v/>
      </c>
      <c r="W188" t="str">
        <f>IF(DB!G192="","",DB!G192)</f>
        <v/>
      </c>
      <c r="X188" t="str">
        <f>IF(DB!W192="","",DB!W192)</f>
        <v/>
      </c>
      <c r="Y188" t="str">
        <f>IF(DB!AN192="","",DB!AN192)</f>
        <v/>
      </c>
      <c r="Z188" t="str">
        <f>IF(DB!BZ192="","",DB!BZ192)</f>
        <v/>
      </c>
      <c r="AA188" t="str">
        <f t="shared" si="10"/>
        <v/>
      </c>
      <c r="AB188" t="str">
        <f t="shared" si="11"/>
        <v/>
      </c>
      <c r="AC188" t="str">
        <f t="array" ref="AC188">IFERROR(INDEX($AB$4:$AB$304,MATCH(1,COUNTIF($AC$3:AC187,$AB$4:$AB$304)+($AB$4:$AB$304&lt;&gt;"")*1,0)),"")</f>
        <v/>
      </c>
      <c r="AE188" t="str">
        <f t="shared" si="12"/>
        <v/>
      </c>
      <c r="AF188" t="str">
        <f t="array" ref="AF188">IFERROR(INDEX($AE$4:$AE$304,MATCH(1,COUNTIF($AF$3:AF187,$AE$4:$AE$304)+($AE$4:$AE$304&lt;&gt;"")*1,0)),"")</f>
        <v/>
      </c>
      <c r="AH188" t="str">
        <f t="shared" si="13"/>
        <v/>
      </c>
      <c r="AI188" t="str">
        <f>IF('Preisbildung (Kommune)'!C228="","",'Preisbildung (Kommune)'!C228)</f>
        <v/>
      </c>
      <c r="AJ188" t="str">
        <f t="shared" si="14"/>
        <v/>
      </c>
      <c r="AK188" t="str">
        <f t="array" ref="AK188">IFERROR(INDEX($AJ$4:$AJ$304,MATCH(1,COUNTIF($AK$3:AK187,$AJ$4:$AJ$304)+($AJ$4:$AJ$304&lt;&gt;"")*1,0)),"")</f>
        <v/>
      </c>
    </row>
    <row r="189" spans="20:37" x14ac:dyDescent="0.3">
      <c r="T189">
        <v>186</v>
      </c>
      <c r="U189" t="str">
        <f>IF(DB!D193="","",DB!D193)</f>
        <v/>
      </c>
      <c r="V189" t="str">
        <f>IF(DB!H193="","",DB!H193)</f>
        <v/>
      </c>
      <c r="W189" t="str">
        <f>IF(DB!G193="","",DB!G193)</f>
        <v/>
      </c>
      <c r="X189" t="str">
        <f>IF(DB!W193="","",DB!W193)</f>
        <v/>
      </c>
      <c r="Y189" t="str">
        <f>IF(DB!AN193="","",DB!AN193)</f>
        <v/>
      </c>
      <c r="Z189" t="str">
        <f>IF(DB!BZ193="","",DB!BZ193)</f>
        <v/>
      </c>
      <c r="AA189" t="str">
        <f t="shared" si="10"/>
        <v/>
      </c>
      <c r="AB189" t="str">
        <f t="shared" si="11"/>
        <v/>
      </c>
      <c r="AC189" t="str">
        <f t="array" ref="AC189">IFERROR(INDEX($AB$4:$AB$304,MATCH(1,COUNTIF($AC$3:AC188,$AB$4:$AB$304)+($AB$4:$AB$304&lt;&gt;"")*1,0)),"")</f>
        <v/>
      </c>
      <c r="AE189" t="str">
        <f t="shared" si="12"/>
        <v/>
      </c>
      <c r="AF189" t="str">
        <f t="array" ref="AF189">IFERROR(INDEX($AE$4:$AE$304,MATCH(1,COUNTIF($AF$3:AF188,$AE$4:$AE$304)+($AE$4:$AE$304&lt;&gt;"")*1,0)),"")</f>
        <v/>
      </c>
      <c r="AH189" t="str">
        <f t="shared" si="13"/>
        <v/>
      </c>
      <c r="AI189" t="str">
        <f>IF('Preisbildung (Kommune)'!C229="","",'Preisbildung (Kommune)'!C229)</f>
        <v/>
      </c>
      <c r="AJ189" t="str">
        <f t="shared" si="14"/>
        <v/>
      </c>
      <c r="AK189" t="str">
        <f t="array" ref="AK189">IFERROR(INDEX($AJ$4:$AJ$304,MATCH(1,COUNTIF($AK$3:AK188,$AJ$4:$AJ$304)+($AJ$4:$AJ$304&lt;&gt;"")*1,0)),"")</f>
        <v/>
      </c>
    </row>
    <row r="190" spans="20:37" x14ac:dyDescent="0.3">
      <c r="T190">
        <v>187</v>
      </c>
      <c r="U190" t="str">
        <f>IF(DB!D194="","",DB!D194)</f>
        <v/>
      </c>
      <c r="V190" t="str">
        <f>IF(DB!H194="","",DB!H194)</f>
        <v/>
      </c>
      <c r="W190" t="str">
        <f>IF(DB!G194="","",DB!G194)</f>
        <v/>
      </c>
      <c r="X190" t="str">
        <f>IF(DB!W194="","",DB!W194)</f>
        <v/>
      </c>
      <c r="Y190" t="str">
        <f>IF(DB!AN194="","",DB!AN194)</f>
        <v/>
      </c>
      <c r="Z190" t="str">
        <f>IF(DB!BZ194="","",DB!BZ194)</f>
        <v/>
      </c>
      <c r="AA190" t="str">
        <f t="shared" si="10"/>
        <v/>
      </c>
      <c r="AB190" t="str">
        <f t="shared" si="11"/>
        <v/>
      </c>
      <c r="AC190" t="str">
        <f t="array" ref="AC190">IFERROR(INDEX($AB$4:$AB$304,MATCH(1,COUNTIF($AC$3:AC189,$AB$4:$AB$304)+($AB$4:$AB$304&lt;&gt;"")*1,0)),"")</f>
        <v/>
      </c>
      <c r="AE190" t="str">
        <f t="shared" si="12"/>
        <v/>
      </c>
      <c r="AF190" t="str">
        <f t="array" ref="AF190">IFERROR(INDEX($AE$4:$AE$304,MATCH(1,COUNTIF($AF$3:AF189,$AE$4:$AE$304)+($AE$4:$AE$304&lt;&gt;"")*1,0)),"")</f>
        <v/>
      </c>
      <c r="AH190" t="str">
        <f t="shared" si="13"/>
        <v/>
      </c>
      <c r="AI190" t="str">
        <f>IF('Preisbildung (Kommune)'!C230="","",'Preisbildung (Kommune)'!C230)</f>
        <v/>
      </c>
      <c r="AJ190" t="str">
        <f t="shared" si="14"/>
        <v/>
      </c>
      <c r="AK190" t="str">
        <f t="array" ref="AK190">IFERROR(INDEX($AJ$4:$AJ$304,MATCH(1,COUNTIF($AK$3:AK189,$AJ$4:$AJ$304)+($AJ$4:$AJ$304&lt;&gt;"")*1,0)),"")</f>
        <v/>
      </c>
    </row>
    <row r="191" spans="20:37" x14ac:dyDescent="0.3">
      <c r="T191">
        <v>188</v>
      </c>
      <c r="U191" t="str">
        <f>IF(DB!D195="","",DB!D195)</f>
        <v/>
      </c>
      <c r="V191" t="str">
        <f>IF(DB!H195="","",DB!H195)</f>
        <v/>
      </c>
      <c r="W191" t="str">
        <f>IF(DB!G195="","",DB!G195)</f>
        <v/>
      </c>
      <c r="X191" t="str">
        <f>IF(DB!W195="","",DB!W195)</f>
        <v/>
      </c>
      <c r="Y191" t="str">
        <f>IF(DB!AN195="","",DB!AN195)</f>
        <v/>
      </c>
      <c r="Z191" t="str">
        <f>IF(DB!BZ195="","",DB!BZ195)</f>
        <v/>
      </c>
      <c r="AA191" t="str">
        <f t="shared" si="10"/>
        <v/>
      </c>
      <c r="AB191" t="str">
        <f t="shared" si="11"/>
        <v/>
      </c>
      <c r="AC191" t="str">
        <f t="array" ref="AC191">IFERROR(INDEX($AB$4:$AB$304,MATCH(1,COUNTIF($AC$3:AC190,$AB$4:$AB$304)+($AB$4:$AB$304&lt;&gt;"")*1,0)),"")</f>
        <v/>
      </c>
      <c r="AE191" t="str">
        <f t="shared" si="12"/>
        <v/>
      </c>
      <c r="AF191" t="str">
        <f t="array" ref="AF191">IFERROR(INDEX($AE$4:$AE$304,MATCH(1,COUNTIF($AF$3:AF190,$AE$4:$AE$304)+($AE$4:$AE$304&lt;&gt;"")*1,0)),"")</f>
        <v/>
      </c>
      <c r="AH191" t="str">
        <f t="shared" si="13"/>
        <v/>
      </c>
      <c r="AI191" t="str">
        <f>IF('Preisbildung (Kommune)'!C231="","",'Preisbildung (Kommune)'!C231)</f>
        <v/>
      </c>
      <c r="AJ191" t="str">
        <f t="shared" si="14"/>
        <v/>
      </c>
      <c r="AK191" t="str">
        <f t="array" ref="AK191">IFERROR(INDEX($AJ$4:$AJ$304,MATCH(1,COUNTIF($AK$3:AK190,$AJ$4:$AJ$304)+($AJ$4:$AJ$304&lt;&gt;"")*1,0)),"")</f>
        <v/>
      </c>
    </row>
    <row r="192" spans="20:37" x14ac:dyDescent="0.3">
      <c r="T192">
        <v>189</v>
      </c>
      <c r="U192" t="str">
        <f>IF(DB!D196="","",DB!D196)</f>
        <v/>
      </c>
      <c r="V192" t="str">
        <f>IF(DB!H196="","",DB!H196)</f>
        <v/>
      </c>
      <c r="W192" t="str">
        <f>IF(DB!G196="","",DB!G196)</f>
        <v/>
      </c>
      <c r="X192" t="str">
        <f>IF(DB!W196="","",DB!W196)</f>
        <v/>
      </c>
      <c r="Y192" t="str">
        <f>IF(DB!AN196="","",DB!AN196)</f>
        <v/>
      </c>
      <c r="Z192" t="str">
        <f>IF(DB!BZ196="","",DB!BZ196)</f>
        <v/>
      </c>
      <c r="AA192" t="str">
        <f t="shared" si="10"/>
        <v/>
      </c>
      <c r="AB192" t="str">
        <f t="shared" si="11"/>
        <v/>
      </c>
      <c r="AC192" t="str">
        <f t="array" ref="AC192">IFERROR(INDEX($AB$4:$AB$304,MATCH(1,COUNTIF($AC$3:AC191,$AB$4:$AB$304)+($AB$4:$AB$304&lt;&gt;"")*1,0)),"")</f>
        <v/>
      </c>
      <c r="AE192" t="str">
        <f t="shared" si="12"/>
        <v/>
      </c>
      <c r="AF192" t="str">
        <f t="array" ref="AF192">IFERROR(INDEX($AE$4:$AE$304,MATCH(1,COUNTIF($AF$3:AF191,$AE$4:$AE$304)+($AE$4:$AE$304&lt;&gt;"")*1,0)),"")</f>
        <v/>
      </c>
      <c r="AH192" t="str">
        <f t="shared" si="13"/>
        <v/>
      </c>
      <c r="AI192" t="str">
        <f>IF('Preisbildung (Kommune)'!C232="","",'Preisbildung (Kommune)'!C232)</f>
        <v/>
      </c>
      <c r="AJ192" t="str">
        <f t="shared" si="14"/>
        <v/>
      </c>
      <c r="AK192" t="str">
        <f t="array" ref="AK192">IFERROR(INDEX($AJ$4:$AJ$304,MATCH(1,COUNTIF($AK$3:AK191,$AJ$4:$AJ$304)+($AJ$4:$AJ$304&lt;&gt;"")*1,0)),"")</f>
        <v/>
      </c>
    </row>
    <row r="193" spans="20:37" x14ac:dyDescent="0.3">
      <c r="T193">
        <v>190</v>
      </c>
      <c r="U193" t="str">
        <f>IF(DB!D197="","",DB!D197)</f>
        <v/>
      </c>
      <c r="V193" t="str">
        <f>IF(DB!H197="","",DB!H197)</f>
        <v/>
      </c>
      <c r="W193" t="str">
        <f>IF(DB!G197="","",DB!G197)</f>
        <v/>
      </c>
      <c r="X193" t="str">
        <f>IF(DB!W197="","",DB!W197)</f>
        <v/>
      </c>
      <c r="Y193" t="str">
        <f>IF(DB!AN197="","",DB!AN197)</f>
        <v/>
      </c>
      <c r="Z193" t="str">
        <f>IF(DB!BZ197="","",DB!BZ197)</f>
        <v/>
      </c>
      <c r="AA193" t="str">
        <f t="shared" si="10"/>
        <v/>
      </c>
      <c r="AB193" t="str">
        <f t="shared" si="11"/>
        <v/>
      </c>
      <c r="AC193" t="str">
        <f t="array" ref="AC193">IFERROR(INDEX($AB$4:$AB$304,MATCH(1,COUNTIF($AC$3:AC192,$AB$4:$AB$304)+($AB$4:$AB$304&lt;&gt;"")*1,0)),"")</f>
        <v/>
      </c>
      <c r="AE193" t="str">
        <f t="shared" si="12"/>
        <v/>
      </c>
      <c r="AF193" t="str">
        <f t="array" ref="AF193">IFERROR(INDEX($AE$4:$AE$304,MATCH(1,COUNTIF($AF$3:AF192,$AE$4:$AE$304)+($AE$4:$AE$304&lt;&gt;"")*1,0)),"")</f>
        <v/>
      </c>
      <c r="AH193" t="str">
        <f t="shared" si="13"/>
        <v/>
      </c>
      <c r="AI193" t="str">
        <f>IF('Preisbildung (Kommune)'!C233="","",'Preisbildung (Kommune)'!C233)</f>
        <v/>
      </c>
      <c r="AJ193" t="str">
        <f t="shared" si="14"/>
        <v/>
      </c>
      <c r="AK193" t="str">
        <f t="array" ref="AK193">IFERROR(INDEX($AJ$4:$AJ$304,MATCH(1,COUNTIF($AK$3:AK192,$AJ$4:$AJ$304)+($AJ$4:$AJ$304&lt;&gt;"")*1,0)),"")</f>
        <v/>
      </c>
    </row>
    <row r="194" spans="20:37" x14ac:dyDescent="0.3">
      <c r="T194">
        <v>191</v>
      </c>
      <c r="U194" t="str">
        <f>IF(DB!D198="","",DB!D198)</f>
        <v/>
      </c>
      <c r="V194" t="str">
        <f>IF(DB!H198="","",DB!H198)</f>
        <v/>
      </c>
      <c r="W194" t="str">
        <f>IF(DB!G198="","",DB!G198)</f>
        <v/>
      </c>
      <c r="X194" t="str">
        <f>IF(DB!W198="","",DB!W198)</f>
        <v/>
      </c>
      <c r="Y194" t="str">
        <f>IF(DB!AN198="","",DB!AN198)</f>
        <v/>
      </c>
      <c r="Z194" t="str">
        <f>IF(DB!BZ198="","",DB!BZ198)</f>
        <v/>
      </c>
      <c r="AA194" t="str">
        <f t="shared" si="10"/>
        <v/>
      </c>
      <c r="AB194" t="str">
        <f t="shared" si="11"/>
        <v/>
      </c>
      <c r="AC194" t="str">
        <f t="array" ref="AC194">IFERROR(INDEX($AB$4:$AB$304,MATCH(1,COUNTIF($AC$3:AC193,$AB$4:$AB$304)+($AB$4:$AB$304&lt;&gt;"")*1,0)),"")</f>
        <v/>
      </c>
      <c r="AE194" t="str">
        <f t="shared" si="12"/>
        <v/>
      </c>
      <c r="AF194" t="str">
        <f t="array" ref="AF194">IFERROR(INDEX($AE$4:$AE$304,MATCH(1,COUNTIF($AF$3:AF193,$AE$4:$AE$304)+($AE$4:$AE$304&lt;&gt;"")*1,0)),"")</f>
        <v/>
      </c>
      <c r="AH194" t="str">
        <f t="shared" si="13"/>
        <v/>
      </c>
      <c r="AI194" t="str">
        <f>IF('Preisbildung (Kommune)'!C234="","",'Preisbildung (Kommune)'!C234)</f>
        <v/>
      </c>
      <c r="AJ194" t="str">
        <f t="shared" si="14"/>
        <v/>
      </c>
      <c r="AK194" t="str">
        <f t="array" ref="AK194">IFERROR(INDEX($AJ$4:$AJ$304,MATCH(1,COUNTIF($AK$3:AK193,$AJ$4:$AJ$304)+($AJ$4:$AJ$304&lt;&gt;"")*1,0)),"")</f>
        <v/>
      </c>
    </row>
    <row r="195" spans="20:37" x14ac:dyDescent="0.3">
      <c r="T195">
        <v>192</v>
      </c>
      <c r="U195" t="str">
        <f>IF(DB!D199="","",DB!D199)</f>
        <v/>
      </c>
      <c r="V195" t="str">
        <f>IF(DB!H199="","",DB!H199)</f>
        <v/>
      </c>
      <c r="W195" t="str">
        <f>IF(DB!G199="","",DB!G199)</f>
        <v/>
      </c>
      <c r="X195" t="str">
        <f>IF(DB!W199="","",DB!W199)</f>
        <v/>
      </c>
      <c r="Y195" t="str">
        <f>IF(DB!AN199="","",DB!AN199)</f>
        <v/>
      </c>
      <c r="Z195" t="str">
        <f>IF(DB!BZ199="","",DB!BZ199)</f>
        <v/>
      </c>
      <c r="AA195" t="str">
        <f t="shared" si="10"/>
        <v/>
      </c>
      <c r="AB195" t="str">
        <f t="shared" si="11"/>
        <v/>
      </c>
      <c r="AC195" t="str">
        <f t="array" ref="AC195">IFERROR(INDEX($AB$4:$AB$304,MATCH(1,COUNTIF($AC$3:AC194,$AB$4:$AB$304)+($AB$4:$AB$304&lt;&gt;"")*1,0)),"")</f>
        <v/>
      </c>
      <c r="AE195" t="str">
        <f t="shared" si="12"/>
        <v/>
      </c>
      <c r="AF195" t="str">
        <f t="array" ref="AF195">IFERROR(INDEX($AE$4:$AE$304,MATCH(1,COUNTIF($AF$3:AF194,$AE$4:$AE$304)+($AE$4:$AE$304&lt;&gt;"")*1,0)),"")</f>
        <v/>
      </c>
      <c r="AH195" t="str">
        <f t="shared" si="13"/>
        <v/>
      </c>
      <c r="AI195" t="str">
        <f>IF('Preisbildung (Kommune)'!C235="","",'Preisbildung (Kommune)'!C235)</f>
        <v/>
      </c>
      <c r="AJ195" t="str">
        <f t="shared" si="14"/>
        <v/>
      </c>
      <c r="AK195" t="str">
        <f t="array" ref="AK195">IFERROR(INDEX($AJ$4:$AJ$304,MATCH(1,COUNTIF($AK$3:AK194,$AJ$4:$AJ$304)+($AJ$4:$AJ$304&lt;&gt;"")*1,0)),"")</f>
        <v/>
      </c>
    </row>
    <row r="196" spans="20:37" x14ac:dyDescent="0.3">
      <c r="T196">
        <v>193</v>
      </c>
      <c r="U196" t="str">
        <f>IF(DB!D200="","",DB!D200)</f>
        <v/>
      </c>
      <c r="V196" t="str">
        <f>IF(DB!H200="","",DB!H200)</f>
        <v/>
      </c>
      <c r="W196" t="str">
        <f>IF(DB!G200="","",DB!G200)</f>
        <v/>
      </c>
      <c r="X196" t="str">
        <f>IF(DB!W200="","",DB!W200)</f>
        <v/>
      </c>
      <c r="Y196" t="str">
        <f>IF(DB!AN200="","",DB!AN200)</f>
        <v/>
      </c>
      <c r="Z196" t="str">
        <f>IF(DB!BZ200="","",DB!BZ200)</f>
        <v/>
      </c>
      <c r="AA196" t="str">
        <f t="shared" si="10"/>
        <v/>
      </c>
      <c r="AB196" t="str">
        <f t="shared" si="11"/>
        <v/>
      </c>
      <c r="AC196" t="str">
        <f t="array" ref="AC196">IFERROR(INDEX($AB$4:$AB$304,MATCH(1,COUNTIF($AC$3:AC195,$AB$4:$AB$304)+($AB$4:$AB$304&lt;&gt;"")*1,0)),"")</f>
        <v/>
      </c>
      <c r="AE196" t="str">
        <f t="shared" si="12"/>
        <v/>
      </c>
      <c r="AF196" t="str">
        <f t="array" ref="AF196">IFERROR(INDEX($AE$4:$AE$304,MATCH(1,COUNTIF($AF$3:AF195,$AE$4:$AE$304)+($AE$4:$AE$304&lt;&gt;"")*1,0)),"")</f>
        <v/>
      </c>
      <c r="AH196" t="str">
        <f t="shared" si="13"/>
        <v/>
      </c>
      <c r="AI196" t="str">
        <f>IF('Preisbildung (Kommune)'!C236="","",'Preisbildung (Kommune)'!C236)</f>
        <v/>
      </c>
      <c r="AJ196" t="str">
        <f t="shared" si="14"/>
        <v/>
      </c>
      <c r="AK196" t="str">
        <f t="array" ref="AK196">IFERROR(INDEX($AJ$4:$AJ$304,MATCH(1,COUNTIF($AK$3:AK195,$AJ$4:$AJ$304)+($AJ$4:$AJ$304&lt;&gt;"")*1,0)),"")</f>
        <v/>
      </c>
    </row>
    <row r="197" spans="20:37" x14ac:dyDescent="0.3">
      <c r="T197">
        <v>194</v>
      </c>
      <c r="U197" t="str">
        <f>IF(DB!D201="","",DB!D201)</f>
        <v/>
      </c>
      <c r="V197" t="str">
        <f>IF(DB!H201="","",DB!H201)</f>
        <v/>
      </c>
      <c r="W197" t="str">
        <f>IF(DB!G201="","",DB!G201)</f>
        <v/>
      </c>
      <c r="X197" t="str">
        <f>IF(DB!W201="","",DB!W201)</f>
        <v/>
      </c>
      <c r="Y197" t="str">
        <f>IF(DB!AN201="","",DB!AN201)</f>
        <v/>
      </c>
      <c r="Z197" t="str">
        <f>IF(DB!BZ201="","",DB!BZ201)</f>
        <v/>
      </c>
      <c r="AA197" t="str">
        <f t="shared" ref="AA197:AA260" si="15">IF(U197="","",IF(COUNTIF(V197:Z197,"Ja")=5,"Ja","Nein"))</f>
        <v/>
      </c>
      <c r="AB197" t="str">
        <f t="shared" ref="AB197:AB260" si="16">IF(U197="","",IF(AA197="Ja",U197,""))</f>
        <v/>
      </c>
      <c r="AC197" t="str">
        <f t="array" ref="AC197">IFERROR(INDEX($AB$4:$AB$304,MATCH(1,COUNTIF($AC$3:AC196,$AB$4:$AB$304)+($AB$4:$AB$304&lt;&gt;"")*1,0)),"")</f>
        <v/>
      </c>
      <c r="AE197" t="str">
        <f t="shared" ref="AE197:AE260" si="17">IF(COUNTIF($AD$4:$AD$54,AC197)=1,"",AC197)</f>
        <v/>
      </c>
      <c r="AF197" t="str">
        <f t="array" ref="AF197">IFERROR(INDEX($AE$4:$AE$304,MATCH(1,COUNTIF($AF$3:AF196,$AE$4:$AE$304)+($AE$4:$AE$304&lt;&gt;"")*1,0)),"")</f>
        <v/>
      </c>
      <c r="AH197" t="str">
        <f t="shared" ref="AH197:AH260" si="18">IF(AC197="","",AC197)</f>
        <v/>
      </c>
      <c r="AI197" t="str">
        <f>IF('Preisbildung (Kommune)'!C237="","",'Preisbildung (Kommune)'!C237)</f>
        <v/>
      </c>
      <c r="AJ197" t="str">
        <f t="shared" ref="AJ197:AJ260" si="19">IF(COUNTIF($AI$4:$AI$304,AH197)=1,"",AH197)</f>
        <v/>
      </c>
      <c r="AK197" t="str">
        <f t="array" ref="AK197">IFERROR(INDEX($AJ$4:$AJ$304,MATCH(1,COUNTIF($AK$3:AK196,$AJ$4:$AJ$304)+($AJ$4:$AJ$304&lt;&gt;"")*1,0)),"")</f>
        <v/>
      </c>
    </row>
    <row r="198" spans="20:37" x14ac:dyDescent="0.3">
      <c r="T198">
        <v>195</v>
      </c>
      <c r="U198" t="str">
        <f>IF(DB!D202="","",DB!D202)</f>
        <v/>
      </c>
      <c r="V198" t="str">
        <f>IF(DB!H202="","",DB!H202)</f>
        <v/>
      </c>
      <c r="W198" t="str">
        <f>IF(DB!G202="","",DB!G202)</f>
        <v/>
      </c>
      <c r="X198" t="str">
        <f>IF(DB!W202="","",DB!W202)</f>
        <v/>
      </c>
      <c r="Y198" t="str">
        <f>IF(DB!AN202="","",DB!AN202)</f>
        <v/>
      </c>
      <c r="Z198" t="str">
        <f>IF(DB!BZ202="","",DB!BZ202)</f>
        <v/>
      </c>
      <c r="AA198" t="str">
        <f t="shared" si="15"/>
        <v/>
      </c>
      <c r="AB198" t="str">
        <f t="shared" si="16"/>
        <v/>
      </c>
      <c r="AC198" t="str">
        <f t="array" ref="AC198">IFERROR(INDEX($AB$4:$AB$304,MATCH(1,COUNTIF($AC$3:AC197,$AB$4:$AB$304)+($AB$4:$AB$304&lt;&gt;"")*1,0)),"")</f>
        <v/>
      </c>
      <c r="AE198" t="str">
        <f t="shared" si="17"/>
        <v/>
      </c>
      <c r="AF198" t="str">
        <f t="array" ref="AF198">IFERROR(INDEX($AE$4:$AE$304,MATCH(1,COUNTIF($AF$3:AF197,$AE$4:$AE$304)+($AE$4:$AE$304&lt;&gt;"")*1,0)),"")</f>
        <v/>
      </c>
      <c r="AH198" t="str">
        <f t="shared" si="18"/>
        <v/>
      </c>
      <c r="AI198" t="str">
        <f>IF('Preisbildung (Kommune)'!C238="","",'Preisbildung (Kommune)'!C238)</f>
        <v/>
      </c>
      <c r="AJ198" t="str">
        <f t="shared" si="19"/>
        <v/>
      </c>
      <c r="AK198" t="str">
        <f t="array" ref="AK198">IFERROR(INDEX($AJ$4:$AJ$304,MATCH(1,COUNTIF($AK$3:AK197,$AJ$4:$AJ$304)+($AJ$4:$AJ$304&lt;&gt;"")*1,0)),"")</f>
        <v/>
      </c>
    </row>
    <row r="199" spans="20:37" x14ac:dyDescent="0.3">
      <c r="T199">
        <v>196</v>
      </c>
      <c r="U199" t="str">
        <f>IF(DB!D203="","",DB!D203)</f>
        <v/>
      </c>
      <c r="V199" t="str">
        <f>IF(DB!H203="","",DB!H203)</f>
        <v/>
      </c>
      <c r="W199" t="str">
        <f>IF(DB!G203="","",DB!G203)</f>
        <v/>
      </c>
      <c r="X199" t="str">
        <f>IF(DB!W203="","",DB!W203)</f>
        <v/>
      </c>
      <c r="Y199" t="str">
        <f>IF(DB!AN203="","",DB!AN203)</f>
        <v/>
      </c>
      <c r="Z199" t="str">
        <f>IF(DB!BZ203="","",DB!BZ203)</f>
        <v/>
      </c>
      <c r="AA199" t="str">
        <f t="shared" si="15"/>
        <v/>
      </c>
      <c r="AB199" t="str">
        <f t="shared" si="16"/>
        <v/>
      </c>
      <c r="AC199" t="str">
        <f t="array" ref="AC199">IFERROR(INDEX($AB$4:$AB$304,MATCH(1,COUNTIF($AC$3:AC198,$AB$4:$AB$304)+($AB$4:$AB$304&lt;&gt;"")*1,0)),"")</f>
        <v/>
      </c>
      <c r="AE199" t="str">
        <f t="shared" si="17"/>
        <v/>
      </c>
      <c r="AF199" t="str">
        <f t="array" ref="AF199">IFERROR(INDEX($AE$4:$AE$304,MATCH(1,COUNTIF($AF$3:AF198,$AE$4:$AE$304)+($AE$4:$AE$304&lt;&gt;"")*1,0)),"")</f>
        <v/>
      </c>
      <c r="AH199" t="str">
        <f t="shared" si="18"/>
        <v/>
      </c>
      <c r="AI199" t="str">
        <f>IF('Preisbildung (Kommune)'!C239="","",'Preisbildung (Kommune)'!C239)</f>
        <v/>
      </c>
      <c r="AJ199" t="str">
        <f t="shared" si="19"/>
        <v/>
      </c>
      <c r="AK199" t="str">
        <f t="array" ref="AK199">IFERROR(INDEX($AJ$4:$AJ$304,MATCH(1,COUNTIF($AK$3:AK198,$AJ$4:$AJ$304)+($AJ$4:$AJ$304&lt;&gt;"")*1,0)),"")</f>
        <v/>
      </c>
    </row>
    <row r="200" spans="20:37" x14ac:dyDescent="0.3">
      <c r="T200">
        <v>197</v>
      </c>
      <c r="U200" t="str">
        <f>IF(DB!D204="","",DB!D204)</f>
        <v/>
      </c>
      <c r="V200" t="str">
        <f>IF(DB!H204="","",DB!H204)</f>
        <v/>
      </c>
      <c r="W200" t="str">
        <f>IF(DB!G204="","",DB!G204)</f>
        <v/>
      </c>
      <c r="X200" t="str">
        <f>IF(DB!W204="","",DB!W204)</f>
        <v/>
      </c>
      <c r="Y200" t="str">
        <f>IF(DB!AN204="","",DB!AN204)</f>
        <v/>
      </c>
      <c r="Z200" t="str">
        <f>IF(DB!BZ204="","",DB!BZ204)</f>
        <v/>
      </c>
      <c r="AA200" t="str">
        <f t="shared" si="15"/>
        <v/>
      </c>
      <c r="AB200" t="str">
        <f t="shared" si="16"/>
        <v/>
      </c>
      <c r="AC200" t="str">
        <f t="array" ref="AC200">IFERROR(INDEX($AB$4:$AB$304,MATCH(1,COUNTIF($AC$3:AC199,$AB$4:$AB$304)+($AB$4:$AB$304&lt;&gt;"")*1,0)),"")</f>
        <v/>
      </c>
      <c r="AE200" t="str">
        <f t="shared" si="17"/>
        <v/>
      </c>
      <c r="AF200" t="str">
        <f t="array" ref="AF200">IFERROR(INDEX($AE$4:$AE$304,MATCH(1,COUNTIF($AF$3:AF199,$AE$4:$AE$304)+($AE$4:$AE$304&lt;&gt;"")*1,0)),"")</f>
        <v/>
      </c>
      <c r="AH200" t="str">
        <f t="shared" si="18"/>
        <v/>
      </c>
      <c r="AI200" t="str">
        <f>IF('Preisbildung (Kommune)'!C240="","",'Preisbildung (Kommune)'!C240)</f>
        <v/>
      </c>
      <c r="AJ200" t="str">
        <f t="shared" si="19"/>
        <v/>
      </c>
      <c r="AK200" t="str">
        <f t="array" ref="AK200">IFERROR(INDEX($AJ$4:$AJ$304,MATCH(1,COUNTIF($AK$3:AK199,$AJ$4:$AJ$304)+($AJ$4:$AJ$304&lt;&gt;"")*1,0)),"")</f>
        <v/>
      </c>
    </row>
    <row r="201" spans="20:37" x14ac:dyDescent="0.3">
      <c r="T201">
        <v>198</v>
      </c>
      <c r="U201" t="str">
        <f>IF(DB!D205="","",DB!D205)</f>
        <v/>
      </c>
      <c r="V201" t="str">
        <f>IF(DB!H205="","",DB!H205)</f>
        <v/>
      </c>
      <c r="W201" t="str">
        <f>IF(DB!G205="","",DB!G205)</f>
        <v/>
      </c>
      <c r="X201" t="str">
        <f>IF(DB!W205="","",DB!W205)</f>
        <v/>
      </c>
      <c r="Y201" t="str">
        <f>IF(DB!AN205="","",DB!AN205)</f>
        <v/>
      </c>
      <c r="Z201" t="str">
        <f>IF(DB!BZ205="","",DB!BZ205)</f>
        <v/>
      </c>
      <c r="AA201" t="str">
        <f t="shared" si="15"/>
        <v/>
      </c>
      <c r="AB201" t="str">
        <f t="shared" si="16"/>
        <v/>
      </c>
      <c r="AC201" t="str">
        <f t="array" ref="AC201">IFERROR(INDEX($AB$4:$AB$304,MATCH(1,COUNTIF($AC$3:AC200,$AB$4:$AB$304)+($AB$4:$AB$304&lt;&gt;"")*1,0)),"")</f>
        <v/>
      </c>
      <c r="AE201" t="str">
        <f t="shared" si="17"/>
        <v/>
      </c>
      <c r="AF201" t="str">
        <f t="array" ref="AF201">IFERROR(INDEX($AE$4:$AE$304,MATCH(1,COUNTIF($AF$3:AF200,$AE$4:$AE$304)+($AE$4:$AE$304&lt;&gt;"")*1,0)),"")</f>
        <v/>
      </c>
      <c r="AH201" t="str">
        <f t="shared" si="18"/>
        <v/>
      </c>
      <c r="AI201" t="str">
        <f>IF('Preisbildung (Kommune)'!C241="","",'Preisbildung (Kommune)'!C241)</f>
        <v/>
      </c>
      <c r="AJ201" t="str">
        <f t="shared" si="19"/>
        <v/>
      </c>
      <c r="AK201" t="str">
        <f t="array" ref="AK201">IFERROR(INDEX($AJ$4:$AJ$304,MATCH(1,COUNTIF($AK$3:AK200,$AJ$4:$AJ$304)+($AJ$4:$AJ$304&lt;&gt;"")*1,0)),"")</f>
        <v/>
      </c>
    </row>
    <row r="202" spans="20:37" x14ac:dyDescent="0.3">
      <c r="T202">
        <v>199</v>
      </c>
      <c r="U202" t="str">
        <f>IF(DB!D206="","",DB!D206)</f>
        <v/>
      </c>
      <c r="V202" t="str">
        <f>IF(DB!H206="","",DB!H206)</f>
        <v/>
      </c>
      <c r="W202" t="str">
        <f>IF(DB!G206="","",DB!G206)</f>
        <v/>
      </c>
      <c r="X202" t="str">
        <f>IF(DB!W206="","",DB!W206)</f>
        <v/>
      </c>
      <c r="Y202" t="str">
        <f>IF(DB!AN206="","",DB!AN206)</f>
        <v/>
      </c>
      <c r="Z202" t="str">
        <f>IF(DB!BZ206="","",DB!BZ206)</f>
        <v/>
      </c>
      <c r="AA202" t="str">
        <f t="shared" si="15"/>
        <v/>
      </c>
      <c r="AB202" t="str">
        <f t="shared" si="16"/>
        <v/>
      </c>
      <c r="AC202" t="str">
        <f t="array" ref="AC202">IFERROR(INDEX($AB$4:$AB$304,MATCH(1,COUNTIF($AC$3:AC201,$AB$4:$AB$304)+($AB$4:$AB$304&lt;&gt;"")*1,0)),"")</f>
        <v/>
      </c>
      <c r="AE202" t="str">
        <f t="shared" si="17"/>
        <v/>
      </c>
      <c r="AF202" t="str">
        <f t="array" ref="AF202">IFERROR(INDEX($AE$4:$AE$304,MATCH(1,COUNTIF($AF$3:AF201,$AE$4:$AE$304)+($AE$4:$AE$304&lt;&gt;"")*1,0)),"")</f>
        <v/>
      </c>
      <c r="AH202" t="str">
        <f t="shared" si="18"/>
        <v/>
      </c>
      <c r="AI202" t="str">
        <f>IF('Preisbildung (Kommune)'!C242="","",'Preisbildung (Kommune)'!C242)</f>
        <v/>
      </c>
      <c r="AJ202" t="str">
        <f t="shared" si="19"/>
        <v/>
      </c>
      <c r="AK202" t="str">
        <f t="array" ref="AK202">IFERROR(INDEX($AJ$4:$AJ$304,MATCH(1,COUNTIF($AK$3:AK201,$AJ$4:$AJ$304)+($AJ$4:$AJ$304&lt;&gt;"")*1,0)),"")</f>
        <v/>
      </c>
    </row>
    <row r="203" spans="20:37" x14ac:dyDescent="0.3">
      <c r="T203">
        <v>200</v>
      </c>
      <c r="U203" t="str">
        <f>IF(DB!D207="","",DB!D207)</f>
        <v/>
      </c>
      <c r="V203" t="str">
        <f>IF(DB!H207="","",DB!H207)</f>
        <v/>
      </c>
      <c r="W203" t="str">
        <f>IF(DB!G207="","",DB!G207)</f>
        <v/>
      </c>
      <c r="X203" t="str">
        <f>IF(DB!W207="","",DB!W207)</f>
        <v/>
      </c>
      <c r="Y203" t="str">
        <f>IF(DB!AN207="","",DB!AN207)</f>
        <v/>
      </c>
      <c r="Z203" t="str">
        <f>IF(DB!BZ207="","",DB!BZ207)</f>
        <v/>
      </c>
      <c r="AA203" t="str">
        <f t="shared" si="15"/>
        <v/>
      </c>
      <c r="AB203" t="str">
        <f t="shared" si="16"/>
        <v/>
      </c>
      <c r="AC203" t="str">
        <f t="array" ref="AC203">IFERROR(INDEX($AB$4:$AB$304,MATCH(1,COUNTIF($AC$3:AC202,$AB$4:$AB$304)+($AB$4:$AB$304&lt;&gt;"")*1,0)),"")</f>
        <v/>
      </c>
      <c r="AE203" t="str">
        <f t="shared" si="17"/>
        <v/>
      </c>
      <c r="AF203" t="str">
        <f t="array" ref="AF203">IFERROR(INDEX($AE$4:$AE$304,MATCH(1,COUNTIF($AF$3:AF202,$AE$4:$AE$304)+($AE$4:$AE$304&lt;&gt;"")*1,0)),"")</f>
        <v/>
      </c>
      <c r="AH203" t="str">
        <f t="shared" si="18"/>
        <v/>
      </c>
      <c r="AI203" t="str">
        <f>IF('Preisbildung (Kommune)'!C243="","",'Preisbildung (Kommune)'!C243)</f>
        <v/>
      </c>
      <c r="AJ203" t="str">
        <f t="shared" si="19"/>
        <v/>
      </c>
      <c r="AK203" t="str">
        <f t="array" ref="AK203">IFERROR(INDEX($AJ$4:$AJ$304,MATCH(1,COUNTIF($AK$3:AK202,$AJ$4:$AJ$304)+($AJ$4:$AJ$304&lt;&gt;"")*1,0)),"")</f>
        <v/>
      </c>
    </row>
    <row r="204" spans="20:37" x14ac:dyDescent="0.3">
      <c r="T204">
        <v>201</v>
      </c>
      <c r="U204" t="str">
        <f>IF(DB!D208="","",DB!D208)</f>
        <v/>
      </c>
      <c r="V204" t="str">
        <f>IF(DB!H208="","",DB!H208)</f>
        <v/>
      </c>
      <c r="W204" t="str">
        <f>IF(DB!G208="","",DB!G208)</f>
        <v/>
      </c>
      <c r="X204" t="str">
        <f>IF(DB!W208="","",DB!W208)</f>
        <v/>
      </c>
      <c r="Y204" t="str">
        <f>IF(DB!AN208="","",DB!AN208)</f>
        <v/>
      </c>
      <c r="Z204" t="str">
        <f>IF(DB!BZ208="","",DB!BZ208)</f>
        <v/>
      </c>
      <c r="AA204" t="str">
        <f t="shared" si="15"/>
        <v/>
      </c>
      <c r="AB204" t="str">
        <f t="shared" si="16"/>
        <v/>
      </c>
      <c r="AC204" t="str">
        <f t="array" ref="AC204">IFERROR(INDEX($AB$4:$AB$304,MATCH(1,COUNTIF($AC$3:AC203,$AB$4:$AB$304)+($AB$4:$AB$304&lt;&gt;"")*1,0)),"")</f>
        <v/>
      </c>
      <c r="AE204" t="str">
        <f t="shared" si="17"/>
        <v/>
      </c>
      <c r="AF204" t="str">
        <f t="array" ref="AF204">IFERROR(INDEX($AE$4:$AE$304,MATCH(1,COUNTIF($AF$3:AF203,$AE$4:$AE$304)+($AE$4:$AE$304&lt;&gt;"")*1,0)),"")</f>
        <v/>
      </c>
      <c r="AH204" t="str">
        <f t="shared" si="18"/>
        <v/>
      </c>
      <c r="AI204" t="str">
        <f>IF('Preisbildung (Kommune)'!C244="","",'Preisbildung (Kommune)'!C244)</f>
        <v/>
      </c>
      <c r="AJ204" t="str">
        <f t="shared" si="19"/>
        <v/>
      </c>
      <c r="AK204" t="str">
        <f t="array" ref="AK204">IFERROR(INDEX($AJ$4:$AJ$304,MATCH(1,COUNTIF($AK$3:AK203,$AJ$4:$AJ$304)+($AJ$4:$AJ$304&lt;&gt;"")*1,0)),"")</f>
        <v/>
      </c>
    </row>
    <row r="205" spans="20:37" x14ac:dyDescent="0.3">
      <c r="T205">
        <v>202</v>
      </c>
      <c r="U205" t="str">
        <f>IF(DB!D209="","",DB!D209)</f>
        <v/>
      </c>
      <c r="V205" t="str">
        <f>IF(DB!H209="","",DB!H209)</f>
        <v/>
      </c>
      <c r="W205" t="str">
        <f>IF(DB!G209="","",DB!G209)</f>
        <v/>
      </c>
      <c r="X205" t="str">
        <f>IF(DB!W209="","",DB!W209)</f>
        <v/>
      </c>
      <c r="Y205" t="str">
        <f>IF(DB!AN209="","",DB!AN209)</f>
        <v/>
      </c>
      <c r="Z205" t="str">
        <f>IF(DB!BZ209="","",DB!BZ209)</f>
        <v/>
      </c>
      <c r="AA205" t="str">
        <f t="shared" si="15"/>
        <v/>
      </c>
      <c r="AB205" t="str">
        <f t="shared" si="16"/>
        <v/>
      </c>
      <c r="AC205" t="str">
        <f t="array" ref="AC205">IFERROR(INDEX($AB$4:$AB$304,MATCH(1,COUNTIF($AC$3:AC204,$AB$4:$AB$304)+($AB$4:$AB$304&lt;&gt;"")*1,0)),"")</f>
        <v/>
      </c>
      <c r="AE205" t="str">
        <f t="shared" si="17"/>
        <v/>
      </c>
      <c r="AF205" t="str">
        <f t="array" ref="AF205">IFERROR(INDEX($AE$4:$AE$304,MATCH(1,COUNTIF($AF$3:AF204,$AE$4:$AE$304)+($AE$4:$AE$304&lt;&gt;"")*1,0)),"")</f>
        <v/>
      </c>
      <c r="AH205" t="str">
        <f t="shared" si="18"/>
        <v/>
      </c>
      <c r="AI205" t="str">
        <f>IF('Preisbildung (Kommune)'!C245="","",'Preisbildung (Kommune)'!C245)</f>
        <v/>
      </c>
      <c r="AJ205" t="str">
        <f t="shared" si="19"/>
        <v/>
      </c>
      <c r="AK205" t="str">
        <f t="array" ref="AK205">IFERROR(INDEX($AJ$4:$AJ$304,MATCH(1,COUNTIF($AK$3:AK204,$AJ$4:$AJ$304)+($AJ$4:$AJ$304&lt;&gt;"")*1,0)),"")</f>
        <v/>
      </c>
    </row>
    <row r="206" spans="20:37" x14ac:dyDescent="0.3">
      <c r="T206">
        <v>203</v>
      </c>
      <c r="U206" t="str">
        <f>IF(DB!D210="","",DB!D210)</f>
        <v/>
      </c>
      <c r="V206" t="str">
        <f>IF(DB!H210="","",DB!H210)</f>
        <v/>
      </c>
      <c r="W206" t="str">
        <f>IF(DB!G210="","",DB!G210)</f>
        <v/>
      </c>
      <c r="X206" t="str">
        <f>IF(DB!W210="","",DB!W210)</f>
        <v/>
      </c>
      <c r="Y206" t="str">
        <f>IF(DB!AN210="","",DB!AN210)</f>
        <v/>
      </c>
      <c r="Z206" t="str">
        <f>IF(DB!BZ210="","",DB!BZ210)</f>
        <v/>
      </c>
      <c r="AA206" t="str">
        <f t="shared" si="15"/>
        <v/>
      </c>
      <c r="AB206" t="str">
        <f t="shared" si="16"/>
        <v/>
      </c>
      <c r="AC206" t="str">
        <f t="array" ref="AC206">IFERROR(INDEX($AB$4:$AB$304,MATCH(1,COUNTIF($AC$3:AC205,$AB$4:$AB$304)+($AB$4:$AB$304&lt;&gt;"")*1,0)),"")</f>
        <v/>
      </c>
      <c r="AE206" t="str">
        <f t="shared" si="17"/>
        <v/>
      </c>
      <c r="AF206" t="str">
        <f t="array" ref="AF206">IFERROR(INDEX($AE$4:$AE$304,MATCH(1,COUNTIF($AF$3:AF205,$AE$4:$AE$304)+($AE$4:$AE$304&lt;&gt;"")*1,0)),"")</f>
        <v/>
      </c>
      <c r="AH206" t="str">
        <f t="shared" si="18"/>
        <v/>
      </c>
      <c r="AI206" t="str">
        <f>IF('Preisbildung (Kommune)'!C246="","",'Preisbildung (Kommune)'!C246)</f>
        <v/>
      </c>
      <c r="AJ206" t="str">
        <f t="shared" si="19"/>
        <v/>
      </c>
      <c r="AK206" t="str">
        <f t="array" ref="AK206">IFERROR(INDEX($AJ$4:$AJ$304,MATCH(1,COUNTIF($AK$3:AK205,$AJ$4:$AJ$304)+($AJ$4:$AJ$304&lt;&gt;"")*1,0)),"")</f>
        <v/>
      </c>
    </row>
    <row r="207" spans="20:37" x14ac:dyDescent="0.3">
      <c r="T207">
        <v>204</v>
      </c>
      <c r="U207" t="str">
        <f>IF(DB!D211="","",DB!D211)</f>
        <v/>
      </c>
      <c r="V207" t="str">
        <f>IF(DB!H211="","",DB!H211)</f>
        <v/>
      </c>
      <c r="W207" t="str">
        <f>IF(DB!G211="","",DB!G211)</f>
        <v/>
      </c>
      <c r="X207" t="str">
        <f>IF(DB!W211="","",DB!W211)</f>
        <v/>
      </c>
      <c r="Y207" t="str">
        <f>IF(DB!AN211="","",DB!AN211)</f>
        <v/>
      </c>
      <c r="Z207" t="str">
        <f>IF(DB!BZ211="","",DB!BZ211)</f>
        <v/>
      </c>
      <c r="AA207" t="str">
        <f t="shared" si="15"/>
        <v/>
      </c>
      <c r="AB207" t="str">
        <f t="shared" si="16"/>
        <v/>
      </c>
      <c r="AC207" t="str">
        <f t="array" ref="AC207">IFERROR(INDEX($AB$4:$AB$304,MATCH(1,COUNTIF($AC$3:AC206,$AB$4:$AB$304)+($AB$4:$AB$304&lt;&gt;"")*1,0)),"")</f>
        <v/>
      </c>
      <c r="AE207" t="str">
        <f t="shared" si="17"/>
        <v/>
      </c>
      <c r="AF207" t="str">
        <f t="array" ref="AF207">IFERROR(INDEX($AE$4:$AE$304,MATCH(1,COUNTIF($AF$3:AF206,$AE$4:$AE$304)+($AE$4:$AE$304&lt;&gt;"")*1,0)),"")</f>
        <v/>
      </c>
      <c r="AH207" t="str">
        <f t="shared" si="18"/>
        <v/>
      </c>
      <c r="AI207" t="str">
        <f>IF('Preisbildung (Kommune)'!C247="","",'Preisbildung (Kommune)'!C247)</f>
        <v/>
      </c>
      <c r="AJ207" t="str">
        <f t="shared" si="19"/>
        <v/>
      </c>
      <c r="AK207" t="str">
        <f t="array" ref="AK207">IFERROR(INDEX($AJ$4:$AJ$304,MATCH(1,COUNTIF($AK$3:AK206,$AJ$4:$AJ$304)+($AJ$4:$AJ$304&lt;&gt;"")*1,0)),"")</f>
        <v/>
      </c>
    </row>
    <row r="208" spans="20:37" x14ac:dyDescent="0.3">
      <c r="T208">
        <v>205</v>
      </c>
      <c r="U208" t="str">
        <f>IF(DB!D212="","",DB!D212)</f>
        <v/>
      </c>
      <c r="V208" t="str">
        <f>IF(DB!H212="","",DB!H212)</f>
        <v/>
      </c>
      <c r="W208" t="str">
        <f>IF(DB!G212="","",DB!G212)</f>
        <v/>
      </c>
      <c r="X208" t="str">
        <f>IF(DB!W212="","",DB!W212)</f>
        <v/>
      </c>
      <c r="Y208" t="str">
        <f>IF(DB!AN212="","",DB!AN212)</f>
        <v/>
      </c>
      <c r="Z208" t="str">
        <f>IF(DB!BZ212="","",DB!BZ212)</f>
        <v/>
      </c>
      <c r="AA208" t="str">
        <f t="shared" si="15"/>
        <v/>
      </c>
      <c r="AB208" t="str">
        <f t="shared" si="16"/>
        <v/>
      </c>
      <c r="AC208" t="str">
        <f t="array" ref="AC208">IFERROR(INDEX($AB$4:$AB$304,MATCH(1,COUNTIF($AC$3:AC207,$AB$4:$AB$304)+($AB$4:$AB$304&lt;&gt;"")*1,0)),"")</f>
        <v/>
      </c>
      <c r="AE208" t="str">
        <f t="shared" si="17"/>
        <v/>
      </c>
      <c r="AF208" t="str">
        <f t="array" ref="AF208">IFERROR(INDEX($AE$4:$AE$304,MATCH(1,COUNTIF($AF$3:AF207,$AE$4:$AE$304)+($AE$4:$AE$304&lt;&gt;"")*1,0)),"")</f>
        <v/>
      </c>
      <c r="AH208" t="str">
        <f t="shared" si="18"/>
        <v/>
      </c>
      <c r="AI208" t="str">
        <f>IF('Preisbildung (Kommune)'!C248="","",'Preisbildung (Kommune)'!C248)</f>
        <v/>
      </c>
      <c r="AJ208" t="str">
        <f t="shared" si="19"/>
        <v/>
      </c>
      <c r="AK208" t="str">
        <f t="array" ref="AK208">IFERROR(INDEX($AJ$4:$AJ$304,MATCH(1,COUNTIF($AK$3:AK207,$AJ$4:$AJ$304)+($AJ$4:$AJ$304&lt;&gt;"")*1,0)),"")</f>
        <v/>
      </c>
    </row>
    <row r="209" spans="20:37" x14ac:dyDescent="0.3">
      <c r="T209">
        <v>206</v>
      </c>
      <c r="U209" t="str">
        <f>IF(DB!D213="","",DB!D213)</f>
        <v/>
      </c>
      <c r="V209" t="str">
        <f>IF(DB!H213="","",DB!H213)</f>
        <v/>
      </c>
      <c r="W209" t="str">
        <f>IF(DB!G213="","",DB!G213)</f>
        <v/>
      </c>
      <c r="X209" t="str">
        <f>IF(DB!W213="","",DB!W213)</f>
        <v/>
      </c>
      <c r="Y209" t="str">
        <f>IF(DB!AN213="","",DB!AN213)</f>
        <v/>
      </c>
      <c r="Z209" t="str">
        <f>IF(DB!BZ213="","",DB!BZ213)</f>
        <v/>
      </c>
      <c r="AA209" t="str">
        <f t="shared" si="15"/>
        <v/>
      </c>
      <c r="AB209" t="str">
        <f t="shared" si="16"/>
        <v/>
      </c>
      <c r="AC209" t="str">
        <f t="array" ref="AC209">IFERROR(INDEX($AB$4:$AB$304,MATCH(1,COUNTIF($AC$3:AC208,$AB$4:$AB$304)+($AB$4:$AB$304&lt;&gt;"")*1,0)),"")</f>
        <v/>
      </c>
      <c r="AE209" t="str">
        <f t="shared" si="17"/>
        <v/>
      </c>
      <c r="AF209" t="str">
        <f t="array" ref="AF209">IFERROR(INDEX($AE$4:$AE$304,MATCH(1,COUNTIF($AF$3:AF208,$AE$4:$AE$304)+($AE$4:$AE$304&lt;&gt;"")*1,0)),"")</f>
        <v/>
      </c>
      <c r="AH209" t="str">
        <f t="shared" si="18"/>
        <v/>
      </c>
      <c r="AI209" t="str">
        <f>IF('Preisbildung (Kommune)'!C249="","",'Preisbildung (Kommune)'!C249)</f>
        <v/>
      </c>
      <c r="AJ209" t="str">
        <f t="shared" si="19"/>
        <v/>
      </c>
      <c r="AK209" t="str">
        <f t="array" ref="AK209">IFERROR(INDEX($AJ$4:$AJ$304,MATCH(1,COUNTIF($AK$3:AK208,$AJ$4:$AJ$304)+($AJ$4:$AJ$304&lt;&gt;"")*1,0)),"")</f>
        <v/>
      </c>
    </row>
    <row r="210" spans="20:37" x14ac:dyDescent="0.3">
      <c r="T210">
        <v>207</v>
      </c>
      <c r="U210" t="str">
        <f>IF(DB!D214="","",DB!D214)</f>
        <v/>
      </c>
      <c r="V210" t="str">
        <f>IF(DB!H214="","",DB!H214)</f>
        <v/>
      </c>
      <c r="W210" t="str">
        <f>IF(DB!G214="","",DB!G214)</f>
        <v/>
      </c>
      <c r="X210" t="str">
        <f>IF(DB!W214="","",DB!W214)</f>
        <v/>
      </c>
      <c r="Y210" t="str">
        <f>IF(DB!AN214="","",DB!AN214)</f>
        <v/>
      </c>
      <c r="Z210" t="str">
        <f>IF(DB!BZ214="","",DB!BZ214)</f>
        <v/>
      </c>
      <c r="AA210" t="str">
        <f t="shared" si="15"/>
        <v/>
      </c>
      <c r="AB210" t="str">
        <f t="shared" si="16"/>
        <v/>
      </c>
      <c r="AC210" t="str">
        <f t="array" ref="AC210">IFERROR(INDEX($AB$4:$AB$304,MATCH(1,COUNTIF($AC$3:AC209,$AB$4:$AB$304)+($AB$4:$AB$304&lt;&gt;"")*1,0)),"")</f>
        <v/>
      </c>
      <c r="AE210" t="str">
        <f t="shared" si="17"/>
        <v/>
      </c>
      <c r="AF210" t="str">
        <f t="array" ref="AF210">IFERROR(INDEX($AE$4:$AE$304,MATCH(1,COUNTIF($AF$3:AF209,$AE$4:$AE$304)+($AE$4:$AE$304&lt;&gt;"")*1,0)),"")</f>
        <v/>
      </c>
      <c r="AH210" t="str">
        <f t="shared" si="18"/>
        <v/>
      </c>
      <c r="AI210" t="str">
        <f>IF('Preisbildung (Kommune)'!C250="","",'Preisbildung (Kommune)'!C250)</f>
        <v/>
      </c>
      <c r="AJ210" t="str">
        <f t="shared" si="19"/>
        <v/>
      </c>
      <c r="AK210" t="str">
        <f t="array" ref="AK210">IFERROR(INDEX($AJ$4:$AJ$304,MATCH(1,COUNTIF($AK$3:AK209,$AJ$4:$AJ$304)+($AJ$4:$AJ$304&lt;&gt;"")*1,0)),"")</f>
        <v/>
      </c>
    </row>
    <row r="211" spans="20:37" x14ac:dyDescent="0.3">
      <c r="T211">
        <v>208</v>
      </c>
      <c r="U211" t="str">
        <f>IF(DB!D215="","",DB!D215)</f>
        <v/>
      </c>
      <c r="V211" t="str">
        <f>IF(DB!H215="","",DB!H215)</f>
        <v/>
      </c>
      <c r="W211" t="str">
        <f>IF(DB!G215="","",DB!G215)</f>
        <v/>
      </c>
      <c r="X211" t="str">
        <f>IF(DB!W215="","",DB!W215)</f>
        <v/>
      </c>
      <c r="Y211" t="str">
        <f>IF(DB!AN215="","",DB!AN215)</f>
        <v/>
      </c>
      <c r="Z211" t="str">
        <f>IF(DB!BZ215="","",DB!BZ215)</f>
        <v/>
      </c>
      <c r="AA211" t="str">
        <f t="shared" si="15"/>
        <v/>
      </c>
      <c r="AB211" t="str">
        <f t="shared" si="16"/>
        <v/>
      </c>
      <c r="AC211" t="str">
        <f t="array" ref="AC211">IFERROR(INDEX($AB$4:$AB$304,MATCH(1,COUNTIF($AC$3:AC210,$AB$4:$AB$304)+($AB$4:$AB$304&lt;&gt;"")*1,0)),"")</f>
        <v/>
      </c>
      <c r="AE211" t="str">
        <f t="shared" si="17"/>
        <v/>
      </c>
      <c r="AF211" t="str">
        <f t="array" ref="AF211">IFERROR(INDEX($AE$4:$AE$304,MATCH(1,COUNTIF($AF$3:AF210,$AE$4:$AE$304)+($AE$4:$AE$304&lt;&gt;"")*1,0)),"")</f>
        <v/>
      </c>
      <c r="AH211" t="str">
        <f t="shared" si="18"/>
        <v/>
      </c>
      <c r="AI211" t="str">
        <f>IF('Preisbildung (Kommune)'!C251="","",'Preisbildung (Kommune)'!C251)</f>
        <v/>
      </c>
      <c r="AJ211" t="str">
        <f t="shared" si="19"/>
        <v/>
      </c>
      <c r="AK211" t="str">
        <f t="array" ref="AK211">IFERROR(INDEX($AJ$4:$AJ$304,MATCH(1,COUNTIF($AK$3:AK210,$AJ$4:$AJ$304)+($AJ$4:$AJ$304&lt;&gt;"")*1,0)),"")</f>
        <v/>
      </c>
    </row>
    <row r="212" spans="20:37" x14ac:dyDescent="0.3">
      <c r="T212">
        <v>209</v>
      </c>
      <c r="U212" t="str">
        <f>IF(DB!D216="","",DB!D216)</f>
        <v/>
      </c>
      <c r="V212" t="str">
        <f>IF(DB!H216="","",DB!H216)</f>
        <v/>
      </c>
      <c r="W212" t="str">
        <f>IF(DB!G216="","",DB!G216)</f>
        <v/>
      </c>
      <c r="X212" t="str">
        <f>IF(DB!W216="","",DB!W216)</f>
        <v/>
      </c>
      <c r="Y212" t="str">
        <f>IF(DB!AN216="","",DB!AN216)</f>
        <v/>
      </c>
      <c r="Z212" t="str">
        <f>IF(DB!BZ216="","",DB!BZ216)</f>
        <v/>
      </c>
      <c r="AA212" t="str">
        <f t="shared" si="15"/>
        <v/>
      </c>
      <c r="AB212" t="str">
        <f t="shared" si="16"/>
        <v/>
      </c>
      <c r="AC212" t="str">
        <f t="array" ref="AC212">IFERROR(INDEX($AB$4:$AB$304,MATCH(1,COUNTIF($AC$3:AC211,$AB$4:$AB$304)+($AB$4:$AB$304&lt;&gt;"")*1,0)),"")</f>
        <v/>
      </c>
      <c r="AE212" t="str">
        <f t="shared" si="17"/>
        <v/>
      </c>
      <c r="AF212" t="str">
        <f t="array" ref="AF212">IFERROR(INDEX($AE$4:$AE$304,MATCH(1,COUNTIF($AF$3:AF211,$AE$4:$AE$304)+($AE$4:$AE$304&lt;&gt;"")*1,0)),"")</f>
        <v/>
      </c>
      <c r="AH212" t="str">
        <f t="shared" si="18"/>
        <v/>
      </c>
      <c r="AI212" t="str">
        <f>IF('Preisbildung (Kommune)'!C252="","",'Preisbildung (Kommune)'!C252)</f>
        <v/>
      </c>
      <c r="AJ212" t="str">
        <f t="shared" si="19"/>
        <v/>
      </c>
      <c r="AK212" t="str">
        <f t="array" ref="AK212">IFERROR(INDEX($AJ$4:$AJ$304,MATCH(1,COUNTIF($AK$3:AK211,$AJ$4:$AJ$304)+($AJ$4:$AJ$304&lt;&gt;"")*1,0)),"")</f>
        <v/>
      </c>
    </row>
    <row r="213" spans="20:37" x14ac:dyDescent="0.3">
      <c r="T213">
        <v>210</v>
      </c>
      <c r="U213" t="str">
        <f>IF(DB!D217="","",DB!D217)</f>
        <v/>
      </c>
      <c r="V213" t="str">
        <f>IF(DB!H217="","",DB!H217)</f>
        <v/>
      </c>
      <c r="W213" t="str">
        <f>IF(DB!G217="","",DB!G217)</f>
        <v/>
      </c>
      <c r="X213" t="str">
        <f>IF(DB!W217="","",DB!W217)</f>
        <v/>
      </c>
      <c r="Y213" t="str">
        <f>IF(DB!AN217="","",DB!AN217)</f>
        <v/>
      </c>
      <c r="Z213" t="str">
        <f>IF(DB!BZ217="","",DB!BZ217)</f>
        <v/>
      </c>
      <c r="AA213" t="str">
        <f t="shared" si="15"/>
        <v/>
      </c>
      <c r="AB213" t="str">
        <f t="shared" si="16"/>
        <v/>
      </c>
      <c r="AC213" t="str">
        <f t="array" ref="AC213">IFERROR(INDEX($AB$4:$AB$304,MATCH(1,COUNTIF($AC$3:AC212,$AB$4:$AB$304)+($AB$4:$AB$304&lt;&gt;"")*1,0)),"")</f>
        <v/>
      </c>
      <c r="AE213" t="str">
        <f t="shared" si="17"/>
        <v/>
      </c>
      <c r="AF213" t="str">
        <f t="array" ref="AF213">IFERROR(INDEX($AE$4:$AE$304,MATCH(1,COUNTIF($AF$3:AF212,$AE$4:$AE$304)+($AE$4:$AE$304&lt;&gt;"")*1,0)),"")</f>
        <v/>
      </c>
      <c r="AH213" t="str">
        <f t="shared" si="18"/>
        <v/>
      </c>
      <c r="AI213" t="str">
        <f>IF('Preisbildung (Kommune)'!C253="","",'Preisbildung (Kommune)'!C253)</f>
        <v/>
      </c>
      <c r="AJ213" t="str">
        <f t="shared" si="19"/>
        <v/>
      </c>
      <c r="AK213" t="str">
        <f t="array" ref="AK213">IFERROR(INDEX($AJ$4:$AJ$304,MATCH(1,COUNTIF($AK$3:AK212,$AJ$4:$AJ$304)+($AJ$4:$AJ$304&lt;&gt;"")*1,0)),"")</f>
        <v/>
      </c>
    </row>
    <row r="214" spans="20:37" x14ac:dyDescent="0.3">
      <c r="T214">
        <v>211</v>
      </c>
      <c r="U214" t="str">
        <f>IF(DB!D218="","",DB!D218)</f>
        <v/>
      </c>
      <c r="V214" t="str">
        <f>IF(DB!H218="","",DB!H218)</f>
        <v/>
      </c>
      <c r="W214" t="str">
        <f>IF(DB!G218="","",DB!G218)</f>
        <v/>
      </c>
      <c r="X214" t="str">
        <f>IF(DB!W218="","",DB!W218)</f>
        <v/>
      </c>
      <c r="Y214" t="str">
        <f>IF(DB!AN218="","",DB!AN218)</f>
        <v/>
      </c>
      <c r="Z214" t="str">
        <f>IF(DB!BZ218="","",DB!BZ218)</f>
        <v/>
      </c>
      <c r="AA214" t="str">
        <f t="shared" si="15"/>
        <v/>
      </c>
      <c r="AB214" t="str">
        <f t="shared" si="16"/>
        <v/>
      </c>
      <c r="AC214" t="str">
        <f t="array" ref="AC214">IFERROR(INDEX($AB$4:$AB$304,MATCH(1,COUNTIF($AC$3:AC213,$AB$4:$AB$304)+($AB$4:$AB$304&lt;&gt;"")*1,0)),"")</f>
        <v/>
      </c>
      <c r="AE214" t="str">
        <f t="shared" si="17"/>
        <v/>
      </c>
      <c r="AF214" t="str">
        <f t="array" ref="AF214">IFERROR(INDEX($AE$4:$AE$304,MATCH(1,COUNTIF($AF$3:AF213,$AE$4:$AE$304)+($AE$4:$AE$304&lt;&gt;"")*1,0)),"")</f>
        <v/>
      </c>
      <c r="AH214" t="str">
        <f t="shared" si="18"/>
        <v/>
      </c>
      <c r="AI214" t="str">
        <f>IF('Preisbildung (Kommune)'!C254="","",'Preisbildung (Kommune)'!C254)</f>
        <v/>
      </c>
      <c r="AJ214" t="str">
        <f t="shared" si="19"/>
        <v/>
      </c>
      <c r="AK214" t="str">
        <f t="array" ref="AK214">IFERROR(INDEX($AJ$4:$AJ$304,MATCH(1,COUNTIF($AK$3:AK213,$AJ$4:$AJ$304)+($AJ$4:$AJ$304&lt;&gt;"")*1,0)),"")</f>
        <v/>
      </c>
    </row>
    <row r="215" spans="20:37" x14ac:dyDescent="0.3">
      <c r="T215">
        <v>212</v>
      </c>
      <c r="U215" t="str">
        <f>IF(DB!D219="","",DB!D219)</f>
        <v/>
      </c>
      <c r="V215" t="str">
        <f>IF(DB!H219="","",DB!H219)</f>
        <v/>
      </c>
      <c r="W215" t="str">
        <f>IF(DB!G219="","",DB!G219)</f>
        <v/>
      </c>
      <c r="X215" t="str">
        <f>IF(DB!W219="","",DB!W219)</f>
        <v/>
      </c>
      <c r="Y215" t="str">
        <f>IF(DB!AN219="","",DB!AN219)</f>
        <v/>
      </c>
      <c r="Z215" t="str">
        <f>IF(DB!BZ219="","",DB!BZ219)</f>
        <v/>
      </c>
      <c r="AA215" t="str">
        <f t="shared" si="15"/>
        <v/>
      </c>
      <c r="AB215" t="str">
        <f t="shared" si="16"/>
        <v/>
      </c>
      <c r="AC215" t="str">
        <f t="array" ref="AC215">IFERROR(INDEX($AB$4:$AB$304,MATCH(1,COUNTIF($AC$3:AC214,$AB$4:$AB$304)+($AB$4:$AB$304&lt;&gt;"")*1,0)),"")</f>
        <v/>
      </c>
      <c r="AE215" t="str">
        <f t="shared" si="17"/>
        <v/>
      </c>
      <c r="AF215" t="str">
        <f t="array" ref="AF215">IFERROR(INDEX($AE$4:$AE$304,MATCH(1,COUNTIF($AF$3:AF214,$AE$4:$AE$304)+($AE$4:$AE$304&lt;&gt;"")*1,0)),"")</f>
        <v/>
      </c>
      <c r="AH215" t="str">
        <f t="shared" si="18"/>
        <v/>
      </c>
      <c r="AI215" t="str">
        <f>IF('Preisbildung (Kommune)'!C255="","",'Preisbildung (Kommune)'!C255)</f>
        <v/>
      </c>
      <c r="AJ215" t="str">
        <f t="shared" si="19"/>
        <v/>
      </c>
      <c r="AK215" t="str">
        <f t="array" ref="AK215">IFERROR(INDEX($AJ$4:$AJ$304,MATCH(1,COUNTIF($AK$3:AK214,$AJ$4:$AJ$304)+($AJ$4:$AJ$304&lt;&gt;"")*1,0)),"")</f>
        <v/>
      </c>
    </row>
    <row r="216" spans="20:37" x14ac:dyDescent="0.3">
      <c r="T216">
        <v>213</v>
      </c>
      <c r="U216" t="str">
        <f>IF(DB!D220="","",DB!D220)</f>
        <v/>
      </c>
      <c r="V216" t="str">
        <f>IF(DB!H220="","",DB!H220)</f>
        <v/>
      </c>
      <c r="W216" t="str">
        <f>IF(DB!G220="","",DB!G220)</f>
        <v/>
      </c>
      <c r="X216" t="str">
        <f>IF(DB!W220="","",DB!W220)</f>
        <v/>
      </c>
      <c r="Y216" t="str">
        <f>IF(DB!AN220="","",DB!AN220)</f>
        <v/>
      </c>
      <c r="Z216" t="str">
        <f>IF(DB!BZ220="","",DB!BZ220)</f>
        <v/>
      </c>
      <c r="AA216" t="str">
        <f t="shared" si="15"/>
        <v/>
      </c>
      <c r="AB216" t="str">
        <f t="shared" si="16"/>
        <v/>
      </c>
      <c r="AC216" t="str">
        <f t="array" ref="AC216">IFERROR(INDEX($AB$4:$AB$304,MATCH(1,COUNTIF($AC$3:AC215,$AB$4:$AB$304)+($AB$4:$AB$304&lt;&gt;"")*1,0)),"")</f>
        <v/>
      </c>
      <c r="AE216" t="str">
        <f t="shared" si="17"/>
        <v/>
      </c>
      <c r="AF216" t="str">
        <f t="array" ref="AF216">IFERROR(INDEX($AE$4:$AE$304,MATCH(1,COUNTIF($AF$3:AF215,$AE$4:$AE$304)+($AE$4:$AE$304&lt;&gt;"")*1,0)),"")</f>
        <v/>
      </c>
      <c r="AH216" t="str">
        <f t="shared" si="18"/>
        <v/>
      </c>
      <c r="AI216" t="str">
        <f>IF('Preisbildung (Kommune)'!C256="","",'Preisbildung (Kommune)'!C256)</f>
        <v/>
      </c>
      <c r="AJ216" t="str">
        <f t="shared" si="19"/>
        <v/>
      </c>
      <c r="AK216" t="str">
        <f t="array" ref="AK216">IFERROR(INDEX($AJ$4:$AJ$304,MATCH(1,COUNTIF($AK$3:AK215,$AJ$4:$AJ$304)+($AJ$4:$AJ$304&lt;&gt;"")*1,0)),"")</f>
        <v/>
      </c>
    </row>
    <row r="217" spans="20:37" x14ac:dyDescent="0.3">
      <c r="T217">
        <v>214</v>
      </c>
      <c r="U217" t="str">
        <f>IF(DB!D221="","",DB!D221)</f>
        <v/>
      </c>
      <c r="V217" t="str">
        <f>IF(DB!H221="","",DB!H221)</f>
        <v/>
      </c>
      <c r="W217" t="str">
        <f>IF(DB!G221="","",DB!G221)</f>
        <v/>
      </c>
      <c r="X217" t="str">
        <f>IF(DB!W221="","",DB!W221)</f>
        <v/>
      </c>
      <c r="Y217" t="str">
        <f>IF(DB!AN221="","",DB!AN221)</f>
        <v/>
      </c>
      <c r="Z217" t="str">
        <f>IF(DB!BZ221="","",DB!BZ221)</f>
        <v/>
      </c>
      <c r="AA217" t="str">
        <f t="shared" si="15"/>
        <v/>
      </c>
      <c r="AB217" t="str">
        <f t="shared" si="16"/>
        <v/>
      </c>
      <c r="AC217" t="str">
        <f t="array" ref="AC217">IFERROR(INDEX($AB$4:$AB$304,MATCH(1,COUNTIF($AC$3:AC216,$AB$4:$AB$304)+($AB$4:$AB$304&lt;&gt;"")*1,0)),"")</f>
        <v/>
      </c>
      <c r="AE217" t="str">
        <f t="shared" si="17"/>
        <v/>
      </c>
      <c r="AF217" t="str">
        <f t="array" ref="AF217">IFERROR(INDEX($AE$4:$AE$304,MATCH(1,COUNTIF($AF$3:AF216,$AE$4:$AE$304)+($AE$4:$AE$304&lt;&gt;"")*1,0)),"")</f>
        <v/>
      </c>
      <c r="AH217" t="str">
        <f t="shared" si="18"/>
        <v/>
      </c>
      <c r="AI217" t="str">
        <f>IF('Preisbildung (Kommune)'!C257="","",'Preisbildung (Kommune)'!C257)</f>
        <v/>
      </c>
      <c r="AJ217" t="str">
        <f t="shared" si="19"/>
        <v/>
      </c>
      <c r="AK217" t="str">
        <f t="array" ref="AK217">IFERROR(INDEX($AJ$4:$AJ$304,MATCH(1,COUNTIF($AK$3:AK216,$AJ$4:$AJ$304)+($AJ$4:$AJ$304&lt;&gt;"")*1,0)),"")</f>
        <v/>
      </c>
    </row>
    <row r="218" spans="20:37" x14ac:dyDescent="0.3">
      <c r="T218">
        <v>215</v>
      </c>
      <c r="U218" t="str">
        <f>IF(DB!D222="","",DB!D222)</f>
        <v/>
      </c>
      <c r="V218" t="str">
        <f>IF(DB!H222="","",DB!H222)</f>
        <v/>
      </c>
      <c r="W218" t="str">
        <f>IF(DB!G222="","",DB!G222)</f>
        <v/>
      </c>
      <c r="X218" t="str">
        <f>IF(DB!W222="","",DB!W222)</f>
        <v/>
      </c>
      <c r="Y218" t="str">
        <f>IF(DB!AN222="","",DB!AN222)</f>
        <v/>
      </c>
      <c r="Z218" t="str">
        <f>IF(DB!BZ222="","",DB!BZ222)</f>
        <v/>
      </c>
      <c r="AA218" t="str">
        <f t="shared" si="15"/>
        <v/>
      </c>
      <c r="AB218" t="str">
        <f t="shared" si="16"/>
        <v/>
      </c>
      <c r="AC218" t="str">
        <f t="array" ref="AC218">IFERROR(INDEX($AB$4:$AB$304,MATCH(1,COUNTIF($AC$3:AC217,$AB$4:$AB$304)+($AB$4:$AB$304&lt;&gt;"")*1,0)),"")</f>
        <v/>
      </c>
      <c r="AE218" t="str">
        <f t="shared" si="17"/>
        <v/>
      </c>
      <c r="AF218" t="str">
        <f t="array" ref="AF218">IFERROR(INDEX($AE$4:$AE$304,MATCH(1,COUNTIF($AF$3:AF217,$AE$4:$AE$304)+($AE$4:$AE$304&lt;&gt;"")*1,0)),"")</f>
        <v/>
      </c>
      <c r="AH218" t="str">
        <f t="shared" si="18"/>
        <v/>
      </c>
      <c r="AI218" t="str">
        <f>IF('Preisbildung (Kommune)'!C258="","",'Preisbildung (Kommune)'!C258)</f>
        <v/>
      </c>
      <c r="AJ218" t="str">
        <f t="shared" si="19"/>
        <v/>
      </c>
      <c r="AK218" t="str">
        <f t="array" ref="AK218">IFERROR(INDEX($AJ$4:$AJ$304,MATCH(1,COUNTIF($AK$3:AK217,$AJ$4:$AJ$304)+($AJ$4:$AJ$304&lt;&gt;"")*1,0)),"")</f>
        <v/>
      </c>
    </row>
    <row r="219" spans="20:37" x14ac:dyDescent="0.3">
      <c r="T219">
        <v>216</v>
      </c>
      <c r="U219" t="str">
        <f>IF(DB!D223="","",DB!D223)</f>
        <v/>
      </c>
      <c r="V219" t="str">
        <f>IF(DB!H223="","",DB!H223)</f>
        <v/>
      </c>
      <c r="W219" t="str">
        <f>IF(DB!G223="","",DB!G223)</f>
        <v/>
      </c>
      <c r="X219" t="str">
        <f>IF(DB!W223="","",DB!W223)</f>
        <v/>
      </c>
      <c r="Y219" t="str">
        <f>IF(DB!AN223="","",DB!AN223)</f>
        <v/>
      </c>
      <c r="Z219" t="str">
        <f>IF(DB!BZ223="","",DB!BZ223)</f>
        <v/>
      </c>
      <c r="AA219" t="str">
        <f t="shared" si="15"/>
        <v/>
      </c>
      <c r="AB219" t="str">
        <f t="shared" si="16"/>
        <v/>
      </c>
      <c r="AC219" t="str">
        <f t="array" ref="AC219">IFERROR(INDEX($AB$4:$AB$304,MATCH(1,COUNTIF($AC$3:AC218,$AB$4:$AB$304)+($AB$4:$AB$304&lt;&gt;"")*1,0)),"")</f>
        <v/>
      </c>
      <c r="AE219" t="str">
        <f t="shared" si="17"/>
        <v/>
      </c>
      <c r="AF219" t="str">
        <f t="array" ref="AF219">IFERROR(INDEX($AE$4:$AE$304,MATCH(1,COUNTIF($AF$3:AF218,$AE$4:$AE$304)+($AE$4:$AE$304&lt;&gt;"")*1,0)),"")</f>
        <v/>
      </c>
      <c r="AH219" t="str">
        <f t="shared" si="18"/>
        <v/>
      </c>
      <c r="AI219" t="str">
        <f>IF('Preisbildung (Kommune)'!C259="","",'Preisbildung (Kommune)'!C259)</f>
        <v/>
      </c>
      <c r="AJ219" t="str">
        <f t="shared" si="19"/>
        <v/>
      </c>
      <c r="AK219" t="str">
        <f t="array" ref="AK219">IFERROR(INDEX($AJ$4:$AJ$304,MATCH(1,COUNTIF($AK$3:AK218,$AJ$4:$AJ$304)+($AJ$4:$AJ$304&lt;&gt;"")*1,0)),"")</f>
        <v/>
      </c>
    </row>
    <row r="220" spans="20:37" x14ac:dyDescent="0.3">
      <c r="T220">
        <v>217</v>
      </c>
      <c r="U220" t="str">
        <f>IF(DB!D224="","",DB!D224)</f>
        <v/>
      </c>
      <c r="V220" t="str">
        <f>IF(DB!H224="","",DB!H224)</f>
        <v/>
      </c>
      <c r="W220" t="str">
        <f>IF(DB!G224="","",DB!G224)</f>
        <v/>
      </c>
      <c r="X220" t="str">
        <f>IF(DB!W224="","",DB!W224)</f>
        <v/>
      </c>
      <c r="Y220" t="str">
        <f>IF(DB!AN224="","",DB!AN224)</f>
        <v/>
      </c>
      <c r="Z220" t="str">
        <f>IF(DB!BZ224="","",DB!BZ224)</f>
        <v/>
      </c>
      <c r="AA220" t="str">
        <f t="shared" si="15"/>
        <v/>
      </c>
      <c r="AB220" t="str">
        <f t="shared" si="16"/>
        <v/>
      </c>
      <c r="AC220" t="str">
        <f t="array" ref="AC220">IFERROR(INDEX($AB$4:$AB$304,MATCH(1,COUNTIF($AC$3:AC219,$AB$4:$AB$304)+($AB$4:$AB$304&lt;&gt;"")*1,0)),"")</f>
        <v/>
      </c>
      <c r="AE220" t="str">
        <f t="shared" si="17"/>
        <v/>
      </c>
      <c r="AF220" t="str">
        <f t="array" ref="AF220">IFERROR(INDEX($AE$4:$AE$304,MATCH(1,COUNTIF($AF$3:AF219,$AE$4:$AE$304)+($AE$4:$AE$304&lt;&gt;"")*1,0)),"")</f>
        <v/>
      </c>
      <c r="AH220" t="str">
        <f t="shared" si="18"/>
        <v/>
      </c>
      <c r="AI220" t="str">
        <f>IF('Preisbildung (Kommune)'!C260="","",'Preisbildung (Kommune)'!C260)</f>
        <v/>
      </c>
      <c r="AJ220" t="str">
        <f t="shared" si="19"/>
        <v/>
      </c>
      <c r="AK220" t="str">
        <f t="array" ref="AK220">IFERROR(INDEX($AJ$4:$AJ$304,MATCH(1,COUNTIF($AK$3:AK219,$AJ$4:$AJ$304)+($AJ$4:$AJ$304&lt;&gt;"")*1,0)),"")</f>
        <v/>
      </c>
    </row>
    <row r="221" spans="20:37" x14ac:dyDescent="0.3">
      <c r="T221">
        <v>218</v>
      </c>
      <c r="U221" t="str">
        <f>IF(DB!D225="","",DB!D225)</f>
        <v/>
      </c>
      <c r="V221" t="str">
        <f>IF(DB!H225="","",DB!H225)</f>
        <v/>
      </c>
      <c r="W221" t="str">
        <f>IF(DB!G225="","",DB!G225)</f>
        <v/>
      </c>
      <c r="X221" t="str">
        <f>IF(DB!W225="","",DB!W225)</f>
        <v/>
      </c>
      <c r="Y221" t="str">
        <f>IF(DB!AN225="","",DB!AN225)</f>
        <v/>
      </c>
      <c r="Z221" t="str">
        <f>IF(DB!BZ225="","",DB!BZ225)</f>
        <v/>
      </c>
      <c r="AA221" t="str">
        <f t="shared" si="15"/>
        <v/>
      </c>
      <c r="AB221" t="str">
        <f t="shared" si="16"/>
        <v/>
      </c>
      <c r="AC221" t="str">
        <f t="array" ref="AC221">IFERROR(INDEX($AB$4:$AB$304,MATCH(1,COUNTIF($AC$3:AC220,$AB$4:$AB$304)+($AB$4:$AB$304&lt;&gt;"")*1,0)),"")</f>
        <v/>
      </c>
      <c r="AE221" t="str">
        <f t="shared" si="17"/>
        <v/>
      </c>
      <c r="AF221" t="str">
        <f t="array" ref="AF221">IFERROR(INDEX($AE$4:$AE$304,MATCH(1,COUNTIF($AF$3:AF220,$AE$4:$AE$304)+($AE$4:$AE$304&lt;&gt;"")*1,0)),"")</f>
        <v/>
      </c>
      <c r="AH221" t="str">
        <f t="shared" si="18"/>
        <v/>
      </c>
      <c r="AI221" t="str">
        <f>IF('Preisbildung (Kommune)'!C261="","",'Preisbildung (Kommune)'!C261)</f>
        <v/>
      </c>
      <c r="AJ221" t="str">
        <f t="shared" si="19"/>
        <v/>
      </c>
      <c r="AK221" t="str">
        <f t="array" ref="AK221">IFERROR(INDEX($AJ$4:$AJ$304,MATCH(1,COUNTIF($AK$3:AK220,$AJ$4:$AJ$304)+($AJ$4:$AJ$304&lt;&gt;"")*1,0)),"")</f>
        <v/>
      </c>
    </row>
    <row r="222" spans="20:37" x14ac:dyDescent="0.3">
      <c r="T222">
        <v>219</v>
      </c>
      <c r="U222" t="str">
        <f>IF(DB!D226="","",DB!D226)</f>
        <v/>
      </c>
      <c r="V222" t="str">
        <f>IF(DB!H226="","",DB!H226)</f>
        <v/>
      </c>
      <c r="W222" t="str">
        <f>IF(DB!G226="","",DB!G226)</f>
        <v/>
      </c>
      <c r="X222" t="str">
        <f>IF(DB!W226="","",DB!W226)</f>
        <v/>
      </c>
      <c r="Y222" t="str">
        <f>IF(DB!AN226="","",DB!AN226)</f>
        <v/>
      </c>
      <c r="Z222" t="str">
        <f>IF(DB!BZ226="","",DB!BZ226)</f>
        <v/>
      </c>
      <c r="AA222" t="str">
        <f t="shared" si="15"/>
        <v/>
      </c>
      <c r="AB222" t="str">
        <f t="shared" si="16"/>
        <v/>
      </c>
      <c r="AC222" t="str">
        <f t="array" ref="AC222">IFERROR(INDEX($AB$4:$AB$304,MATCH(1,COUNTIF($AC$3:AC221,$AB$4:$AB$304)+($AB$4:$AB$304&lt;&gt;"")*1,0)),"")</f>
        <v/>
      </c>
      <c r="AE222" t="str">
        <f t="shared" si="17"/>
        <v/>
      </c>
      <c r="AF222" t="str">
        <f t="array" ref="AF222">IFERROR(INDEX($AE$4:$AE$304,MATCH(1,COUNTIF($AF$3:AF221,$AE$4:$AE$304)+($AE$4:$AE$304&lt;&gt;"")*1,0)),"")</f>
        <v/>
      </c>
      <c r="AH222" t="str">
        <f t="shared" si="18"/>
        <v/>
      </c>
      <c r="AI222" t="str">
        <f>IF('Preisbildung (Kommune)'!C262="","",'Preisbildung (Kommune)'!C262)</f>
        <v/>
      </c>
      <c r="AJ222" t="str">
        <f t="shared" si="19"/>
        <v/>
      </c>
      <c r="AK222" t="str">
        <f t="array" ref="AK222">IFERROR(INDEX($AJ$4:$AJ$304,MATCH(1,COUNTIF($AK$3:AK221,$AJ$4:$AJ$304)+($AJ$4:$AJ$304&lt;&gt;"")*1,0)),"")</f>
        <v/>
      </c>
    </row>
    <row r="223" spans="20:37" x14ac:dyDescent="0.3">
      <c r="T223">
        <v>220</v>
      </c>
      <c r="U223" t="str">
        <f>IF(DB!D227="","",DB!D227)</f>
        <v/>
      </c>
      <c r="V223" t="str">
        <f>IF(DB!H227="","",DB!H227)</f>
        <v/>
      </c>
      <c r="W223" t="str">
        <f>IF(DB!G227="","",DB!G227)</f>
        <v/>
      </c>
      <c r="X223" t="str">
        <f>IF(DB!W227="","",DB!W227)</f>
        <v/>
      </c>
      <c r="Y223" t="str">
        <f>IF(DB!AN227="","",DB!AN227)</f>
        <v/>
      </c>
      <c r="Z223" t="str">
        <f>IF(DB!BZ227="","",DB!BZ227)</f>
        <v/>
      </c>
      <c r="AA223" t="str">
        <f t="shared" si="15"/>
        <v/>
      </c>
      <c r="AB223" t="str">
        <f t="shared" si="16"/>
        <v/>
      </c>
      <c r="AC223" t="str">
        <f t="array" ref="AC223">IFERROR(INDEX($AB$4:$AB$304,MATCH(1,COUNTIF($AC$3:AC222,$AB$4:$AB$304)+($AB$4:$AB$304&lt;&gt;"")*1,0)),"")</f>
        <v/>
      </c>
      <c r="AE223" t="str">
        <f t="shared" si="17"/>
        <v/>
      </c>
      <c r="AF223" t="str">
        <f t="array" ref="AF223">IFERROR(INDEX($AE$4:$AE$304,MATCH(1,COUNTIF($AF$3:AF222,$AE$4:$AE$304)+($AE$4:$AE$304&lt;&gt;"")*1,0)),"")</f>
        <v/>
      </c>
      <c r="AH223" t="str">
        <f t="shared" si="18"/>
        <v/>
      </c>
      <c r="AI223" t="str">
        <f>IF('Preisbildung (Kommune)'!C263="","",'Preisbildung (Kommune)'!C263)</f>
        <v/>
      </c>
      <c r="AJ223" t="str">
        <f t="shared" si="19"/>
        <v/>
      </c>
      <c r="AK223" t="str">
        <f t="array" ref="AK223">IFERROR(INDEX($AJ$4:$AJ$304,MATCH(1,COUNTIF($AK$3:AK222,$AJ$4:$AJ$304)+($AJ$4:$AJ$304&lt;&gt;"")*1,0)),"")</f>
        <v/>
      </c>
    </row>
    <row r="224" spans="20:37" x14ac:dyDescent="0.3">
      <c r="T224">
        <v>221</v>
      </c>
      <c r="U224" t="str">
        <f>IF(DB!D228="","",DB!D228)</f>
        <v/>
      </c>
      <c r="V224" t="str">
        <f>IF(DB!H228="","",DB!H228)</f>
        <v/>
      </c>
      <c r="W224" t="str">
        <f>IF(DB!G228="","",DB!G228)</f>
        <v/>
      </c>
      <c r="X224" t="str">
        <f>IF(DB!W228="","",DB!W228)</f>
        <v/>
      </c>
      <c r="Y224" t="str">
        <f>IF(DB!AN228="","",DB!AN228)</f>
        <v/>
      </c>
      <c r="Z224" t="str">
        <f>IF(DB!BZ228="","",DB!BZ228)</f>
        <v/>
      </c>
      <c r="AA224" t="str">
        <f t="shared" si="15"/>
        <v/>
      </c>
      <c r="AB224" t="str">
        <f t="shared" si="16"/>
        <v/>
      </c>
      <c r="AC224" t="str">
        <f t="array" ref="AC224">IFERROR(INDEX($AB$4:$AB$304,MATCH(1,COUNTIF($AC$3:AC223,$AB$4:$AB$304)+($AB$4:$AB$304&lt;&gt;"")*1,0)),"")</f>
        <v/>
      </c>
      <c r="AE224" t="str">
        <f t="shared" si="17"/>
        <v/>
      </c>
      <c r="AF224" t="str">
        <f t="array" ref="AF224">IFERROR(INDEX($AE$4:$AE$304,MATCH(1,COUNTIF($AF$3:AF223,$AE$4:$AE$304)+($AE$4:$AE$304&lt;&gt;"")*1,0)),"")</f>
        <v/>
      </c>
      <c r="AH224" t="str">
        <f t="shared" si="18"/>
        <v/>
      </c>
      <c r="AI224" t="str">
        <f>IF('Preisbildung (Kommune)'!C264="","",'Preisbildung (Kommune)'!C264)</f>
        <v/>
      </c>
      <c r="AJ224" t="str">
        <f t="shared" si="19"/>
        <v/>
      </c>
      <c r="AK224" t="str">
        <f t="array" ref="AK224">IFERROR(INDEX($AJ$4:$AJ$304,MATCH(1,COUNTIF($AK$3:AK223,$AJ$4:$AJ$304)+($AJ$4:$AJ$304&lt;&gt;"")*1,0)),"")</f>
        <v/>
      </c>
    </row>
    <row r="225" spans="20:37" x14ac:dyDescent="0.3">
      <c r="T225">
        <v>222</v>
      </c>
      <c r="U225" t="str">
        <f>IF(DB!D229="","",DB!D229)</f>
        <v/>
      </c>
      <c r="V225" t="str">
        <f>IF(DB!H229="","",DB!H229)</f>
        <v/>
      </c>
      <c r="W225" t="str">
        <f>IF(DB!G229="","",DB!G229)</f>
        <v/>
      </c>
      <c r="X225" t="str">
        <f>IF(DB!W229="","",DB!W229)</f>
        <v/>
      </c>
      <c r="Y225" t="str">
        <f>IF(DB!AN229="","",DB!AN229)</f>
        <v/>
      </c>
      <c r="Z225" t="str">
        <f>IF(DB!BZ229="","",DB!BZ229)</f>
        <v/>
      </c>
      <c r="AA225" t="str">
        <f t="shared" si="15"/>
        <v/>
      </c>
      <c r="AB225" t="str">
        <f t="shared" si="16"/>
        <v/>
      </c>
      <c r="AC225" t="str">
        <f t="array" ref="AC225">IFERROR(INDEX($AB$4:$AB$304,MATCH(1,COUNTIF($AC$3:AC224,$AB$4:$AB$304)+($AB$4:$AB$304&lt;&gt;"")*1,0)),"")</f>
        <v/>
      </c>
      <c r="AE225" t="str">
        <f t="shared" si="17"/>
        <v/>
      </c>
      <c r="AF225" t="str">
        <f t="array" ref="AF225">IFERROR(INDEX($AE$4:$AE$304,MATCH(1,COUNTIF($AF$3:AF224,$AE$4:$AE$304)+($AE$4:$AE$304&lt;&gt;"")*1,0)),"")</f>
        <v/>
      </c>
      <c r="AH225" t="str">
        <f t="shared" si="18"/>
        <v/>
      </c>
      <c r="AI225" t="str">
        <f>IF('Preisbildung (Kommune)'!C265="","",'Preisbildung (Kommune)'!C265)</f>
        <v/>
      </c>
      <c r="AJ225" t="str">
        <f t="shared" si="19"/>
        <v/>
      </c>
      <c r="AK225" t="str">
        <f t="array" ref="AK225">IFERROR(INDEX($AJ$4:$AJ$304,MATCH(1,COUNTIF($AK$3:AK224,$AJ$4:$AJ$304)+($AJ$4:$AJ$304&lt;&gt;"")*1,0)),"")</f>
        <v/>
      </c>
    </row>
    <row r="226" spans="20:37" x14ac:dyDescent="0.3">
      <c r="T226">
        <v>223</v>
      </c>
      <c r="U226" t="str">
        <f>IF(DB!D230="","",DB!D230)</f>
        <v/>
      </c>
      <c r="V226" t="str">
        <f>IF(DB!H230="","",DB!H230)</f>
        <v/>
      </c>
      <c r="W226" t="str">
        <f>IF(DB!G230="","",DB!G230)</f>
        <v/>
      </c>
      <c r="X226" t="str">
        <f>IF(DB!W230="","",DB!W230)</f>
        <v/>
      </c>
      <c r="Y226" t="str">
        <f>IF(DB!AN230="","",DB!AN230)</f>
        <v/>
      </c>
      <c r="Z226" t="str">
        <f>IF(DB!BZ230="","",DB!BZ230)</f>
        <v/>
      </c>
      <c r="AA226" t="str">
        <f t="shared" si="15"/>
        <v/>
      </c>
      <c r="AB226" t="str">
        <f t="shared" si="16"/>
        <v/>
      </c>
      <c r="AC226" t="str">
        <f t="array" ref="AC226">IFERROR(INDEX($AB$4:$AB$304,MATCH(1,COUNTIF($AC$3:AC225,$AB$4:$AB$304)+($AB$4:$AB$304&lt;&gt;"")*1,0)),"")</f>
        <v/>
      </c>
      <c r="AE226" t="str">
        <f t="shared" si="17"/>
        <v/>
      </c>
      <c r="AF226" t="str">
        <f t="array" ref="AF226">IFERROR(INDEX($AE$4:$AE$304,MATCH(1,COUNTIF($AF$3:AF225,$AE$4:$AE$304)+($AE$4:$AE$304&lt;&gt;"")*1,0)),"")</f>
        <v/>
      </c>
      <c r="AH226" t="str">
        <f t="shared" si="18"/>
        <v/>
      </c>
      <c r="AI226" t="str">
        <f>IF('Preisbildung (Kommune)'!C266="","",'Preisbildung (Kommune)'!C266)</f>
        <v/>
      </c>
      <c r="AJ226" t="str">
        <f t="shared" si="19"/>
        <v/>
      </c>
      <c r="AK226" t="str">
        <f t="array" ref="AK226">IFERROR(INDEX($AJ$4:$AJ$304,MATCH(1,COUNTIF($AK$3:AK225,$AJ$4:$AJ$304)+($AJ$4:$AJ$304&lt;&gt;"")*1,0)),"")</f>
        <v/>
      </c>
    </row>
    <row r="227" spans="20:37" x14ac:dyDescent="0.3">
      <c r="T227">
        <v>224</v>
      </c>
      <c r="U227" t="str">
        <f>IF(DB!D231="","",DB!D231)</f>
        <v/>
      </c>
      <c r="V227" t="str">
        <f>IF(DB!H231="","",DB!H231)</f>
        <v/>
      </c>
      <c r="W227" t="str">
        <f>IF(DB!G231="","",DB!G231)</f>
        <v/>
      </c>
      <c r="X227" t="str">
        <f>IF(DB!W231="","",DB!W231)</f>
        <v/>
      </c>
      <c r="Y227" t="str">
        <f>IF(DB!AN231="","",DB!AN231)</f>
        <v/>
      </c>
      <c r="Z227" t="str">
        <f>IF(DB!BZ231="","",DB!BZ231)</f>
        <v/>
      </c>
      <c r="AA227" t="str">
        <f t="shared" si="15"/>
        <v/>
      </c>
      <c r="AB227" t="str">
        <f t="shared" si="16"/>
        <v/>
      </c>
      <c r="AC227" t="str">
        <f t="array" ref="AC227">IFERROR(INDEX($AB$4:$AB$304,MATCH(1,COUNTIF($AC$3:AC226,$AB$4:$AB$304)+($AB$4:$AB$304&lt;&gt;"")*1,0)),"")</f>
        <v/>
      </c>
      <c r="AE227" t="str">
        <f t="shared" si="17"/>
        <v/>
      </c>
      <c r="AF227" t="str">
        <f t="array" ref="AF227">IFERROR(INDEX($AE$4:$AE$304,MATCH(1,COUNTIF($AF$3:AF226,$AE$4:$AE$304)+($AE$4:$AE$304&lt;&gt;"")*1,0)),"")</f>
        <v/>
      </c>
      <c r="AH227" t="str">
        <f t="shared" si="18"/>
        <v/>
      </c>
      <c r="AI227" t="str">
        <f>IF('Preisbildung (Kommune)'!C267="","",'Preisbildung (Kommune)'!C267)</f>
        <v/>
      </c>
      <c r="AJ227" t="str">
        <f t="shared" si="19"/>
        <v/>
      </c>
      <c r="AK227" t="str">
        <f t="array" ref="AK227">IFERROR(INDEX($AJ$4:$AJ$304,MATCH(1,COUNTIF($AK$3:AK226,$AJ$4:$AJ$304)+($AJ$4:$AJ$304&lt;&gt;"")*1,0)),"")</f>
        <v/>
      </c>
    </row>
    <row r="228" spans="20:37" x14ac:dyDescent="0.3">
      <c r="T228">
        <v>225</v>
      </c>
      <c r="U228" t="str">
        <f>IF(DB!D232="","",DB!D232)</f>
        <v/>
      </c>
      <c r="V228" t="str">
        <f>IF(DB!H232="","",DB!H232)</f>
        <v/>
      </c>
      <c r="W228" t="str">
        <f>IF(DB!G232="","",DB!G232)</f>
        <v/>
      </c>
      <c r="X228" t="str">
        <f>IF(DB!W232="","",DB!W232)</f>
        <v/>
      </c>
      <c r="Y228" t="str">
        <f>IF(DB!AN232="","",DB!AN232)</f>
        <v/>
      </c>
      <c r="Z228" t="str">
        <f>IF(DB!BZ232="","",DB!BZ232)</f>
        <v/>
      </c>
      <c r="AA228" t="str">
        <f t="shared" si="15"/>
        <v/>
      </c>
      <c r="AB228" t="str">
        <f t="shared" si="16"/>
        <v/>
      </c>
      <c r="AC228" t="str">
        <f t="array" ref="AC228">IFERROR(INDEX($AB$4:$AB$304,MATCH(1,COUNTIF($AC$3:AC227,$AB$4:$AB$304)+($AB$4:$AB$304&lt;&gt;"")*1,0)),"")</f>
        <v/>
      </c>
      <c r="AE228" t="str">
        <f t="shared" si="17"/>
        <v/>
      </c>
      <c r="AF228" t="str">
        <f t="array" ref="AF228">IFERROR(INDEX($AE$4:$AE$304,MATCH(1,COUNTIF($AF$3:AF227,$AE$4:$AE$304)+($AE$4:$AE$304&lt;&gt;"")*1,0)),"")</f>
        <v/>
      </c>
      <c r="AH228" t="str">
        <f t="shared" si="18"/>
        <v/>
      </c>
      <c r="AI228" t="str">
        <f>IF('Preisbildung (Kommune)'!C268="","",'Preisbildung (Kommune)'!C268)</f>
        <v/>
      </c>
      <c r="AJ228" t="str">
        <f t="shared" si="19"/>
        <v/>
      </c>
      <c r="AK228" t="str">
        <f t="array" ref="AK228">IFERROR(INDEX($AJ$4:$AJ$304,MATCH(1,COUNTIF($AK$3:AK227,$AJ$4:$AJ$304)+($AJ$4:$AJ$304&lt;&gt;"")*1,0)),"")</f>
        <v/>
      </c>
    </row>
    <row r="229" spans="20:37" x14ac:dyDescent="0.3">
      <c r="T229">
        <v>226</v>
      </c>
      <c r="U229" t="str">
        <f>IF(DB!D233="","",DB!D233)</f>
        <v/>
      </c>
      <c r="V229" t="str">
        <f>IF(DB!H233="","",DB!H233)</f>
        <v/>
      </c>
      <c r="W229" t="str">
        <f>IF(DB!G233="","",DB!G233)</f>
        <v/>
      </c>
      <c r="X229" t="str">
        <f>IF(DB!W233="","",DB!W233)</f>
        <v/>
      </c>
      <c r="Y229" t="str">
        <f>IF(DB!AN233="","",DB!AN233)</f>
        <v/>
      </c>
      <c r="Z229" t="str">
        <f>IF(DB!BZ233="","",DB!BZ233)</f>
        <v/>
      </c>
      <c r="AA229" t="str">
        <f t="shared" si="15"/>
        <v/>
      </c>
      <c r="AB229" t="str">
        <f t="shared" si="16"/>
        <v/>
      </c>
      <c r="AC229" t="str">
        <f t="array" ref="AC229">IFERROR(INDEX($AB$4:$AB$304,MATCH(1,COUNTIF($AC$3:AC228,$AB$4:$AB$304)+($AB$4:$AB$304&lt;&gt;"")*1,0)),"")</f>
        <v/>
      </c>
      <c r="AE229" t="str">
        <f t="shared" si="17"/>
        <v/>
      </c>
      <c r="AF229" t="str">
        <f t="array" ref="AF229">IFERROR(INDEX($AE$4:$AE$304,MATCH(1,COUNTIF($AF$3:AF228,$AE$4:$AE$304)+($AE$4:$AE$304&lt;&gt;"")*1,0)),"")</f>
        <v/>
      </c>
      <c r="AH229" t="str">
        <f t="shared" si="18"/>
        <v/>
      </c>
      <c r="AI229" t="str">
        <f>IF('Preisbildung (Kommune)'!C269="","",'Preisbildung (Kommune)'!C269)</f>
        <v/>
      </c>
      <c r="AJ229" t="str">
        <f t="shared" si="19"/>
        <v/>
      </c>
      <c r="AK229" t="str">
        <f t="array" ref="AK229">IFERROR(INDEX($AJ$4:$AJ$304,MATCH(1,COUNTIF($AK$3:AK228,$AJ$4:$AJ$304)+($AJ$4:$AJ$304&lt;&gt;"")*1,0)),"")</f>
        <v/>
      </c>
    </row>
    <row r="230" spans="20:37" x14ac:dyDescent="0.3">
      <c r="T230">
        <v>227</v>
      </c>
      <c r="U230" t="str">
        <f>IF(DB!D234="","",DB!D234)</f>
        <v/>
      </c>
      <c r="V230" t="str">
        <f>IF(DB!H234="","",DB!H234)</f>
        <v/>
      </c>
      <c r="W230" t="str">
        <f>IF(DB!G234="","",DB!G234)</f>
        <v/>
      </c>
      <c r="X230" t="str">
        <f>IF(DB!W234="","",DB!W234)</f>
        <v/>
      </c>
      <c r="Y230" t="str">
        <f>IF(DB!AN234="","",DB!AN234)</f>
        <v/>
      </c>
      <c r="Z230" t="str">
        <f>IF(DB!BZ234="","",DB!BZ234)</f>
        <v/>
      </c>
      <c r="AA230" t="str">
        <f t="shared" si="15"/>
        <v/>
      </c>
      <c r="AB230" t="str">
        <f t="shared" si="16"/>
        <v/>
      </c>
      <c r="AC230" t="str">
        <f t="array" ref="AC230">IFERROR(INDEX($AB$4:$AB$304,MATCH(1,COUNTIF($AC$3:AC229,$AB$4:$AB$304)+($AB$4:$AB$304&lt;&gt;"")*1,0)),"")</f>
        <v/>
      </c>
      <c r="AE230" t="str">
        <f t="shared" si="17"/>
        <v/>
      </c>
      <c r="AF230" t="str">
        <f t="array" ref="AF230">IFERROR(INDEX($AE$4:$AE$304,MATCH(1,COUNTIF($AF$3:AF229,$AE$4:$AE$304)+($AE$4:$AE$304&lt;&gt;"")*1,0)),"")</f>
        <v/>
      </c>
      <c r="AH230" t="str">
        <f t="shared" si="18"/>
        <v/>
      </c>
      <c r="AI230" t="str">
        <f>IF('Preisbildung (Kommune)'!C270="","",'Preisbildung (Kommune)'!C270)</f>
        <v/>
      </c>
      <c r="AJ230" t="str">
        <f t="shared" si="19"/>
        <v/>
      </c>
      <c r="AK230" t="str">
        <f t="array" ref="AK230">IFERROR(INDEX($AJ$4:$AJ$304,MATCH(1,COUNTIF($AK$3:AK229,$AJ$4:$AJ$304)+($AJ$4:$AJ$304&lt;&gt;"")*1,0)),"")</f>
        <v/>
      </c>
    </row>
    <row r="231" spans="20:37" x14ac:dyDescent="0.3">
      <c r="T231">
        <v>228</v>
      </c>
      <c r="U231" t="str">
        <f>IF(DB!D235="","",DB!D235)</f>
        <v/>
      </c>
      <c r="V231" t="str">
        <f>IF(DB!H235="","",DB!H235)</f>
        <v/>
      </c>
      <c r="W231" t="str">
        <f>IF(DB!G235="","",DB!G235)</f>
        <v/>
      </c>
      <c r="X231" t="str">
        <f>IF(DB!W235="","",DB!W235)</f>
        <v/>
      </c>
      <c r="Y231" t="str">
        <f>IF(DB!AN235="","",DB!AN235)</f>
        <v/>
      </c>
      <c r="Z231" t="str">
        <f>IF(DB!BZ235="","",DB!BZ235)</f>
        <v/>
      </c>
      <c r="AA231" t="str">
        <f t="shared" si="15"/>
        <v/>
      </c>
      <c r="AB231" t="str">
        <f t="shared" si="16"/>
        <v/>
      </c>
      <c r="AC231" t="str">
        <f t="array" ref="AC231">IFERROR(INDEX($AB$4:$AB$304,MATCH(1,COUNTIF($AC$3:AC230,$AB$4:$AB$304)+($AB$4:$AB$304&lt;&gt;"")*1,0)),"")</f>
        <v/>
      </c>
      <c r="AE231" t="str">
        <f t="shared" si="17"/>
        <v/>
      </c>
      <c r="AF231" t="str">
        <f t="array" ref="AF231">IFERROR(INDEX($AE$4:$AE$304,MATCH(1,COUNTIF($AF$3:AF230,$AE$4:$AE$304)+($AE$4:$AE$304&lt;&gt;"")*1,0)),"")</f>
        <v/>
      </c>
      <c r="AH231" t="str">
        <f t="shared" si="18"/>
        <v/>
      </c>
      <c r="AI231" t="str">
        <f>IF('Preisbildung (Kommune)'!C271="","",'Preisbildung (Kommune)'!C271)</f>
        <v/>
      </c>
      <c r="AJ231" t="str">
        <f t="shared" si="19"/>
        <v/>
      </c>
      <c r="AK231" t="str">
        <f t="array" ref="AK231">IFERROR(INDEX($AJ$4:$AJ$304,MATCH(1,COUNTIF($AK$3:AK230,$AJ$4:$AJ$304)+($AJ$4:$AJ$304&lt;&gt;"")*1,0)),"")</f>
        <v/>
      </c>
    </row>
    <row r="232" spans="20:37" x14ac:dyDescent="0.3">
      <c r="T232">
        <v>229</v>
      </c>
      <c r="U232" t="str">
        <f>IF(DB!D236="","",DB!D236)</f>
        <v/>
      </c>
      <c r="V232" t="str">
        <f>IF(DB!H236="","",DB!H236)</f>
        <v/>
      </c>
      <c r="W232" t="str">
        <f>IF(DB!G236="","",DB!G236)</f>
        <v/>
      </c>
      <c r="X232" t="str">
        <f>IF(DB!W236="","",DB!W236)</f>
        <v/>
      </c>
      <c r="Y232" t="str">
        <f>IF(DB!AN236="","",DB!AN236)</f>
        <v/>
      </c>
      <c r="Z232" t="str">
        <f>IF(DB!BZ236="","",DB!BZ236)</f>
        <v/>
      </c>
      <c r="AA232" t="str">
        <f t="shared" si="15"/>
        <v/>
      </c>
      <c r="AB232" t="str">
        <f t="shared" si="16"/>
        <v/>
      </c>
      <c r="AC232" t="str">
        <f t="array" ref="AC232">IFERROR(INDEX($AB$4:$AB$304,MATCH(1,COUNTIF($AC$3:AC231,$AB$4:$AB$304)+($AB$4:$AB$304&lt;&gt;"")*1,0)),"")</f>
        <v/>
      </c>
      <c r="AE232" t="str">
        <f t="shared" si="17"/>
        <v/>
      </c>
      <c r="AF232" t="str">
        <f t="array" ref="AF232">IFERROR(INDEX($AE$4:$AE$304,MATCH(1,COUNTIF($AF$3:AF231,$AE$4:$AE$304)+($AE$4:$AE$304&lt;&gt;"")*1,0)),"")</f>
        <v/>
      </c>
      <c r="AH232" t="str">
        <f t="shared" si="18"/>
        <v/>
      </c>
      <c r="AI232" t="str">
        <f>IF('Preisbildung (Kommune)'!C272="","",'Preisbildung (Kommune)'!C272)</f>
        <v/>
      </c>
      <c r="AJ232" t="str">
        <f t="shared" si="19"/>
        <v/>
      </c>
      <c r="AK232" t="str">
        <f t="array" ref="AK232">IFERROR(INDEX($AJ$4:$AJ$304,MATCH(1,COUNTIF($AK$3:AK231,$AJ$4:$AJ$304)+($AJ$4:$AJ$304&lt;&gt;"")*1,0)),"")</f>
        <v/>
      </c>
    </row>
    <row r="233" spans="20:37" x14ac:dyDescent="0.3">
      <c r="T233">
        <v>230</v>
      </c>
      <c r="U233" t="str">
        <f>IF(DB!D237="","",DB!D237)</f>
        <v/>
      </c>
      <c r="V233" t="str">
        <f>IF(DB!H237="","",DB!H237)</f>
        <v/>
      </c>
      <c r="W233" t="str">
        <f>IF(DB!G237="","",DB!G237)</f>
        <v/>
      </c>
      <c r="X233" t="str">
        <f>IF(DB!W237="","",DB!W237)</f>
        <v/>
      </c>
      <c r="Y233" t="str">
        <f>IF(DB!AN237="","",DB!AN237)</f>
        <v/>
      </c>
      <c r="Z233" t="str">
        <f>IF(DB!BZ237="","",DB!BZ237)</f>
        <v/>
      </c>
      <c r="AA233" t="str">
        <f t="shared" si="15"/>
        <v/>
      </c>
      <c r="AB233" t="str">
        <f t="shared" si="16"/>
        <v/>
      </c>
      <c r="AC233" t="str">
        <f t="array" ref="AC233">IFERROR(INDEX($AB$4:$AB$304,MATCH(1,COUNTIF($AC$3:AC232,$AB$4:$AB$304)+($AB$4:$AB$304&lt;&gt;"")*1,0)),"")</f>
        <v/>
      </c>
      <c r="AE233" t="str">
        <f t="shared" si="17"/>
        <v/>
      </c>
      <c r="AF233" t="str">
        <f t="array" ref="AF233">IFERROR(INDEX($AE$4:$AE$304,MATCH(1,COUNTIF($AF$3:AF232,$AE$4:$AE$304)+($AE$4:$AE$304&lt;&gt;"")*1,0)),"")</f>
        <v/>
      </c>
      <c r="AH233" t="str">
        <f t="shared" si="18"/>
        <v/>
      </c>
      <c r="AI233" t="str">
        <f>IF('Preisbildung (Kommune)'!C273="","",'Preisbildung (Kommune)'!C273)</f>
        <v/>
      </c>
      <c r="AJ233" t="str">
        <f t="shared" si="19"/>
        <v/>
      </c>
      <c r="AK233" t="str">
        <f t="array" ref="AK233">IFERROR(INDEX($AJ$4:$AJ$304,MATCH(1,COUNTIF($AK$3:AK232,$AJ$4:$AJ$304)+($AJ$4:$AJ$304&lt;&gt;"")*1,0)),"")</f>
        <v/>
      </c>
    </row>
    <row r="234" spans="20:37" x14ac:dyDescent="0.3">
      <c r="T234">
        <v>231</v>
      </c>
      <c r="U234" t="str">
        <f>IF(DB!D238="","",DB!D238)</f>
        <v/>
      </c>
      <c r="V234" t="str">
        <f>IF(DB!H238="","",DB!H238)</f>
        <v/>
      </c>
      <c r="W234" t="str">
        <f>IF(DB!G238="","",DB!G238)</f>
        <v/>
      </c>
      <c r="X234" t="str">
        <f>IF(DB!W238="","",DB!W238)</f>
        <v/>
      </c>
      <c r="Y234" t="str">
        <f>IF(DB!AN238="","",DB!AN238)</f>
        <v/>
      </c>
      <c r="Z234" t="str">
        <f>IF(DB!BZ238="","",DB!BZ238)</f>
        <v/>
      </c>
      <c r="AA234" t="str">
        <f t="shared" si="15"/>
        <v/>
      </c>
      <c r="AB234" t="str">
        <f t="shared" si="16"/>
        <v/>
      </c>
      <c r="AC234" t="str">
        <f t="array" ref="AC234">IFERROR(INDEX($AB$4:$AB$304,MATCH(1,COUNTIF($AC$3:AC233,$AB$4:$AB$304)+($AB$4:$AB$304&lt;&gt;"")*1,0)),"")</f>
        <v/>
      </c>
      <c r="AE234" t="str">
        <f t="shared" si="17"/>
        <v/>
      </c>
      <c r="AF234" t="str">
        <f t="array" ref="AF234">IFERROR(INDEX($AE$4:$AE$304,MATCH(1,COUNTIF($AF$3:AF233,$AE$4:$AE$304)+($AE$4:$AE$304&lt;&gt;"")*1,0)),"")</f>
        <v/>
      </c>
      <c r="AH234" t="str">
        <f t="shared" si="18"/>
        <v/>
      </c>
      <c r="AI234" t="str">
        <f>IF('Preisbildung (Kommune)'!C274="","",'Preisbildung (Kommune)'!C274)</f>
        <v/>
      </c>
      <c r="AJ234" t="str">
        <f t="shared" si="19"/>
        <v/>
      </c>
      <c r="AK234" t="str">
        <f t="array" ref="AK234">IFERROR(INDEX($AJ$4:$AJ$304,MATCH(1,COUNTIF($AK$3:AK233,$AJ$4:$AJ$304)+($AJ$4:$AJ$304&lt;&gt;"")*1,0)),"")</f>
        <v/>
      </c>
    </row>
    <row r="235" spans="20:37" x14ac:dyDescent="0.3">
      <c r="T235">
        <v>232</v>
      </c>
      <c r="U235" t="str">
        <f>IF(DB!D239="","",DB!D239)</f>
        <v/>
      </c>
      <c r="V235" t="str">
        <f>IF(DB!H239="","",DB!H239)</f>
        <v/>
      </c>
      <c r="W235" t="str">
        <f>IF(DB!G239="","",DB!G239)</f>
        <v/>
      </c>
      <c r="X235" t="str">
        <f>IF(DB!W239="","",DB!W239)</f>
        <v/>
      </c>
      <c r="Y235" t="str">
        <f>IF(DB!AN239="","",DB!AN239)</f>
        <v/>
      </c>
      <c r="Z235" t="str">
        <f>IF(DB!BZ239="","",DB!BZ239)</f>
        <v/>
      </c>
      <c r="AA235" t="str">
        <f t="shared" si="15"/>
        <v/>
      </c>
      <c r="AB235" t="str">
        <f t="shared" si="16"/>
        <v/>
      </c>
      <c r="AC235" t="str">
        <f t="array" ref="AC235">IFERROR(INDEX($AB$4:$AB$304,MATCH(1,COUNTIF($AC$3:AC234,$AB$4:$AB$304)+($AB$4:$AB$304&lt;&gt;"")*1,0)),"")</f>
        <v/>
      </c>
      <c r="AE235" t="str">
        <f t="shared" si="17"/>
        <v/>
      </c>
      <c r="AF235" t="str">
        <f t="array" ref="AF235">IFERROR(INDEX($AE$4:$AE$304,MATCH(1,COUNTIF($AF$3:AF234,$AE$4:$AE$304)+($AE$4:$AE$304&lt;&gt;"")*1,0)),"")</f>
        <v/>
      </c>
      <c r="AH235" t="str">
        <f t="shared" si="18"/>
        <v/>
      </c>
      <c r="AI235" t="str">
        <f>IF('Preisbildung (Kommune)'!C275="","",'Preisbildung (Kommune)'!C275)</f>
        <v/>
      </c>
      <c r="AJ235" t="str">
        <f t="shared" si="19"/>
        <v/>
      </c>
      <c r="AK235" t="str">
        <f t="array" ref="AK235">IFERROR(INDEX($AJ$4:$AJ$304,MATCH(1,COUNTIF($AK$3:AK234,$AJ$4:$AJ$304)+($AJ$4:$AJ$304&lt;&gt;"")*1,0)),"")</f>
        <v/>
      </c>
    </row>
    <row r="236" spans="20:37" x14ac:dyDescent="0.3">
      <c r="T236">
        <v>233</v>
      </c>
      <c r="U236" t="str">
        <f>IF(DB!D240="","",DB!D240)</f>
        <v/>
      </c>
      <c r="V236" t="str">
        <f>IF(DB!H240="","",DB!H240)</f>
        <v/>
      </c>
      <c r="W236" t="str">
        <f>IF(DB!G240="","",DB!G240)</f>
        <v/>
      </c>
      <c r="X236" t="str">
        <f>IF(DB!W240="","",DB!W240)</f>
        <v/>
      </c>
      <c r="Y236" t="str">
        <f>IF(DB!AN240="","",DB!AN240)</f>
        <v/>
      </c>
      <c r="Z236" t="str">
        <f>IF(DB!BZ240="","",DB!BZ240)</f>
        <v/>
      </c>
      <c r="AA236" t="str">
        <f t="shared" si="15"/>
        <v/>
      </c>
      <c r="AB236" t="str">
        <f t="shared" si="16"/>
        <v/>
      </c>
      <c r="AC236" t="str">
        <f t="array" ref="AC236">IFERROR(INDEX($AB$4:$AB$304,MATCH(1,COUNTIF($AC$3:AC235,$AB$4:$AB$304)+($AB$4:$AB$304&lt;&gt;"")*1,0)),"")</f>
        <v/>
      </c>
      <c r="AE236" t="str">
        <f t="shared" si="17"/>
        <v/>
      </c>
      <c r="AF236" t="str">
        <f t="array" ref="AF236">IFERROR(INDEX($AE$4:$AE$304,MATCH(1,COUNTIF($AF$3:AF235,$AE$4:$AE$304)+($AE$4:$AE$304&lt;&gt;"")*1,0)),"")</f>
        <v/>
      </c>
      <c r="AH236" t="str">
        <f t="shared" si="18"/>
        <v/>
      </c>
      <c r="AI236" t="str">
        <f>IF('Preisbildung (Kommune)'!C276="","",'Preisbildung (Kommune)'!C276)</f>
        <v/>
      </c>
      <c r="AJ236" t="str">
        <f t="shared" si="19"/>
        <v/>
      </c>
      <c r="AK236" t="str">
        <f t="array" ref="AK236">IFERROR(INDEX($AJ$4:$AJ$304,MATCH(1,COUNTIF($AK$3:AK235,$AJ$4:$AJ$304)+($AJ$4:$AJ$304&lt;&gt;"")*1,0)),"")</f>
        <v/>
      </c>
    </row>
    <row r="237" spans="20:37" x14ac:dyDescent="0.3">
      <c r="T237">
        <v>234</v>
      </c>
      <c r="U237" t="str">
        <f>IF(DB!D241="","",DB!D241)</f>
        <v/>
      </c>
      <c r="V237" t="str">
        <f>IF(DB!H241="","",DB!H241)</f>
        <v/>
      </c>
      <c r="W237" t="str">
        <f>IF(DB!G241="","",DB!G241)</f>
        <v/>
      </c>
      <c r="X237" t="str">
        <f>IF(DB!W241="","",DB!W241)</f>
        <v/>
      </c>
      <c r="Y237" t="str">
        <f>IF(DB!AN241="","",DB!AN241)</f>
        <v/>
      </c>
      <c r="Z237" t="str">
        <f>IF(DB!BZ241="","",DB!BZ241)</f>
        <v/>
      </c>
      <c r="AA237" t="str">
        <f t="shared" si="15"/>
        <v/>
      </c>
      <c r="AB237" t="str">
        <f t="shared" si="16"/>
        <v/>
      </c>
      <c r="AC237" t="str">
        <f t="array" ref="AC237">IFERROR(INDEX($AB$4:$AB$304,MATCH(1,COUNTIF($AC$3:AC236,$AB$4:$AB$304)+($AB$4:$AB$304&lt;&gt;"")*1,0)),"")</f>
        <v/>
      </c>
      <c r="AE237" t="str">
        <f t="shared" si="17"/>
        <v/>
      </c>
      <c r="AF237" t="str">
        <f t="array" ref="AF237">IFERROR(INDEX($AE$4:$AE$304,MATCH(1,COUNTIF($AF$3:AF236,$AE$4:$AE$304)+($AE$4:$AE$304&lt;&gt;"")*1,0)),"")</f>
        <v/>
      </c>
      <c r="AH237" t="str">
        <f t="shared" si="18"/>
        <v/>
      </c>
      <c r="AI237" t="str">
        <f>IF('Preisbildung (Kommune)'!C277="","",'Preisbildung (Kommune)'!C277)</f>
        <v/>
      </c>
      <c r="AJ237" t="str">
        <f t="shared" si="19"/>
        <v/>
      </c>
      <c r="AK237" t="str">
        <f t="array" ref="AK237">IFERROR(INDEX($AJ$4:$AJ$304,MATCH(1,COUNTIF($AK$3:AK236,$AJ$4:$AJ$304)+($AJ$4:$AJ$304&lt;&gt;"")*1,0)),"")</f>
        <v/>
      </c>
    </row>
    <row r="238" spans="20:37" x14ac:dyDescent="0.3">
      <c r="T238">
        <v>235</v>
      </c>
      <c r="U238" t="str">
        <f>IF(DB!D242="","",DB!D242)</f>
        <v/>
      </c>
      <c r="V238" t="str">
        <f>IF(DB!H242="","",DB!H242)</f>
        <v/>
      </c>
      <c r="W238" t="str">
        <f>IF(DB!G242="","",DB!G242)</f>
        <v/>
      </c>
      <c r="X238" t="str">
        <f>IF(DB!W242="","",DB!W242)</f>
        <v/>
      </c>
      <c r="Y238" t="str">
        <f>IF(DB!AN242="","",DB!AN242)</f>
        <v/>
      </c>
      <c r="Z238" t="str">
        <f>IF(DB!BZ242="","",DB!BZ242)</f>
        <v/>
      </c>
      <c r="AA238" t="str">
        <f t="shared" si="15"/>
        <v/>
      </c>
      <c r="AB238" t="str">
        <f t="shared" si="16"/>
        <v/>
      </c>
      <c r="AC238" t="str">
        <f t="array" ref="AC238">IFERROR(INDEX($AB$4:$AB$304,MATCH(1,COUNTIF($AC$3:AC237,$AB$4:$AB$304)+($AB$4:$AB$304&lt;&gt;"")*1,0)),"")</f>
        <v/>
      </c>
      <c r="AE238" t="str">
        <f t="shared" si="17"/>
        <v/>
      </c>
      <c r="AF238" t="str">
        <f t="array" ref="AF238">IFERROR(INDEX($AE$4:$AE$304,MATCH(1,COUNTIF($AF$3:AF237,$AE$4:$AE$304)+($AE$4:$AE$304&lt;&gt;"")*1,0)),"")</f>
        <v/>
      </c>
      <c r="AH238" t="str">
        <f t="shared" si="18"/>
        <v/>
      </c>
      <c r="AI238" t="str">
        <f>IF('Preisbildung (Kommune)'!C278="","",'Preisbildung (Kommune)'!C278)</f>
        <v/>
      </c>
      <c r="AJ238" t="str">
        <f t="shared" si="19"/>
        <v/>
      </c>
      <c r="AK238" t="str">
        <f t="array" ref="AK238">IFERROR(INDEX($AJ$4:$AJ$304,MATCH(1,COUNTIF($AK$3:AK237,$AJ$4:$AJ$304)+($AJ$4:$AJ$304&lt;&gt;"")*1,0)),"")</f>
        <v/>
      </c>
    </row>
    <row r="239" spans="20:37" x14ac:dyDescent="0.3">
      <c r="T239">
        <v>236</v>
      </c>
      <c r="U239" t="str">
        <f>IF(DB!D243="","",DB!D243)</f>
        <v/>
      </c>
      <c r="V239" t="str">
        <f>IF(DB!H243="","",DB!H243)</f>
        <v/>
      </c>
      <c r="W239" t="str">
        <f>IF(DB!G243="","",DB!G243)</f>
        <v/>
      </c>
      <c r="X239" t="str">
        <f>IF(DB!W243="","",DB!W243)</f>
        <v/>
      </c>
      <c r="Y239" t="str">
        <f>IF(DB!AN243="","",DB!AN243)</f>
        <v/>
      </c>
      <c r="Z239" t="str">
        <f>IF(DB!BZ243="","",DB!BZ243)</f>
        <v/>
      </c>
      <c r="AA239" t="str">
        <f t="shared" si="15"/>
        <v/>
      </c>
      <c r="AB239" t="str">
        <f t="shared" si="16"/>
        <v/>
      </c>
      <c r="AC239" t="str">
        <f t="array" ref="AC239">IFERROR(INDEX($AB$4:$AB$304,MATCH(1,COUNTIF($AC$3:AC238,$AB$4:$AB$304)+($AB$4:$AB$304&lt;&gt;"")*1,0)),"")</f>
        <v/>
      </c>
      <c r="AE239" t="str">
        <f t="shared" si="17"/>
        <v/>
      </c>
      <c r="AF239" t="str">
        <f t="array" ref="AF239">IFERROR(INDEX($AE$4:$AE$304,MATCH(1,COUNTIF($AF$3:AF238,$AE$4:$AE$304)+($AE$4:$AE$304&lt;&gt;"")*1,0)),"")</f>
        <v/>
      </c>
      <c r="AH239" t="str">
        <f t="shared" si="18"/>
        <v/>
      </c>
      <c r="AI239" t="str">
        <f>IF('Preisbildung (Kommune)'!C279="","",'Preisbildung (Kommune)'!C279)</f>
        <v/>
      </c>
      <c r="AJ239" t="str">
        <f t="shared" si="19"/>
        <v/>
      </c>
      <c r="AK239" t="str">
        <f t="array" ref="AK239">IFERROR(INDEX($AJ$4:$AJ$304,MATCH(1,COUNTIF($AK$3:AK238,$AJ$4:$AJ$304)+($AJ$4:$AJ$304&lt;&gt;"")*1,0)),"")</f>
        <v/>
      </c>
    </row>
    <row r="240" spans="20:37" x14ac:dyDescent="0.3">
      <c r="T240">
        <v>237</v>
      </c>
      <c r="U240" t="str">
        <f>IF(DB!D244="","",DB!D244)</f>
        <v/>
      </c>
      <c r="V240" t="str">
        <f>IF(DB!H244="","",DB!H244)</f>
        <v/>
      </c>
      <c r="W240" t="str">
        <f>IF(DB!G244="","",DB!G244)</f>
        <v/>
      </c>
      <c r="X240" t="str">
        <f>IF(DB!W244="","",DB!W244)</f>
        <v/>
      </c>
      <c r="Y240" t="str">
        <f>IF(DB!AN244="","",DB!AN244)</f>
        <v/>
      </c>
      <c r="Z240" t="str">
        <f>IF(DB!BZ244="","",DB!BZ244)</f>
        <v/>
      </c>
      <c r="AA240" t="str">
        <f t="shared" si="15"/>
        <v/>
      </c>
      <c r="AB240" t="str">
        <f t="shared" si="16"/>
        <v/>
      </c>
      <c r="AC240" t="str">
        <f t="array" ref="AC240">IFERROR(INDEX($AB$4:$AB$304,MATCH(1,COUNTIF($AC$3:AC239,$AB$4:$AB$304)+($AB$4:$AB$304&lt;&gt;"")*1,0)),"")</f>
        <v/>
      </c>
      <c r="AE240" t="str">
        <f t="shared" si="17"/>
        <v/>
      </c>
      <c r="AF240" t="str">
        <f t="array" ref="AF240">IFERROR(INDEX($AE$4:$AE$304,MATCH(1,COUNTIF($AF$3:AF239,$AE$4:$AE$304)+($AE$4:$AE$304&lt;&gt;"")*1,0)),"")</f>
        <v/>
      </c>
      <c r="AH240" t="str">
        <f t="shared" si="18"/>
        <v/>
      </c>
      <c r="AI240" t="str">
        <f>IF('Preisbildung (Kommune)'!C280="","",'Preisbildung (Kommune)'!C280)</f>
        <v/>
      </c>
      <c r="AJ240" t="str">
        <f t="shared" si="19"/>
        <v/>
      </c>
      <c r="AK240" t="str">
        <f t="array" ref="AK240">IFERROR(INDEX($AJ$4:$AJ$304,MATCH(1,COUNTIF($AK$3:AK239,$AJ$4:$AJ$304)+($AJ$4:$AJ$304&lt;&gt;"")*1,0)),"")</f>
        <v/>
      </c>
    </row>
    <row r="241" spans="20:37" x14ac:dyDescent="0.3">
      <c r="T241">
        <v>238</v>
      </c>
      <c r="U241" t="str">
        <f>IF(DB!D245="","",DB!D245)</f>
        <v/>
      </c>
      <c r="V241" t="str">
        <f>IF(DB!H245="","",DB!H245)</f>
        <v/>
      </c>
      <c r="W241" t="str">
        <f>IF(DB!G245="","",DB!G245)</f>
        <v/>
      </c>
      <c r="X241" t="str">
        <f>IF(DB!W245="","",DB!W245)</f>
        <v/>
      </c>
      <c r="Y241" t="str">
        <f>IF(DB!AN245="","",DB!AN245)</f>
        <v/>
      </c>
      <c r="Z241" t="str">
        <f>IF(DB!BZ245="","",DB!BZ245)</f>
        <v/>
      </c>
      <c r="AA241" t="str">
        <f t="shared" si="15"/>
        <v/>
      </c>
      <c r="AB241" t="str">
        <f t="shared" si="16"/>
        <v/>
      </c>
      <c r="AC241" t="str">
        <f t="array" ref="AC241">IFERROR(INDEX($AB$4:$AB$304,MATCH(1,COUNTIF($AC$3:AC240,$AB$4:$AB$304)+($AB$4:$AB$304&lt;&gt;"")*1,0)),"")</f>
        <v/>
      </c>
      <c r="AE241" t="str">
        <f t="shared" si="17"/>
        <v/>
      </c>
      <c r="AF241" t="str">
        <f t="array" ref="AF241">IFERROR(INDEX($AE$4:$AE$304,MATCH(1,COUNTIF($AF$3:AF240,$AE$4:$AE$304)+($AE$4:$AE$304&lt;&gt;"")*1,0)),"")</f>
        <v/>
      </c>
      <c r="AH241" t="str">
        <f t="shared" si="18"/>
        <v/>
      </c>
      <c r="AI241" t="str">
        <f>IF('Preisbildung (Kommune)'!C281="","",'Preisbildung (Kommune)'!C281)</f>
        <v/>
      </c>
      <c r="AJ241" t="str">
        <f t="shared" si="19"/>
        <v/>
      </c>
      <c r="AK241" t="str">
        <f t="array" ref="AK241">IFERROR(INDEX($AJ$4:$AJ$304,MATCH(1,COUNTIF($AK$3:AK240,$AJ$4:$AJ$304)+($AJ$4:$AJ$304&lt;&gt;"")*1,0)),"")</f>
        <v/>
      </c>
    </row>
    <row r="242" spans="20:37" x14ac:dyDescent="0.3">
      <c r="T242">
        <v>239</v>
      </c>
      <c r="U242" t="str">
        <f>IF(DB!D246="","",DB!D246)</f>
        <v/>
      </c>
      <c r="V242" t="str">
        <f>IF(DB!H246="","",DB!H246)</f>
        <v/>
      </c>
      <c r="W242" t="str">
        <f>IF(DB!G246="","",DB!G246)</f>
        <v/>
      </c>
      <c r="X242" t="str">
        <f>IF(DB!W246="","",DB!W246)</f>
        <v/>
      </c>
      <c r="Y242" t="str">
        <f>IF(DB!AN246="","",DB!AN246)</f>
        <v/>
      </c>
      <c r="Z242" t="str">
        <f>IF(DB!BZ246="","",DB!BZ246)</f>
        <v/>
      </c>
      <c r="AA242" t="str">
        <f t="shared" si="15"/>
        <v/>
      </c>
      <c r="AB242" t="str">
        <f t="shared" si="16"/>
        <v/>
      </c>
      <c r="AC242" t="str">
        <f t="array" ref="AC242">IFERROR(INDEX($AB$4:$AB$304,MATCH(1,COUNTIF($AC$3:AC241,$AB$4:$AB$304)+($AB$4:$AB$304&lt;&gt;"")*1,0)),"")</f>
        <v/>
      </c>
      <c r="AE242" t="str">
        <f t="shared" si="17"/>
        <v/>
      </c>
      <c r="AF242" t="str">
        <f t="array" ref="AF242">IFERROR(INDEX($AE$4:$AE$304,MATCH(1,COUNTIF($AF$3:AF241,$AE$4:$AE$304)+($AE$4:$AE$304&lt;&gt;"")*1,0)),"")</f>
        <v/>
      </c>
      <c r="AH242" t="str">
        <f t="shared" si="18"/>
        <v/>
      </c>
      <c r="AI242" t="str">
        <f>IF('Preisbildung (Kommune)'!C282="","",'Preisbildung (Kommune)'!C282)</f>
        <v/>
      </c>
      <c r="AJ242" t="str">
        <f t="shared" si="19"/>
        <v/>
      </c>
      <c r="AK242" t="str">
        <f t="array" ref="AK242">IFERROR(INDEX($AJ$4:$AJ$304,MATCH(1,COUNTIF($AK$3:AK241,$AJ$4:$AJ$304)+($AJ$4:$AJ$304&lt;&gt;"")*1,0)),"")</f>
        <v/>
      </c>
    </row>
    <row r="243" spans="20:37" x14ac:dyDescent="0.3">
      <c r="T243">
        <v>240</v>
      </c>
      <c r="U243" t="str">
        <f>IF(DB!D247="","",DB!D247)</f>
        <v/>
      </c>
      <c r="V243" t="str">
        <f>IF(DB!H247="","",DB!H247)</f>
        <v/>
      </c>
      <c r="W243" t="str">
        <f>IF(DB!G247="","",DB!G247)</f>
        <v/>
      </c>
      <c r="X243" t="str">
        <f>IF(DB!W247="","",DB!W247)</f>
        <v/>
      </c>
      <c r="Y243" t="str">
        <f>IF(DB!AN247="","",DB!AN247)</f>
        <v/>
      </c>
      <c r="Z243" t="str">
        <f>IF(DB!BZ247="","",DB!BZ247)</f>
        <v/>
      </c>
      <c r="AA243" t="str">
        <f t="shared" si="15"/>
        <v/>
      </c>
      <c r="AB243" t="str">
        <f t="shared" si="16"/>
        <v/>
      </c>
      <c r="AC243" t="str">
        <f t="array" ref="AC243">IFERROR(INDEX($AB$4:$AB$304,MATCH(1,COUNTIF($AC$3:AC242,$AB$4:$AB$304)+($AB$4:$AB$304&lt;&gt;"")*1,0)),"")</f>
        <v/>
      </c>
      <c r="AE243" t="str">
        <f t="shared" si="17"/>
        <v/>
      </c>
      <c r="AF243" t="str">
        <f t="array" ref="AF243">IFERROR(INDEX($AE$4:$AE$304,MATCH(1,COUNTIF($AF$3:AF242,$AE$4:$AE$304)+($AE$4:$AE$304&lt;&gt;"")*1,0)),"")</f>
        <v/>
      </c>
      <c r="AH243" t="str">
        <f t="shared" si="18"/>
        <v/>
      </c>
      <c r="AI243" t="str">
        <f>IF('Preisbildung (Kommune)'!C283="","",'Preisbildung (Kommune)'!C283)</f>
        <v/>
      </c>
      <c r="AJ243" t="str">
        <f t="shared" si="19"/>
        <v/>
      </c>
      <c r="AK243" t="str">
        <f t="array" ref="AK243">IFERROR(INDEX($AJ$4:$AJ$304,MATCH(1,COUNTIF($AK$3:AK242,$AJ$4:$AJ$304)+($AJ$4:$AJ$304&lt;&gt;"")*1,0)),"")</f>
        <v/>
      </c>
    </row>
    <row r="244" spans="20:37" x14ac:dyDescent="0.3">
      <c r="T244">
        <v>241</v>
      </c>
      <c r="U244" t="str">
        <f>IF(DB!D248="","",DB!D248)</f>
        <v/>
      </c>
      <c r="V244" t="str">
        <f>IF(DB!H248="","",DB!H248)</f>
        <v/>
      </c>
      <c r="W244" t="str">
        <f>IF(DB!G248="","",DB!G248)</f>
        <v/>
      </c>
      <c r="X244" t="str">
        <f>IF(DB!W248="","",DB!W248)</f>
        <v/>
      </c>
      <c r="Y244" t="str">
        <f>IF(DB!AN248="","",DB!AN248)</f>
        <v/>
      </c>
      <c r="Z244" t="str">
        <f>IF(DB!BZ248="","",DB!BZ248)</f>
        <v/>
      </c>
      <c r="AA244" t="str">
        <f t="shared" si="15"/>
        <v/>
      </c>
      <c r="AB244" t="str">
        <f t="shared" si="16"/>
        <v/>
      </c>
      <c r="AC244" t="str">
        <f t="array" ref="AC244">IFERROR(INDEX($AB$4:$AB$304,MATCH(1,COUNTIF($AC$3:AC243,$AB$4:$AB$304)+($AB$4:$AB$304&lt;&gt;"")*1,0)),"")</f>
        <v/>
      </c>
      <c r="AE244" t="str">
        <f t="shared" si="17"/>
        <v/>
      </c>
      <c r="AF244" t="str">
        <f t="array" ref="AF244">IFERROR(INDEX($AE$4:$AE$304,MATCH(1,COUNTIF($AF$3:AF243,$AE$4:$AE$304)+($AE$4:$AE$304&lt;&gt;"")*1,0)),"")</f>
        <v/>
      </c>
      <c r="AH244" t="str">
        <f t="shared" si="18"/>
        <v/>
      </c>
      <c r="AI244" t="str">
        <f>IF('Preisbildung (Kommune)'!C284="","",'Preisbildung (Kommune)'!C284)</f>
        <v/>
      </c>
      <c r="AJ244" t="str">
        <f t="shared" si="19"/>
        <v/>
      </c>
      <c r="AK244" t="str">
        <f t="array" ref="AK244">IFERROR(INDEX($AJ$4:$AJ$304,MATCH(1,COUNTIF($AK$3:AK243,$AJ$4:$AJ$304)+($AJ$4:$AJ$304&lt;&gt;"")*1,0)),"")</f>
        <v/>
      </c>
    </row>
    <row r="245" spans="20:37" x14ac:dyDescent="0.3">
      <c r="T245">
        <v>242</v>
      </c>
      <c r="U245" t="str">
        <f>IF(DB!D249="","",DB!D249)</f>
        <v/>
      </c>
      <c r="V245" t="str">
        <f>IF(DB!H249="","",DB!H249)</f>
        <v/>
      </c>
      <c r="W245" t="str">
        <f>IF(DB!G249="","",DB!G249)</f>
        <v/>
      </c>
      <c r="X245" t="str">
        <f>IF(DB!W249="","",DB!W249)</f>
        <v/>
      </c>
      <c r="Y245" t="str">
        <f>IF(DB!AN249="","",DB!AN249)</f>
        <v/>
      </c>
      <c r="Z245" t="str">
        <f>IF(DB!BZ249="","",DB!BZ249)</f>
        <v/>
      </c>
      <c r="AA245" t="str">
        <f t="shared" si="15"/>
        <v/>
      </c>
      <c r="AB245" t="str">
        <f t="shared" si="16"/>
        <v/>
      </c>
      <c r="AC245" t="str">
        <f t="array" ref="AC245">IFERROR(INDEX($AB$4:$AB$304,MATCH(1,COUNTIF($AC$3:AC244,$AB$4:$AB$304)+($AB$4:$AB$304&lt;&gt;"")*1,0)),"")</f>
        <v/>
      </c>
      <c r="AE245" t="str">
        <f t="shared" si="17"/>
        <v/>
      </c>
      <c r="AF245" t="str">
        <f t="array" ref="AF245">IFERROR(INDEX($AE$4:$AE$304,MATCH(1,COUNTIF($AF$3:AF244,$AE$4:$AE$304)+($AE$4:$AE$304&lt;&gt;"")*1,0)),"")</f>
        <v/>
      </c>
      <c r="AH245" t="str">
        <f t="shared" si="18"/>
        <v/>
      </c>
      <c r="AI245" t="str">
        <f>IF('Preisbildung (Kommune)'!C285="","",'Preisbildung (Kommune)'!C285)</f>
        <v/>
      </c>
      <c r="AJ245" t="str">
        <f t="shared" si="19"/>
        <v/>
      </c>
      <c r="AK245" t="str">
        <f t="array" ref="AK245">IFERROR(INDEX($AJ$4:$AJ$304,MATCH(1,COUNTIF($AK$3:AK244,$AJ$4:$AJ$304)+($AJ$4:$AJ$304&lt;&gt;"")*1,0)),"")</f>
        <v/>
      </c>
    </row>
    <row r="246" spans="20:37" x14ac:dyDescent="0.3">
      <c r="T246">
        <v>243</v>
      </c>
      <c r="U246" t="str">
        <f>IF(DB!D250="","",DB!D250)</f>
        <v/>
      </c>
      <c r="V246" t="str">
        <f>IF(DB!H250="","",DB!H250)</f>
        <v/>
      </c>
      <c r="W246" t="str">
        <f>IF(DB!G250="","",DB!G250)</f>
        <v/>
      </c>
      <c r="X246" t="str">
        <f>IF(DB!W250="","",DB!W250)</f>
        <v/>
      </c>
      <c r="Y246" t="str">
        <f>IF(DB!AN250="","",DB!AN250)</f>
        <v/>
      </c>
      <c r="Z246" t="str">
        <f>IF(DB!BZ250="","",DB!BZ250)</f>
        <v/>
      </c>
      <c r="AA246" t="str">
        <f t="shared" si="15"/>
        <v/>
      </c>
      <c r="AB246" t="str">
        <f t="shared" si="16"/>
        <v/>
      </c>
      <c r="AC246" t="str">
        <f t="array" ref="AC246">IFERROR(INDEX($AB$4:$AB$304,MATCH(1,COUNTIF($AC$3:AC245,$AB$4:$AB$304)+($AB$4:$AB$304&lt;&gt;"")*1,0)),"")</f>
        <v/>
      </c>
      <c r="AE246" t="str">
        <f t="shared" si="17"/>
        <v/>
      </c>
      <c r="AF246" t="str">
        <f t="array" ref="AF246">IFERROR(INDEX($AE$4:$AE$304,MATCH(1,COUNTIF($AF$3:AF245,$AE$4:$AE$304)+($AE$4:$AE$304&lt;&gt;"")*1,0)),"")</f>
        <v/>
      </c>
      <c r="AH246" t="str">
        <f t="shared" si="18"/>
        <v/>
      </c>
      <c r="AI246" t="str">
        <f>IF('Preisbildung (Kommune)'!C286="","",'Preisbildung (Kommune)'!C286)</f>
        <v/>
      </c>
      <c r="AJ246" t="str">
        <f t="shared" si="19"/>
        <v/>
      </c>
      <c r="AK246" t="str">
        <f t="array" ref="AK246">IFERROR(INDEX($AJ$4:$AJ$304,MATCH(1,COUNTIF($AK$3:AK245,$AJ$4:$AJ$304)+($AJ$4:$AJ$304&lt;&gt;"")*1,0)),"")</f>
        <v/>
      </c>
    </row>
    <row r="247" spans="20:37" x14ac:dyDescent="0.3">
      <c r="T247">
        <v>244</v>
      </c>
      <c r="U247" t="str">
        <f>IF(DB!D251="","",DB!D251)</f>
        <v/>
      </c>
      <c r="V247" t="str">
        <f>IF(DB!H251="","",DB!H251)</f>
        <v/>
      </c>
      <c r="W247" t="str">
        <f>IF(DB!G251="","",DB!G251)</f>
        <v/>
      </c>
      <c r="X247" t="str">
        <f>IF(DB!W251="","",DB!W251)</f>
        <v/>
      </c>
      <c r="Y247" t="str">
        <f>IF(DB!AN251="","",DB!AN251)</f>
        <v/>
      </c>
      <c r="Z247" t="str">
        <f>IF(DB!BZ251="","",DB!BZ251)</f>
        <v/>
      </c>
      <c r="AA247" t="str">
        <f t="shared" si="15"/>
        <v/>
      </c>
      <c r="AB247" t="str">
        <f t="shared" si="16"/>
        <v/>
      </c>
      <c r="AC247" t="str">
        <f t="array" ref="AC247">IFERROR(INDEX($AB$4:$AB$304,MATCH(1,COUNTIF($AC$3:AC246,$AB$4:$AB$304)+($AB$4:$AB$304&lt;&gt;"")*1,0)),"")</f>
        <v/>
      </c>
      <c r="AE247" t="str">
        <f t="shared" si="17"/>
        <v/>
      </c>
      <c r="AF247" t="str">
        <f t="array" ref="AF247">IFERROR(INDEX($AE$4:$AE$304,MATCH(1,COUNTIF($AF$3:AF246,$AE$4:$AE$304)+($AE$4:$AE$304&lt;&gt;"")*1,0)),"")</f>
        <v/>
      </c>
      <c r="AH247" t="str">
        <f t="shared" si="18"/>
        <v/>
      </c>
      <c r="AI247" t="str">
        <f>IF('Preisbildung (Kommune)'!C287="","",'Preisbildung (Kommune)'!C287)</f>
        <v/>
      </c>
      <c r="AJ247" t="str">
        <f t="shared" si="19"/>
        <v/>
      </c>
      <c r="AK247" t="str">
        <f t="array" ref="AK247">IFERROR(INDEX($AJ$4:$AJ$304,MATCH(1,COUNTIF($AK$3:AK246,$AJ$4:$AJ$304)+($AJ$4:$AJ$304&lt;&gt;"")*1,0)),"")</f>
        <v/>
      </c>
    </row>
    <row r="248" spans="20:37" x14ac:dyDescent="0.3">
      <c r="T248">
        <v>245</v>
      </c>
      <c r="U248" t="str">
        <f>IF(DB!D252="","",DB!D252)</f>
        <v/>
      </c>
      <c r="V248" t="str">
        <f>IF(DB!H252="","",DB!H252)</f>
        <v/>
      </c>
      <c r="W248" t="str">
        <f>IF(DB!G252="","",DB!G252)</f>
        <v/>
      </c>
      <c r="X248" t="str">
        <f>IF(DB!W252="","",DB!W252)</f>
        <v/>
      </c>
      <c r="Y248" t="str">
        <f>IF(DB!AN252="","",DB!AN252)</f>
        <v/>
      </c>
      <c r="Z248" t="str">
        <f>IF(DB!BZ252="","",DB!BZ252)</f>
        <v/>
      </c>
      <c r="AA248" t="str">
        <f t="shared" si="15"/>
        <v/>
      </c>
      <c r="AB248" t="str">
        <f t="shared" si="16"/>
        <v/>
      </c>
      <c r="AC248" t="str">
        <f t="array" ref="AC248">IFERROR(INDEX($AB$4:$AB$304,MATCH(1,COUNTIF($AC$3:AC247,$AB$4:$AB$304)+($AB$4:$AB$304&lt;&gt;"")*1,0)),"")</f>
        <v/>
      </c>
      <c r="AE248" t="str">
        <f t="shared" si="17"/>
        <v/>
      </c>
      <c r="AF248" t="str">
        <f t="array" ref="AF248">IFERROR(INDEX($AE$4:$AE$304,MATCH(1,COUNTIF($AF$3:AF247,$AE$4:$AE$304)+($AE$4:$AE$304&lt;&gt;"")*1,0)),"")</f>
        <v/>
      </c>
      <c r="AH248" t="str">
        <f t="shared" si="18"/>
        <v/>
      </c>
      <c r="AI248" t="str">
        <f>IF('Preisbildung (Kommune)'!C288="","",'Preisbildung (Kommune)'!C288)</f>
        <v/>
      </c>
      <c r="AJ248" t="str">
        <f t="shared" si="19"/>
        <v/>
      </c>
      <c r="AK248" t="str">
        <f t="array" ref="AK248">IFERROR(INDEX($AJ$4:$AJ$304,MATCH(1,COUNTIF($AK$3:AK247,$AJ$4:$AJ$304)+($AJ$4:$AJ$304&lt;&gt;"")*1,0)),"")</f>
        <v/>
      </c>
    </row>
    <row r="249" spans="20:37" x14ac:dyDescent="0.3">
      <c r="T249">
        <v>246</v>
      </c>
      <c r="U249" t="str">
        <f>IF(DB!D253="","",DB!D253)</f>
        <v/>
      </c>
      <c r="V249" t="str">
        <f>IF(DB!H253="","",DB!H253)</f>
        <v/>
      </c>
      <c r="W249" t="str">
        <f>IF(DB!G253="","",DB!G253)</f>
        <v/>
      </c>
      <c r="X249" t="str">
        <f>IF(DB!W253="","",DB!W253)</f>
        <v/>
      </c>
      <c r="Y249" t="str">
        <f>IF(DB!AN253="","",DB!AN253)</f>
        <v/>
      </c>
      <c r="Z249" t="str">
        <f>IF(DB!BZ253="","",DB!BZ253)</f>
        <v/>
      </c>
      <c r="AA249" t="str">
        <f t="shared" si="15"/>
        <v/>
      </c>
      <c r="AB249" t="str">
        <f t="shared" si="16"/>
        <v/>
      </c>
      <c r="AC249" t="str">
        <f t="array" ref="AC249">IFERROR(INDEX($AB$4:$AB$304,MATCH(1,COUNTIF($AC$3:AC248,$AB$4:$AB$304)+($AB$4:$AB$304&lt;&gt;"")*1,0)),"")</f>
        <v/>
      </c>
      <c r="AE249" t="str">
        <f t="shared" si="17"/>
        <v/>
      </c>
      <c r="AF249" t="str">
        <f t="array" ref="AF249">IFERROR(INDEX($AE$4:$AE$304,MATCH(1,COUNTIF($AF$3:AF248,$AE$4:$AE$304)+($AE$4:$AE$304&lt;&gt;"")*1,0)),"")</f>
        <v/>
      </c>
      <c r="AH249" t="str">
        <f t="shared" si="18"/>
        <v/>
      </c>
      <c r="AI249" t="str">
        <f>IF('Preisbildung (Kommune)'!C289="","",'Preisbildung (Kommune)'!C289)</f>
        <v/>
      </c>
      <c r="AJ249" t="str">
        <f t="shared" si="19"/>
        <v/>
      </c>
      <c r="AK249" t="str">
        <f t="array" ref="AK249">IFERROR(INDEX($AJ$4:$AJ$304,MATCH(1,COUNTIF($AK$3:AK248,$AJ$4:$AJ$304)+($AJ$4:$AJ$304&lt;&gt;"")*1,0)),"")</f>
        <v/>
      </c>
    </row>
    <row r="250" spans="20:37" x14ac:dyDescent="0.3">
      <c r="T250">
        <v>247</v>
      </c>
      <c r="U250" t="str">
        <f>IF(DB!D254="","",DB!D254)</f>
        <v/>
      </c>
      <c r="V250" t="str">
        <f>IF(DB!H254="","",DB!H254)</f>
        <v/>
      </c>
      <c r="W250" t="str">
        <f>IF(DB!G254="","",DB!G254)</f>
        <v/>
      </c>
      <c r="X250" t="str">
        <f>IF(DB!W254="","",DB!W254)</f>
        <v/>
      </c>
      <c r="Y250" t="str">
        <f>IF(DB!AN254="","",DB!AN254)</f>
        <v/>
      </c>
      <c r="Z250" t="str">
        <f>IF(DB!BZ254="","",DB!BZ254)</f>
        <v/>
      </c>
      <c r="AA250" t="str">
        <f t="shared" si="15"/>
        <v/>
      </c>
      <c r="AB250" t="str">
        <f t="shared" si="16"/>
        <v/>
      </c>
      <c r="AC250" t="str">
        <f t="array" ref="AC250">IFERROR(INDEX($AB$4:$AB$304,MATCH(1,COUNTIF($AC$3:AC249,$AB$4:$AB$304)+($AB$4:$AB$304&lt;&gt;"")*1,0)),"")</f>
        <v/>
      </c>
      <c r="AE250" t="str">
        <f t="shared" si="17"/>
        <v/>
      </c>
      <c r="AF250" t="str">
        <f t="array" ref="AF250">IFERROR(INDEX($AE$4:$AE$304,MATCH(1,COUNTIF($AF$3:AF249,$AE$4:$AE$304)+($AE$4:$AE$304&lt;&gt;"")*1,0)),"")</f>
        <v/>
      </c>
      <c r="AH250" t="str">
        <f t="shared" si="18"/>
        <v/>
      </c>
      <c r="AI250" t="str">
        <f>IF('Preisbildung (Kommune)'!C290="","",'Preisbildung (Kommune)'!C290)</f>
        <v/>
      </c>
      <c r="AJ250" t="str">
        <f t="shared" si="19"/>
        <v/>
      </c>
      <c r="AK250" t="str">
        <f t="array" ref="AK250">IFERROR(INDEX($AJ$4:$AJ$304,MATCH(1,COUNTIF($AK$3:AK249,$AJ$4:$AJ$304)+($AJ$4:$AJ$304&lt;&gt;"")*1,0)),"")</f>
        <v/>
      </c>
    </row>
    <row r="251" spans="20:37" x14ac:dyDescent="0.3">
      <c r="T251">
        <v>248</v>
      </c>
      <c r="U251" t="str">
        <f>IF(DB!D255="","",DB!D255)</f>
        <v/>
      </c>
      <c r="V251" t="str">
        <f>IF(DB!H255="","",DB!H255)</f>
        <v/>
      </c>
      <c r="W251" t="str">
        <f>IF(DB!G255="","",DB!G255)</f>
        <v/>
      </c>
      <c r="X251" t="str">
        <f>IF(DB!W255="","",DB!W255)</f>
        <v/>
      </c>
      <c r="Y251" t="str">
        <f>IF(DB!AN255="","",DB!AN255)</f>
        <v/>
      </c>
      <c r="Z251" t="str">
        <f>IF(DB!BZ255="","",DB!BZ255)</f>
        <v/>
      </c>
      <c r="AA251" t="str">
        <f t="shared" si="15"/>
        <v/>
      </c>
      <c r="AB251" t="str">
        <f t="shared" si="16"/>
        <v/>
      </c>
      <c r="AC251" t="str">
        <f t="array" ref="AC251">IFERROR(INDEX($AB$4:$AB$304,MATCH(1,COUNTIF($AC$3:AC250,$AB$4:$AB$304)+($AB$4:$AB$304&lt;&gt;"")*1,0)),"")</f>
        <v/>
      </c>
      <c r="AE251" t="str">
        <f t="shared" si="17"/>
        <v/>
      </c>
      <c r="AF251" t="str">
        <f t="array" ref="AF251">IFERROR(INDEX($AE$4:$AE$304,MATCH(1,COUNTIF($AF$3:AF250,$AE$4:$AE$304)+($AE$4:$AE$304&lt;&gt;"")*1,0)),"")</f>
        <v/>
      </c>
      <c r="AH251" t="str">
        <f t="shared" si="18"/>
        <v/>
      </c>
      <c r="AI251" t="str">
        <f>IF('Preisbildung (Kommune)'!C291="","",'Preisbildung (Kommune)'!C291)</f>
        <v/>
      </c>
      <c r="AJ251" t="str">
        <f t="shared" si="19"/>
        <v/>
      </c>
      <c r="AK251" t="str">
        <f t="array" ref="AK251">IFERROR(INDEX($AJ$4:$AJ$304,MATCH(1,COUNTIF($AK$3:AK250,$AJ$4:$AJ$304)+($AJ$4:$AJ$304&lt;&gt;"")*1,0)),"")</f>
        <v/>
      </c>
    </row>
    <row r="252" spans="20:37" x14ac:dyDescent="0.3">
      <c r="T252">
        <v>249</v>
      </c>
      <c r="U252" t="str">
        <f>IF(DB!D256="","",DB!D256)</f>
        <v/>
      </c>
      <c r="V252" t="str">
        <f>IF(DB!H256="","",DB!H256)</f>
        <v/>
      </c>
      <c r="W252" t="str">
        <f>IF(DB!G256="","",DB!G256)</f>
        <v/>
      </c>
      <c r="X252" t="str">
        <f>IF(DB!W256="","",DB!W256)</f>
        <v/>
      </c>
      <c r="Y252" t="str">
        <f>IF(DB!AN256="","",DB!AN256)</f>
        <v/>
      </c>
      <c r="Z252" t="str">
        <f>IF(DB!BZ256="","",DB!BZ256)</f>
        <v/>
      </c>
      <c r="AA252" t="str">
        <f t="shared" si="15"/>
        <v/>
      </c>
      <c r="AB252" t="str">
        <f t="shared" si="16"/>
        <v/>
      </c>
      <c r="AC252" t="str">
        <f t="array" ref="AC252">IFERROR(INDEX($AB$4:$AB$304,MATCH(1,COUNTIF($AC$3:AC251,$AB$4:$AB$304)+($AB$4:$AB$304&lt;&gt;"")*1,0)),"")</f>
        <v/>
      </c>
      <c r="AE252" t="str">
        <f t="shared" si="17"/>
        <v/>
      </c>
      <c r="AF252" t="str">
        <f t="array" ref="AF252">IFERROR(INDEX($AE$4:$AE$304,MATCH(1,COUNTIF($AF$3:AF251,$AE$4:$AE$304)+($AE$4:$AE$304&lt;&gt;"")*1,0)),"")</f>
        <v/>
      </c>
      <c r="AH252" t="str">
        <f t="shared" si="18"/>
        <v/>
      </c>
      <c r="AI252" t="str">
        <f>IF('Preisbildung (Kommune)'!C292="","",'Preisbildung (Kommune)'!C292)</f>
        <v/>
      </c>
      <c r="AJ252" t="str">
        <f t="shared" si="19"/>
        <v/>
      </c>
      <c r="AK252" t="str">
        <f t="array" ref="AK252">IFERROR(INDEX($AJ$4:$AJ$304,MATCH(1,COUNTIF($AK$3:AK251,$AJ$4:$AJ$304)+($AJ$4:$AJ$304&lt;&gt;"")*1,0)),"")</f>
        <v/>
      </c>
    </row>
    <row r="253" spans="20:37" x14ac:dyDescent="0.3">
      <c r="T253">
        <v>250</v>
      </c>
      <c r="U253" t="str">
        <f>IF(DB!D257="","",DB!D257)</f>
        <v/>
      </c>
      <c r="V253" t="str">
        <f>IF(DB!H257="","",DB!H257)</f>
        <v/>
      </c>
      <c r="W253" t="str">
        <f>IF(DB!G257="","",DB!G257)</f>
        <v/>
      </c>
      <c r="X253" t="str">
        <f>IF(DB!W257="","",DB!W257)</f>
        <v/>
      </c>
      <c r="Y253" t="str">
        <f>IF(DB!AN257="","",DB!AN257)</f>
        <v/>
      </c>
      <c r="Z253" t="str">
        <f>IF(DB!BZ257="","",DB!BZ257)</f>
        <v/>
      </c>
      <c r="AA253" t="str">
        <f t="shared" si="15"/>
        <v/>
      </c>
      <c r="AB253" t="str">
        <f t="shared" si="16"/>
        <v/>
      </c>
      <c r="AC253" t="str">
        <f t="array" ref="AC253">IFERROR(INDEX($AB$4:$AB$304,MATCH(1,COUNTIF($AC$3:AC252,$AB$4:$AB$304)+($AB$4:$AB$304&lt;&gt;"")*1,0)),"")</f>
        <v/>
      </c>
      <c r="AE253" t="str">
        <f t="shared" si="17"/>
        <v/>
      </c>
      <c r="AF253" t="str">
        <f t="array" ref="AF253">IFERROR(INDEX($AE$4:$AE$304,MATCH(1,COUNTIF($AF$3:AF252,$AE$4:$AE$304)+($AE$4:$AE$304&lt;&gt;"")*1,0)),"")</f>
        <v/>
      </c>
      <c r="AH253" t="str">
        <f t="shared" si="18"/>
        <v/>
      </c>
      <c r="AI253" t="str">
        <f>IF('Preisbildung (Kommune)'!C293="","",'Preisbildung (Kommune)'!C293)</f>
        <v/>
      </c>
      <c r="AJ253" t="str">
        <f t="shared" si="19"/>
        <v/>
      </c>
      <c r="AK253" t="str">
        <f t="array" ref="AK253">IFERROR(INDEX($AJ$4:$AJ$304,MATCH(1,COUNTIF($AK$3:AK252,$AJ$4:$AJ$304)+($AJ$4:$AJ$304&lt;&gt;"")*1,0)),"")</f>
        <v/>
      </c>
    </row>
    <row r="254" spans="20:37" x14ac:dyDescent="0.3">
      <c r="T254">
        <v>251</v>
      </c>
      <c r="U254" t="str">
        <f>IF(DB!D258="","",DB!D258)</f>
        <v/>
      </c>
      <c r="V254" t="str">
        <f>IF(DB!H258="","",DB!H258)</f>
        <v/>
      </c>
      <c r="W254" t="str">
        <f>IF(DB!G258="","",DB!G258)</f>
        <v/>
      </c>
      <c r="X254" t="str">
        <f>IF(DB!W258="","",DB!W258)</f>
        <v/>
      </c>
      <c r="Y254" t="str">
        <f>IF(DB!AN258="","",DB!AN258)</f>
        <v/>
      </c>
      <c r="Z254" t="str">
        <f>IF(DB!BZ258="","",DB!BZ258)</f>
        <v/>
      </c>
      <c r="AA254" t="str">
        <f t="shared" si="15"/>
        <v/>
      </c>
      <c r="AB254" t="str">
        <f t="shared" si="16"/>
        <v/>
      </c>
      <c r="AC254" t="str">
        <f t="array" ref="AC254">IFERROR(INDEX($AB$4:$AB$304,MATCH(1,COUNTIF($AC$3:AC253,$AB$4:$AB$304)+($AB$4:$AB$304&lt;&gt;"")*1,0)),"")</f>
        <v/>
      </c>
      <c r="AE254" t="str">
        <f t="shared" si="17"/>
        <v/>
      </c>
      <c r="AF254" t="str">
        <f t="array" ref="AF254">IFERROR(INDEX($AE$4:$AE$304,MATCH(1,COUNTIF($AF$3:AF253,$AE$4:$AE$304)+($AE$4:$AE$304&lt;&gt;"")*1,0)),"")</f>
        <v/>
      </c>
      <c r="AH254" t="str">
        <f t="shared" si="18"/>
        <v/>
      </c>
      <c r="AI254" t="str">
        <f>IF('Preisbildung (Kommune)'!C294="","",'Preisbildung (Kommune)'!C294)</f>
        <v/>
      </c>
      <c r="AJ254" t="str">
        <f t="shared" si="19"/>
        <v/>
      </c>
      <c r="AK254" t="str">
        <f t="array" ref="AK254">IFERROR(INDEX($AJ$4:$AJ$304,MATCH(1,COUNTIF($AK$3:AK253,$AJ$4:$AJ$304)+($AJ$4:$AJ$304&lt;&gt;"")*1,0)),"")</f>
        <v/>
      </c>
    </row>
    <row r="255" spans="20:37" x14ac:dyDescent="0.3">
      <c r="T255">
        <v>252</v>
      </c>
      <c r="U255" t="str">
        <f>IF(DB!D259="","",DB!D259)</f>
        <v/>
      </c>
      <c r="V255" t="str">
        <f>IF(DB!H259="","",DB!H259)</f>
        <v/>
      </c>
      <c r="W255" t="str">
        <f>IF(DB!G259="","",DB!G259)</f>
        <v/>
      </c>
      <c r="X255" t="str">
        <f>IF(DB!W259="","",DB!W259)</f>
        <v/>
      </c>
      <c r="Y255" t="str">
        <f>IF(DB!AN259="","",DB!AN259)</f>
        <v/>
      </c>
      <c r="Z255" t="str">
        <f>IF(DB!BZ259="","",DB!BZ259)</f>
        <v/>
      </c>
      <c r="AA255" t="str">
        <f t="shared" si="15"/>
        <v/>
      </c>
      <c r="AB255" t="str">
        <f t="shared" si="16"/>
        <v/>
      </c>
      <c r="AC255" t="str">
        <f t="array" ref="AC255">IFERROR(INDEX($AB$4:$AB$304,MATCH(1,COUNTIF($AC$3:AC254,$AB$4:$AB$304)+($AB$4:$AB$304&lt;&gt;"")*1,0)),"")</f>
        <v/>
      </c>
      <c r="AE255" t="str">
        <f t="shared" si="17"/>
        <v/>
      </c>
      <c r="AF255" t="str">
        <f t="array" ref="AF255">IFERROR(INDEX($AE$4:$AE$304,MATCH(1,COUNTIF($AF$3:AF254,$AE$4:$AE$304)+($AE$4:$AE$304&lt;&gt;"")*1,0)),"")</f>
        <v/>
      </c>
      <c r="AH255" t="str">
        <f t="shared" si="18"/>
        <v/>
      </c>
      <c r="AI255" t="str">
        <f>IF('Preisbildung (Kommune)'!C295="","",'Preisbildung (Kommune)'!C295)</f>
        <v/>
      </c>
      <c r="AJ255" t="str">
        <f t="shared" si="19"/>
        <v/>
      </c>
      <c r="AK255" t="str">
        <f t="array" ref="AK255">IFERROR(INDEX($AJ$4:$AJ$304,MATCH(1,COUNTIF($AK$3:AK254,$AJ$4:$AJ$304)+($AJ$4:$AJ$304&lt;&gt;"")*1,0)),"")</f>
        <v/>
      </c>
    </row>
    <row r="256" spans="20:37" x14ac:dyDescent="0.3">
      <c r="T256">
        <v>253</v>
      </c>
      <c r="U256" t="str">
        <f>IF(DB!D260="","",DB!D260)</f>
        <v/>
      </c>
      <c r="V256" t="str">
        <f>IF(DB!H260="","",DB!H260)</f>
        <v/>
      </c>
      <c r="W256" t="str">
        <f>IF(DB!G260="","",DB!G260)</f>
        <v/>
      </c>
      <c r="X256" t="str">
        <f>IF(DB!W260="","",DB!W260)</f>
        <v/>
      </c>
      <c r="Y256" t="str">
        <f>IF(DB!AN260="","",DB!AN260)</f>
        <v/>
      </c>
      <c r="Z256" t="str">
        <f>IF(DB!BZ260="","",DB!BZ260)</f>
        <v/>
      </c>
      <c r="AA256" t="str">
        <f t="shared" si="15"/>
        <v/>
      </c>
      <c r="AB256" t="str">
        <f t="shared" si="16"/>
        <v/>
      </c>
      <c r="AC256" t="str">
        <f t="array" ref="AC256">IFERROR(INDEX($AB$4:$AB$304,MATCH(1,COUNTIF($AC$3:AC255,$AB$4:$AB$304)+($AB$4:$AB$304&lt;&gt;"")*1,0)),"")</f>
        <v/>
      </c>
      <c r="AE256" t="str">
        <f t="shared" si="17"/>
        <v/>
      </c>
      <c r="AF256" t="str">
        <f t="array" ref="AF256">IFERROR(INDEX($AE$4:$AE$304,MATCH(1,COUNTIF($AF$3:AF255,$AE$4:$AE$304)+($AE$4:$AE$304&lt;&gt;"")*1,0)),"")</f>
        <v/>
      </c>
      <c r="AH256" t="str">
        <f t="shared" si="18"/>
        <v/>
      </c>
      <c r="AI256" t="str">
        <f>IF('Preisbildung (Kommune)'!C296="","",'Preisbildung (Kommune)'!C296)</f>
        <v/>
      </c>
      <c r="AJ256" t="str">
        <f t="shared" si="19"/>
        <v/>
      </c>
      <c r="AK256" t="str">
        <f t="array" ref="AK256">IFERROR(INDEX($AJ$4:$AJ$304,MATCH(1,COUNTIF($AK$3:AK255,$AJ$4:$AJ$304)+($AJ$4:$AJ$304&lt;&gt;"")*1,0)),"")</f>
        <v/>
      </c>
    </row>
    <row r="257" spans="20:37" x14ac:dyDescent="0.3">
      <c r="T257">
        <v>254</v>
      </c>
      <c r="U257" t="str">
        <f>IF(DB!D261="","",DB!D261)</f>
        <v/>
      </c>
      <c r="V257" t="str">
        <f>IF(DB!H261="","",DB!H261)</f>
        <v/>
      </c>
      <c r="W257" t="str">
        <f>IF(DB!G261="","",DB!G261)</f>
        <v/>
      </c>
      <c r="X257" t="str">
        <f>IF(DB!W261="","",DB!W261)</f>
        <v/>
      </c>
      <c r="Y257" t="str">
        <f>IF(DB!AN261="","",DB!AN261)</f>
        <v/>
      </c>
      <c r="Z257" t="str">
        <f>IF(DB!BZ261="","",DB!BZ261)</f>
        <v/>
      </c>
      <c r="AA257" t="str">
        <f t="shared" si="15"/>
        <v/>
      </c>
      <c r="AB257" t="str">
        <f t="shared" si="16"/>
        <v/>
      </c>
      <c r="AC257" t="str">
        <f t="array" ref="AC257">IFERROR(INDEX($AB$4:$AB$304,MATCH(1,COUNTIF($AC$3:AC256,$AB$4:$AB$304)+($AB$4:$AB$304&lt;&gt;"")*1,0)),"")</f>
        <v/>
      </c>
      <c r="AE257" t="str">
        <f t="shared" si="17"/>
        <v/>
      </c>
      <c r="AF257" t="str">
        <f t="array" ref="AF257">IFERROR(INDEX($AE$4:$AE$304,MATCH(1,COUNTIF($AF$3:AF256,$AE$4:$AE$304)+($AE$4:$AE$304&lt;&gt;"")*1,0)),"")</f>
        <v/>
      </c>
      <c r="AH257" t="str">
        <f t="shared" si="18"/>
        <v/>
      </c>
      <c r="AI257" t="str">
        <f>IF('Preisbildung (Kommune)'!C297="","",'Preisbildung (Kommune)'!C297)</f>
        <v/>
      </c>
      <c r="AJ257" t="str">
        <f t="shared" si="19"/>
        <v/>
      </c>
      <c r="AK257" t="str">
        <f t="array" ref="AK257">IFERROR(INDEX($AJ$4:$AJ$304,MATCH(1,COUNTIF($AK$3:AK256,$AJ$4:$AJ$304)+($AJ$4:$AJ$304&lt;&gt;"")*1,0)),"")</f>
        <v/>
      </c>
    </row>
    <row r="258" spans="20:37" x14ac:dyDescent="0.3">
      <c r="T258">
        <v>255</v>
      </c>
      <c r="U258" t="str">
        <f>IF(DB!D262="","",DB!D262)</f>
        <v/>
      </c>
      <c r="V258" t="str">
        <f>IF(DB!H262="","",DB!H262)</f>
        <v/>
      </c>
      <c r="W258" t="str">
        <f>IF(DB!G262="","",DB!G262)</f>
        <v/>
      </c>
      <c r="X258" t="str">
        <f>IF(DB!W262="","",DB!W262)</f>
        <v/>
      </c>
      <c r="Y258" t="str">
        <f>IF(DB!AN262="","",DB!AN262)</f>
        <v/>
      </c>
      <c r="Z258" t="str">
        <f>IF(DB!BZ262="","",DB!BZ262)</f>
        <v/>
      </c>
      <c r="AA258" t="str">
        <f t="shared" si="15"/>
        <v/>
      </c>
      <c r="AB258" t="str">
        <f t="shared" si="16"/>
        <v/>
      </c>
      <c r="AC258" t="str">
        <f t="array" ref="AC258">IFERROR(INDEX($AB$4:$AB$304,MATCH(1,COUNTIF($AC$3:AC257,$AB$4:$AB$304)+($AB$4:$AB$304&lt;&gt;"")*1,0)),"")</f>
        <v/>
      </c>
      <c r="AE258" t="str">
        <f t="shared" si="17"/>
        <v/>
      </c>
      <c r="AF258" t="str">
        <f t="array" ref="AF258">IFERROR(INDEX($AE$4:$AE$304,MATCH(1,COUNTIF($AF$3:AF257,$AE$4:$AE$304)+($AE$4:$AE$304&lt;&gt;"")*1,0)),"")</f>
        <v/>
      </c>
      <c r="AH258" t="str">
        <f t="shared" si="18"/>
        <v/>
      </c>
      <c r="AI258" t="str">
        <f>IF('Preisbildung (Kommune)'!C298="","",'Preisbildung (Kommune)'!C298)</f>
        <v/>
      </c>
      <c r="AJ258" t="str">
        <f t="shared" si="19"/>
        <v/>
      </c>
      <c r="AK258" t="str">
        <f t="array" ref="AK258">IFERROR(INDEX($AJ$4:$AJ$304,MATCH(1,COUNTIF($AK$3:AK257,$AJ$4:$AJ$304)+($AJ$4:$AJ$304&lt;&gt;"")*1,0)),"")</f>
        <v/>
      </c>
    </row>
    <row r="259" spans="20:37" x14ac:dyDescent="0.3">
      <c r="T259">
        <v>256</v>
      </c>
      <c r="U259" t="str">
        <f>IF(DB!D263="","",DB!D263)</f>
        <v/>
      </c>
      <c r="V259" t="str">
        <f>IF(DB!H263="","",DB!H263)</f>
        <v/>
      </c>
      <c r="W259" t="str">
        <f>IF(DB!G263="","",DB!G263)</f>
        <v/>
      </c>
      <c r="X259" t="str">
        <f>IF(DB!W263="","",DB!W263)</f>
        <v/>
      </c>
      <c r="Y259" t="str">
        <f>IF(DB!AN263="","",DB!AN263)</f>
        <v/>
      </c>
      <c r="Z259" t="str">
        <f>IF(DB!BZ263="","",DB!BZ263)</f>
        <v/>
      </c>
      <c r="AA259" t="str">
        <f t="shared" si="15"/>
        <v/>
      </c>
      <c r="AB259" t="str">
        <f t="shared" si="16"/>
        <v/>
      </c>
      <c r="AC259" t="str">
        <f t="array" ref="AC259">IFERROR(INDEX($AB$4:$AB$304,MATCH(1,COUNTIF($AC$3:AC258,$AB$4:$AB$304)+($AB$4:$AB$304&lt;&gt;"")*1,0)),"")</f>
        <v/>
      </c>
      <c r="AE259" t="str">
        <f t="shared" si="17"/>
        <v/>
      </c>
      <c r="AF259" t="str">
        <f t="array" ref="AF259">IFERROR(INDEX($AE$4:$AE$304,MATCH(1,COUNTIF($AF$3:AF258,$AE$4:$AE$304)+($AE$4:$AE$304&lt;&gt;"")*1,0)),"")</f>
        <v/>
      </c>
      <c r="AH259" t="str">
        <f t="shared" si="18"/>
        <v/>
      </c>
      <c r="AI259" t="str">
        <f>IF('Preisbildung (Kommune)'!C299="","",'Preisbildung (Kommune)'!C299)</f>
        <v/>
      </c>
      <c r="AJ259" t="str">
        <f t="shared" si="19"/>
        <v/>
      </c>
      <c r="AK259" t="str">
        <f t="array" ref="AK259">IFERROR(INDEX($AJ$4:$AJ$304,MATCH(1,COUNTIF($AK$3:AK258,$AJ$4:$AJ$304)+($AJ$4:$AJ$304&lt;&gt;"")*1,0)),"")</f>
        <v/>
      </c>
    </row>
    <row r="260" spans="20:37" x14ac:dyDescent="0.3">
      <c r="T260">
        <v>257</v>
      </c>
      <c r="U260" t="str">
        <f>IF(DB!D264="","",DB!D264)</f>
        <v/>
      </c>
      <c r="V260" t="str">
        <f>IF(DB!H264="","",DB!H264)</f>
        <v/>
      </c>
      <c r="W260" t="str">
        <f>IF(DB!G264="","",DB!G264)</f>
        <v/>
      </c>
      <c r="X260" t="str">
        <f>IF(DB!W264="","",DB!W264)</f>
        <v/>
      </c>
      <c r="Y260" t="str">
        <f>IF(DB!AN264="","",DB!AN264)</f>
        <v/>
      </c>
      <c r="Z260" t="str">
        <f>IF(DB!BZ264="","",DB!BZ264)</f>
        <v/>
      </c>
      <c r="AA260" t="str">
        <f t="shared" si="15"/>
        <v/>
      </c>
      <c r="AB260" t="str">
        <f t="shared" si="16"/>
        <v/>
      </c>
      <c r="AC260" t="str">
        <f t="array" ref="AC260">IFERROR(INDEX($AB$4:$AB$304,MATCH(1,COUNTIF($AC$3:AC259,$AB$4:$AB$304)+($AB$4:$AB$304&lt;&gt;"")*1,0)),"")</f>
        <v/>
      </c>
      <c r="AE260" t="str">
        <f t="shared" si="17"/>
        <v/>
      </c>
      <c r="AF260" t="str">
        <f t="array" ref="AF260">IFERROR(INDEX($AE$4:$AE$304,MATCH(1,COUNTIF($AF$3:AF259,$AE$4:$AE$304)+($AE$4:$AE$304&lt;&gt;"")*1,0)),"")</f>
        <v/>
      </c>
      <c r="AH260" t="str">
        <f t="shared" si="18"/>
        <v/>
      </c>
      <c r="AI260" t="str">
        <f>IF('Preisbildung (Kommune)'!C300="","",'Preisbildung (Kommune)'!C300)</f>
        <v/>
      </c>
      <c r="AJ260" t="str">
        <f t="shared" si="19"/>
        <v/>
      </c>
      <c r="AK260" t="str">
        <f t="array" ref="AK260">IFERROR(INDEX($AJ$4:$AJ$304,MATCH(1,COUNTIF($AK$3:AK259,$AJ$4:$AJ$304)+($AJ$4:$AJ$304&lt;&gt;"")*1,0)),"")</f>
        <v/>
      </c>
    </row>
    <row r="261" spans="20:37" x14ac:dyDescent="0.3">
      <c r="T261">
        <v>258</v>
      </c>
      <c r="U261" t="str">
        <f>IF(DB!D265="","",DB!D265)</f>
        <v/>
      </c>
      <c r="V261" t="str">
        <f>IF(DB!H265="","",DB!H265)</f>
        <v/>
      </c>
      <c r="W261" t="str">
        <f>IF(DB!G265="","",DB!G265)</f>
        <v/>
      </c>
      <c r="X261" t="str">
        <f>IF(DB!W265="","",DB!W265)</f>
        <v/>
      </c>
      <c r="Y261" t="str">
        <f>IF(DB!AN265="","",DB!AN265)</f>
        <v/>
      </c>
      <c r="Z261" t="str">
        <f>IF(DB!BZ265="","",DB!BZ265)</f>
        <v/>
      </c>
      <c r="AA261" t="str">
        <f t="shared" ref="AA261:AA303" si="20">IF(U261="","",IF(COUNTIF(V261:Z261,"Ja")=5,"Ja","Nein"))</f>
        <v/>
      </c>
      <c r="AB261" t="str">
        <f t="shared" ref="AB261:AB303" si="21">IF(U261="","",IF(AA261="Ja",U261,""))</f>
        <v/>
      </c>
      <c r="AC261" t="str">
        <f t="array" ref="AC261">IFERROR(INDEX($AB$4:$AB$304,MATCH(1,COUNTIF($AC$3:AC260,$AB$4:$AB$304)+($AB$4:$AB$304&lt;&gt;"")*1,0)),"")</f>
        <v/>
      </c>
      <c r="AE261" t="str">
        <f t="shared" ref="AE261:AE304" si="22">IF(COUNTIF($AD$4:$AD$54,AC261)=1,"",AC261)</f>
        <v/>
      </c>
      <c r="AF261" t="str">
        <f t="array" ref="AF261">IFERROR(INDEX($AE$4:$AE$304,MATCH(1,COUNTIF($AF$3:AF260,$AE$4:$AE$304)+($AE$4:$AE$304&lt;&gt;"")*1,0)),"")</f>
        <v/>
      </c>
      <c r="AH261" t="str">
        <f t="shared" ref="AH261:AH303" si="23">IF(AC261="","",AC261)</f>
        <v/>
      </c>
      <c r="AI261" t="str">
        <f>IF('Preisbildung (Kommune)'!C301="","",'Preisbildung (Kommune)'!C301)</f>
        <v/>
      </c>
      <c r="AJ261" t="str">
        <f t="shared" ref="AJ261:AJ303" si="24">IF(COUNTIF($AI$4:$AI$304,AH261)=1,"",AH261)</f>
        <v/>
      </c>
      <c r="AK261" t="str">
        <f t="array" ref="AK261">IFERROR(INDEX($AJ$4:$AJ$304,MATCH(1,COUNTIF($AK$3:AK260,$AJ$4:$AJ$304)+($AJ$4:$AJ$304&lt;&gt;"")*1,0)),"")</f>
        <v/>
      </c>
    </row>
    <row r="262" spans="20:37" x14ac:dyDescent="0.3">
      <c r="T262">
        <v>259</v>
      </c>
      <c r="U262" t="str">
        <f>IF(DB!D266="","",DB!D266)</f>
        <v/>
      </c>
      <c r="V262" t="str">
        <f>IF(DB!H266="","",DB!H266)</f>
        <v/>
      </c>
      <c r="W262" t="str">
        <f>IF(DB!G266="","",DB!G266)</f>
        <v/>
      </c>
      <c r="X262" t="str">
        <f>IF(DB!W266="","",DB!W266)</f>
        <v/>
      </c>
      <c r="Y262" t="str">
        <f>IF(DB!AN266="","",DB!AN266)</f>
        <v/>
      </c>
      <c r="Z262" t="str">
        <f>IF(DB!BZ266="","",DB!BZ266)</f>
        <v/>
      </c>
      <c r="AA262" t="str">
        <f t="shared" si="20"/>
        <v/>
      </c>
      <c r="AB262" t="str">
        <f t="shared" si="21"/>
        <v/>
      </c>
      <c r="AC262" t="str">
        <f t="array" ref="AC262">IFERROR(INDEX($AB$4:$AB$304,MATCH(1,COUNTIF($AC$3:AC261,$AB$4:$AB$304)+($AB$4:$AB$304&lt;&gt;"")*1,0)),"")</f>
        <v/>
      </c>
      <c r="AE262" t="str">
        <f t="shared" si="22"/>
        <v/>
      </c>
      <c r="AF262" t="str">
        <f t="array" ref="AF262">IFERROR(INDEX($AE$4:$AE$304,MATCH(1,COUNTIF($AF$3:AF261,$AE$4:$AE$304)+($AE$4:$AE$304&lt;&gt;"")*1,0)),"")</f>
        <v/>
      </c>
      <c r="AH262" t="str">
        <f t="shared" si="23"/>
        <v/>
      </c>
      <c r="AI262" t="str">
        <f>IF('Preisbildung (Kommune)'!C302="","",'Preisbildung (Kommune)'!C302)</f>
        <v/>
      </c>
      <c r="AJ262" t="str">
        <f t="shared" si="24"/>
        <v/>
      </c>
      <c r="AK262" t="str">
        <f t="array" ref="AK262">IFERROR(INDEX($AJ$4:$AJ$304,MATCH(1,COUNTIF($AK$3:AK261,$AJ$4:$AJ$304)+($AJ$4:$AJ$304&lt;&gt;"")*1,0)),"")</f>
        <v/>
      </c>
    </row>
    <row r="263" spans="20:37" x14ac:dyDescent="0.3">
      <c r="T263">
        <v>260</v>
      </c>
      <c r="U263" t="str">
        <f>IF(DB!D267="","",DB!D267)</f>
        <v/>
      </c>
      <c r="V263" t="str">
        <f>IF(DB!H267="","",DB!H267)</f>
        <v/>
      </c>
      <c r="W263" t="str">
        <f>IF(DB!G267="","",DB!G267)</f>
        <v/>
      </c>
      <c r="X263" t="str">
        <f>IF(DB!W267="","",DB!W267)</f>
        <v/>
      </c>
      <c r="Y263" t="str">
        <f>IF(DB!AN267="","",DB!AN267)</f>
        <v/>
      </c>
      <c r="Z263" t="str">
        <f>IF(DB!BZ267="","",DB!BZ267)</f>
        <v/>
      </c>
      <c r="AA263" t="str">
        <f t="shared" si="20"/>
        <v/>
      </c>
      <c r="AB263" t="str">
        <f t="shared" si="21"/>
        <v/>
      </c>
      <c r="AC263" t="str">
        <f t="array" ref="AC263">IFERROR(INDEX($AB$4:$AB$304,MATCH(1,COUNTIF($AC$3:AC262,$AB$4:$AB$304)+($AB$4:$AB$304&lt;&gt;"")*1,0)),"")</f>
        <v/>
      </c>
      <c r="AE263" t="str">
        <f t="shared" si="22"/>
        <v/>
      </c>
      <c r="AF263" t="str">
        <f t="array" ref="AF263">IFERROR(INDEX($AE$4:$AE$304,MATCH(1,COUNTIF($AF$3:AF262,$AE$4:$AE$304)+($AE$4:$AE$304&lt;&gt;"")*1,0)),"")</f>
        <v/>
      </c>
      <c r="AH263" t="str">
        <f t="shared" si="23"/>
        <v/>
      </c>
      <c r="AI263" t="str">
        <f>IF('Preisbildung (Kommune)'!C303="","",'Preisbildung (Kommune)'!C303)</f>
        <v/>
      </c>
      <c r="AJ263" t="str">
        <f t="shared" si="24"/>
        <v/>
      </c>
      <c r="AK263" t="str">
        <f t="array" ref="AK263">IFERROR(INDEX($AJ$4:$AJ$304,MATCH(1,COUNTIF($AK$3:AK262,$AJ$4:$AJ$304)+($AJ$4:$AJ$304&lt;&gt;"")*1,0)),"")</f>
        <v/>
      </c>
    </row>
    <row r="264" spans="20:37" x14ac:dyDescent="0.3">
      <c r="T264">
        <v>261</v>
      </c>
      <c r="U264" t="str">
        <f>IF(DB!D268="","",DB!D268)</f>
        <v/>
      </c>
      <c r="V264" t="str">
        <f>IF(DB!H268="","",DB!H268)</f>
        <v/>
      </c>
      <c r="W264" t="str">
        <f>IF(DB!G268="","",DB!G268)</f>
        <v/>
      </c>
      <c r="X264" t="str">
        <f>IF(DB!W268="","",DB!W268)</f>
        <v/>
      </c>
      <c r="Y264" t="str">
        <f>IF(DB!AN268="","",DB!AN268)</f>
        <v/>
      </c>
      <c r="Z264" t="str">
        <f>IF(DB!BZ268="","",DB!BZ268)</f>
        <v/>
      </c>
      <c r="AA264" t="str">
        <f t="shared" si="20"/>
        <v/>
      </c>
      <c r="AB264" t="str">
        <f t="shared" si="21"/>
        <v/>
      </c>
      <c r="AC264" t="str">
        <f t="array" ref="AC264">IFERROR(INDEX($AB$4:$AB$304,MATCH(1,COUNTIF($AC$3:AC263,$AB$4:$AB$304)+($AB$4:$AB$304&lt;&gt;"")*1,0)),"")</f>
        <v/>
      </c>
      <c r="AE264" t="str">
        <f t="shared" si="22"/>
        <v/>
      </c>
      <c r="AF264" t="str">
        <f t="array" ref="AF264">IFERROR(INDEX($AE$4:$AE$304,MATCH(1,COUNTIF($AF$3:AF263,$AE$4:$AE$304)+($AE$4:$AE$304&lt;&gt;"")*1,0)),"")</f>
        <v/>
      </c>
      <c r="AH264" t="str">
        <f t="shared" si="23"/>
        <v/>
      </c>
      <c r="AI264" t="str">
        <f>IF('Preisbildung (Kommune)'!C304="","",'Preisbildung (Kommune)'!C304)</f>
        <v/>
      </c>
      <c r="AJ264" t="str">
        <f t="shared" si="24"/>
        <v/>
      </c>
      <c r="AK264" t="str">
        <f t="array" ref="AK264">IFERROR(INDEX($AJ$4:$AJ$304,MATCH(1,COUNTIF($AK$3:AK263,$AJ$4:$AJ$304)+($AJ$4:$AJ$304&lt;&gt;"")*1,0)),"")</f>
        <v/>
      </c>
    </row>
    <row r="265" spans="20:37" x14ac:dyDescent="0.3">
      <c r="T265">
        <v>262</v>
      </c>
      <c r="U265" t="str">
        <f>IF(DB!D269="","",DB!D269)</f>
        <v/>
      </c>
      <c r="V265" t="str">
        <f>IF(DB!H269="","",DB!H269)</f>
        <v/>
      </c>
      <c r="W265" t="str">
        <f>IF(DB!G269="","",DB!G269)</f>
        <v/>
      </c>
      <c r="X265" t="str">
        <f>IF(DB!W269="","",DB!W269)</f>
        <v/>
      </c>
      <c r="Y265" t="str">
        <f>IF(DB!AN269="","",DB!AN269)</f>
        <v/>
      </c>
      <c r="Z265" t="str">
        <f>IF(DB!BZ269="","",DB!BZ269)</f>
        <v/>
      </c>
      <c r="AA265" t="str">
        <f t="shared" si="20"/>
        <v/>
      </c>
      <c r="AB265" t="str">
        <f t="shared" si="21"/>
        <v/>
      </c>
      <c r="AC265" t="str">
        <f t="array" ref="AC265">IFERROR(INDEX($AB$4:$AB$304,MATCH(1,COUNTIF($AC$3:AC264,$AB$4:$AB$304)+($AB$4:$AB$304&lt;&gt;"")*1,0)),"")</f>
        <v/>
      </c>
      <c r="AE265" t="str">
        <f t="shared" si="22"/>
        <v/>
      </c>
      <c r="AF265" t="str">
        <f t="array" ref="AF265">IFERROR(INDEX($AE$4:$AE$304,MATCH(1,COUNTIF($AF$3:AF264,$AE$4:$AE$304)+($AE$4:$AE$304&lt;&gt;"")*1,0)),"")</f>
        <v/>
      </c>
      <c r="AH265" t="str">
        <f t="shared" si="23"/>
        <v/>
      </c>
      <c r="AI265" t="str">
        <f>IF('Preisbildung (Kommune)'!C305="","",'Preisbildung (Kommune)'!C305)</f>
        <v/>
      </c>
      <c r="AJ265" t="str">
        <f t="shared" si="24"/>
        <v/>
      </c>
      <c r="AK265" t="str">
        <f t="array" ref="AK265">IFERROR(INDEX($AJ$4:$AJ$304,MATCH(1,COUNTIF($AK$3:AK264,$AJ$4:$AJ$304)+($AJ$4:$AJ$304&lt;&gt;"")*1,0)),"")</f>
        <v/>
      </c>
    </row>
    <row r="266" spans="20:37" x14ac:dyDescent="0.3">
      <c r="T266">
        <v>263</v>
      </c>
      <c r="U266" t="str">
        <f>IF(DB!D270="","",DB!D270)</f>
        <v/>
      </c>
      <c r="V266" t="str">
        <f>IF(DB!H270="","",DB!H270)</f>
        <v/>
      </c>
      <c r="W266" t="str">
        <f>IF(DB!G270="","",DB!G270)</f>
        <v/>
      </c>
      <c r="X266" t="str">
        <f>IF(DB!W270="","",DB!W270)</f>
        <v/>
      </c>
      <c r="Y266" t="str">
        <f>IF(DB!AN270="","",DB!AN270)</f>
        <v/>
      </c>
      <c r="Z266" t="str">
        <f>IF(DB!BZ270="","",DB!BZ270)</f>
        <v/>
      </c>
      <c r="AA266" t="str">
        <f t="shared" si="20"/>
        <v/>
      </c>
      <c r="AB266" t="str">
        <f t="shared" si="21"/>
        <v/>
      </c>
      <c r="AC266" t="str">
        <f t="array" ref="AC266">IFERROR(INDEX($AB$4:$AB$304,MATCH(1,COUNTIF($AC$3:AC265,$AB$4:$AB$304)+($AB$4:$AB$304&lt;&gt;"")*1,0)),"")</f>
        <v/>
      </c>
      <c r="AE266" t="str">
        <f t="shared" si="22"/>
        <v/>
      </c>
      <c r="AF266" t="str">
        <f t="array" ref="AF266">IFERROR(INDEX($AE$4:$AE$304,MATCH(1,COUNTIF($AF$3:AF265,$AE$4:$AE$304)+($AE$4:$AE$304&lt;&gt;"")*1,0)),"")</f>
        <v/>
      </c>
      <c r="AH266" t="str">
        <f t="shared" si="23"/>
        <v/>
      </c>
      <c r="AI266" t="str">
        <f>IF('Preisbildung (Kommune)'!C306="","",'Preisbildung (Kommune)'!C306)</f>
        <v/>
      </c>
      <c r="AJ266" t="str">
        <f t="shared" si="24"/>
        <v/>
      </c>
      <c r="AK266" t="str">
        <f t="array" ref="AK266">IFERROR(INDEX($AJ$4:$AJ$304,MATCH(1,COUNTIF($AK$3:AK265,$AJ$4:$AJ$304)+($AJ$4:$AJ$304&lt;&gt;"")*1,0)),"")</f>
        <v/>
      </c>
    </row>
    <row r="267" spans="20:37" x14ac:dyDescent="0.3">
      <c r="T267">
        <v>264</v>
      </c>
      <c r="U267" t="str">
        <f>IF(DB!D271="","",DB!D271)</f>
        <v/>
      </c>
      <c r="V267" t="str">
        <f>IF(DB!H271="","",DB!H271)</f>
        <v/>
      </c>
      <c r="W267" t="str">
        <f>IF(DB!G271="","",DB!G271)</f>
        <v/>
      </c>
      <c r="X267" t="str">
        <f>IF(DB!W271="","",DB!W271)</f>
        <v/>
      </c>
      <c r="Y267" t="str">
        <f>IF(DB!AN271="","",DB!AN271)</f>
        <v/>
      </c>
      <c r="Z267" t="str">
        <f>IF(DB!BZ271="","",DB!BZ271)</f>
        <v/>
      </c>
      <c r="AA267" t="str">
        <f t="shared" si="20"/>
        <v/>
      </c>
      <c r="AB267" t="str">
        <f t="shared" si="21"/>
        <v/>
      </c>
      <c r="AC267" t="str">
        <f t="array" ref="AC267">IFERROR(INDEX($AB$4:$AB$304,MATCH(1,COUNTIF($AC$3:AC266,$AB$4:$AB$304)+($AB$4:$AB$304&lt;&gt;"")*1,0)),"")</f>
        <v/>
      </c>
      <c r="AE267" t="str">
        <f t="shared" si="22"/>
        <v/>
      </c>
      <c r="AF267" t="str">
        <f t="array" ref="AF267">IFERROR(INDEX($AE$4:$AE$304,MATCH(1,COUNTIF($AF$3:AF266,$AE$4:$AE$304)+($AE$4:$AE$304&lt;&gt;"")*1,0)),"")</f>
        <v/>
      </c>
      <c r="AH267" t="str">
        <f t="shared" si="23"/>
        <v/>
      </c>
      <c r="AI267" t="str">
        <f>IF('Preisbildung (Kommune)'!C307="","",'Preisbildung (Kommune)'!C307)</f>
        <v/>
      </c>
      <c r="AJ267" t="str">
        <f t="shared" si="24"/>
        <v/>
      </c>
      <c r="AK267" t="str">
        <f t="array" ref="AK267">IFERROR(INDEX($AJ$4:$AJ$304,MATCH(1,COUNTIF($AK$3:AK266,$AJ$4:$AJ$304)+($AJ$4:$AJ$304&lt;&gt;"")*1,0)),"")</f>
        <v/>
      </c>
    </row>
    <row r="268" spans="20:37" x14ac:dyDescent="0.3">
      <c r="T268">
        <v>265</v>
      </c>
      <c r="U268" t="str">
        <f>IF(DB!D272="","",DB!D272)</f>
        <v/>
      </c>
      <c r="V268" t="str">
        <f>IF(DB!H272="","",DB!H272)</f>
        <v/>
      </c>
      <c r="W268" t="str">
        <f>IF(DB!G272="","",DB!G272)</f>
        <v/>
      </c>
      <c r="X268" t="str">
        <f>IF(DB!W272="","",DB!W272)</f>
        <v/>
      </c>
      <c r="Y268" t="str">
        <f>IF(DB!AN272="","",DB!AN272)</f>
        <v/>
      </c>
      <c r="Z268" t="str">
        <f>IF(DB!BZ272="","",DB!BZ272)</f>
        <v/>
      </c>
      <c r="AA268" t="str">
        <f t="shared" si="20"/>
        <v/>
      </c>
      <c r="AB268" t="str">
        <f t="shared" si="21"/>
        <v/>
      </c>
      <c r="AC268" t="str">
        <f t="array" ref="AC268">IFERROR(INDEX($AB$4:$AB$304,MATCH(1,COUNTIF($AC$3:AC267,$AB$4:$AB$304)+($AB$4:$AB$304&lt;&gt;"")*1,0)),"")</f>
        <v/>
      </c>
      <c r="AE268" t="str">
        <f t="shared" si="22"/>
        <v/>
      </c>
      <c r="AF268" t="str">
        <f t="array" ref="AF268">IFERROR(INDEX($AE$4:$AE$304,MATCH(1,COUNTIF($AF$3:AF267,$AE$4:$AE$304)+($AE$4:$AE$304&lt;&gt;"")*1,0)),"")</f>
        <v/>
      </c>
      <c r="AH268" t="str">
        <f t="shared" si="23"/>
        <v/>
      </c>
      <c r="AI268" t="str">
        <f>IF('Preisbildung (Kommune)'!C308="","",'Preisbildung (Kommune)'!C308)</f>
        <v/>
      </c>
      <c r="AJ268" t="str">
        <f t="shared" si="24"/>
        <v/>
      </c>
      <c r="AK268" t="str">
        <f t="array" ref="AK268">IFERROR(INDEX($AJ$4:$AJ$304,MATCH(1,COUNTIF($AK$3:AK267,$AJ$4:$AJ$304)+($AJ$4:$AJ$304&lt;&gt;"")*1,0)),"")</f>
        <v/>
      </c>
    </row>
    <row r="269" spans="20:37" x14ac:dyDescent="0.3">
      <c r="T269">
        <v>266</v>
      </c>
      <c r="U269" t="str">
        <f>IF(DB!D273="","",DB!D273)</f>
        <v/>
      </c>
      <c r="V269" t="str">
        <f>IF(DB!H273="","",DB!H273)</f>
        <v/>
      </c>
      <c r="W269" t="str">
        <f>IF(DB!G273="","",DB!G273)</f>
        <v/>
      </c>
      <c r="X269" t="str">
        <f>IF(DB!W273="","",DB!W273)</f>
        <v/>
      </c>
      <c r="Y269" t="str">
        <f>IF(DB!AN273="","",DB!AN273)</f>
        <v/>
      </c>
      <c r="Z269" t="str">
        <f>IF(DB!BZ273="","",DB!BZ273)</f>
        <v/>
      </c>
      <c r="AA269" t="str">
        <f t="shared" si="20"/>
        <v/>
      </c>
      <c r="AB269" t="str">
        <f t="shared" si="21"/>
        <v/>
      </c>
      <c r="AC269" t="str">
        <f t="array" ref="AC269">IFERROR(INDEX($AB$4:$AB$304,MATCH(1,COUNTIF($AC$3:AC268,$AB$4:$AB$304)+($AB$4:$AB$304&lt;&gt;"")*1,0)),"")</f>
        <v/>
      </c>
      <c r="AE269" t="str">
        <f t="shared" si="22"/>
        <v/>
      </c>
      <c r="AF269" t="str">
        <f t="array" ref="AF269">IFERROR(INDEX($AE$4:$AE$304,MATCH(1,COUNTIF($AF$3:AF268,$AE$4:$AE$304)+($AE$4:$AE$304&lt;&gt;"")*1,0)),"")</f>
        <v/>
      </c>
      <c r="AH269" t="str">
        <f t="shared" si="23"/>
        <v/>
      </c>
      <c r="AI269" t="str">
        <f>IF('Preisbildung (Kommune)'!C309="","",'Preisbildung (Kommune)'!C309)</f>
        <v/>
      </c>
      <c r="AJ269" t="str">
        <f t="shared" si="24"/>
        <v/>
      </c>
      <c r="AK269" t="str">
        <f t="array" ref="AK269">IFERROR(INDEX($AJ$4:$AJ$304,MATCH(1,COUNTIF($AK$3:AK268,$AJ$4:$AJ$304)+($AJ$4:$AJ$304&lt;&gt;"")*1,0)),"")</f>
        <v/>
      </c>
    </row>
    <row r="270" spans="20:37" x14ac:dyDescent="0.3">
      <c r="T270">
        <v>267</v>
      </c>
      <c r="U270" t="str">
        <f>IF(DB!D274="","",DB!D274)</f>
        <v/>
      </c>
      <c r="V270" t="str">
        <f>IF(DB!H274="","",DB!H274)</f>
        <v/>
      </c>
      <c r="W270" t="str">
        <f>IF(DB!G274="","",DB!G274)</f>
        <v/>
      </c>
      <c r="X270" t="str">
        <f>IF(DB!W274="","",DB!W274)</f>
        <v/>
      </c>
      <c r="Y270" t="str">
        <f>IF(DB!AN274="","",DB!AN274)</f>
        <v/>
      </c>
      <c r="Z270" t="str">
        <f>IF(DB!BZ274="","",DB!BZ274)</f>
        <v/>
      </c>
      <c r="AA270" t="str">
        <f t="shared" si="20"/>
        <v/>
      </c>
      <c r="AB270" t="str">
        <f t="shared" si="21"/>
        <v/>
      </c>
      <c r="AC270" t="str">
        <f t="array" ref="AC270">IFERROR(INDEX($AB$4:$AB$304,MATCH(1,COUNTIF($AC$3:AC269,$AB$4:$AB$304)+($AB$4:$AB$304&lt;&gt;"")*1,0)),"")</f>
        <v/>
      </c>
      <c r="AE270" t="str">
        <f t="shared" si="22"/>
        <v/>
      </c>
      <c r="AF270" t="str">
        <f t="array" ref="AF270">IFERROR(INDEX($AE$4:$AE$304,MATCH(1,COUNTIF($AF$3:AF269,$AE$4:$AE$304)+($AE$4:$AE$304&lt;&gt;"")*1,0)),"")</f>
        <v/>
      </c>
      <c r="AH270" t="str">
        <f t="shared" si="23"/>
        <v/>
      </c>
      <c r="AI270" t="str">
        <f>IF('Preisbildung (Kommune)'!C310="","",'Preisbildung (Kommune)'!C310)</f>
        <v/>
      </c>
      <c r="AJ270" t="str">
        <f t="shared" si="24"/>
        <v/>
      </c>
      <c r="AK270" t="str">
        <f t="array" ref="AK270">IFERROR(INDEX($AJ$4:$AJ$304,MATCH(1,COUNTIF($AK$3:AK269,$AJ$4:$AJ$304)+($AJ$4:$AJ$304&lt;&gt;"")*1,0)),"")</f>
        <v/>
      </c>
    </row>
    <row r="271" spans="20:37" x14ac:dyDescent="0.3">
      <c r="T271">
        <v>268</v>
      </c>
      <c r="U271" t="str">
        <f>IF(DB!D275="","",DB!D275)</f>
        <v/>
      </c>
      <c r="V271" t="str">
        <f>IF(DB!H275="","",DB!H275)</f>
        <v/>
      </c>
      <c r="W271" t="str">
        <f>IF(DB!G275="","",DB!G275)</f>
        <v/>
      </c>
      <c r="X271" t="str">
        <f>IF(DB!W275="","",DB!W275)</f>
        <v/>
      </c>
      <c r="Y271" t="str">
        <f>IF(DB!AN275="","",DB!AN275)</f>
        <v/>
      </c>
      <c r="Z271" t="str">
        <f>IF(DB!BZ275="","",DB!BZ275)</f>
        <v/>
      </c>
      <c r="AA271" t="str">
        <f t="shared" si="20"/>
        <v/>
      </c>
      <c r="AB271" t="str">
        <f t="shared" si="21"/>
        <v/>
      </c>
      <c r="AC271" t="str">
        <f t="array" ref="AC271">IFERROR(INDEX($AB$4:$AB$304,MATCH(1,COUNTIF($AC$3:AC270,$AB$4:$AB$304)+($AB$4:$AB$304&lt;&gt;"")*1,0)),"")</f>
        <v/>
      </c>
      <c r="AE271" t="str">
        <f t="shared" si="22"/>
        <v/>
      </c>
      <c r="AF271" t="str">
        <f t="array" ref="AF271">IFERROR(INDEX($AE$4:$AE$304,MATCH(1,COUNTIF($AF$3:AF270,$AE$4:$AE$304)+($AE$4:$AE$304&lt;&gt;"")*1,0)),"")</f>
        <v/>
      </c>
      <c r="AH271" t="str">
        <f t="shared" si="23"/>
        <v/>
      </c>
      <c r="AI271" t="str">
        <f>IF('Preisbildung (Kommune)'!C311="","",'Preisbildung (Kommune)'!C311)</f>
        <v/>
      </c>
      <c r="AJ271" t="str">
        <f t="shared" si="24"/>
        <v/>
      </c>
      <c r="AK271" t="str">
        <f t="array" ref="AK271">IFERROR(INDEX($AJ$4:$AJ$304,MATCH(1,COUNTIF($AK$3:AK270,$AJ$4:$AJ$304)+($AJ$4:$AJ$304&lt;&gt;"")*1,0)),"")</f>
        <v/>
      </c>
    </row>
    <row r="272" spans="20:37" x14ac:dyDescent="0.3">
      <c r="T272">
        <v>269</v>
      </c>
      <c r="U272" t="str">
        <f>IF(DB!D276="","",DB!D276)</f>
        <v/>
      </c>
      <c r="V272" t="str">
        <f>IF(DB!H276="","",DB!H276)</f>
        <v/>
      </c>
      <c r="W272" t="str">
        <f>IF(DB!G276="","",DB!G276)</f>
        <v/>
      </c>
      <c r="X272" t="str">
        <f>IF(DB!W276="","",DB!W276)</f>
        <v/>
      </c>
      <c r="Y272" t="str">
        <f>IF(DB!AN276="","",DB!AN276)</f>
        <v/>
      </c>
      <c r="Z272" t="str">
        <f>IF(DB!BZ276="","",DB!BZ276)</f>
        <v/>
      </c>
      <c r="AA272" t="str">
        <f t="shared" si="20"/>
        <v/>
      </c>
      <c r="AB272" t="str">
        <f t="shared" si="21"/>
        <v/>
      </c>
      <c r="AC272" t="str">
        <f t="array" ref="AC272">IFERROR(INDEX($AB$4:$AB$304,MATCH(1,COUNTIF($AC$3:AC271,$AB$4:$AB$304)+($AB$4:$AB$304&lt;&gt;"")*1,0)),"")</f>
        <v/>
      </c>
      <c r="AE272" t="str">
        <f t="shared" si="22"/>
        <v/>
      </c>
      <c r="AF272" t="str">
        <f t="array" ref="AF272">IFERROR(INDEX($AE$4:$AE$304,MATCH(1,COUNTIF($AF$3:AF271,$AE$4:$AE$304)+($AE$4:$AE$304&lt;&gt;"")*1,0)),"")</f>
        <v/>
      </c>
      <c r="AH272" t="str">
        <f t="shared" si="23"/>
        <v/>
      </c>
      <c r="AI272" t="str">
        <f>IF('Preisbildung (Kommune)'!C312="","",'Preisbildung (Kommune)'!C312)</f>
        <v/>
      </c>
      <c r="AJ272" t="str">
        <f t="shared" si="24"/>
        <v/>
      </c>
      <c r="AK272" t="str">
        <f t="array" ref="AK272">IFERROR(INDEX($AJ$4:$AJ$304,MATCH(1,COUNTIF($AK$3:AK271,$AJ$4:$AJ$304)+($AJ$4:$AJ$304&lt;&gt;"")*1,0)),"")</f>
        <v/>
      </c>
    </row>
    <row r="273" spans="20:37" x14ac:dyDescent="0.3">
      <c r="T273">
        <v>270</v>
      </c>
      <c r="U273" t="str">
        <f>IF(DB!D277="","",DB!D277)</f>
        <v/>
      </c>
      <c r="V273" t="str">
        <f>IF(DB!H277="","",DB!H277)</f>
        <v/>
      </c>
      <c r="W273" t="str">
        <f>IF(DB!G277="","",DB!G277)</f>
        <v/>
      </c>
      <c r="X273" t="str">
        <f>IF(DB!W277="","",DB!W277)</f>
        <v/>
      </c>
      <c r="Y273" t="str">
        <f>IF(DB!AN277="","",DB!AN277)</f>
        <v/>
      </c>
      <c r="Z273" t="str">
        <f>IF(DB!BZ277="","",DB!BZ277)</f>
        <v/>
      </c>
      <c r="AA273" t="str">
        <f t="shared" si="20"/>
        <v/>
      </c>
      <c r="AB273" t="str">
        <f t="shared" si="21"/>
        <v/>
      </c>
      <c r="AC273" t="str">
        <f t="array" ref="AC273">IFERROR(INDEX($AB$4:$AB$304,MATCH(1,COUNTIF($AC$3:AC272,$AB$4:$AB$304)+($AB$4:$AB$304&lt;&gt;"")*1,0)),"")</f>
        <v/>
      </c>
      <c r="AE273" t="str">
        <f t="shared" si="22"/>
        <v/>
      </c>
      <c r="AF273" t="str">
        <f t="array" ref="AF273">IFERROR(INDEX($AE$4:$AE$304,MATCH(1,COUNTIF($AF$3:AF272,$AE$4:$AE$304)+($AE$4:$AE$304&lt;&gt;"")*1,0)),"")</f>
        <v/>
      </c>
      <c r="AH273" t="str">
        <f t="shared" si="23"/>
        <v/>
      </c>
      <c r="AI273" t="str">
        <f>IF('Preisbildung (Kommune)'!C313="","",'Preisbildung (Kommune)'!C313)</f>
        <v/>
      </c>
      <c r="AJ273" t="str">
        <f t="shared" si="24"/>
        <v/>
      </c>
      <c r="AK273" t="str">
        <f t="array" ref="AK273">IFERROR(INDEX($AJ$4:$AJ$304,MATCH(1,COUNTIF($AK$3:AK272,$AJ$4:$AJ$304)+($AJ$4:$AJ$304&lt;&gt;"")*1,0)),"")</f>
        <v/>
      </c>
    </row>
    <row r="274" spans="20:37" x14ac:dyDescent="0.3">
      <c r="T274">
        <v>271</v>
      </c>
      <c r="U274" t="str">
        <f>IF(DB!D278="","",DB!D278)</f>
        <v/>
      </c>
      <c r="V274" t="str">
        <f>IF(DB!H278="","",DB!H278)</f>
        <v/>
      </c>
      <c r="W274" t="str">
        <f>IF(DB!G278="","",DB!G278)</f>
        <v/>
      </c>
      <c r="X274" t="str">
        <f>IF(DB!W278="","",DB!W278)</f>
        <v/>
      </c>
      <c r="Y274" t="str">
        <f>IF(DB!AN278="","",DB!AN278)</f>
        <v/>
      </c>
      <c r="Z274" t="str">
        <f>IF(DB!BZ278="","",DB!BZ278)</f>
        <v/>
      </c>
      <c r="AA274" t="str">
        <f t="shared" si="20"/>
        <v/>
      </c>
      <c r="AB274" t="str">
        <f t="shared" si="21"/>
        <v/>
      </c>
      <c r="AC274" t="str">
        <f t="array" ref="AC274">IFERROR(INDEX($AB$4:$AB$304,MATCH(1,COUNTIF($AC$3:AC273,$AB$4:$AB$304)+($AB$4:$AB$304&lt;&gt;"")*1,0)),"")</f>
        <v/>
      </c>
      <c r="AE274" t="str">
        <f t="shared" si="22"/>
        <v/>
      </c>
      <c r="AF274" t="str">
        <f t="array" ref="AF274">IFERROR(INDEX($AE$4:$AE$304,MATCH(1,COUNTIF($AF$3:AF273,$AE$4:$AE$304)+($AE$4:$AE$304&lt;&gt;"")*1,0)),"")</f>
        <v/>
      </c>
      <c r="AH274" t="str">
        <f t="shared" si="23"/>
        <v/>
      </c>
      <c r="AI274" t="str">
        <f>IF('Preisbildung (Kommune)'!C314="","",'Preisbildung (Kommune)'!C314)</f>
        <v/>
      </c>
      <c r="AJ274" t="str">
        <f t="shared" si="24"/>
        <v/>
      </c>
      <c r="AK274" t="str">
        <f t="array" ref="AK274">IFERROR(INDEX($AJ$4:$AJ$304,MATCH(1,COUNTIF($AK$3:AK273,$AJ$4:$AJ$304)+($AJ$4:$AJ$304&lt;&gt;"")*1,0)),"")</f>
        <v/>
      </c>
    </row>
    <row r="275" spans="20:37" x14ac:dyDescent="0.3">
      <c r="T275">
        <v>272</v>
      </c>
      <c r="U275" t="str">
        <f>IF(DB!D279="","",DB!D279)</f>
        <v/>
      </c>
      <c r="V275" t="str">
        <f>IF(DB!H279="","",DB!H279)</f>
        <v/>
      </c>
      <c r="W275" t="str">
        <f>IF(DB!G279="","",DB!G279)</f>
        <v/>
      </c>
      <c r="X275" t="str">
        <f>IF(DB!W279="","",DB!W279)</f>
        <v/>
      </c>
      <c r="Y275" t="str">
        <f>IF(DB!AN279="","",DB!AN279)</f>
        <v/>
      </c>
      <c r="Z275" t="str">
        <f>IF(DB!BZ279="","",DB!BZ279)</f>
        <v/>
      </c>
      <c r="AA275" t="str">
        <f t="shared" si="20"/>
        <v/>
      </c>
      <c r="AB275" t="str">
        <f t="shared" si="21"/>
        <v/>
      </c>
      <c r="AC275" t="str">
        <f t="array" ref="AC275">IFERROR(INDEX($AB$4:$AB$304,MATCH(1,COUNTIF($AC$3:AC274,$AB$4:$AB$304)+($AB$4:$AB$304&lt;&gt;"")*1,0)),"")</f>
        <v/>
      </c>
      <c r="AE275" t="str">
        <f t="shared" si="22"/>
        <v/>
      </c>
      <c r="AF275" t="str">
        <f t="array" ref="AF275">IFERROR(INDEX($AE$4:$AE$304,MATCH(1,COUNTIF($AF$3:AF274,$AE$4:$AE$304)+($AE$4:$AE$304&lt;&gt;"")*1,0)),"")</f>
        <v/>
      </c>
      <c r="AH275" t="str">
        <f t="shared" si="23"/>
        <v/>
      </c>
      <c r="AI275" t="str">
        <f>IF('Preisbildung (Kommune)'!C315="","",'Preisbildung (Kommune)'!C315)</f>
        <v/>
      </c>
      <c r="AJ275" t="str">
        <f t="shared" si="24"/>
        <v/>
      </c>
      <c r="AK275" t="str">
        <f t="array" ref="AK275">IFERROR(INDEX($AJ$4:$AJ$304,MATCH(1,COUNTIF($AK$3:AK274,$AJ$4:$AJ$304)+($AJ$4:$AJ$304&lt;&gt;"")*1,0)),"")</f>
        <v/>
      </c>
    </row>
    <row r="276" spans="20:37" x14ac:dyDescent="0.3">
      <c r="T276">
        <v>273</v>
      </c>
      <c r="U276" t="str">
        <f>IF(DB!D280="","",DB!D280)</f>
        <v/>
      </c>
      <c r="V276" t="str">
        <f>IF(DB!H280="","",DB!H280)</f>
        <v/>
      </c>
      <c r="W276" t="str">
        <f>IF(DB!G280="","",DB!G280)</f>
        <v/>
      </c>
      <c r="X276" t="str">
        <f>IF(DB!W280="","",DB!W280)</f>
        <v/>
      </c>
      <c r="Y276" t="str">
        <f>IF(DB!AN280="","",DB!AN280)</f>
        <v/>
      </c>
      <c r="Z276" t="str">
        <f>IF(DB!BZ280="","",DB!BZ280)</f>
        <v/>
      </c>
      <c r="AA276" t="str">
        <f t="shared" si="20"/>
        <v/>
      </c>
      <c r="AB276" t="str">
        <f t="shared" si="21"/>
        <v/>
      </c>
      <c r="AC276" t="str">
        <f t="array" ref="AC276">IFERROR(INDEX($AB$4:$AB$304,MATCH(1,COUNTIF($AC$3:AC275,$AB$4:$AB$304)+($AB$4:$AB$304&lt;&gt;"")*1,0)),"")</f>
        <v/>
      </c>
      <c r="AE276" t="str">
        <f t="shared" si="22"/>
        <v/>
      </c>
      <c r="AF276" t="str">
        <f t="array" ref="AF276">IFERROR(INDEX($AE$4:$AE$304,MATCH(1,COUNTIF($AF$3:AF275,$AE$4:$AE$304)+($AE$4:$AE$304&lt;&gt;"")*1,0)),"")</f>
        <v/>
      </c>
      <c r="AH276" t="str">
        <f t="shared" si="23"/>
        <v/>
      </c>
      <c r="AI276" t="str">
        <f>IF('Preisbildung (Kommune)'!C316="","",'Preisbildung (Kommune)'!C316)</f>
        <v/>
      </c>
      <c r="AJ276" t="str">
        <f t="shared" si="24"/>
        <v/>
      </c>
      <c r="AK276" t="str">
        <f t="array" ref="AK276">IFERROR(INDEX($AJ$4:$AJ$304,MATCH(1,COUNTIF($AK$3:AK275,$AJ$4:$AJ$304)+($AJ$4:$AJ$304&lt;&gt;"")*1,0)),"")</f>
        <v/>
      </c>
    </row>
    <row r="277" spans="20:37" x14ac:dyDescent="0.3">
      <c r="T277">
        <v>274</v>
      </c>
      <c r="U277" t="str">
        <f>IF(DB!D281="","",DB!D281)</f>
        <v/>
      </c>
      <c r="V277" t="str">
        <f>IF(DB!H281="","",DB!H281)</f>
        <v/>
      </c>
      <c r="W277" t="str">
        <f>IF(DB!G281="","",DB!G281)</f>
        <v/>
      </c>
      <c r="X277" t="str">
        <f>IF(DB!W281="","",DB!W281)</f>
        <v/>
      </c>
      <c r="Y277" t="str">
        <f>IF(DB!AN281="","",DB!AN281)</f>
        <v/>
      </c>
      <c r="Z277" t="str">
        <f>IF(DB!BZ281="","",DB!BZ281)</f>
        <v/>
      </c>
      <c r="AA277" t="str">
        <f t="shared" si="20"/>
        <v/>
      </c>
      <c r="AB277" t="str">
        <f t="shared" si="21"/>
        <v/>
      </c>
      <c r="AC277" t="str">
        <f t="array" ref="AC277">IFERROR(INDEX($AB$4:$AB$304,MATCH(1,COUNTIF($AC$3:AC276,$AB$4:$AB$304)+($AB$4:$AB$304&lt;&gt;"")*1,0)),"")</f>
        <v/>
      </c>
      <c r="AE277" t="str">
        <f t="shared" si="22"/>
        <v/>
      </c>
      <c r="AF277" t="str">
        <f t="array" ref="AF277">IFERROR(INDEX($AE$4:$AE$304,MATCH(1,COUNTIF($AF$3:AF276,$AE$4:$AE$304)+($AE$4:$AE$304&lt;&gt;"")*1,0)),"")</f>
        <v/>
      </c>
      <c r="AH277" t="str">
        <f t="shared" si="23"/>
        <v/>
      </c>
      <c r="AI277" t="str">
        <f>IF('Preisbildung (Kommune)'!C317="","",'Preisbildung (Kommune)'!C317)</f>
        <v/>
      </c>
      <c r="AJ277" t="str">
        <f t="shared" si="24"/>
        <v/>
      </c>
      <c r="AK277" t="str">
        <f t="array" ref="AK277">IFERROR(INDEX($AJ$4:$AJ$304,MATCH(1,COUNTIF($AK$3:AK276,$AJ$4:$AJ$304)+($AJ$4:$AJ$304&lt;&gt;"")*1,0)),"")</f>
        <v/>
      </c>
    </row>
    <row r="278" spans="20:37" x14ac:dyDescent="0.3">
      <c r="T278">
        <v>275</v>
      </c>
      <c r="U278" t="str">
        <f>IF(DB!D282="","",DB!D282)</f>
        <v/>
      </c>
      <c r="V278" t="str">
        <f>IF(DB!H282="","",DB!H282)</f>
        <v/>
      </c>
      <c r="W278" t="str">
        <f>IF(DB!G282="","",DB!G282)</f>
        <v/>
      </c>
      <c r="X278" t="str">
        <f>IF(DB!W282="","",DB!W282)</f>
        <v/>
      </c>
      <c r="Y278" t="str">
        <f>IF(DB!AN282="","",DB!AN282)</f>
        <v/>
      </c>
      <c r="Z278" t="str">
        <f>IF(DB!BZ282="","",DB!BZ282)</f>
        <v/>
      </c>
      <c r="AA278" t="str">
        <f t="shared" si="20"/>
        <v/>
      </c>
      <c r="AB278" t="str">
        <f t="shared" si="21"/>
        <v/>
      </c>
      <c r="AC278" t="str">
        <f t="array" ref="AC278">IFERROR(INDEX($AB$4:$AB$304,MATCH(1,COUNTIF($AC$3:AC277,$AB$4:$AB$304)+($AB$4:$AB$304&lt;&gt;"")*1,0)),"")</f>
        <v/>
      </c>
      <c r="AE278" t="str">
        <f t="shared" si="22"/>
        <v/>
      </c>
      <c r="AF278" t="str">
        <f t="array" ref="AF278">IFERROR(INDEX($AE$4:$AE$304,MATCH(1,COUNTIF($AF$3:AF277,$AE$4:$AE$304)+($AE$4:$AE$304&lt;&gt;"")*1,0)),"")</f>
        <v/>
      </c>
      <c r="AH278" t="str">
        <f t="shared" si="23"/>
        <v/>
      </c>
      <c r="AI278" t="str">
        <f>IF('Preisbildung (Kommune)'!C318="","",'Preisbildung (Kommune)'!C318)</f>
        <v/>
      </c>
      <c r="AJ278" t="str">
        <f t="shared" si="24"/>
        <v/>
      </c>
      <c r="AK278" t="str">
        <f t="array" ref="AK278">IFERROR(INDEX($AJ$4:$AJ$304,MATCH(1,COUNTIF($AK$3:AK277,$AJ$4:$AJ$304)+($AJ$4:$AJ$304&lt;&gt;"")*1,0)),"")</f>
        <v/>
      </c>
    </row>
    <row r="279" spans="20:37" x14ac:dyDescent="0.3">
      <c r="T279">
        <v>276</v>
      </c>
      <c r="U279" t="str">
        <f>IF(DB!D283="","",DB!D283)</f>
        <v/>
      </c>
      <c r="V279" t="str">
        <f>IF(DB!H283="","",DB!H283)</f>
        <v/>
      </c>
      <c r="W279" t="str">
        <f>IF(DB!G283="","",DB!G283)</f>
        <v/>
      </c>
      <c r="X279" t="str">
        <f>IF(DB!W283="","",DB!W283)</f>
        <v/>
      </c>
      <c r="Y279" t="str">
        <f>IF(DB!AN283="","",DB!AN283)</f>
        <v/>
      </c>
      <c r="Z279" t="str">
        <f>IF(DB!BZ283="","",DB!BZ283)</f>
        <v/>
      </c>
      <c r="AA279" t="str">
        <f t="shared" si="20"/>
        <v/>
      </c>
      <c r="AB279" t="str">
        <f t="shared" si="21"/>
        <v/>
      </c>
      <c r="AC279" t="str">
        <f t="array" ref="AC279">IFERROR(INDEX($AB$4:$AB$304,MATCH(1,COUNTIF($AC$3:AC278,$AB$4:$AB$304)+($AB$4:$AB$304&lt;&gt;"")*1,0)),"")</f>
        <v/>
      </c>
      <c r="AE279" t="str">
        <f t="shared" si="22"/>
        <v/>
      </c>
      <c r="AF279" t="str">
        <f t="array" ref="AF279">IFERROR(INDEX($AE$4:$AE$304,MATCH(1,COUNTIF($AF$3:AF278,$AE$4:$AE$304)+($AE$4:$AE$304&lt;&gt;"")*1,0)),"")</f>
        <v/>
      </c>
      <c r="AH279" t="str">
        <f t="shared" si="23"/>
        <v/>
      </c>
      <c r="AI279" t="str">
        <f>IF('Preisbildung (Kommune)'!C319="","",'Preisbildung (Kommune)'!C319)</f>
        <v/>
      </c>
      <c r="AJ279" t="str">
        <f t="shared" si="24"/>
        <v/>
      </c>
      <c r="AK279" t="str">
        <f t="array" ref="AK279">IFERROR(INDEX($AJ$4:$AJ$304,MATCH(1,COUNTIF($AK$3:AK278,$AJ$4:$AJ$304)+($AJ$4:$AJ$304&lt;&gt;"")*1,0)),"")</f>
        <v/>
      </c>
    </row>
    <row r="280" spans="20:37" x14ac:dyDescent="0.3">
      <c r="T280">
        <v>277</v>
      </c>
      <c r="U280" t="str">
        <f>IF(DB!D284="","",DB!D284)</f>
        <v/>
      </c>
      <c r="V280" t="str">
        <f>IF(DB!H284="","",DB!H284)</f>
        <v/>
      </c>
      <c r="W280" t="str">
        <f>IF(DB!G284="","",DB!G284)</f>
        <v/>
      </c>
      <c r="X280" t="str">
        <f>IF(DB!W284="","",DB!W284)</f>
        <v/>
      </c>
      <c r="Y280" t="str">
        <f>IF(DB!AN284="","",DB!AN284)</f>
        <v/>
      </c>
      <c r="Z280" t="str">
        <f>IF(DB!BZ284="","",DB!BZ284)</f>
        <v/>
      </c>
      <c r="AA280" t="str">
        <f t="shared" si="20"/>
        <v/>
      </c>
      <c r="AB280" t="str">
        <f t="shared" si="21"/>
        <v/>
      </c>
      <c r="AC280" t="str">
        <f t="array" ref="AC280">IFERROR(INDEX($AB$4:$AB$304,MATCH(1,COUNTIF($AC$3:AC279,$AB$4:$AB$304)+($AB$4:$AB$304&lt;&gt;"")*1,0)),"")</f>
        <v/>
      </c>
      <c r="AE280" t="str">
        <f t="shared" si="22"/>
        <v/>
      </c>
      <c r="AF280" t="str">
        <f t="array" ref="AF280">IFERROR(INDEX($AE$4:$AE$304,MATCH(1,COUNTIF($AF$3:AF279,$AE$4:$AE$304)+($AE$4:$AE$304&lt;&gt;"")*1,0)),"")</f>
        <v/>
      </c>
      <c r="AH280" t="str">
        <f t="shared" si="23"/>
        <v/>
      </c>
      <c r="AI280" t="str">
        <f>IF('Preisbildung (Kommune)'!C320="","",'Preisbildung (Kommune)'!C320)</f>
        <v/>
      </c>
      <c r="AJ280" t="str">
        <f t="shared" si="24"/>
        <v/>
      </c>
      <c r="AK280" t="str">
        <f t="array" ref="AK280">IFERROR(INDEX($AJ$4:$AJ$304,MATCH(1,COUNTIF($AK$3:AK279,$AJ$4:$AJ$304)+($AJ$4:$AJ$304&lt;&gt;"")*1,0)),"")</f>
        <v/>
      </c>
    </row>
    <row r="281" spans="20:37" x14ac:dyDescent="0.3">
      <c r="T281">
        <v>278</v>
      </c>
      <c r="U281" t="str">
        <f>IF(DB!D285="","",DB!D285)</f>
        <v/>
      </c>
      <c r="V281" t="str">
        <f>IF(DB!H285="","",DB!H285)</f>
        <v/>
      </c>
      <c r="W281" t="str">
        <f>IF(DB!G285="","",DB!G285)</f>
        <v/>
      </c>
      <c r="X281" t="str">
        <f>IF(DB!W285="","",DB!W285)</f>
        <v/>
      </c>
      <c r="Y281" t="str">
        <f>IF(DB!AN285="","",DB!AN285)</f>
        <v/>
      </c>
      <c r="Z281" t="str">
        <f>IF(DB!BZ285="","",DB!BZ285)</f>
        <v/>
      </c>
      <c r="AA281" t="str">
        <f t="shared" si="20"/>
        <v/>
      </c>
      <c r="AB281" t="str">
        <f t="shared" si="21"/>
        <v/>
      </c>
      <c r="AC281" t="str">
        <f t="array" ref="AC281">IFERROR(INDEX($AB$4:$AB$304,MATCH(1,COUNTIF($AC$3:AC280,$AB$4:$AB$304)+($AB$4:$AB$304&lt;&gt;"")*1,0)),"")</f>
        <v/>
      </c>
      <c r="AE281" t="str">
        <f t="shared" si="22"/>
        <v/>
      </c>
      <c r="AF281" t="str">
        <f t="array" ref="AF281">IFERROR(INDEX($AE$4:$AE$304,MATCH(1,COUNTIF($AF$3:AF280,$AE$4:$AE$304)+($AE$4:$AE$304&lt;&gt;"")*1,0)),"")</f>
        <v/>
      </c>
      <c r="AH281" t="str">
        <f t="shared" si="23"/>
        <v/>
      </c>
      <c r="AI281" t="str">
        <f>IF('Preisbildung (Kommune)'!C321="","",'Preisbildung (Kommune)'!C321)</f>
        <v/>
      </c>
      <c r="AJ281" t="str">
        <f t="shared" si="24"/>
        <v/>
      </c>
      <c r="AK281" t="str">
        <f t="array" ref="AK281">IFERROR(INDEX($AJ$4:$AJ$304,MATCH(1,COUNTIF($AK$3:AK280,$AJ$4:$AJ$304)+($AJ$4:$AJ$304&lt;&gt;"")*1,0)),"")</f>
        <v/>
      </c>
    </row>
    <row r="282" spans="20:37" x14ac:dyDescent="0.3">
      <c r="T282">
        <v>279</v>
      </c>
      <c r="U282" t="str">
        <f>IF(DB!D286="","",DB!D286)</f>
        <v/>
      </c>
      <c r="V282" t="str">
        <f>IF(DB!H286="","",DB!H286)</f>
        <v/>
      </c>
      <c r="W282" t="str">
        <f>IF(DB!G286="","",DB!G286)</f>
        <v/>
      </c>
      <c r="X282" t="str">
        <f>IF(DB!W286="","",DB!W286)</f>
        <v/>
      </c>
      <c r="Y282" t="str">
        <f>IF(DB!AN286="","",DB!AN286)</f>
        <v/>
      </c>
      <c r="Z282" t="str">
        <f>IF(DB!BZ286="","",DB!BZ286)</f>
        <v/>
      </c>
      <c r="AA282" t="str">
        <f t="shared" si="20"/>
        <v/>
      </c>
      <c r="AB282" t="str">
        <f t="shared" si="21"/>
        <v/>
      </c>
      <c r="AC282" t="str">
        <f t="array" ref="AC282">IFERROR(INDEX($AB$4:$AB$304,MATCH(1,COUNTIF($AC$3:AC281,$AB$4:$AB$304)+($AB$4:$AB$304&lt;&gt;"")*1,0)),"")</f>
        <v/>
      </c>
      <c r="AE282" t="str">
        <f t="shared" si="22"/>
        <v/>
      </c>
      <c r="AF282" t="str">
        <f t="array" ref="AF282">IFERROR(INDEX($AE$4:$AE$304,MATCH(1,COUNTIF($AF$3:AF281,$AE$4:$AE$304)+($AE$4:$AE$304&lt;&gt;"")*1,0)),"")</f>
        <v/>
      </c>
      <c r="AH282" t="str">
        <f t="shared" si="23"/>
        <v/>
      </c>
      <c r="AI282" t="str">
        <f>IF('Preisbildung (Kommune)'!C322="","",'Preisbildung (Kommune)'!C322)</f>
        <v/>
      </c>
      <c r="AJ282" t="str">
        <f t="shared" si="24"/>
        <v/>
      </c>
      <c r="AK282" t="str">
        <f t="array" ref="AK282">IFERROR(INDEX($AJ$4:$AJ$304,MATCH(1,COUNTIF($AK$3:AK281,$AJ$4:$AJ$304)+($AJ$4:$AJ$304&lt;&gt;"")*1,0)),"")</f>
        <v/>
      </c>
    </row>
    <row r="283" spans="20:37" x14ac:dyDescent="0.3">
      <c r="T283">
        <v>280</v>
      </c>
      <c r="U283" t="str">
        <f>IF(DB!D287="","",DB!D287)</f>
        <v/>
      </c>
      <c r="V283" t="str">
        <f>IF(DB!H287="","",DB!H287)</f>
        <v/>
      </c>
      <c r="W283" t="str">
        <f>IF(DB!G287="","",DB!G287)</f>
        <v/>
      </c>
      <c r="X283" t="str">
        <f>IF(DB!W287="","",DB!W287)</f>
        <v/>
      </c>
      <c r="Y283" t="str">
        <f>IF(DB!AN287="","",DB!AN287)</f>
        <v/>
      </c>
      <c r="Z283" t="str">
        <f>IF(DB!BZ287="","",DB!BZ287)</f>
        <v/>
      </c>
      <c r="AA283" t="str">
        <f t="shared" si="20"/>
        <v/>
      </c>
      <c r="AB283" t="str">
        <f t="shared" si="21"/>
        <v/>
      </c>
      <c r="AC283" t="str">
        <f t="array" ref="AC283">IFERROR(INDEX($AB$4:$AB$304,MATCH(1,COUNTIF($AC$3:AC282,$AB$4:$AB$304)+($AB$4:$AB$304&lt;&gt;"")*1,0)),"")</f>
        <v/>
      </c>
      <c r="AE283" t="str">
        <f t="shared" si="22"/>
        <v/>
      </c>
      <c r="AF283" t="str">
        <f t="array" ref="AF283">IFERROR(INDEX($AE$4:$AE$304,MATCH(1,COUNTIF($AF$3:AF282,$AE$4:$AE$304)+($AE$4:$AE$304&lt;&gt;"")*1,0)),"")</f>
        <v/>
      </c>
      <c r="AH283" t="str">
        <f t="shared" si="23"/>
        <v/>
      </c>
      <c r="AI283" t="str">
        <f>IF('Preisbildung (Kommune)'!C323="","",'Preisbildung (Kommune)'!C323)</f>
        <v/>
      </c>
      <c r="AJ283" t="str">
        <f t="shared" si="24"/>
        <v/>
      </c>
      <c r="AK283" t="str">
        <f t="array" ref="AK283">IFERROR(INDEX($AJ$4:$AJ$304,MATCH(1,COUNTIF($AK$3:AK282,$AJ$4:$AJ$304)+($AJ$4:$AJ$304&lt;&gt;"")*1,0)),"")</f>
        <v/>
      </c>
    </row>
    <row r="284" spans="20:37" x14ac:dyDescent="0.3">
      <c r="T284">
        <v>281</v>
      </c>
      <c r="U284" t="str">
        <f>IF(DB!D288="","",DB!D288)</f>
        <v/>
      </c>
      <c r="V284" t="str">
        <f>IF(DB!H288="","",DB!H288)</f>
        <v/>
      </c>
      <c r="W284" t="str">
        <f>IF(DB!G288="","",DB!G288)</f>
        <v/>
      </c>
      <c r="X284" t="str">
        <f>IF(DB!W288="","",DB!W288)</f>
        <v/>
      </c>
      <c r="Y284" t="str">
        <f>IF(DB!AN288="","",DB!AN288)</f>
        <v/>
      </c>
      <c r="Z284" t="str">
        <f>IF(DB!BZ288="","",DB!BZ288)</f>
        <v/>
      </c>
      <c r="AA284" t="str">
        <f t="shared" si="20"/>
        <v/>
      </c>
      <c r="AB284" t="str">
        <f t="shared" si="21"/>
        <v/>
      </c>
      <c r="AC284" t="str">
        <f t="array" ref="AC284">IFERROR(INDEX($AB$4:$AB$304,MATCH(1,COUNTIF($AC$3:AC283,$AB$4:$AB$304)+($AB$4:$AB$304&lt;&gt;"")*1,0)),"")</f>
        <v/>
      </c>
      <c r="AE284" t="str">
        <f t="shared" si="22"/>
        <v/>
      </c>
      <c r="AF284" t="str">
        <f t="array" ref="AF284">IFERROR(INDEX($AE$4:$AE$304,MATCH(1,COUNTIF($AF$3:AF283,$AE$4:$AE$304)+($AE$4:$AE$304&lt;&gt;"")*1,0)),"")</f>
        <v/>
      </c>
      <c r="AH284" t="str">
        <f t="shared" si="23"/>
        <v/>
      </c>
      <c r="AI284" t="str">
        <f>IF('Preisbildung (Kommune)'!C324="","",'Preisbildung (Kommune)'!C324)</f>
        <v/>
      </c>
      <c r="AJ284" t="str">
        <f t="shared" si="24"/>
        <v/>
      </c>
      <c r="AK284" t="str">
        <f t="array" ref="AK284">IFERROR(INDEX($AJ$4:$AJ$304,MATCH(1,COUNTIF($AK$3:AK283,$AJ$4:$AJ$304)+($AJ$4:$AJ$304&lt;&gt;"")*1,0)),"")</f>
        <v/>
      </c>
    </row>
    <row r="285" spans="20:37" x14ac:dyDescent="0.3">
      <c r="T285">
        <v>282</v>
      </c>
      <c r="U285" t="str">
        <f>IF(DB!D289="","",DB!D289)</f>
        <v/>
      </c>
      <c r="V285" t="str">
        <f>IF(DB!H289="","",DB!H289)</f>
        <v/>
      </c>
      <c r="W285" t="str">
        <f>IF(DB!G289="","",DB!G289)</f>
        <v/>
      </c>
      <c r="X285" t="str">
        <f>IF(DB!W289="","",DB!W289)</f>
        <v/>
      </c>
      <c r="Y285" t="str">
        <f>IF(DB!AN289="","",DB!AN289)</f>
        <v/>
      </c>
      <c r="Z285" t="str">
        <f>IF(DB!BZ289="","",DB!BZ289)</f>
        <v/>
      </c>
      <c r="AA285" t="str">
        <f t="shared" si="20"/>
        <v/>
      </c>
      <c r="AB285" t="str">
        <f t="shared" si="21"/>
        <v/>
      </c>
      <c r="AC285" t="str">
        <f t="array" ref="AC285">IFERROR(INDEX($AB$4:$AB$304,MATCH(1,COUNTIF($AC$3:AC284,$AB$4:$AB$304)+($AB$4:$AB$304&lt;&gt;"")*1,0)),"")</f>
        <v/>
      </c>
      <c r="AE285" t="str">
        <f t="shared" si="22"/>
        <v/>
      </c>
      <c r="AF285" t="str">
        <f t="array" ref="AF285">IFERROR(INDEX($AE$4:$AE$304,MATCH(1,COUNTIF($AF$3:AF284,$AE$4:$AE$304)+($AE$4:$AE$304&lt;&gt;"")*1,0)),"")</f>
        <v/>
      </c>
      <c r="AH285" t="str">
        <f t="shared" si="23"/>
        <v/>
      </c>
      <c r="AI285" t="str">
        <f>IF('Preisbildung (Kommune)'!C325="","",'Preisbildung (Kommune)'!C325)</f>
        <v/>
      </c>
      <c r="AJ285" t="str">
        <f t="shared" si="24"/>
        <v/>
      </c>
      <c r="AK285" t="str">
        <f t="array" ref="AK285">IFERROR(INDEX($AJ$4:$AJ$304,MATCH(1,COUNTIF($AK$3:AK284,$AJ$4:$AJ$304)+($AJ$4:$AJ$304&lt;&gt;"")*1,0)),"")</f>
        <v/>
      </c>
    </row>
    <row r="286" spans="20:37" x14ac:dyDescent="0.3">
      <c r="T286">
        <v>283</v>
      </c>
      <c r="U286" t="str">
        <f>IF(DB!D290="","",DB!D290)</f>
        <v/>
      </c>
      <c r="V286" t="str">
        <f>IF(DB!H290="","",DB!H290)</f>
        <v/>
      </c>
      <c r="W286" t="str">
        <f>IF(DB!G290="","",DB!G290)</f>
        <v/>
      </c>
      <c r="X286" t="str">
        <f>IF(DB!W290="","",DB!W290)</f>
        <v/>
      </c>
      <c r="Y286" t="str">
        <f>IF(DB!AN290="","",DB!AN290)</f>
        <v/>
      </c>
      <c r="Z286" t="str">
        <f>IF(DB!BZ290="","",DB!BZ290)</f>
        <v/>
      </c>
      <c r="AA286" t="str">
        <f t="shared" si="20"/>
        <v/>
      </c>
      <c r="AB286" t="str">
        <f t="shared" si="21"/>
        <v/>
      </c>
      <c r="AC286" t="str">
        <f t="array" ref="AC286">IFERROR(INDEX($AB$4:$AB$304,MATCH(1,COUNTIF($AC$3:AC285,$AB$4:$AB$304)+($AB$4:$AB$304&lt;&gt;"")*1,0)),"")</f>
        <v/>
      </c>
      <c r="AE286" t="str">
        <f t="shared" si="22"/>
        <v/>
      </c>
      <c r="AF286" t="str">
        <f t="array" ref="AF286">IFERROR(INDEX($AE$4:$AE$304,MATCH(1,COUNTIF($AF$3:AF285,$AE$4:$AE$304)+($AE$4:$AE$304&lt;&gt;"")*1,0)),"")</f>
        <v/>
      </c>
      <c r="AH286" t="str">
        <f t="shared" si="23"/>
        <v/>
      </c>
      <c r="AI286" t="str">
        <f>IF('Preisbildung (Kommune)'!C326="","",'Preisbildung (Kommune)'!C326)</f>
        <v/>
      </c>
      <c r="AJ286" t="str">
        <f t="shared" si="24"/>
        <v/>
      </c>
      <c r="AK286" t="str">
        <f t="array" ref="AK286">IFERROR(INDEX($AJ$4:$AJ$304,MATCH(1,COUNTIF($AK$3:AK285,$AJ$4:$AJ$304)+($AJ$4:$AJ$304&lt;&gt;"")*1,0)),"")</f>
        <v/>
      </c>
    </row>
    <row r="287" spans="20:37" x14ac:dyDescent="0.3">
      <c r="T287">
        <v>284</v>
      </c>
      <c r="U287" t="str">
        <f>IF(DB!D291="","",DB!D291)</f>
        <v/>
      </c>
      <c r="V287" t="str">
        <f>IF(DB!H291="","",DB!H291)</f>
        <v/>
      </c>
      <c r="W287" t="str">
        <f>IF(DB!G291="","",DB!G291)</f>
        <v/>
      </c>
      <c r="X287" t="str">
        <f>IF(DB!W291="","",DB!W291)</f>
        <v/>
      </c>
      <c r="Y287" t="str">
        <f>IF(DB!AN291="","",DB!AN291)</f>
        <v/>
      </c>
      <c r="Z287" t="str">
        <f>IF(DB!BZ291="","",DB!BZ291)</f>
        <v/>
      </c>
      <c r="AA287" t="str">
        <f t="shared" si="20"/>
        <v/>
      </c>
      <c r="AB287" t="str">
        <f t="shared" si="21"/>
        <v/>
      </c>
      <c r="AC287" t="str">
        <f t="array" ref="AC287">IFERROR(INDEX($AB$4:$AB$304,MATCH(1,COUNTIF($AC$3:AC286,$AB$4:$AB$304)+($AB$4:$AB$304&lt;&gt;"")*1,0)),"")</f>
        <v/>
      </c>
      <c r="AE287" t="str">
        <f t="shared" si="22"/>
        <v/>
      </c>
      <c r="AF287" t="str">
        <f t="array" ref="AF287">IFERROR(INDEX($AE$4:$AE$304,MATCH(1,COUNTIF($AF$3:AF286,$AE$4:$AE$304)+($AE$4:$AE$304&lt;&gt;"")*1,0)),"")</f>
        <v/>
      </c>
      <c r="AH287" t="str">
        <f t="shared" si="23"/>
        <v/>
      </c>
      <c r="AI287" t="str">
        <f>IF('Preisbildung (Kommune)'!C327="","",'Preisbildung (Kommune)'!C327)</f>
        <v/>
      </c>
      <c r="AJ287" t="str">
        <f t="shared" si="24"/>
        <v/>
      </c>
      <c r="AK287" t="str">
        <f t="array" ref="AK287">IFERROR(INDEX($AJ$4:$AJ$304,MATCH(1,COUNTIF($AK$3:AK286,$AJ$4:$AJ$304)+($AJ$4:$AJ$304&lt;&gt;"")*1,0)),"")</f>
        <v/>
      </c>
    </row>
    <row r="288" spans="20:37" x14ac:dyDescent="0.3">
      <c r="T288">
        <v>285</v>
      </c>
      <c r="U288" t="str">
        <f>IF(DB!D292="","",DB!D292)</f>
        <v/>
      </c>
      <c r="V288" t="str">
        <f>IF(DB!H292="","",DB!H292)</f>
        <v/>
      </c>
      <c r="W288" t="str">
        <f>IF(DB!G292="","",DB!G292)</f>
        <v/>
      </c>
      <c r="X288" t="str">
        <f>IF(DB!W292="","",DB!W292)</f>
        <v/>
      </c>
      <c r="Y288" t="str">
        <f>IF(DB!AN292="","",DB!AN292)</f>
        <v/>
      </c>
      <c r="Z288" t="str">
        <f>IF(DB!BZ292="","",DB!BZ292)</f>
        <v/>
      </c>
      <c r="AA288" t="str">
        <f t="shared" si="20"/>
        <v/>
      </c>
      <c r="AB288" t="str">
        <f t="shared" si="21"/>
        <v/>
      </c>
      <c r="AC288" t="str">
        <f t="array" ref="AC288">IFERROR(INDEX($AB$4:$AB$304,MATCH(1,COUNTIF($AC$3:AC287,$AB$4:$AB$304)+($AB$4:$AB$304&lt;&gt;"")*1,0)),"")</f>
        <v/>
      </c>
      <c r="AE288" t="str">
        <f t="shared" si="22"/>
        <v/>
      </c>
      <c r="AF288" t="str">
        <f t="array" ref="AF288">IFERROR(INDEX($AE$4:$AE$304,MATCH(1,COUNTIF($AF$3:AF287,$AE$4:$AE$304)+($AE$4:$AE$304&lt;&gt;"")*1,0)),"")</f>
        <v/>
      </c>
      <c r="AH288" t="str">
        <f t="shared" si="23"/>
        <v/>
      </c>
      <c r="AI288" t="str">
        <f>IF('Preisbildung (Kommune)'!C328="","",'Preisbildung (Kommune)'!C328)</f>
        <v/>
      </c>
      <c r="AJ288" t="str">
        <f t="shared" si="24"/>
        <v/>
      </c>
      <c r="AK288" t="str">
        <f t="array" ref="AK288">IFERROR(INDEX($AJ$4:$AJ$304,MATCH(1,COUNTIF($AK$3:AK287,$AJ$4:$AJ$304)+($AJ$4:$AJ$304&lt;&gt;"")*1,0)),"")</f>
        <v/>
      </c>
    </row>
    <row r="289" spans="20:37" x14ac:dyDescent="0.3">
      <c r="T289">
        <v>286</v>
      </c>
      <c r="U289" t="str">
        <f>IF(DB!D293="","",DB!D293)</f>
        <v/>
      </c>
      <c r="V289" t="str">
        <f>IF(DB!H293="","",DB!H293)</f>
        <v/>
      </c>
      <c r="W289" t="str">
        <f>IF(DB!G293="","",DB!G293)</f>
        <v/>
      </c>
      <c r="X289" t="str">
        <f>IF(DB!W293="","",DB!W293)</f>
        <v/>
      </c>
      <c r="Y289" t="str">
        <f>IF(DB!AN293="","",DB!AN293)</f>
        <v/>
      </c>
      <c r="Z289" t="str">
        <f>IF(DB!BZ293="","",DB!BZ293)</f>
        <v/>
      </c>
      <c r="AA289" t="str">
        <f t="shared" si="20"/>
        <v/>
      </c>
      <c r="AB289" t="str">
        <f t="shared" si="21"/>
        <v/>
      </c>
      <c r="AC289" t="str">
        <f t="array" ref="AC289">IFERROR(INDEX($AB$4:$AB$304,MATCH(1,COUNTIF($AC$3:AC288,$AB$4:$AB$304)+($AB$4:$AB$304&lt;&gt;"")*1,0)),"")</f>
        <v/>
      </c>
      <c r="AE289" t="str">
        <f t="shared" si="22"/>
        <v/>
      </c>
      <c r="AF289" t="str">
        <f t="array" ref="AF289">IFERROR(INDEX($AE$4:$AE$304,MATCH(1,COUNTIF($AF$3:AF288,$AE$4:$AE$304)+($AE$4:$AE$304&lt;&gt;"")*1,0)),"")</f>
        <v/>
      </c>
      <c r="AH289" t="str">
        <f t="shared" si="23"/>
        <v/>
      </c>
      <c r="AI289" t="str">
        <f>IF('Preisbildung (Kommune)'!C329="","",'Preisbildung (Kommune)'!C329)</f>
        <v/>
      </c>
      <c r="AJ289" t="str">
        <f t="shared" si="24"/>
        <v/>
      </c>
      <c r="AK289" t="str">
        <f t="array" ref="AK289">IFERROR(INDEX($AJ$4:$AJ$304,MATCH(1,COUNTIF($AK$3:AK288,$AJ$4:$AJ$304)+($AJ$4:$AJ$304&lt;&gt;"")*1,0)),"")</f>
        <v/>
      </c>
    </row>
    <row r="290" spans="20:37" x14ac:dyDescent="0.3">
      <c r="T290">
        <v>287</v>
      </c>
      <c r="U290" t="str">
        <f>IF(DB!D294="","",DB!D294)</f>
        <v/>
      </c>
      <c r="V290" t="str">
        <f>IF(DB!H294="","",DB!H294)</f>
        <v/>
      </c>
      <c r="W290" t="str">
        <f>IF(DB!G294="","",DB!G294)</f>
        <v/>
      </c>
      <c r="X290" t="str">
        <f>IF(DB!W294="","",DB!W294)</f>
        <v/>
      </c>
      <c r="Y290" t="str">
        <f>IF(DB!AN294="","",DB!AN294)</f>
        <v/>
      </c>
      <c r="Z290" t="str">
        <f>IF(DB!BZ294="","",DB!BZ294)</f>
        <v/>
      </c>
      <c r="AA290" t="str">
        <f t="shared" si="20"/>
        <v/>
      </c>
      <c r="AB290" t="str">
        <f t="shared" si="21"/>
        <v/>
      </c>
      <c r="AC290" t="str">
        <f t="array" ref="AC290">IFERROR(INDEX($AB$4:$AB$304,MATCH(1,COUNTIF($AC$3:AC289,$AB$4:$AB$304)+($AB$4:$AB$304&lt;&gt;"")*1,0)),"")</f>
        <v/>
      </c>
      <c r="AE290" t="str">
        <f t="shared" si="22"/>
        <v/>
      </c>
      <c r="AF290" t="str">
        <f t="array" ref="AF290">IFERROR(INDEX($AE$4:$AE$304,MATCH(1,COUNTIF($AF$3:AF289,$AE$4:$AE$304)+($AE$4:$AE$304&lt;&gt;"")*1,0)),"")</f>
        <v/>
      </c>
      <c r="AH290" t="str">
        <f t="shared" si="23"/>
        <v/>
      </c>
      <c r="AI290" t="str">
        <f>IF('Preisbildung (Kommune)'!C330="","",'Preisbildung (Kommune)'!C330)</f>
        <v/>
      </c>
      <c r="AJ290" t="str">
        <f t="shared" si="24"/>
        <v/>
      </c>
      <c r="AK290" t="str">
        <f t="array" ref="AK290">IFERROR(INDEX($AJ$4:$AJ$304,MATCH(1,COUNTIF($AK$3:AK289,$AJ$4:$AJ$304)+($AJ$4:$AJ$304&lt;&gt;"")*1,0)),"")</f>
        <v/>
      </c>
    </row>
    <row r="291" spans="20:37" x14ac:dyDescent="0.3">
      <c r="T291">
        <v>288</v>
      </c>
      <c r="U291" t="str">
        <f>IF(DB!D295="","",DB!D295)</f>
        <v/>
      </c>
      <c r="V291" t="str">
        <f>IF(DB!H295="","",DB!H295)</f>
        <v/>
      </c>
      <c r="W291" t="str">
        <f>IF(DB!G295="","",DB!G295)</f>
        <v/>
      </c>
      <c r="X291" t="str">
        <f>IF(DB!W295="","",DB!W295)</f>
        <v/>
      </c>
      <c r="Y291" t="str">
        <f>IF(DB!AN295="","",DB!AN295)</f>
        <v/>
      </c>
      <c r="Z291" t="str">
        <f>IF(DB!BZ295="","",DB!BZ295)</f>
        <v/>
      </c>
      <c r="AA291" t="str">
        <f t="shared" si="20"/>
        <v/>
      </c>
      <c r="AB291" t="str">
        <f t="shared" si="21"/>
        <v/>
      </c>
      <c r="AC291" t="str">
        <f t="array" ref="AC291">IFERROR(INDEX($AB$4:$AB$304,MATCH(1,COUNTIF($AC$3:AC290,$AB$4:$AB$304)+($AB$4:$AB$304&lt;&gt;"")*1,0)),"")</f>
        <v/>
      </c>
      <c r="AE291" t="str">
        <f t="shared" si="22"/>
        <v/>
      </c>
      <c r="AF291" t="str">
        <f t="array" ref="AF291">IFERROR(INDEX($AE$4:$AE$304,MATCH(1,COUNTIF($AF$3:AF290,$AE$4:$AE$304)+($AE$4:$AE$304&lt;&gt;"")*1,0)),"")</f>
        <v/>
      </c>
      <c r="AH291" t="str">
        <f t="shared" si="23"/>
        <v/>
      </c>
      <c r="AI291" t="str">
        <f>IF('Preisbildung (Kommune)'!C331="","",'Preisbildung (Kommune)'!C331)</f>
        <v/>
      </c>
      <c r="AJ291" t="str">
        <f t="shared" si="24"/>
        <v/>
      </c>
      <c r="AK291" t="str">
        <f t="array" ref="AK291">IFERROR(INDEX($AJ$4:$AJ$304,MATCH(1,COUNTIF($AK$3:AK290,$AJ$4:$AJ$304)+($AJ$4:$AJ$304&lt;&gt;"")*1,0)),"")</f>
        <v/>
      </c>
    </row>
    <row r="292" spans="20:37" x14ac:dyDescent="0.3">
      <c r="T292">
        <v>289</v>
      </c>
      <c r="U292" t="str">
        <f>IF(DB!D296="","",DB!D296)</f>
        <v/>
      </c>
      <c r="V292" t="str">
        <f>IF(DB!H296="","",DB!H296)</f>
        <v/>
      </c>
      <c r="W292" t="str">
        <f>IF(DB!G296="","",DB!G296)</f>
        <v/>
      </c>
      <c r="X292" t="str">
        <f>IF(DB!W296="","",DB!W296)</f>
        <v/>
      </c>
      <c r="Y292" t="str">
        <f>IF(DB!AN296="","",DB!AN296)</f>
        <v/>
      </c>
      <c r="Z292" t="str">
        <f>IF(DB!BZ296="","",DB!BZ296)</f>
        <v/>
      </c>
      <c r="AA292" t="str">
        <f t="shared" si="20"/>
        <v/>
      </c>
      <c r="AB292" t="str">
        <f t="shared" si="21"/>
        <v/>
      </c>
      <c r="AC292" t="str">
        <f t="array" ref="AC292">IFERROR(INDEX($AB$4:$AB$304,MATCH(1,COUNTIF($AC$3:AC291,$AB$4:$AB$304)+($AB$4:$AB$304&lt;&gt;"")*1,0)),"")</f>
        <v/>
      </c>
      <c r="AE292" t="str">
        <f t="shared" si="22"/>
        <v/>
      </c>
      <c r="AF292" t="str">
        <f t="array" ref="AF292">IFERROR(INDEX($AE$4:$AE$304,MATCH(1,COUNTIF($AF$3:AF291,$AE$4:$AE$304)+($AE$4:$AE$304&lt;&gt;"")*1,0)),"")</f>
        <v/>
      </c>
      <c r="AH292" t="str">
        <f t="shared" si="23"/>
        <v/>
      </c>
      <c r="AI292" t="str">
        <f>IF('Preisbildung (Kommune)'!C332="","",'Preisbildung (Kommune)'!C332)</f>
        <v/>
      </c>
      <c r="AJ292" t="str">
        <f t="shared" si="24"/>
        <v/>
      </c>
      <c r="AK292" t="str">
        <f t="array" ref="AK292">IFERROR(INDEX($AJ$4:$AJ$304,MATCH(1,COUNTIF($AK$3:AK291,$AJ$4:$AJ$304)+($AJ$4:$AJ$304&lt;&gt;"")*1,0)),"")</f>
        <v/>
      </c>
    </row>
    <row r="293" spans="20:37" x14ac:dyDescent="0.3">
      <c r="T293">
        <v>290</v>
      </c>
      <c r="U293" t="str">
        <f>IF(DB!D297="","",DB!D297)</f>
        <v/>
      </c>
      <c r="V293" t="str">
        <f>IF(DB!H297="","",DB!H297)</f>
        <v/>
      </c>
      <c r="W293" t="str">
        <f>IF(DB!G297="","",DB!G297)</f>
        <v/>
      </c>
      <c r="X293" t="str">
        <f>IF(DB!W297="","",DB!W297)</f>
        <v/>
      </c>
      <c r="Y293" t="str">
        <f>IF(DB!AN297="","",DB!AN297)</f>
        <v/>
      </c>
      <c r="Z293" t="str">
        <f>IF(DB!BZ297="","",DB!BZ297)</f>
        <v/>
      </c>
      <c r="AA293" t="str">
        <f t="shared" si="20"/>
        <v/>
      </c>
      <c r="AB293" t="str">
        <f t="shared" si="21"/>
        <v/>
      </c>
      <c r="AC293" t="str">
        <f t="array" ref="AC293">IFERROR(INDEX($AB$4:$AB$304,MATCH(1,COUNTIF($AC$3:AC292,$AB$4:$AB$304)+($AB$4:$AB$304&lt;&gt;"")*1,0)),"")</f>
        <v/>
      </c>
      <c r="AE293" t="str">
        <f t="shared" si="22"/>
        <v/>
      </c>
      <c r="AF293" t="str">
        <f t="array" ref="AF293">IFERROR(INDEX($AE$4:$AE$304,MATCH(1,COUNTIF($AF$3:AF292,$AE$4:$AE$304)+($AE$4:$AE$304&lt;&gt;"")*1,0)),"")</f>
        <v/>
      </c>
      <c r="AH293" t="str">
        <f t="shared" si="23"/>
        <v/>
      </c>
      <c r="AI293" t="str">
        <f>IF('Preisbildung (Kommune)'!C333="","",'Preisbildung (Kommune)'!C333)</f>
        <v/>
      </c>
      <c r="AJ293" t="str">
        <f t="shared" si="24"/>
        <v/>
      </c>
      <c r="AK293" t="str">
        <f t="array" ref="AK293">IFERROR(INDEX($AJ$4:$AJ$304,MATCH(1,COUNTIF($AK$3:AK292,$AJ$4:$AJ$304)+($AJ$4:$AJ$304&lt;&gt;"")*1,0)),"")</f>
        <v/>
      </c>
    </row>
    <row r="294" spans="20:37" x14ac:dyDescent="0.3">
      <c r="T294">
        <v>291</v>
      </c>
      <c r="U294" t="str">
        <f>IF(DB!D298="","",DB!D298)</f>
        <v/>
      </c>
      <c r="V294" t="str">
        <f>IF(DB!H298="","",DB!H298)</f>
        <v/>
      </c>
      <c r="W294" t="str">
        <f>IF(DB!G298="","",DB!G298)</f>
        <v/>
      </c>
      <c r="X294" t="str">
        <f>IF(DB!W298="","",DB!W298)</f>
        <v/>
      </c>
      <c r="Y294" t="str">
        <f>IF(DB!AN298="","",DB!AN298)</f>
        <v/>
      </c>
      <c r="Z294" t="str">
        <f>IF(DB!BZ298="","",DB!BZ298)</f>
        <v/>
      </c>
      <c r="AA294" t="str">
        <f t="shared" si="20"/>
        <v/>
      </c>
      <c r="AB294" t="str">
        <f t="shared" si="21"/>
        <v/>
      </c>
      <c r="AC294" t="str">
        <f t="array" ref="AC294">IFERROR(INDEX($AB$4:$AB$304,MATCH(1,COUNTIF($AC$3:AC293,$AB$4:$AB$304)+($AB$4:$AB$304&lt;&gt;"")*1,0)),"")</f>
        <v/>
      </c>
      <c r="AE294" t="str">
        <f t="shared" si="22"/>
        <v/>
      </c>
      <c r="AF294" t="str">
        <f t="array" ref="AF294">IFERROR(INDEX($AE$4:$AE$304,MATCH(1,COUNTIF($AF$3:AF293,$AE$4:$AE$304)+($AE$4:$AE$304&lt;&gt;"")*1,0)),"")</f>
        <v/>
      </c>
      <c r="AH294" t="str">
        <f t="shared" si="23"/>
        <v/>
      </c>
      <c r="AI294" t="str">
        <f>IF('Preisbildung (Kommune)'!C334="","",'Preisbildung (Kommune)'!C334)</f>
        <v/>
      </c>
      <c r="AJ294" t="str">
        <f t="shared" si="24"/>
        <v/>
      </c>
      <c r="AK294" t="str">
        <f t="array" ref="AK294">IFERROR(INDEX($AJ$4:$AJ$304,MATCH(1,COUNTIF($AK$3:AK293,$AJ$4:$AJ$304)+($AJ$4:$AJ$304&lt;&gt;"")*1,0)),"")</f>
        <v/>
      </c>
    </row>
    <row r="295" spans="20:37" x14ac:dyDescent="0.3">
      <c r="T295">
        <v>292</v>
      </c>
      <c r="U295" t="str">
        <f>IF(DB!D299="","",DB!D299)</f>
        <v/>
      </c>
      <c r="V295" t="str">
        <f>IF(DB!H299="","",DB!H299)</f>
        <v/>
      </c>
      <c r="W295" t="str">
        <f>IF(DB!G299="","",DB!G299)</f>
        <v/>
      </c>
      <c r="X295" t="str">
        <f>IF(DB!W299="","",DB!W299)</f>
        <v/>
      </c>
      <c r="Y295" t="str">
        <f>IF(DB!AN299="","",DB!AN299)</f>
        <v/>
      </c>
      <c r="Z295" t="str">
        <f>IF(DB!BZ299="","",DB!BZ299)</f>
        <v/>
      </c>
      <c r="AA295" t="str">
        <f t="shared" si="20"/>
        <v/>
      </c>
      <c r="AB295" t="str">
        <f t="shared" si="21"/>
        <v/>
      </c>
      <c r="AC295" t="str">
        <f t="array" ref="AC295">IFERROR(INDEX($AB$4:$AB$304,MATCH(1,COUNTIF($AC$3:AC294,$AB$4:$AB$304)+($AB$4:$AB$304&lt;&gt;"")*1,0)),"")</f>
        <v/>
      </c>
      <c r="AE295" t="str">
        <f t="shared" si="22"/>
        <v/>
      </c>
      <c r="AF295" t="str">
        <f t="array" ref="AF295">IFERROR(INDEX($AE$4:$AE$304,MATCH(1,COUNTIF($AF$3:AF294,$AE$4:$AE$304)+($AE$4:$AE$304&lt;&gt;"")*1,0)),"")</f>
        <v/>
      </c>
      <c r="AH295" t="str">
        <f t="shared" si="23"/>
        <v/>
      </c>
      <c r="AI295" t="str">
        <f>IF('Preisbildung (Kommune)'!C335="","",'Preisbildung (Kommune)'!C335)</f>
        <v/>
      </c>
      <c r="AJ295" t="str">
        <f t="shared" si="24"/>
        <v/>
      </c>
      <c r="AK295" t="str">
        <f t="array" ref="AK295">IFERROR(INDEX($AJ$4:$AJ$304,MATCH(1,COUNTIF($AK$3:AK294,$AJ$4:$AJ$304)+($AJ$4:$AJ$304&lt;&gt;"")*1,0)),"")</f>
        <v/>
      </c>
    </row>
    <row r="296" spans="20:37" x14ac:dyDescent="0.3">
      <c r="T296">
        <v>293</v>
      </c>
      <c r="U296" t="str">
        <f>IF(DB!D300="","",DB!D300)</f>
        <v/>
      </c>
      <c r="V296" t="str">
        <f>IF(DB!H300="","",DB!H300)</f>
        <v/>
      </c>
      <c r="W296" t="str">
        <f>IF(DB!G300="","",DB!G300)</f>
        <v/>
      </c>
      <c r="X296" t="str">
        <f>IF(DB!W300="","",DB!W300)</f>
        <v/>
      </c>
      <c r="Y296" t="str">
        <f>IF(DB!AN300="","",DB!AN300)</f>
        <v/>
      </c>
      <c r="Z296" t="str">
        <f>IF(DB!BZ300="","",DB!BZ300)</f>
        <v/>
      </c>
      <c r="AA296" t="str">
        <f t="shared" si="20"/>
        <v/>
      </c>
      <c r="AB296" t="str">
        <f t="shared" si="21"/>
        <v/>
      </c>
      <c r="AC296" t="str">
        <f t="array" ref="AC296">IFERROR(INDEX($AB$4:$AB$304,MATCH(1,COUNTIF($AC$3:AC295,$AB$4:$AB$304)+($AB$4:$AB$304&lt;&gt;"")*1,0)),"")</f>
        <v/>
      </c>
      <c r="AE296" t="str">
        <f t="shared" si="22"/>
        <v/>
      </c>
      <c r="AF296" t="str">
        <f t="array" ref="AF296">IFERROR(INDEX($AE$4:$AE$304,MATCH(1,COUNTIF($AF$3:AF295,$AE$4:$AE$304)+($AE$4:$AE$304&lt;&gt;"")*1,0)),"")</f>
        <v/>
      </c>
      <c r="AH296" t="str">
        <f t="shared" si="23"/>
        <v/>
      </c>
      <c r="AI296" t="str">
        <f>IF('Preisbildung (Kommune)'!C336="","",'Preisbildung (Kommune)'!C336)</f>
        <v/>
      </c>
      <c r="AJ296" t="str">
        <f t="shared" si="24"/>
        <v/>
      </c>
      <c r="AK296" t="str">
        <f t="array" ref="AK296">IFERROR(INDEX($AJ$4:$AJ$304,MATCH(1,COUNTIF($AK$3:AK295,$AJ$4:$AJ$304)+($AJ$4:$AJ$304&lt;&gt;"")*1,0)),"")</f>
        <v/>
      </c>
    </row>
    <row r="297" spans="20:37" x14ac:dyDescent="0.3">
      <c r="T297">
        <v>294</v>
      </c>
      <c r="U297" t="str">
        <f>IF(DB!D301="","",DB!D301)</f>
        <v/>
      </c>
      <c r="V297" t="str">
        <f>IF(DB!H301="","",DB!H301)</f>
        <v/>
      </c>
      <c r="W297" t="str">
        <f>IF(DB!G301="","",DB!G301)</f>
        <v/>
      </c>
      <c r="X297" t="str">
        <f>IF(DB!W301="","",DB!W301)</f>
        <v/>
      </c>
      <c r="Y297" t="str">
        <f>IF(DB!AN301="","",DB!AN301)</f>
        <v/>
      </c>
      <c r="Z297" t="str">
        <f>IF(DB!BZ301="","",DB!BZ301)</f>
        <v/>
      </c>
      <c r="AA297" t="str">
        <f t="shared" si="20"/>
        <v/>
      </c>
      <c r="AB297" t="str">
        <f t="shared" si="21"/>
        <v/>
      </c>
      <c r="AC297" t="str">
        <f t="array" ref="AC297">IFERROR(INDEX($AB$4:$AB$304,MATCH(1,COUNTIF($AC$3:AC296,$AB$4:$AB$304)+($AB$4:$AB$304&lt;&gt;"")*1,0)),"")</f>
        <v/>
      </c>
      <c r="AE297" t="str">
        <f t="shared" si="22"/>
        <v/>
      </c>
      <c r="AF297" t="str">
        <f t="array" ref="AF297">IFERROR(INDEX($AE$4:$AE$304,MATCH(1,COUNTIF($AF$3:AF296,$AE$4:$AE$304)+($AE$4:$AE$304&lt;&gt;"")*1,0)),"")</f>
        <v/>
      </c>
      <c r="AH297" t="str">
        <f t="shared" si="23"/>
        <v/>
      </c>
      <c r="AI297" t="str">
        <f>IF('Preisbildung (Kommune)'!C337="","",'Preisbildung (Kommune)'!C337)</f>
        <v/>
      </c>
      <c r="AJ297" t="str">
        <f t="shared" si="24"/>
        <v/>
      </c>
      <c r="AK297" t="str">
        <f t="array" ref="AK297">IFERROR(INDEX($AJ$4:$AJ$304,MATCH(1,COUNTIF($AK$3:AK296,$AJ$4:$AJ$304)+($AJ$4:$AJ$304&lt;&gt;"")*1,0)),"")</f>
        <v/>
      </c>
    </row>
    <row r="298" spans="20:37" x14ac:dyDescent="0.3">
      <c r="T298">
        <v>295</v>
      </c>
      <c r="U298" t="str">
        <f>IF(DB!D302="","",DB!D302)</f>
        <v/>
      </c>
      <c r="V298" t="str">
        <f>IF(DB!H302="","",DB!H302)</f>
        <v/>
      </c>
      <c r="W298" t="str">
        <f>IF(DB!G302="","",DB!G302)</f>
        <v/>
      </c>
      <c r="X298" t="str">
        <f>IF(DB!W302="","",DB!W302)</f>
        <v/>
      </c>
      <c r="Y298" t="str">
        <f>IF(DB!AN302="","",DB!AN302)</f>
        <v/>
      </c>
      <c r="Z298" t="str">
        <f>IF(DB!BZ302="","",DB!BZ302)</f>
        <v/>
      </c>
      <c r="AA298" t="str">
        <f t="shared" si="20"/>
        <v/>
      </c>
      <c r="AB298" t="str">
        <f t="shared" si="21"/>
        <v/>
      </c>
      <c r="AC298" t="str">
        <f t="array" ref="AC298">IFERROR(INDEX($AB$4:$AB$304,MATCH(1,COUNTIF($AC$3:AC297,$AB$4:$AB$304)+($AB$4:$AB$304&lt;&gt;"")*1,0)),"")</f>
        <v/>
      </c>
      <c r="AE298" t="str">
        <f t="shared" si="22"/>
        <v/>
      </c>
      <c r="AF298" t="str">
        <f t="array" ref="AF298">IFERROR(INDEX($AE$4:$AE$304,MATCH(1,COUNTIF($AF$3:AF297,$AE$4:$AE$304)+($AE$4:$AE$304&lt;&gt;"")*1,0)),"")</f>
        <v/>
      </c>
      <c r="AH298" t="str">
        <f t="shared" si="23"/>
        <v/>
      </c>
      <c r="AI298" t="str">
        <f>IF('Preisbildung (Kommune)'!C338="","",'Preisbildung (Kommune)'!C338)</f>
        <v/>
      </c>
      <c r="AJ298" t="str">
        <f t="shared" si="24"/>
        <v/>
      </c>
      <c r="AK298" t="str">
        <f t="array" ref="AK298">IFERROR(INDEX($AJ$4:$AJ$304,MATCH(1,COUNTIF($AK$3:AK297,$AJ$4:$AJ$304)+($AJ$4:$AJ$304&lt;&gt;"")*1,0)),"")</f>
        <v/>
      </c>
    </row>
    <row r="299" spans="20:37" x14ac:dyDescent="0.3">
      <c r="T299">
        <v>296</v>
      </c>
      <c r="U299" t="str">
        <f>IF(DB!D303="","",DB!D303)</f>
        <v/>
      </c>
      <c r="V299" t="str">
        <f>IF(DB!H303="","",DB!H303)</f>
        <v/>
      </c>
      <c r="W299" t="str">
        <f>IF(DB!G303="","",DB!G303)</f>
        <v/>
      </c>
      <c r="X299" t="str">
        <f>IF(DB!W303="","",DB!W303)</f>
        <v/>
      </c>
      <c r="Y299" t="str">
        <f>IF(DB!AN303="","",DB!AN303)</f>
        <v/>
      </c>
      <c r="Z299" t="str">
        <f>IF(DB!BZ303="","",DB!BZ303)</f>
        <v/>
      </c>
      <c r="AA299" t="str">
        <f t="shared" si="20"/>
        <v/>
      </c>
      <c r="AB299" t="str">
        <f t="shared" si="21"/>
        <v/>
      </c>
      <c r="AC299" t="str">
        <f t="array" ref="AC299">IFERROR(INDEX($AB$4:$AB$304,MATCH(1,COUNTIF($AC$3:AC298,$AB$4:$AB$304)+($AB$4:$AB$304&lt;&gt;"")*1,0)),"")</f>
        <v/>
      </c>
      <c r="AE299" t="str">
        <f t="shared" si="22"/>
        <v/>
      </c>
      <c r="AF299" t="str">
        <f t="array" ref="AF299">IFERROR(INDEX($AE$4:$AE$304,MATCH(1,COUNTIF($AF$3:AF298,$AE$4:$AE$304)+($AE$4:$AE$304&lt;&gt;"")*1,0)),"")</f>
        <v/>
      </c>
      <c r="AH299" t="str">
        <f t="shared" si="23"/>
        <v/>
      </c>
      <c r="AI299" t="str">
        <f>IF('Preisbildung (Kommune)'!C339="","",'Preisbildung (Kommune)'!C339)</f>
        <v/>
      </c>
      <c r="AJ299" t="str">
        <f t="shared" si="24"/>
        <v/>
      </c>
      <c r="AK299" t="str">
        <f t="array" ref="AK299">IFERROR(INDEX($AJ$4:$AJ$304,MATCH(1,COUNTIF($AK$3:AK298,$AJ$4:$AJ$304)+($AJ$4:$AJ$304&lt;&gt;"")*1,0)),"")</f>
        <v/>
      </c>
    </row>
    <row r="300" spans="20:37" x14ac:dyDescent="0.3">
      <c r="T300">
        <v>297</v>
      </c>
      <c r="U300" t="str">
        <f>IF(DB!D304="","",DB!D304)</f>
        <v/>
      </c>
      <c r="V300" t="str">
        <f>IF(DB!H304="","",DB!H304)</f>
        <v/>
      </c>
      <c r="W300" t="str">
        <f>IF(DB!G304="","",DB!G304)</f>
        <v/>
      </c>
      <c r="X300" t="str">
        <f>IF(DB!W304="","",DB!W304)</f>
        <v/>
      </c>
      <c r="Y300" t="str">
        <f>IF(DB!AN304="","",DB!AN304)</f>
        <v/>
      </c>
      <c r="Z300" t="str">
        <f>IF(DB!BZ304="","",DB!BZ304)</f>
        <v/>
      </c>
      <c r="AA300" t="str">
        <f t="shared" si="20"/>
        <v/>
      </c>
      <c r="AB300" t="str">
        <f t="shared" si="21"/>
        <v/>
      </c>
      <c r="AC300" t="str">
        <f t="array" ref="AC300">IFERROR(INDEX($AB$4:$AB$304,MATCH(1,COUNTIF($AC$3:AC299,$AB$4:$AB$304)+($AB$4:$AB$304&lt;&gt;"")*1,0)),"")</f>
        <v/>
      </c>
      <c r="AE300" t="str">
        <f t="shared" si="22"/>
        <v/>
      </c>
      <c r="AF300" t="str">
        <f t="array" ref="AF300">IFERROR(INDEX($AE$4:$AE$304,MATCH(1,COUNTIF($AF$3:AF299,$AE$4:$AE$304)+($AE$4:$AE$304&lt;&gt;"")*1,0)),"")</f>
        <v/>
      </c>
      <c r="AH300" t="str">
        <f t="shared" si="23"/>
        <v/>
      </c>
      <c r="AI300" t="str">
        <f>IF('Preisbildung (Kommune)'!C340="","",'Preisbildung (Kommune)'!C340)</f>
        <v/>
      </c>
      <c r="AJ300" t="str">
        <f t="shared" si="24"/>
        <v/>
      </c>
      <c r="AK300" t="str">
        <f t="array" ref="AK300">IFERROR(INDEX($AJ$4:$AJ$304,MATCH(1,COUNTIF($AK$3:AK299,$AJ$4:$AJ$304)+($AJ$4:$AJ$304&lt;&gt;"")*1,0)),"")</f>
        <v/>
      </c>
    </row>
    <row r="301" spans="20:37" x14ac:dyDescent="0.3">
      <c r="T301">
        <v>298</v>
      </c>
      <c r="U301" t="str">
        <f>IF(DB!D305="","",DB!D305)</f>
        <v/>
      </c>
      <c r="V301" t="str">
        <f>IF(DB!H305="","",DB!H305)</f>
        <v/>
      </c>
      <c r="W301" t="str">
        <f>IF(DB!G305="","",DB!G305)</f>
        <v/>
      </c>
      <c r="X301" t="str">
        <f>IF(DB!W305="","",DB!W305)</f>
        <v/>
      </c>
      <c r="Y301" t="str">
        <f>IF(DB!AN305="","",DB!AN305)</f>
        <v/>
      </c>
      <c r="Z301" t="str">
        <f>IF(DB!BZ305="","",DB!BZ305)</f>
        <v/>
      </c>
      <c r="AA301" t="str">
        <f t="shared" si="20"/>
        <v/>
      </c>
      <c r="AB301" t="str">
        <f t="shared" si="21"/>
        <v/>
      </c>
      <c r="AC301" t="str">
        <f t="array" ref="AC301">IFERROR(INDEX($AB$4:$AB$304,MATCH(1,COUNTIF($AC$3:AC300,$AB$4:$AB$304)+($AB$4:$AB$304&lt;&gt;"")*1,0)),"")</f>
        <v/>
      </c>
      <c r="AE301" t="str">
        <f t="shared" si="22"/>
        <v/>
      </c>
      <c r="AF301" t="str">
        <f t="array" ref="AF301">IFERROR(INDEX($AE$4:$AE$304,MATCH(1,COUNTIF($AF$3:AF300,$AE$4:$AE$304)+($AE$4:$AE$304&lt;&gt;"")*1,0)),"")</f>
        <v/>
      </c>
      <c r="AH301" t="str">
        <f t="shared" si="23"/>
        <v/>
      </c>
      <c r="AI301" t="str">
        <f>IF('Preisbildung (Kommune)'!C341="","",'Preisbildung (Kommune)'!C341)</f>
        <v/>
      </c>
      <c r="AJ301" t="str">
        <f t="shared" si="24"/>
        <v/>
      </c>
      <c r="AK301" t="str">
        <f t="array" ref="AK301">IFERROR(INDEX($AJ$4:$AJ$304,MATCH(1,COUNTIF($AK$3:AK300,$AJ$4:$AJ$304)+($AJ$4:$AJ$304&lt;&gt;"")*1,0)),"")</f>
        <v/>
      </c>
    </row>
    <row r="302" spans="20:37" x14ac:dyDescent="0.3">
      <c r="T302">
        <v>299</v>
      </c>
      <c r="U302" t="str">
        <f>IF(DB!D306="","",DB!D306)</f>
        <v/>
      </c>
      <c r="V302" t="str">
        <f>IF(DB!H306="","",DB!H306)</f>
        <v/>
      </c>
      <c r="W302" t="str">
        <f>IF(DB!G306="","",DB!G306)</f>
        <v/>
      </c>
      <c r="X302" t="str">
        <f>IF(DB!W306="","",DB!W306)</f>
        <v/>
      </c>
      <c r="Y302" t="str">
        <f>IF(DB!AN306="","",DB!AN306)</f>
        <v/>
      </c>
      <c r="Z302" t="str">
        <f>IF(DB!BZ306="","",DB!BZ306)</f>
        <v/>
      </c>
      <c r="AA302" t="str">
        <f t="shared" si="20"/>
        <v/>
      </c>
      <c r="AB302" t="str">
        <f t="shared" si="21"/>
        <v/>
      </c>
      <c r="AC302" t="str">
        <f t="array" ref="AC302">IFERROR(INDEX($AB$4:$AB$304,MATCH(1,COUNTIF($AC$3:AC301,$AB$4:$AB$304)+($AB$4:$AB$304&lt;&gt;"")*1,0)),"")</f>
        <v/>
      </c>
      <c r="AE302" t="str">
        <f t="shared" si="22"/>
        <v/>
      </c>
      <c r="AF302" t="str">
        <f t="array" ref="AF302">IFERROR(INDEX($AE$4:$AE$304,MATCH(1,COUNTIF($AF$3:AF301,$AE$4:$AE$304)+($AE$4:$AE$304&lt;&gt;"")*1,0)),"")</f>
        <v/>
      </c>
      <c r="AH302" t="str">
        <f t="shared" si="23"/>
        <v/>
      </c>
      <c r="AI302" t="str">
        <f>IF('Preisbildung (Kommune)'!C342="","",'Preisbildung (Kommune)'!C342)</f>
        <v/>
      </c>
      <c r="AJ302" t="str">
        <f t="shared" si="24"/>
        <v/>
      </c>
      <c r="AK302" t="str">
        <f t="array" ref="AK302">IFERROR(INDEX($AJ$4:$AJ$304,MATCH(1,COUNTIF($AK$3:AK301,$AJ$4:$AJ$304)+($AJ$4:$AJ$304&lt;&gt;"")*1,0)),"")</f>
        <v/>
      </c>
    </row>
    <row r="303" spans="20:37" x14ac:dyDescent="0.3">
      <c r="T303">
        <v>300</v>
      </c>
      <c r="U303" t="str">
        <f>IF(DB!D307="","",DB!D307)</f>
        <v/>
      </c>
      <c r="V303" t="str">
        <f>IF(DB!H307="","",DB!H307)</f>
        <v/>
      </c>
      <c r="W303" t="str">
        <f>IF(DB!G307="","",DB!G307)</f>
        <v/>
      </c>
      <c r="X303" t="str">
        <f>IF(DB!W307="","",DB!W307)</f>
        <v/>
      </c>
      <c r="Y303" t="str">
        <f>IF(DB!AN307="","",DB!AN307)</f>
        <v/>
      </c>
      <c r="Z303" t="str">
        <f>IF(DB!BZ307="","",DB!BZ307)</f>
        <v/>
      </c>
      <c r="AA303" t="str">
        <f t="shared" si="20"/>
        <v/>
      </c>
      <c r="AB303" t="str">
        <f t="shared" si="21"/>
        <v/>
      </c>
      <c r="AC303" t="str">
        <f t="array" ref="AC303">IFERROR(INDEX($AB$4:$AB$304,MATCH(1,COUNTIF($AC$3:AC302,$AB$4:$AB$304)+($AB$4:$AB$304&lt;&gt;"")*1,0)),"")</f>
        <v/>
      </c>
      <c r="AE303" t="str">
        <f t="shared" si="22"/>
        <v/>
      </c>
      <c r="AF303" t="str">
        <f t="array" ref="AF303">IFERROR(INDEX($AE$4:$AE$304,MATCH(1,COUNTIF($AF$3:AF302,$AE$4:$AE$304)+($AE$4:$AE$304&lt;&gt;"")*1,0)),"")</f>
        <v/>
      </c>
      <c r="AH303" t="str">
        <f t="shared" si="23"/>
        <v/>
      </c>
      <c r="AI303" t="str">
        <f>IF('Preisbildung (Kommune)'!C343="","",'Preisbildung (Kommune)'!C343)</f>
        <v/>
      </c>
      <c r="AJ303" t="str">
        <f t="shared" si="24"/>
        <v/>
      </c>
      <c r="AK303" t="str">
        <f t="array" ref="AK303">IFERROR(INDEX($AJ$4:$AJ$304,MATCH(1,COUNTIF($AK$3:AK302,$AJ$4:$AJ$304)+($AJ$4:$AJ$304&lt;&gt;"")*1,0)),"")</f>
        <v/>
      </c>
    </row>
    <row r="304" spans="20:37" x14ac:dyDescent="0.3">
      <c r="AC304" t="str">
        <f t="array" ref="AC304">IFERROR(INDEX($AB$4:$AB$304,MATCH(1,COUNTIF($AC$3:AC303,$AB$4:$AB$304)+($AB$4:$AB$304&lt;&gt;"")*1,0)),"")</f>
        <v/>
      </c>
      <c r="AE304" t="str">
        <f t="shared" si="22"/>
        <v/>
      </c>
      <c r="AF304" t="str">
        <f t="array" ref="AF304">IFERROR(INDEX($AE$4:$AE$304,MATCH(1,COUNTIF($AF$3:AF303,$AE$4:$AE$304)+($AE$4:$AE$304&lt;&gt;"")*1,0)),"")</f>
        <v/>
      </c>
    </row>
  </sheetData>
  <mergeCells count="2">
    <mergeCell ref="U2:AF2"/>
    <mergeCell ref="AH2:AK2"/>
  </mergeCells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1"/>
  <dimension ref="A2:M46"/>
  <sheetViews>
    <sheetView showGridLines="0" workbookViewId="0">
      <selection activeCell="B6" sqref="B6:E6"/>
    </sheetView>
  </sheetViews>
  <sheetFormatPr baseColWidth="10" defaultColWidth="9.33203125" defaultRowHeight="14.4" x14ac:dyDescent="0.3"/>
  <cols>
    <col min="2" max="2" width="23.21875" customWidth="1"/>
    <col min="3" max="3" width="6.5546875" bestFit="1" customWidth="1"/>
    <col min="4" max="4" width="11.77734375" customWidth="1"/>
    <col min="5" max="6" width="20.77734375" customWidth="1"/>
    <col min="7" max="7" width="23" customWidth="1"/>
  </cols>
  <sheetData>
    <row r="2" spans="2:7" ht="15.6" x14ac:dyDescent="0.3">
      <c r="B2" s="12" t="s">
        <v>84</v>
      </c>
      <c r="C2" s="12"/>
      <c r="D2" s="13"/>
      <c r="E2" s="13"/>
      <c r="F2" s="13"/>
      <c r="G2" s="13"/>
    </row>
    <row r="4" spans="2:7" x14ac:dyDescent="0.3">
      <c r="B4" s="236" t="s">
        <v>85</v>
      </c>
      <c r="C4" s="236"/>
      <c r="D4" s="237"/>
    </row>
    <row r="5" spans="2:7" ht="14.1" customHeight="1" x14ac:dyDescent="0.3">
      <c r="B5" s="236" t="s">
        <v>86</v>
      </c>
      <c r="C5" s="236"/>
      <c r="D5" s="237"/>
    </row>
    <row r="6" spans="2:7" ht="14.1" customHeight="1" x14ac:dyDescent="0.3">
      <c r="B6" s="236" t="s">
        <v>87</v>
      </c>
      <c r="C6" s="236"/>
      <c r="D6" s="237"/>
    </row>
    <row r="7" spans="2:7" ht="14.1" customHeight="1" x14ac:dyDescent="0.3"/>
    <row r="8" spans="2:7" ht="28.8" x14ac:dyDescent="0.3">
      <c r="B8" s="14" t="s">
        <v>88</v>
      </c>
      <c r="C8" s="14" t="s">
        <v>89</v>
      </c>
      <c r="D8" s="14" t="s">
        <v>327</v>
      </c>
      <c r="E8" s="15" t="s">
        <v>90</v>
      </c>
      <c r="F8" s="15" t="s">
        <v>213</v>
      </c>
      <c r="G8" s="16" t="s">
        <v>91</v>
      </c>
    </row>
    <row r="9" spans="2:7" x14ac:dyDescent="0.3">
      <c r="B9" s="10" t="s">
        <v>326</v>
      </c>
      <c r="C9" s="10" t="s">
        <v>328</v>
      </c>
      <c r="D9" s="160"/>
      <c r="E9" s="18"/>
      <c r="F9" s="161">
        <v>0.1740719</v>
      </c>
      <c r="G9" s="19">
        <v>1101</v>
      </c>
    </row>
    <row r="10" spans="2:7" x14ac:dyDescent="0.3">
      <c r="B10" s="10" t="s">
        <v>66</v>
      </c>
      <c r="C10" s="10" t="s">
        <v>50</v>
      </c>
      <c r="D10" s="17">
        <v>11103043</v>
      </c>
      <c r="E10" s="18">
        <f>D10/$D$26</f>
        <v>0.13352220384597055</v>
      </c>
      <c r="F10" s="161">
        <v>0.1077061</v>
      </c>
      <c r="G10" s="19">
        <v>1101</v>
      </c>
    </row>
    <row r="11" spans="2:7" x14ac:dyDescent="0.3">
      <c r="B11" s="10" t="s">
        <v>67</v>
      </c>
      <c r="C11" s="10" t="s">
        <v>51</v>
      </c>
      <c r="D11" s="17">
        <v>13140183</v>
      </c>
      <c r="E11" s="18">
        <f t="shared" ref="E11:E25" si="0">D11/$D$26</f>
        <v>0.15802030065986025</v>
      </c>
      <c r="F11" s="161">
        <v>0.12852040000000001</v>
      </c>
      <c r="G11" s="19">
        <v>2056</v>
      </c>
    </row>
    <row r="12" spans="2:7" x14ac:dyDescent="0.3">
      <c r="B12" s="10" t="s">
        <v>68</v>
      </c>
      <c r="C12" s="10" t="s">
        <v>52</v>
      </c>
      <c r="D12" s="17">
        <v>3664088</v>
      </c>
      <c r="E12" s="18">
        <f t="shared" si="0"/>
        <v>4.4063335145651021E-2</v>
      </c>
      <c r="F12" s="161">
        <v>4.2865300000000002E-2</v>
      </c>
      <c r="G12" s="19">
        <v>1</v>
      </c>
    </row>
    <row r="13" spans="2:7" x14ac:dyDescent="0.3">
      <c r="B13" s="10" t="s">
        <v>69</v>
      </c>
      <c r="C13" s="10" t="s">
        <v>53</v>
      </c>
      <c r="D13" s="17">
        <v>2531071</v>
      </c>
      <c r="E13" s="18">
        <f t="shared" si="0"/>
        <v>3.0437977949884957E-2</v>
      </c>
      <c r="F13" s="161">
        <v>2.5024500000000002E-2</v>
      </c>
      <c r="G13" s="19">
        <v>413</v>
      </c>
    </row>
    <row r="14" spans="2:7" x14ac:dyDescent="0.3">
      <c r="B14" s="10" t="s">
        <v>70</v>
      </c>
      <c r="C14" s="10" t="s">
        <v>54</v>
      </c>
      <c r="D14" s="17">
        <v>680130</v>
      </c>
      <c r="E14" s="18">
        <f t="shared" si="0"/>
        <v>8.1790601461022849E-3</v>
      </c>
      <c r="F14" s="161">
        <v>7.8776000000000002E-3</v>
      </c>
      <c r="G14" s="19">
        <v>1</v>
      </c>
    </row>
    <row r="15" spans="2:7" x14ac:dyDescent="0.3">
      <c r="B15" s="10" t="s">
        <v>71</v>
      </c>
      <c r="C15" s="10" t="s">
        <v>55</v>
      </c>
      <c r="D15" s="17">
        <v>1852478</v>
      </c>
      <c r="E15" s="18">
        <f t="shared" si="0"/>
        <v>2.2277401351699335E-2</v>
      </c>
      <c r="F15" s="161">
        <v>2.1502500000000001E-2</v>
      </c>
      <c r="G15" s="19">
        <v>1</v>
      </c>
    </row>
    <row r="16" spans="2:7" x14ac:dyDescent="0.3">
      <c r="B16" s="10" t="s">
        <v>72</v>
      </c>
      <c r="C16" s="10" t="s">
        <v>56</v>
      </c>
      <c r="D16" s="17">
        <v>6293154</v>
      </c>
      <c r="E16" s="18">
        <f t="shared" si="0"/>
        <v>7.5679774564692298E-2</v>
      </c>
      <c r="F16" s="161">
        <v>6.1425E-2</v>
      </c>
      <c r="G16" s="19">
        <v>422</v>
      </c>
    </row>
    <row r="17" spans="1:13" x14ac:dyDescent="0.3">
      <c r="B17" s="10" t="s">
        <v>73</v>
      </c>
      <c r="C17" s="10" t="s">
        <v>57</v>
      </c>
      <c r="D17" s="17">
        <v>1610774</v>
      </c>
      <c r="E17" s="18">
        <f t="shared" si="0"/>
        <v>1.937073416520042E-2</v>
      </c>
      <c r="F17" s="161">
        <v>1.6357099999999999E-2</v>
      </c>
      <c r="G17" s="19">
        <v>726</v>
      </c>
    </row>
    <row r="18" spans="1:13" x14ac:dyDescent="0.3">
      <c r="B18" s="10" t="s">
        <v>74</v>
      </c>
      <c r="C18" s="10" t="s">
        <v>58</v>
      </c>
      <c r="D18" s="17">
        <v>8003421</v>
      </c>
      <c r="E18" s="18">
        <f t="shared" si="0"/>
        <v>9.6246984743472708E-2</v>
      </c>
      <c r="F18" s="161">
        <v>7.7598700000000007E-2</v>
      </c>
      <c r="G18" s="19">
        <v>942</v>
      </c>
    </row>
    <row r="19" spans="1:13" x14ac:dyDescent="0.3">
      <c r="B19" s="10" t="s">
        <v>75</v>
      </c>
      <c r="C19" s="10" t="s">
        <v>59</v>
      </c>
      <c r="D19" s="17">
        <v>17925570</v>
      </c>
      <c r="E19" s="18">
        <f t="shared" si="0"/>
        <v>0.215568075490225</v>
      </c>
      <c r="F19" s="161">
        <v>0.1740719</v>
      </c>
      <c r="G19" s="19">
        <v>396</v>
      </c>
    </row>
    <row r="20" spans="1:13" x14ac:dyDescent="0.3">
      <c r="B20" s="10" t="s">
        <v>76</v>
      </c>
      <c r="C20" s="10" t="s">
        <v>60</v>
      </c>
      <c r="D20" s="17">
        <v>4098391</v>
      </c>
      <c r="E20" s="18">
        <f>D20/$D$26</f>
        <v>4.9286146018032273E-2</v>
      </c>
      <c r="F20" s="161">
        <v>3.9797199999999998E-2</v>
      </c>
      <c r="G20" s="19">
        <v>29</v>
      </c>
    </row>
    <row r="21" spans="1:13" x14ac:dyDescent="0.3">
      <c r="B21" s="10" t="s">
        <v>77</v>
      </c>
      <c r="C21" s="10" t="s">
        <v>61</v>
      </c>
      <c r="D21" s="17">
        <v>983991</v>
      </c>
      <c r="E21" s="18">
        <f t="shared" si="0"/>
        <v>1.1833210668877029E-2</v>
      </c>
      <c r="F21" s="161">
        <v>9.8968000000000007E-3</v>
      </c>
      <c r="G21" s="19">
        <v>52</v>
      </c>
    </row>
    <row r="22" spans="1:13" x14ac:dyDescent="0.3">
      <c r="B22" s="10" t="s">
        <v>78</v>
      </c>
      <c r="C22" s="10" t="s">
        <v>62</v>
      </c>
      <c r="D22" s="17">
        <v>4056941</v>
      </c>
      <c r="E22" s="18">
        <f t="shared" si="0"/>
        <v>4.8787679485081309E-2</v>
      </c>
      <c r="F22" s="161">
        <v>4.1148400000000002E-2</v>
      </c>
      <c r="G22" s="19">
        <v>419</v>
      </c>
    </row>
    <row r="23" spans="1:13" x14ac:dyDescent="0.3">
      <c r="B23" s="10" t="s">
        <v>79</v>
      </c>
      <c r="C23" s="10" t="s">
        <v>63</v>
      </c>
      <c r="D23" s="17">
        <v>2180684</v>
      </c>
      <c r="E23" s="18">
        <f t="shared" si="0"/>
        <v>2.6224318285684965E-2</v>
      </c>
      <c r="F23" s="161">
        <v>2.2268E-2</v>
      </c>
      <c r="G23" s="19">
        <v>215</v>
      </c>
    </row>
    <row r="24" spans="1:13" x14ac:dyDescent="0.3">
      <c r="B24" s="10" t="s">
        <v>80</v>
      </c>
      <c r="C24" s="10" t="s">
        <v>64</v>
      </c>
      <c r="D24" s="17">
        <v>2910875</v>
      </c>
      <c r="E24" s="18">
        <f t="shared" si="0"/>
        <v>3.5005398530847762E-2</v>
      </c>
      <c r="F24" s="161">
        <v>2.8129299999999999E-2</v>
      </c>
      <c r="G24" s="19">
        <v>1106</v>
      </c>
    </row>
    <row r="25" spans="1:13" x14ac:dyDescent="0.3">
      <c r="B25" s="10" t="s">
        <v>81</v>
      </c>
      <c r="C25" s="10" t="s">
        <v>65</v>
      </c>
      <c r="D25" s="17">
        <v>2120237</v>
      </c>
      <c r="E25" s="18">
        <f t="shared" si="0"/>
        <v>2.5497398948717848E-2</v>
      </c>
      <c r="F25" s="161">
        <v>2.17393E-2</v>
      </c>
      <c r="G25" s="19">
        <v>631</v>
      </c>
    </row>
    <row r="26" spans="1:13" s="24" customFormat="1" x14ac:dyDescent="0.3">
      <c r="A26"/>
      <c r="B26" s="20" t="s">
        <v>30</v>
      </c>
      <c r="C26" s="20"/>
      <c r="D26" s="21">
        <f>SUM(D10:D25)</f>
        <v>83155031</v>
      </c>
      <c r="E26" s="22">
        <f>SUM(E10:E25)</f>
        <v>0.99999999999999989</v>
      </c>
      <c r="F26" s="22">
        <f>SUM(F9:F25)</f>
        <v>1</v>
      </c>
      <c r="G26" s="23">
        <f>SUM(G10:G25)</f>
        <v>8511</v>
      </c>
      <c r="H26"/>
      <c r="I26"/>
      <c r="J26"/>
      <c r="K26"/>
      <c r="L26"/>
      <c r="M26"/>
    </row>
    <row r="27" spans="1:13" x14ac:dyDescent="0.3">
      <c r="B27" s="10"/>
      <c r="C27" s="10"/>
      <c r="D27" s="25"/>
      <c r="E27" s="26"/>
      <c r="F27" s="26"/>
      <c r="G27" s="19"/>
    </row>
    <row r="28" spans="1:13" x14ac:dyDescent="0.3">
      <c r="B28" s="26"/>
      <c r="C28" s="26"/>
      <c r="D28" s="19"/>
      <c r="E28" s="26"/>
      <c r="F28" s="26"/>
      <c r="G28" s="23">
        <v>107996</v>
      </c>
      <c r="H28" s="24" t="s">
        <v>92</v>
      </c>
    </row>
    <row r="29" spans="1:13" x14ac:dyDescent="0.3">
      <c r="B29" s="27"/>
      <c r="C29" s="27"/>
      <c r="D29" s="27"/>
      <c r="E29" s="27"/>
      <c r="F29" s="27"/>
      <c r="G29" s="27"/>
    </row>
    <row r="30" spans="1:13" x14ac:dyDescent="0.3">
      <c r="B30" s="11" t="s">
        <v>93</v>
      </c>
      <c r="C30" s="11"/>
      <c r="D30" s="28"/>
    </row>
    <row r="31" spans="1:13" x14ac:dyDescent="0.3">
      <c r="B31" s="29" t="s">
        <v>94</v>
      </c>
      <c r="C31" s="29"/>
      <c r="D31" s="28"/>
    </row>
    <row r="34" spans="2:3" x14ac:dyDescent="0.3">
      <c r="B34" t="s">
        <v>95</v>
      </c>
    </row>
    <row r="35" spans="2:3" x14ac:dyDescent="0.3">
      <c r="B35" t="s">
        <v>96</v>
      </c>
    </row>
    <row r="37" spans="2:3" x14ac:dyDescent="0.3">
      <c r="B37" t="s">
        <v>97</v>
      </c>
    </row>
    <row r="38" spans="2:3" x14ac:dyDescent="0.3">
      <c r="B38" t="s">
        <v>98</v>
      </c>
    </row>
    <row r="39" spans="2:3" x14ac:dyDescent="0.3">
      <c r="B39" t="s">
        <v>99</v>
      </c>
    </row>
    <row r="40" spans="2:3" x14ac:dyDescent="0.3">
      <c r="B40" t="s">
        <v>100</v>
      </c>
    </row>
    <row r="41" spans="2:3" x14ac:dyDescent="0.3">
      <c r="B41" t="s">
        <v>101</v>
      </c>
    </row>
    <row r="44" spans="2:3" x14ac:dyDescent="0.3">
      <c r="B44" s="30" t="s">
        <v>102</v>
      </c>
      <c r="C44" s="31"/>
    </row>
    <row r="45" spans="2:3" x14ac:dyDescent="0.3">
      <c r="B45" t="s">
        <v>103</v>
      </c>
    </row>
    <row r="46" spans="2:3" x14ac:dyDescent="0.3">
      <c r="B46" t="s">
        <v>104</v>
      </c>
    </row>
  </sheetData>
  <mergeCells count="3">
    <mergeCell ref="B4:D4"/>
    <mergeCell ref="B5:D5"/>
    <mergeCell ref="B6:D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22"/>
  <dimension ref="A2:D9"/>
  <sheetViews>
    <sheetView workbookViewId="0">
      <selection activeCell="C5" sqref="C5"/>
    </sheetView>
  </sheetViews>
  <sheetFormatPr baseColWidth="10" defaultColWidth="8.88671875" defaultRowHeight="14.4" x14ac:dyDescent="0.3"/>
  <cols>
    <col min="1" max="2" width="11.21875" customWidth="1"/>
    <col min="3" max="3" width="16.5546875" bestFit="1" customWidth="1"/>
    <col min="4" max="4" width="10.6640625" bestFit="1" customWidth="1"/>
  </cols>
  <sheetData>
    <row r="2" spans="1:4" x14ac:dyDescent="0.3">
      <c r="A2" t="s">
        <v>106</v>
      </c>
      <c r="B2" t="s">
        <v>107</v>
      </c>
      <c r="C2" t="s">
        <v>108</v>
      </c>
      <c r="D2" t="s">
        <v>109</v>
      </c>
    </row>
    <row r="3" spans="1:4" x14ac:dyDescent="0.3">
      <c r="A3">
        <v>1</v>
      </c>
      <c r="B3">
        <v>100</v>
      </c>
      <c r="C3" s="9" t="str">
        <f>CONCATENATE(A3,"-",B3)</f>
        <v>1-100</v>
      </c>
      <c r="D3">
        <v>1</v>
      </c>
    </row>
    <row r="4" spans="1:4" x14ac:dyDescent="0.3">
      <c r="A4">
        <v>101</v>
      </c>
      <c r="B4">
        <v>10000</v>
      </c>
      <c r="C4" s="9" t="str">
        <f t="shared" ref="C4:C9" si="0">CONCATENATE(A4,"-",B4)</f>
        <v>101-10000</v>
      </c>
      <c r="D4">
        <v>1</v>
      </c>
    </row>
    <row r="5" spans="1:4" x14ac:dyDescent="0.3">
      <c r="A5">
        <v>10001</v>
      </c>
      <c r="B5">
        <v>50000</v>
      </c>
      <c r="C5" s="9" t="str">
        <f t="shared" si="0"/>
        <v>10001-50000</v>
      </c>
      <c r="D5">
        <v>2</v>
      </c>
    </row>
    <row r="6" spans="1:4" x14ac:dyDescent="0.3">
      <c r="A6">
        <v>50001</v>
      </c>
      <c r="B6">
        <v>100000</v>
      </c>
      <c r="C6" s="9" t="str">
        <f t="shared" si="0"/>
        <v>50001-100000</v>
      </c>
      <c r="D6">
        <v>2</v>
      </c>
    </row>
    <row r="7" spans="1:4" x14ac:dyDescent="0.3">
      <c r="A7">
        <v>100001</v>
      </c>
      <c r="B7">
        <v>500000</v>
      </c>
      <c r="C7" s="9" t="str">
        <f t="shared" si="0"/>
        <v>100001-500000</v>
      </c>
      <c r="D7">
        <v>3</v>
      </c>
    </row>
    <row r="8" spans="1:4" x14ac:dyDescent="0.3">
      <c r="A8">
        <v>500001</v>
      </c>
      <c r="B8">
        <v>1000000</v>
      </c>
      <c r="C8" s="9" t="str">
        <f t="shared" si="0"/>
        <v>500001-1000000</v>
      </c>
      <c r="D8">
        <v>3</v>
      </c>
    </row>
    <row r="9" spans="1:4" x14ac:dyDescent="0.3">
      <c r="A9">
        <v>1000001</v>
      </c>
      <c r="B9">
        <v>10000000</v>
      </c>
      <c r="C9" s="9" t="str">
        <f t="shared" si="0"/>
        <v>1000001-10000000</v>
      </c>
      <c r="D9">
        <v>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0F047-B31E-4968-BD80-1C9BDAD3309E}">
  <sheetPr>
    <tabColor theme="4" tint="0.79998168889431442"/>
  </sheetPr>
  <dimension ref="B2:I23"/>
  <sheetViews>
    <sheetView showGridLines="0" tabSelected="1" workbookViewId="0">
      <selection activeCell="D19" sqref="D19"/>
    </sheetView>
  </sheetViews>
  <sheetFormatPr baseColWidth="10" defaultRowHeight="14.4" x14ac:dyDescent="0.3"/>
  <cols>
    <col min="2" max="2" width="24.6640625" customWidth="1"/>
    <col min="3" max="3" width="13.6640625" hidden="1" customWidth="1"/>
    <col min="4" max="4" width="19.5546875" customWidth="1"/>
    <col min="5" max="5" width="18.33203125" customWidth="1"/>
    <col min="6" max="6" width="18.21875" customWidth="1"/>
    <col min="7" max="7" width="14.88671875" customWidth="1"/>
  </cols>
  <sheetData>
    <row r="2" spans="2:7" x14ac:dyDescent="0.3">
      <c r="B2" s="177" t="s">
        <v>329</v>
      </c>
      <c r="C2" s="178"/>
      <c r="D2" s="178"/>
      <c r="E2" s="178"/>
      <c r="F2" s="178"/>
      <c r="G2" s="179"/>
    </row>
    <row r="3" spans="2:7" ht="15.6" x14ac:dyDescent="0.3">
      <c r="B3" s="163" t="s">
        <v>49</v>
      </c>
      <c r="C3" s="163" t="s">
        <v>302</v>
      </c>
      <c r="D3" s="163" t="s">
        <v>303</v>
      </c>
      <c r="E3" s="163" t="s">
        <v>304</v>
      </c>
      <c r="F3" s="163" t="s">
        <v>305</v>
      </c>
      <c r="G3" s="24" t="s">
        <v>314</v>
      </c>
    </row>
    <row r="4" spans="2:7" x14ac:dyDescent="0.3">
      <c r="B4" s="133" t="s">
        <v>326</v>
      </c>
      <c r="C4" t="str">
        <f t="shared" ref="C4:C20" si="0">IF(OR(D4="x",E4="x",F4="x")=TRUE,"x"," ")</f>
        <v>x</v>
      </c>
      <c r="D4" s="4" t="s">
        <v>315</v>
      </c>
      <c r="E4" s="4" t="s">
        <v>315</v>
      </c>
      <c r="F4" s="4" t="s">
        <v>315</v>
      </c>
      <c r="G4" s="158">
        <v>0.1740719</v>
      </c>
    </row>
    <row r="5" spans="2:7" x14ac:dyDescent="0.3">
      <c r="B5" t="s">
        <v>66</v>
      </c>
      <c r="C5" t="str">
        <f t="shared" si="0"/>
        <v xml:space="preserve"> </v>
      </c>
      <c r="D5" s="4"/>
      <c r="E5" s="4"/>
      <c r="F5" s="4"/>
      <c r="G5" s="158">
        <v>0.1077061</v>
      </c>
    </row>
    <row r="6" spans="2:7" x14ac:dyDescent="0.3">
      <c r="B6" t="s">
        <v>67</v>
      </c>
      <c r="C6" t="str">
        <f t="shared" si="0"/>
        <v>x</v>
      </c>
      <c r="D6" s="4" t="s">
        <v>315</v>
      </c>
      <c r="E6" s="4" t="s">
        <v>315</v>
      </c>
      <c r="F6" s="4" t="s">
        <v>315</v>
      </c>
      <c r="G6" s="158">
        <v>0.12852040000000001</v>
      </c>
    </row>
    <row r="7" spans="2:7" x14ac:dyDescent="0.3">
      <c r="B7" t="s">
        <v>68</v>
      </c>
      <c r="C7" t="str">
        <f t="shared" si="0"/>
        <v>x</v>
      </c>
      <c r="D7" s="4" t="s">
        <v>315</v>
      </c>
      <c r="E7" s="4" t="s">
        <v>315</v>
      </c>
      <c r="F7" s="4" t="s">
        <v>315</v>
      </c>
      <c r="G7" s="158">
        <v>4.2865300000000002E-2</v>
      </c>
    </row>
    <row r="8" spans="2:7" x14ac:dyDescent="0.3">
      <c r="B8" t="s">
        <v>69</v>
      </c>
      <c r="C8" t="str">
        <f t="shared" si="0"/>
        <v>x</v>
      </c>
      <c r="D8" s="4" t="s">
        <v>315</v>
      </c>
      <c r="E8" s="4"/>
      <c r="F8" s="4" t="s">
        <v>315</v>
      </c>
      <c r="G8" s="158">
        <v>2.5024500000000002E-2</v>
      </c>
    </row>
    <row r="9" spans="2:7" x14ac:dyDescent="0.3">
      <c r="B9" t="s">
        <v>70</v>
      </c>
      <c r="C9" t="str">
        <f t="shared" si="0"/>
        <v>x</v>
      </c>
      <c r="D9" s="4" t="s">
        <v>315</v>
      </c>
      <c r="E9" s="4" t="s">
        <v>315</v>
      </c>
      <c r="F9" s="4" t="s">
        <v>315</v>
      </c>
      <c r="G9" s="158">
        <v>7.8776000000000002E-3</v>
      </c>
    </row>
    <row r="10" spans="2:7" x14ac:dyDescent="0.3">
      <c r="B10" t="s">
        <v>71</v>
      </c>
      <c r="C10" t="str">
        <f t="shared" si="0"/>
        <v>x</v>
      </c>
      <c r="D10" s="4" t="s">
        <v>315</v>
      </c>
      <c r="E10" s="4" t="s">
        <v>315</v>
      </c>
      <c r="F10" s="4" t="s">
        <v>315</v>
      </c>
      <c r="G10" s="158">
        <v>2.1502500000000001E-2</v>
      </c>
    </row>
    <row r="11" spans="2:7" x14ac:dyDescent="0.3">
      <c r="B11" t="s">
        <v>72</v>
      </c>
      <c r="C11" t="str">
        <f t="shared" si="0"/>
        <v>x</v>
      </c>
      <c r="D11" s="4" t="s">
        <v>315</v>
      </c>
      <c r="E11" s="4"/>
      <c r="F11" s="4" t="s">
        <v>315</v>
      </c>
      <c r="G11" s="158">
        <v>6.1425E-2</v>
      </c>
    </row>
    <row r="12" spans="2:7" x14ac:dyDescent="0.3">
      <c r="B12" t="s">
        <v>73</v>
      </c>
      <c r="C12" t="str">
        <f t="shared" si="0"/>
        <v>x</v>
      </c>
      <c r="D12" s="4" t="s">
        <v>315</v>
      </c>
      <c r="E12" s="4" t="s">
        <v>315</v>
      </c>
      <c r="F12" s="4" t="s">
        <v>315</v>
      </c>
      <c r="G12" s="158">
        <v>1.6357099999999999E-2</v>
      </c>
    </row>
    <row r="13" spans="2:7" x14ac:dyDescent="0.3">
      <c r="B13" t="s">
        <v>74</v>
      </c>
      <c r="C13" t="str">
        <f t="shared" si="0"/>
        <v>x</v>
      </c>
      <c r="D13" s="4" t="s">
        <v>315</v>
      </c>
      <c r="E13" s="4" t="s">
        <v>315</v>
      </c>
      <c r="F13" s="4" t="s">
        <v>315</v>
      </c>
      <c r="G13" s="158">
        <v>7.7598700000000007E-2</v>
      </c>
    </row>
    <row r="14" spans="2:7" x14ac:dyDescent="0.3">
      <c r="B14" t="s">
        <v>75</v>
      </c>
      <c r="C14" t="str">
        <f t="shared" si="0"/>
        <v>x</v>
      </c>
      <c r="D14" s="4" t="s">
        <v>315</v>
      </c>
      <c r="E14" s="4"/>
      <c r="F14" s="4" t="s">
        <v>315</v>
      </c>
      <c r="G14" s="158">
        <v>0.1740719</v>
      </c>
    </row>
    <row r="15" spans="2:7" x14ac:dyDescent="0.3">
      <c r="B15" t="s">
        <v>76</v>
      </c>
      <c r="C15" t="str">
        <f t="shared" si="0"/>
        <v>x</v>
      </c>
      <c r="D15" s="4" t="s">
        <v>315</v>
      </c>
      <c r="E15" s="4" t="s">
        <v>315</v>
      </c>
      <c r="F15" s="4" t="s">
        <v>315</v>
      </c>
      <c r="G15" s="158">
        <v>3.9797199999999998E-2</v>
      </c>
    </row>
    <row r="16" spans="2:7" x14ac:dyDescent="0.3">
      <c r="B16" t="s">
        <v>77</v>
      </c>
      <c r="C16" t="str">
        <f t="shared" si="0"/>
        <v xml:space="preserve"> </v>
      </c>
      <c r="D16" s="4"/>
      <c r="E16" s="4"/>
      <c r="F16" s="4"/>
      <c r="G16" s="158">
        <v>9.8968000000000007E-3</v>
      </c>
    </row>
    <row r="17" spans="2:9" x14ac:dyDescent="0.3">
      <c r="B17" t="s">
        <v>78</v>
      </c>
      <c r="C17" t="str">
        <f t="shared" si="0"/>
        <v>x</v>
      </c>
      <c r="D17" s="4" t="s">
        <v>315</v>
      </c>
      <c r="E17" s="4"/>
      <c r="F17" s="4" t="s">
        <v>315</v>
      </c>
      <c r="G17" s="158">
        <v>4.1148400000000002E-2</v>
      </c>
    </row>
    <row r="18" spans="2:9" x14ac:dyDescent="0.3">
      <c r="B18" t="s">
        <v>79</v>
      </c>
      <c r="C18" t="str">
        <f t="shared" si="0"/>
        <v>x</v>
      </c>
      <c r="D18" s="4" t="s">
        <v>315</v>
      </c>
      <c r="E18" s="4" t="s">
        <v>315</v>
      </c>
      <c r="F18" s="4" t="s">
        <v>315</v>
      </c>
      <c r="G18" s="158">
        <v>2.2268E-2</v>
      </c>
    </row>
    <row r="19" spans="2:9" x14ac:dyDescent="0.3">
      <c r="B19" t="s">
        <v>80</v>
      </c>
      <c r="C19" t="str">
        <f t="shared" si="0"/>
        <v>x</v>
      </c>
      <c r="D19" s="4" t="s">
        <v>315</v>
      </c>
      <c r="E19" s="4" t="s">
        <v>315</v>
      </c>
      <c r="F19" s="4" t="s">
        <v>315</v>
      </c>
      <c r="G19" s="158">
        <v>2.8129299999999999E-2</v>
      </c>
      <c r="I19" s="162"/>
    </row>
    <row r="20" spans="2:9" x14ac:dyDescent="0.3">
      <c r="B20" t="s">
        <v>81</v>
      </c>
      <c r="C20" t="str">
        <f t="shared" si="0"/>
        <v>x</v>
      </c>
      <c r="D20" s="4" t="s">
        <v>315</v>
      </c>
      <c r="E20" s="4" t="s">
        <v>315</v>
      </c>
      <c r="F20" s="4" t="s">
        <v>315</v>
      </c>
      <c r="G20" s="158">
        <v>2.17393E-2</v>
      </c>
    </row>
    <row r="21" spans="2:9" x14ac:dyDescent="0.3">
      <c r="G21" s="158"/>
    </row>
    <row r="22" spans="2:9" x14ac:dyDescent="0.3">
      <c r="B22" s="24" t="s">
        <v>316</v>
      </c>
      <c r="C22" s="24">
        <f>COUNTA(C4:C20)</f>
        <v>17</v>
      </c>
      <c r="D22" s="24">
        <f>COUNTA(D4:D20)</f>
        <v>15</v>
      </c>
      <c r="E22" s="24">
        <f>COUNTA(E4:E20)</f>
        <v>11</v>
      </c>
      <c r="F22" s="24">
        <f>COUNTA(F4:F20)</f>
        <v>15</v>
      </c>
      <c r="G22" s="159">
        <f>SUM(G4:G20)</f>
        <v>1</v>
      </c>
    </row>
    <row r="23" spans="2:9" x14ac:dyDescent="0.3">
      <c r="B23" s="24" t="s">
        <v>330</v>
      </c>
      <c r="C23" s="141">
        <f>SUMIF(C4:C20,"x",$G$4:$G$20)</f>
        <v>0.88239710000000005</v>
      </c>
      <c r="D23" s="141">
        <f>SUMIF(D4:D20,"x",$G$4:$G$20)</f>
        <v>0.88239710000000005</v>
      </c>
      <c r="E23" s="141">
        <f>SUMIF(E4:E20,"x",$G$4:$G$20)</f>
        <v>0.58072730000000006</v>
      </c>
      <c r="F23" s="141">
        <f>SUMIF(F4:F20,"x",$G$4:$G$20)</f>
        <v>0.88239710000000005</v>
      </c>
      <c r="G23" s="142"/>
    </row>
  </sheetData>
  <sheetProtection algorithmName="SHA-512" hashValue="CN/o+n2pWJikK31dqQrGVI0neRUMLX/9s++vfVX46big9sfBtrePToC2e9lwgNnuKoleHHGQlMaeo5gRyb0W6Q==" saltValue="iJ1BZEZRxrmYRkgv3INYYA==" spinCount="100000" sheet="1" objects="1" scenarios="1" selectLockedCells="1"/>
  <mergeCells count="1">
    <mergeCell ref="B2:G2"/>
  </mergeCell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064DC5-B195-4C8B-B9FE-B94F688EF13D}">
          <x14:formula1>
            <xm:f>Optionen!$B$12:$B$13</xm:f>
          </x14:formula1>
          <xm:sqref>D5:D20 E5:F20 D4:F4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/>
  <dimension ref="A1:P316"/>
  <sheetViews>
    <sheetView showGridLines="0" topLeftCell="A5" zoomScaleNormal="100" workbookViewId="0">
      <selection activeCell="M18" sqref="M18"/>
    </sheetView>
  </sheetViews>
  <sheetFormatPr baseColWidth="10" defaultColWidth="0" defaultRowHeight="14.4" zeroHeight="1" x14ac:dyDescent="0.3"/>
  <cols>
    <col min="1" max="1" width="8.77734375" customWidth="1"/>
    <col min="2" max="2" width="3.5546875" customWidth="1"/>
    <col min="3" max="3" width="8.77734375" customWidth="1"/>
    <col min="4" max="4" width="20.21875" customWidth="1"/>
    <col min="5" max="5" width="23.44140625" customWidth="1"/>
    <col min="6" max="6" width="21.88671875" customWidth="1"/>
    <col min="7" max="11" width="18.33203125" customWidth="1"/>
    <col min="12" max="12" width="3.77734375" customWidth="1"/>
    <col min="13" max="14" width="20.6640625" customWidth="1"/>
    <col min="15" max="15" width="8.88671875" customWidth="1"/>
    <col min="16" max="16" width="5.6640625" hidden="1" customWidth="1"/>
    <col min="17" max="16384" width="11.5546875" hidden="1"/>
  </cols>
  <sheetData>
    <row r="1" spans="1:15" x14ac:dyDescent="0.3"/>
    <row r="2" spans="1:15" ht="18" x14ac:dyDescent="0.3">
      <c r="A2" s="50" t="s">
        <v>43</v>
      </c>
      <c r="B2" s="51">
        <v>4</v>
      </c>
      <c r="C2" s="51" t="s">
        <v>154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2"/>
    </row>
    <row r="3" spans="1:15" x14ac:dyDescent="0.3"/>
    <row r="4" spans="1:15" x14ac:dyDescent="0.3">
      <c r="B4" s="164" t="s">
        <v>40</v>
      </c>
      <c r="C4" s="164"/>
      <c r="D4" s="43" t="s">
        <v>229</v>
      </c>
      <c r="E4" s="44"/>
      <c r="F4" s="44"/>
      <c r="G4" s="44"/>
      <c r="H4" s="44"/>
      <c r="I4" s="44"/>
      <c r="J4" s="44"/>
      <c r="K4" s="44"/>
      <c r="L4" s="44"/>
      <c r="M4" s="44"/>
      <c r="N4" s="44"/>
    </row>
    <row r="5" spans="1:15" x14ac:dyDescent="0.3"/>
    <row r="6" spans="1:15" x14ac:dyDescent="0.3"/>
    <row r="7" spans="1:15" x14ac:dyDescent="0.3"/>
    <row r="8" spans="1:15" ht="31.95" customHeight="1" x14ac:dyDescent="0.3">
      <c r="B8" s="16"/>
      <c r="C8" s="16"/>
      <c r="D8" s="16"/>
      <c r="E8" s="16" t="s">
        <v>155</v>
      </c>
      <c r="F8" s="67" t="str">
        <f>IF(E9=Optionen!K6,"Zentrale Mitnutzungsquote",IF(E9=Optionen!K4,"",IF('4.2 Mitnutzungsquote'!E10="Ja","Aggregierte Nutzungsquote","")))</f>
        <v/>
      </c>
      <c r="G8" s="16" t="s">
        <v>35</v>
      </c>
      <c r="H8" s="16"/>
      <c r="I8" s="16"/>
      <c r="J8" s="16"/>
      <c r="K8" s="16"/>
      <c r="L8" s="16"/>
      <c r="M8" s="16"/>
      <c r="N8" s="16"/>
      <c r="O8" s="56"/>
    </row>
    <row r="9" spans="1:15" ht="14.55" customHeight="1" x14ac:dyDescent="0.3">
      <c r="B9" s="176" t="s">
        <v>155</v>
      </c>
      <c r="C9" s="176"/>
      <c r="D9" s="176"/>
      <c r="E9" s="65" t="s">
        <v>306</v>
      </c>
      <c r="F9" s="72">
        <v>0.5</v>
      </c>
      <c r="G9" s="54" t="s">
        <v>161</v>
      </c>
      <c r="H9" s="44"/>
      <c r="I9" s="44"/>
      <c r="J9" s="44"/>
      <c r="K9" s="44"/>
      <c r="L9" s="44"/>
      <c r="M9" s="44"/>
      <c r="N9" s="44"/>
    </row>
    <row r="10" spans="1:15" ht="14.55" customHeight="1" x14ac:dyDescent="0.3">
      <c r="B10" s="176" t="s">
        <v>230</v>
      </c>
      <c r="C10" s="176"/>
      <c r="D10" s="176"/>
      <c r="E10" s="71" t="s">
        <v>43</v>
      </c>
      <c r="F10" s="68">
        <f>IF(A2="Ja",SUM(DB!AT6,DB!AV6,DB!AX6,DB!AZ6,DB!BB6,DB!BD6,DB!BF6,DB!BH6,DB!BJ6,DB!BL6,DB!BN6,DB!BP6,DB!BR6,DB!BT6,DB!BV6),SUMPRODUCT(DB!AP8:AP307,DB!AA8:AA307))</f>
        <v>0.76151426875287787</v>
      </c>
      <c r="G10" s="54" t="s">
        <v>231</v>
      </c>
      <c r="H10" s="44"/>
      <c r="I10" s="44"/>
      <c r="J10" s="44"/>
      <c r="K10" s="44"/>
      <c r="L10" s="44"/>
      <c r="M10" s="44"/>
      <c r="N10" s="44"/>
    </row>
    <row r="11" spans="1:15" x14ac:dyDescent="0.3"/>
    <row r="12" spans="1:15" x14ac:dyDescent="0.3">
      <c r="B12" s="16" t="s">
        <v>127</v>
      </c>
      <c r="C12" s="16"/>
      <c r="D12" s="16"/>
      <c r="E12" s="16"/>
      <c r="F12" s="16"/>
      <c r="G12" s="16"/>
      <c r="H12" s="16"/>
      <c r="I12" s="16"/>
      <c r="J12" s="16"/>
      <c r="K12" s="16"/>
      <c r="M12" s="16"/>
      <c r="N12" s="16"/>
    </row>
    <row r="13" spans="1:15" x14ac:dyDescent="0.3">
      <c r="B13" s="30"/>
      <c r="C13" s="30"/>
      <c r="D13" s="30"/>
      <c r="E13" s="30"/>
      <c r="F13" s="30"/>
      <c r="G13" s="30"/>
      <c r="H13" s="30"/>
      <c r="I13" s="30"/>
      <c r="J13" s="30"/>
      <c r="K13" s="30"/>
      <c r="M13" s="30"/>
      <c r="N13" s="31"/>
    </row>
    <row r="14" spans="1:15" ht="28.95" customHeight="1" x14ac:dyDescent="0.3">
      <c r="B14" s="30" t="s">
        <v>36</v>
      </c>
      <c r="C14" s="172" t="s">
        <v>37</v>
      </c>
      <c r="D14" s="172"/>
      <c r="E14" s="30" t="str">
        <f>'2. Erfassung der Leistungen'!D7</f>
        <v>Online-Dienst</v>
      </c>
      <c r="F14" s="30" t="s">
        <v>38</v>
      </c>
      <c r="G14" s="30" t="str">
        <f>'2. Erfassung der Leistungen'!G11</f>
        <v>OD-ID (optional)</v>
      </c>
      <c r="H14" s="30" t="str">
        <f>DB!G7</f>
        <v>Basisdaten vollständig</v>
      </c>
      <c r="I14" s="30" t="str">
        <f>DB!W7</f>
        <v>Gewichtung vollständig</v>
      </c>
      <c r="J14" s="30" t="str">
        <f>DB!AN7</f>
        <v>Kosten vollständig</v>
      </c>
      <c r="K14" s="30" t="str">
        <f>'2. Erfassung der Leistungen'!I11</f>
        <v>Berücksichtigen</v>
      </c>
      <c r="M14" s="30" t="s">
        <v>158</v>
      </c>
      <c r="N14" s="30" t="s">
        <v>160</v>
      </c>
      <c r="O14" s="63"/>
    </row>
    <row r="15" spans="1:15" x14ac:dyDescent="0.3">
      <c r="B15">
        <f>IF(DB!B8="","",DB!B8)</f>
        <v>1</v>
      </c>
      <c r="C15" s="169" t="str">
        <f>IF(DB!C8="","",DB!C8)</f>
        <v>Bauen und Wohnen</v>
      </c>
      <c r="D15" s="169"/>
      <c r="E15" t="str">
        <f>IF(DB!D8="","",DB!D8)</f>
        <v>DiPlanPortal</v>
      </c>
      <c r="F15" t="str">
        <f>IF(DB!E8="","",DB!E8)</f>
        <v>Bürgerbeteiligung und Information</v>
      </c>
      <c r="G15" t="str">
        <f>IF(DB!F8="","",DB!F8)</f>
        <v/>
      </c>
      <c r="H15" t="str">
        <f>IF(DB!G8="","",DB!G8)</f>
        <v>Ja</v>
      </c>
      <c r="I15" t="str">
        <f>IF(DB!W8="","",DB!W8)</f>
        <v>Ja</v>
      </c>
      <c r="J15" t="str">
        <f>IF(DB!AN8="","",DB!AN8)</f>
        <v>Ja</v>
      </c>
      <c r="K15" t="str">
        <f>IF(DB!H8="","",DB!H8)</f>
        <v>Ja</v>
      </c>
      <c r="M15" s="73">
        <f>Mitnutzungsverteilung!C23</f>
        <v>0.88239710000000005</v>
      </c>
      <c r="N15" s="69">
        <f>IF(K15="","",IF($E$9="Zentral",$F$9,IF($E$9=Optionen!$K$5,IF('4.2 Mitnutzungsquote'!$E$10="Ja",'4.2 Mitnutzungsquote'!$F$10,'4.2 Mitnutzungsquote'!M15))))</f>
        <v>0.88239710000000005</v>
      </c>
    </row>
    <row r="16" spans="1:15" x14ac:dyDescent="0.3">
      <c r="B16">
        <f>IF(DB!B9="","",DB!B9)</f>
        <v>2</v>
      </c>
      <c r="C16" s="169" t="str">
        <f>IF(DB!C9="","",DB!C9)</f>
        <v>Bauen und Wohnen</v>
      </c>
      <c r="D16" s="169"/>
      <c r="E16" t="str">
        <f>IF(DB!D9="","",DB!D9)</f>
        <v>DiPlanCockpit Basis</v>
      </c>
      <c r="F16" t="str">
        <f>IF(DB!E9="","",DB!E9)</f>
        <v>Bürgerbeteiligung und Information</v>
      </c>
      <c r="G16" t="str">
        <f>IF(DB!F9="","",DB!F9)</f>
        <v/>
      </c>
      <c r="H16" t="str">
        <f>IF(DB!G9="","",DB!G9)</f>
        <v>Ja</v>
      </c>
      <c r="I16" t="str">
        <f>IF(DB!W9="","",DB!W9)</f>
        <v>Ja</v>
      </c>
      <c r="J16" t="str">
        <f>IF(DB!AN9="","",DB!AN9)</f>
        <v>Ja</v>
      </c>
      <c r="K16" t="str">
        <f>IF(DB!H9="","",DB!H9)</f>
        <v>Ja</v>
      </c>
      <c r="M16" s="73">
        <f>Mitnutzungsverteilung!D23</f>
        <v>0.88239710000000005</v>
      </c>
      <c r="N16" s="69">
        <f>IF(K16="","",IF($E$9="Zentral",$F$9,IF($E$9=Optionen!$K$5,IF('4.2 Mitnutzungsquote'!$E$10="Ja",'4.2 Mitnutzungsquote'!$F$10,'4.2 Mitnutzungsquote'!M16))))</f>
        <v>0.88239710000000005</v>
      </c>
    </row>
    <row r="17" spans="2:14" x14ac:dyDescent="0.3">
      <c r="B17">
        <f>IF(DB!B10="","",DB!B10)</f>
        <v>3</v>
      </c>
      <c r="C17" s="169" t="str">
        <f>IF(DB!C10="","",DB!C10)</f>
        <v>Bauen und Wohnen</v>
      </c>
      <c r="D17" s="169"/>
      <c r="E17" t="str">
        <f>IF(DB!D10="","",DB!D10)</f>
        <v>DiPlanCockpit Pro</v>
      </c>
      <c r="F17" t="str">
        <f>IF(DB!E10="","",DB!E10)</f>
        <v>Bürgerbeteiligung und Information</v>
      </c>
      <c r="G17" t="str">
        <f>IF(DB!F10="","",DB!F10)</f>
        <v/>
      </c>
      <c r="H17" t="str">
        <f>IF(DB!G10="","",DB!G10)</f>
        <v>Ja</v>
      </c>
      <c r="I17" t="str">
        <f>IF(DB!W10="","",DB!W10)</f>
        <v>Ja</v>
      </c>
      <c r="J17" t="str">
        <f>IF(DB!AN10="","",DB!AN10)</f>
        <v>Ja</v>
      </c>
      <c r="K17" t="str">
        <f>IF(DB!H10="","",DB!H10)</f>
        <v>Ja</v>
      </c>
      <c r="M17" s="73">
        <f>Mitnutzungsverteilung!F23</f>
        <v>0.88239710000000005</v>
      </c>
      <c r="N17" s="69">
        <f>IF(K17="","",IF($E$9="Zentral",$F$9,IF($E$9=Optionen!$K$5,IF('4.2 Mitnutzungsquote'!$E$10="Ja",'4.2 Mitnutzungsquote'!$F$10,'4.2 Mitnutzungsquote'!M17))))</f>
        <v>0.88239710000000005</v>
      </c>
    </row>
    <row r="18" spans="2:14" x14ac:dyDescent="0.3">
      <c r="B18">
        <f>IF(DB!B11="","",DB!B11)</f>
        <v>4</v>
      </c>
      <c r="C18" s="169" t="str">
        <f>IF(DB!C11="","",DB!C11)</f>
        <v>Bauen und Wohnen</v>
      </c>
      <c r="D18" s="169"/>
      <c r="E18" t="str">
        <f>IF(DB!D11="","",DB!D11)</f>
        <v>DiPlanBeteiligung</v>
      </c>
      <c r="F18" t="str">
        <f>IF(DB!E11="","",DB!E11)</f>
        <v>Bürgerbeteiligung und Information</v>
      </c>
      <c r="G18" t="str">
        <f>IF(DB!F11="","",DB!F11)</f>
        <v/>
      </c>
      <c r="H18" t="str">
        <f>IF(DB!G11="","",DB!G11)</f>
        <v>Ja</v>
      </c>
      <c r="I18" t="str">
        <f>IF(DB!W11="","",DB!W11)</f>
        <v>Ja</v>
      </c>
      <c r="J18" t="str">
        <f>IF(DB!AN11="","",DB!AN11)</f>
        <v>Ja</v>
      </c>
      <c r="K18" t="str">
        <f>IF(DB!H11="","",DB!H11)</f>
        <v>Ja</v>
      </c>
      <c r="M18" s="73">
        <f>Mitnutzungsverteilung!E23</f>
        <v>0.58072730000000006</v>
      </c>
      <c r="N18" s="69">
        <f>IF(K18="","",IF($E$9="Zentral",$F$9,IF($E$9=Optionen!$K$5,IF('4.2 Mitnutzungsquote'!$E$10="Ja",'4.2 Mitnutzungsquote'!$F$10,'4.2 Mitnutzungsquote'!M18))))</f>
        <v>0.58072730000000006</v>
      </c>
    </row>
    <row r="19" spans="2:14" x14ac:dyDescent="0.3">
      <c r="B19" t="str">
        <f>IF(DB!B12="","",DB!B12)</f>
        <v/>
      </c>
      <c r="C19" s="169" t="str">
        <f>IF(DB!C12="","",DB!C12)</f>
        <v/>
      </c>
      <c r="D19" s="169"/>
      <c r="E19" t="str">
        <f>IF(DB!D12="","",DB!D12)</f>
        <v/>
      </c>
      <c r="F19" t="str">
        <f>IF(DB!E12="","",DB!E12)</f>
        <v/>
      </c>
      <c r="G19" t="str">
        <f>IF(DB!F12="","",DB!F12)</f>
        <v/>
      </c>
      <c r="H19" t="str">
        <f>IF(DB!G12="","",DB!G12)</f>
        <v/>
      </c>
      <c r="I19" t="str">
        <f>IF(DB!W12="","",DB!W12)</f>
        <v/>
      </c>
      <c r="J19" t="str">
        <f>IF(DB!AN12="","",DB!AN12)</f>
        <v/>
      </c>
      <c r="K19" t="str">
        <f>IF(DB!H12="","",DB!H12)</f>
        <v/>
      </c>
      <c r="M19" s="73">
        <v>0.5</v>
      </c>
      <c r="N19" s="69" t="str">
        <f>IF(K19="","",IF($E$9="Zentral",$F$9,IF($E$9=Optionen!$K$5,IF('4.2 Mitnutzungsquote'!$E$10="Ja",'4.2 Mitnutzungsquote'!$F$10,'4.2 Mitnutzungsquote'!M19))))</f>
        <v/>
      </c>
    </row>
    <row r="20" spans="2:14" x14ac:dyDescent="0.3">
      <c r="B20" t="str">
        <f>IF(DB!B13="","",DB!B13)</f>
        <v/>
      </c>
      <c r="C20" s="169" t="str">
        <f>IF(DB!C13="","",DB!C13)</f>
        <v/>
      </c>
      <c r="D20" s="169"/>
      <c r="E20" t="str">
        <f>IF(DB!D13="","",DB!D13)</f>
        <v/>
      </c>
      <c r="F20" t="str">
        <f>IF(DB!E13="","",DB!E13)</f>
        <v/>
      </c>
      <c r="G20" t="str">
        <f>IF(DB!F13="","",DB!F13)</f>
        <v/>
      </c>
      <c r="H20" t="str">
        <f>IF(DB!G13="","",DB!G13)</f>
        <v/>
      </c>
      <c r="I20" t="str">
        <f>IF(DB!W13="","",DB!W13)</f>
        <v/>
      </c>
      <c r="J20" t="str">
        <f>IF(DB!AN13="","",DB!AN13)</f>
        <v/>
      </c>
      <c r="K20" t="str">
        <f>IF(DB!H13="","",DB!H13)</f>
        <v/>
      </c>
      <c r="M20" s="73">
        <v>0.5</v>
      </c>
      <c r="N20" s="69" t="str">
        <f>IF(K20="","",IF($E$9="Zentral",$F$9,IF($E$9=Optionen!$K$5,IF('4.2 Mitnutzungsquote'!$E$10="Ja",'4.2 Mitnutzungsquote'!$F$10,'4.2 Mitnutzungsquote'!M20))))</f>
        <v/>
      </c>
    </row>
    <row r="21" spans="2:14" x14ac:dyDescent="0.3">
      <c r="B21" t="str">
        <f>IF(DB!B14="","",DB!B14)</f>
        <v/>
      </c>
      <c r="C21" s="169" t="str">
        <f>IF(DB!C14="","",DB!C14)</f>
        <v/>
      </c>
      <c r="D21" s="169"/>
      <c r="E21" t="str">
        <f>IF(DB!D14="","",DB!D14)</f>
        <v/>
      </c>
      <c r="F21" t="str">
        <f>IF(DB!E14="","",DB!E14)</f>
        <v/>
      </c>
      <c r="G21" t="str">
        <f>IF(DB!F14="","",DB!F14)</f>
        <v/>
      </c>
      <c r="H21" t="str">
        <f>IF(DB!G14="","",DB!G14)</f>
        <v/>
      </c>
      <c r="I21" t="str">
        <f>IF(DB!W14="","",DB!W14)</f>
        <v/>
      </c>
      <c r="J21" t="str">
        <f>IF(DB!AN14="","",DB!AN14)</f>
        <v/>
      </c>
      <c r="K21" t="str">
        <f>IF(DB!H14="","",DB!H14)</f>
        <v/>
      </c>
      <c r="M21" s="73">
        <v>0.5</v>
      </c>
      <c r="N21" s="69" t="str">
        <f>IF(K21="","",IF($E$9="Zentral",$F$9,IF($E$9=Optionen!$K$5,IF('4.2 Mitnutzungsquote'!$E$10="Ja",'4.2 Mitnutzungsquote'!$F$10,'4.2 Mitnutzungsquote'!M21))))</f>
        <v/>
      </c>
    </row>
    <row r="22" spans="2:14" x14ac:dyDescent="0.3">
      <c r="B22" t="str">
        <f>IF(DB!B15="","",DB!B15)</f>
        <v/>
      </c>
      <c r="C22" s="169" t="str">
        <f>IF(DB!C15="","",DB!C15)</f>
        <v/>
      </c>
      <c r="D22" s="169"/>
      <c r="E22" t="str">
        <f>IF(DB!D15="","",DB!D15)</f>
        <v/>
      </c>
      <c r="F22" t="str">
        <f>IF(DB!E15="","",DB!E15)</f>
        <v/>
      </c>
      <c r="G22" t="str">
        <f>IF(DB!F15="","",DB!F15)</f>
        <v/>
      </c>
      <c r="H22" t="str">
        <f>IF(DB!G15="","",DB!G15)</f>
        <v/>
      </c>
      <c r="I22" t="str">
        <f>IF(DB!W15="","",DB!W15)</f>
        <v/>
      </c>
      <c r="J22" t="str">
        <f>IF(DB!AN15="","",DB!AN15)</f>
        <v/>
      </c>
      <c r="K22" t="str">
        <f>IF(DB!H15="","",DB!H15)</f>
        <v/>
      </c>
      <c r="M22" s="73">
        <v>0.5</v>
      </c>
      <c r="N22" s="69" t="str">
        <f>IF(K22="","",IF($E$9="Zentral",$F$9,IF($E$9=Optionen!$K$5,IF('4.2 Mitnutzungsquote'!$E$10="Ja",'4.2 Mitnutzungsquote'!$F$10,'4.2 Mitnutzungsquote'!M22))))</f>
        <v/>
      </c>
    </row>
    <row r="23" spans="2:14" x14ac:dyDescent="0.3">
      <c r="B23" t="str">
        <f>IF(DB!B16="","",DB!B16)</f>
        <v/>
      </c>
      <c r="C23" s="169" t="str">
        <f>IF(DB!C16="","",DB!C16)</f>
        <v/>
      </c>
      <c r="D23" s="169"/>
      <c r="E23" t="str">
        <f>IF(DB!D16="","",DB!D16)</f>
        <v/>
      </c>
      <c r="F23" t="str">
        <f>IF(DB!E16="","",DB!E16)</f>
        <v/>
      </c>
      <c r="G23" t="str">
        <f>IF(DB!F16="","",DB!F16)</f>
        <v/>
      </c>
      <c r="H23" t="str">
        <f>IF(DB!G16="","",DB!G16)</f>
        <v/>
      </c>
      <c r="I23" t="str">
        <f>IF(DB!W16="","",DB!W16)</f>
        <v/>
      </c>
      <c r="J23" t="str">
        <f>IF(DB!AN16="","",DB!AN16)</f>
        <v/>
      </c>
      <c r="K23" t="str">
        <f>IF(DB!H16="","",DB!H16)</f>
        <v/>
      </c>
      <c r="M23" s="73">
        <v>0.5</v>
      </c>
      <c r="N23" s="69" t="str">
        <f>IF(K23="","",IF($E$9="Zentral",$F$9,IF($E$9=Optionen!$K$5,IF('4.2 Mitnutzungsquote'!$E$10="Ja",'4.2 Mitnutzungsquote'!$F$10,'4.2 Mitnutzungsquote'!M23))))</f>
        <v/>
      </c>
    </row>
    <row r="24" spans="2:14" x14ac:dyDescent="0.3">
      <c r="B24" t="str">
        <f>IF(DB!B17="","",DB!B17)</f>
        <v/>
      </c>
      <c r="C24" s="169" t="str">
        <f>IF(DB!C17="","",DB!C17)</f>
        <v/>
      </c>
      <c r="D24" s="169"/>
      <c r="E24" t="str">
        <f>IF(DB!D17="","",DB!D17)</f>
        <v/>
      </c>
      <c r="F24" t="str">
        <f>IF(DB!E17="","",DB!E17)</f>
        <v/>
      </c>
      <c r="G24" t="str">
        <f>IF(DB!F17="","",DB!F17)</f>
        <v/>
      </c>
      <c r="H24" t="str">
        <f>IF(DB!G17="","",DB!G17)</f>
        <v/>
      </c>
      <c r="I24" t="str">
        <f>IF(DB!W17="","",DB!W17)</f>
        <v/>
      </c>
      <c r="J24" t="str">
        <f>IF(DB!AN17="","",DB!AN17)</f>
        <v/>
      </c>
      <c r="K24" t="str">
        <f>IF(DB!H17="","",DB!H17)</f>
        <v/>
      </c>
      <c r="M24" s="73">
        <v>0.5</v>
      </c>
      <c r="N24" s="69" t="str">
        <f>IF(K24="","",IF($E$9="Zentral",$F$9,IF($E$9=Optionen!$K$5,IF('4.2 Mitnutzungsquote'!$E$10="Ja",'4.2 Mitnutzungsquote'!$F$10,'4.2 Mitnutzungsquote'!M24))))</f>
        <v/>
      </c>
    </row>
    <row r="25" spans="2:14" x14ac:dyDescent="0.3">
      <c r="B25" t="str">
        <f>IF(DB!B18="","",DB!B18)</f>
        <v/>
      </c>
      <c r="C25" s="169" t="str">
        <f>IF(DB!C18="","",DB!C18)</f>
        <v/>
      </c>
      <c r="D25" s="169"/>
      <c r="E25" t="str">
        <f>IF(DB!D18="","",DB!D18)</f>
        <v/>
      </c>
      <c r="F25" t="str">
        <f>IF(DB!E18="","",DB!E18)</f>
        <v/>
      </c>
      <c r="G25" t="str">
        <f>IF(DB!F18="","",DB!F18)</f>
        <v/>
      </c>
      <c r="H25" t="str">
        <f>IF(DB!G18="","",DB!G18)</f>
        <v/>
      </c>
      <c r="I25" t="str">
        <f>IF(DB!W18="","",DB!W18)</f>
        <v/>
      </c>
      <c r="J25" t="str">
        <f>IF(DB!AN18="","",DB!AN18)</f>
        <v/>
      </c>
      <c r="K25" t="str">
        <f>IF(DB!H18="","",DB!H18)</f>
        <v/>
      </c>
      <c r="M25" s="73">
        <v>0.5</v>
      </c>
      <c r="N25" s="69" t="str">
        <f>IF(K25="","",IF($E$9="Zentral",$F$9,IF($E$9=Optionen!$K$5,IF('4.2 Mitnutzungsquote'!$E$10="Ja",'4.2 Mitnutzungsquote'!$F$10,'4.2 Mitnutzungsquote'!M25))))</f>
        <v/>
      </c>
    </row>
    <row r="26" spans="2:14" x14ac:dyDescent="0.3">
      <c r="B26" t="str">
        <f>IF(DB!B19="","",DB!B19)</f>
        <v/>
      </c>
      <c r="C26" s="169" t="str">
        <f>IF(DB!C19="","",DB!C19)</f>
        <v/>
      </c>
      <c r="D26" s="169"/>
      <c r="E26" t="str">
        <f>IF(DB!D19="","",DB!D19)</f>
        <v/>
      </c>
      <c r="F26" t="str">
        <f>IF(DB!E19="","",DB!E19)</f>
        <v/>
      </c>
      <c r="G26" t="str">
        <f>IF(DB!F19="","",DB!F19)</f>
        <v/>
      </c>
      <c r="H26" t="str">
        <f>IF(DB!G19="","",DB!G19)</f>
        <v/>
      </c>
      <c r="I26" t="str">
        <f>IF(DB!W19="","",DB!W19)</f>
        <v/>
      </c>
      <c r="J26" t="str">
        <f>IF(DB!AN19="","",DB!AN19)</f>
        <v/>
      </c>
      <c r="K26" t="str">
        <f>IF(DB!H19="","",DB!H19)</f>
        <v/>
      </c>
      <c r="M26" s="73">
        <v>0.5</v>
      </c>
      <c r="N26" s="69" t="str">
        <f>IF(K26="","",IF($E$9="Zentral",$F$9,IF($E$9=Optionen!$K$5,IF('4.2 Mitnutzungsquote'!$E$10="Ja",'4.2 Mitnutzungsquote'!$F$10,'4.2 Mitnutzungsquote'!M26))))</f>
        <v/>
      </c>
    </row>
    <row r="27" spans="2:14" x14ac:dyDescent="0.3">
      <c r="B27" t="str">
        <f>IF(DB!B20="","",DB!B20)</f>
        <v/>
      </c>
      <c r="C27" s="169" t="str">
        <f>IF(DB!C20="","",DB!C20)</f>
        <v/>
      </c>
      <c r="D27" s="169"/>
      <c r="E27" t="str">
        <f>IF(DB!D20="","",DB!D20)</f>
        <v/>
      </c>
      <c r="F27" t="str">
        <f>IF(DB!E20="","",DB!E20)</f>
        <v/>
      </c>
      <c r="G27" t="str">
        <f>IF(DB!F20="","",DB!F20)</f>
        <v/>
      </c>
      <c r="H27" t="str">
        <f>IF(DB!G20="","",DB!G20)</f>
        <v/>
      </c>
      <c r="I27" t="str">
        <f>IF(DB!W20="","",DB!W20)</f>
        <v/>
      </c>
      <c r="J27" t="str">
        <f>IF(DB!AN20="","",DB!AN20)</f>
        <v/>
      </c>
      <c r="K27" t="str">
        <f>IF(DB!H20="","",DB!H20)</f>
        <v/>
      </c>
      <c r="M27" s="73">
        <v>0.5</v>
      </c>
      <c r="N27" s="69" t="str">
        <f>IF(K27="","",IF($E$9="Zentral",$F$9,IF($E$9=Optionen!$K$5,IF('4.2 Mitnutzungsquote'!$E$10="Ja",'4.2 Mitnutzungsquote'!$F$10,'4.2 Mitnutzungsquote'!M27))))</f>
        <v/>
      </c>
    </row>
    <row r="28" spans="2:14" x14ac:dyDescent="0.3">
      <c r="B28" t="str">
        <f>IF(DB!B21="","",DB!B21)</f>
        <v/>
      </c>
      <c r="C28" s="169" t="str">
        <f>IF(DB!C21="","",DB!C21)</f>
        <v/>
      </c>
      <c r="D28" s="169"/>
      <c r="E28" t="str">
        <f>IF(DB!D21="","",DB!D21)</f>
        <v/>
      </c>
      <c r="F28" t="str">
        <f>IF(DB!E21="","",DB!E21)</f>
        <v/>
      </c>
      <c r="G28" t="str">
        <f>IF(DB!F21="","",DB!F21)</f>
        <v/>
      </c>
      <c r="H28" t="str">
        <f>IF(DB!G21="","",DB!G21)</f>
        <v/>
      </c>
      <c r="I28" t="str">
        <f>IF(DB!W21="","",DB!W21)</f>
        <v/>
      </c>
      <c r="J28" t="str">
        <f>IF(DB!AN21="","",DB!AN21)</f>
        <v/>
      </c>
      <c r="K28" t="str">
        <f>IF(DB!H21="","",DB!H21)</f>
        <v/>
      </c>
      <c r="M28" s="73">
        <v>0.5</v>
      </c>
      <c r="N28" s="69" t="str">
        <f>IF(K28="","",IF($E$9="Zentral",$F$9,IF($E$9=Optionen!$K$5,IF('4.2 Mitnutzungsquote'!$E$10="Ja",'4.2 Mitnutzungsquote'!$F$10,'4.2 Mitnutzungsquote'!M28))))</f>
        <v/>
      </c>
    </row>
    <row r="29" spans="2:14" x14ac:dyDescent="0.3">
      <c r="B29" t="str">
        <f>IF(DB!B22="","",DB!B22)</f>
        <v/>
      </c>
      <c r="C29" s="169" t="str">
        <f>IF(DB!C22="","",DB!C22)</f>
        <v/>
      </c>
      <c r="D29" s="169"/>
      <c r="E29" t="str">
        <f>IF(DB!D22="","",DB!D22)</f>
        <v/>
      </c>
      <c r="F29" t="str">
        <f>IF(DB!E22="","",DB!E22)</f>
        <v/>
      </c>
      <c r="G29" t="str">
        <f>IF(DB!F22="","",DB!F22)</f>
        <v/>
      </c>
      <c r="H29" t="str">
        <f>IF(DB!G22="","",DB!G22)</f>
        <v/>
      </c>
      <c r="I29" t="str">
        <f>IF(DB!W22="","",DB!W22)</f>
        <v/>
      </c>
      <c r="J29" t="str">
        <f>IF(DB!AN22="","",DB!AN22)</f>
        <v/>
      </c>
      <c r="K29" t="str">
        <f>IF(DB!H22="","",DB!H22)</f>
        <v/>
      </c>
      <c r="M29" s="73">
        <v>0.5</v>
      </c>
      <c r="N29" s="69" t="str">
        <f>IF(K29="","",IF($E$9="Zentral",$F$9,IF($E$9=Optionen!$K$5,IF('4.2 Mitnutzungsquote'!$E$10="Ja",'4.2 Mitnutzungsquote'!$F$10,'4.2 Mitnutzungsquote'!M29))))</f>
        <v/>
      </c>
    </row>
    <row r="30" spans="2:14" x14ac:dyDescent="0.3">
      <c r="B30" t="str">
        <f>IF(DB!B23="","",DB!B23)</f>
        <v/>
      </c>
      <c r="C30" s="169" t="str">
        <f>IF(DB!C23="","",DB!C23)</f>
        <v/>
      </c>
      <c r="D30" s="169"/>
      <c r="E30" t="str">
        <f>IF(DB!D23="","",DB!D23)</f>
        <v/>
      </c>
      <c r="F30" t="str">
        <f>IF(DB!E23="","",DB!E23)</f>
        <v/>
      </c>
      <c r="G30" t="str">
        <f>IF(DB!F23="","",DB!F23)</f>
        <v/>
      </c>
      <c r="H30" t="str">
        <f>IF(DB!G23="","",DB!G23)</f>
        <v/>
      </c>
      <c r="I30" t="str">
        <f>IF(DB!W23="","",DB!W23)</f>
        <v/>
      </c>
      <c r="J30" t="str">
        <f>IF(DB!AN23="","",DB!AN23)</f>
        <v/>
      </c>
      <c r="K30" t="str">
        <f>IF(DB!H23="","",DB!H23)</f>
        <v/>
      </c>
      <c r="M30" s="73">
        <v>0.5</v>
      </c>
      <c r="N30" s="69" t="str">
        <f>IF(K30="","",IF($E$9="Zentral",$F$9,IF($E$9=Optionen!$K$5,IF('4.2 Mitnutzungsquote'!$E$10="Ja",'4.2 Mitnutzungsquote'!$F$10,'4.2 Mitnutzungsquote'!M30))))</f>
        <v/>
      </c>
    </row>
    <row r="31" spans="2:14" x14ac:dyDescent="0.3">
      <c r="B31" t="str">
        <f>IF(DB!B24="","",DB!B24)</f>
        <v/>
      </c>
      <c r="C31" s="169" t="str">
        <f>IF(DB!C24="","",DB!C24)</f>
        <v/>
      </c>
      <c r="D31" s="169"/>
      <c r="E31" t="str">
        <f>IF(DB!D24="","",DB!D24)</f>
        <v/>
      </c>
      <c r="F31" t="str">
        <f>IF(DB!E24="","",DB!E24)</f>
        <v/>
      </c>
      <c r="G31" t="str">
        <f>IF(DB!F24="","",DB!F24)</f>
        <v/>
      </c>
      <c r="H31" t="str">
        <f>IF(DB!G24="","",DB!G24)</f>
        <v/>
      </c>
      <c r="I31" t="str">
        <f>IF(DB!W24="","",DB!W24)</f>
        <v/>
      </c>
      <c r="J31" t="str">
        <f>IF(DB!AN24="","",DB!AN24)</f>
        <v/>
      </c>
      <c r="K31" t="str">
        <f>IF(DB!H24="","",DB!H24)</f>
        <v/>
      </c>
      <c r="M31" s="73">
        <v>0.5</v>
      </c>
      <c r="N31" s="69" t="str">
        <f>IF(K31="","",IF($E$9="Zentral",$F$9,IF($E$9=Optionen!$K$5,IF('4.2 Mitnutzungsquote'!$E$10="Ja",'4.2 Mitnutzungsquote'!$F$10,'4.2 Mitnutzungsquote'!M31))))</f>
        <v/>
      </c>
    </row>
    <row r="32" spans="2:14" x14ac:dyDescent="0.3">
      <c r="B32" t="str">
        <f>IF(DB!B25="","",DB!B25)</f>
        <v/>
      </c>
      <c r="C32" s="169" t="str">
        <f>IF(DB!C25="","",DB!C25)</f>
        <v/>
      </c>
      <c r="D32" s="169"/>
      <c r="E32" t="str">
        <f>IF(DB!D25="","",DB!D25)</f>
        <v/>
      </c>
      <c r="F32" t="str">
        <f>IF(DB!E25="","",DB!E25)</f>
        <v/>
      </c>
      <c r="G32" t="str">
        <f>IF(DB!F25="","",DB!F25)</f>
        <v/>
      </c>
      <c r="H32" t="str">
        <f>IF(DB!G25="","",DB!G25)</f>
        <v/>
      </c>
      <c r="I32" t="str">
        <f>IF(DB!W25="","",DB!W25)</f>
        <v/>
      </c>
      <c r="J32" t="str">
        <f>IF(DB!AN25="","",DB!AN25)</f>
        <v/>
      </c>
      <c r="K32" t="str">
        <f>IF(DB!H25="","",DB!H25)</f>
        <v/>
      </c>
      <c r="M32" s="73">
        <v>0.5</v>
      </c>
      <c r="N32" s="69" t="str">
        <f>IF(K32="","",IF($E$9="Zentral",$F$9,IF($E$9=Optionen!$K$5,IF('4.2 Mitnutzungsquote'!$E$10="Ja",'4.2 Mitnutzungsquote'!$F$10,'4.2 Mitnutzungsquote'!M32))))</f>
        <v/>
      </c>
    </row>
    <row r="33" spans="2:14" x14ac:dyDescent="0.3">
      <c r="B33" t="str">
        <f>IF(DB!B26="","",DB!B26)</f>
        <v/>
      </c>
      <c r="C33" s="169" t="str">
        <f>IF(DB!C26="","",DB!C26)</f>
        <v/>
      </c>
      <c r="D33" s="169"/>
      <c r="E33" t="str">
        <f>IF(DB!D26="","",DB!D26)</f>
        <v/>
      </c>
      <c r="F33" t="str">
        <f>IF(DB!E26="","",DB!E26)</f>
        <v/>
      </c>
      <c r="G33" t="str">
        <f>IF(DB!F26="","",DB!F26)</f>
        <v/>
      </c>
      <c r="H33" t="str">
        <f>IF(DB!G26="","",DB!G26)</f>
        <v/>
      </c>
      <c r="I33" t="str">
        <f>IF(DB!W26="","",DB!W26)</f>
        <v/>
      </c>
      <c r="J33" t="str">
        <f>IF(DB!AN26="","",DB!AN26)</f>
        <v/>
      </c>
      <c r="K33" t="str">
        <f>IF(DB!H26="","",DB!H26)</f>
        <v/>
      </c>
      <c r="M33" s="73">
        <v>0.5</v>
      </c>
      <c r="N33" s="69" t="str">
        <f>IF(K33="","",IF($E$9="Zentral",$F$9,IF($E$9=Optionen!$K$5,IF('4.2 Mitnutzungsquote'!$E$10="Ja",'4.2 Mitnutzungsquote'!$F$10,'4.2 Mitnutzungsquote'!M33))))</f>
        <v/>
      </c>
    </row>
    <row r="34" spans="2:14" x14ac:dyDescent="0.3">
      <c r="B34" t="str">
        <f>IF(DB!B27="","",DB!B27)</f>
        <v/>
      </c>
      <c r="C34" s="169" t="str">
        <f>IF(DB!C27="","",DB!C27)</f>
        <v/>
      </c>
      <c r="D34" s="169"/>
      <c r="E34" t="str">
        <f>IF(DB!D27="","",DB!D27)</f>
        <v/>
      </c>
      <c r="F34" t="str">
        <f>IF(DB!E27="","",DB!E27)</f>
        <v/>
      </c>
      <c r="G34" t="str">
        <f>IF(DB!F27="","",DB!F27)</f>
        <v/>
      </c>
      <c r="H34" t="str">
        <f>IF(DB!G27="","",DB!G27)</f>
        <v/>
      </c>
      <c r="I34" t="str">
        <f>IF(DB!W27="","",DB!W27)</f>
        <v/>
      </c>
      <c r="J34" t="str">
        <f>IF(DB!AN27="","",DB!AN27)</f>
        <v/>
      </c>
      <c r="K34" t="str">
        <f>IF(DB!H27="","",DB!H27)</f>
        <v/>
      </c>
      <c r="M34" s="73">
        <v>0.5</v>
      </c>
      <c r="N34" s="69" t="str">
        <f>IF(K34="","",IF($E$9="Zentral",$F$9,IF($E$9=Optionen!$K$5,IF('4.2 Mitnutzungsquote'!$E$10="Ja",'4.2 Mitnutzungsquote'!$F$10,'4.2 Mitnutzungsquote'!M34))))</f>
        <v/>
      </c>
    </row>
    <row r="35" spans="2:14" x14ac:dyDescent="0.3">
      <c r="B35" t="str">
        <f>IF(DB!B28="","",DB!B28)</f>
        <v/>
      </c>
      <c r="C35" s="169" t="str">
        <f>IF(DB!C28="","",DB!C28)</f>
        <v/>
      </c>
      <c r="D35" s="169"/>
      <c r="E35" t="str">
        <f>IF(DB!D28="","",DB!D28)</f>
        <v/>
      </c>
      <c r="F35" t="str">
        <f>IF(DB!E28="","",DB!E28)</f>
        <v/>
      </c>
      <c r="G35" t="str">
        <f>IF(DB!F28="","",DB!F28)</f>
        <v/>
      </c>
      <c r="H35" t="str">
        <f>IF(DB!G28="","",DB!G28)</f>
        <v/>
      </c>
      <c r="I35" t="str">
        <f>IF(DB!W28="","",DB!W28)</f>
        <v/>
      </c>
      <c r="J35" t="str">
        <f>IF(DB!AN28="","",DB!AN28)</f>
        <v/>
      </c>
      <c r="K35" t="str">
        <f>IF(DB!H28="","",DB!H28)</f>
        <v/>
      </c>
      <c r="M35" s="73">
        <v>0.5</v>
      </c>
      <c r="N35" s="69" t="str">
        <f>IF(K35="","",IF($E$9="Zentral",$F$9,IF($E$9=Optionen!$K$5,IF('4.2 Mitnutzungsquote'!$E$10="Ja",'4.2 Mitnutzungsquote'!$F$10,'4.2 Mitnutzungsquote'!M35))))</f>
        <v/>
      </c>
    </row>
    <row r="36" spans="2:14" x14ac:dyDescent="0.3">
      <c r="B36" t="str">
        <f>IF(DB!B29="","",DB!B29)</f>
        <v/>
      </c>
      <c r="C36" s="169" t="str">
        <f>IF(DB!C29="","",DB!C29)</f>
        <v/>
      </c>
      <c r="D36" s="169"/>
      <c r="E36" t="str">
        <f>IF(DB!D29="","",DB!D29)</f>
        <v/>
      </c>
      <c r="F36" t="str">
        <f>IF(DB!E29="","",DB!E29)</f>
        <v/>
      </c>
      <c r="G36" t="str">
        <f>IF(DB!F29="","",DB!F29)</f>
        <v/>
      </c>
      <c r="H36" t="str">
        <f>IF(DB!G29="","",DB!G29)</f>
        <v/>
      </c>
      <c r="I36" t="str">
        <f>IF(DB!W29="","",DB!W29)</f>
        <v/>
      </c>
      <c r="J36" t="str">
        <f>IF(DB!AN29="","",DB!AN29)</f>
        <v/>
      </c>
      <c r="K36" t="str">
        <f>IF(DB!H29="","",DB!H29)</f>
        <v/>
      </c>
      <c r="M36" s="73">
        <v>0.5</v>
      </c>
      <c r="N36" s="69" t="str">
        <f>IF(K36="","",IF($E$9="Zentral",$F$9,IF($E$9=Optionen!$K$5,IF('4.2 Mitnutzungsquote'!$E$10="Ja",'4.2 Mitnutzungsquote'!$F$10,'4.2 Mitnutzungsquote'!M36))))</f>
        <v/>
      </c>
    </row>
    <row r="37" spans="2:14" x14ac:dyDescent="0.3">
      <c r="B37" t="str">
        <f>IF(DB!B30="","",DB!B30)</f>
        <v/>
      </c>
      <c r="C37" s="169" t="str">
        <f>IF(DB!C30="","",DB!C30)</f>
        <v/>
      </c>
      <c r="D37" s="169"/>
      <c r="E37" t="str">
        <f>IF(DB!D30="","",DB!D30)</f>
        <v/>
      </c>
      <c r="F37" t="str">
        <f>IF(DB!E30="","",DB!E30)</f>
        <v/>
      </c>
      <c r="G37" t="str">
        <f>IF(DB!F30="","",DB!F30)</f>
        <v/>
      </c>
      <c r="H37" t="str">
        <f>IF(DB!G30="","",DB!G30)</f>
        <v/>
      </c>
      <c r="I37" t="str">
        <f>IF(DB!W30="","",DB!W30)</f>
        <v/>
      </c>
      <c r="J37" t="str">
        <f>IF(DB!AN30="","",DB!AN30)</f>
        <v/>
      </c>
      <c r="K37" t="str">
        <f>IF(DB!H30="","",DB!H30)</f>
        <v/>
      </c>
      <c r="M37" s="73">
        <v>0.5</v>
      </c>
      <c r="N37" s="69" t="str">
        <f>IF(K37="","",IF($E$9="Zentral",$F$9,IF($E$9=Optionen!$K$5,IF('4.2 Mitnutzungsquote'!$E$10="Ja",'4.2 Mitnutzungsquote'!$F$10,'4.2 Mitnutzungsquote'!M37))))</f>
        <v/>
      </c>
    </row>
    <row r="38" spans="2:14" x14ac:dyDescent="0.3">
      <c r="B38" t="str">
        <f>IF(DB!B31="","",DB!B31)</f>
        <v/>
      </c>
      <c r="C38" s="169" t="str">
        <f>IF(DB!C31="","",DB!C31)</f>
        <v/>
      </c>
      <c r="D38" s="169"/>
      <c r="E38" t="str">
        <f>IF(DB!D31="","",DB!D31)</f>
        <v/>
      </c>
      <c r="F38" t="str">
        <f>IF(DB!E31="","",DB!E31)</f>
        <v/>
      </c>
      <c r="G38" t="str">
        <f>IF(DB!F31="","",DB!F31)</f>
        <v/>
      </c>
      <c r="H38" t="str">
        <f>IF(DB!G31="","",DB!G31)</f>
        <v/>
      </c>
      <c r="I38" t="str">
        <f>IF(DB!W31="","",DB!W31)</f>
        <v/>
      </c>
      <c r="J38" t="str">
        <f>IF(DB!AN31="","",DB!AN31)</f>
        <v/>
      </c>
      <c r="K38" t="str">
        <f>IF(DB!H31="","",DB!H31)</f>
        <v/>
      </c>
      <c r="M38" s="73">
        <v>0.5</v>
      </c>
      <c r="N38" s="69" t="str">
        <f>IF(K38="","",IF($E$9="Zentral",$F$9,IF($E$9=Optionen!$K$5,IF('4.2 Mitnutzungsquote'!$E$10="Ja",'4.2 Mitnutzungsquote'!$F$10,'4.2 Mitnutzungsquote'!M38))))</f>
        <v/>
      </c>
    </row>
    <row r="39" spans="2:14" x14ac:dyDescent="0.3">
      <c r="B39" t="str">
        <f>IF(DB!B32="","",DB!B32)</f>
        <v/>
      </c>
      <c r="C39" s="169" t="str">
        <f>IF(DB!C32="","",DB!C32)</f>
        <v/>
      </c>
      <c r="D39" s="169"/>
      <c r="E39" t="str">
        <f>IF(DB!D32="","",DB!D32)</f>
        <v/>
      </c>
      <c r="F39" t="str">
        <f>IF(DB!E32="","",DB!E32)</f>
        <v/>
      </c>
      <c r="G39" t="str">
        <f>IF(DB!F32="","",DB!F32)</f>
        <v/>
      </c>
      <c r="H39" t="str">
        <f>IF(DB!G32="","",DB!G32)</f>
        <v/>
      </c>
      <c r="I39" t="str">
        <f>IF(DB!W32="","",DB!W32)</f>
        <v/>
      </c>
      <c r="J39" t="str">
        <f>IF(DB!AN32="","",DB!AN32)</f>
        <v/>
      </c>
      <c r="K39" t="str">
        <f>IF(DB!H32="","",DB!H32)</f>
        <v/>
      </c>
      <c r="M39" s="73">
        <v>0.5</v>
      </c>
      <c r="N39" s="69" t="str">
        <f>IF(K39="","",IF($E$9="Zentral",$F$9,IF($E$9=Optionen!$K$5,IF('4.2 Mitnutzungsquote'!$E$10="Ja",'4.2 Mitnutzungsquote'!$F$10,'4.2 Mitnutzungsquote'!M39))))</f>
        <v/>
      </c>
    </row>
    <row r="40" spans="2:14" x14ac:dyDescent="0.3">
      <c r="B40" t="str">
        <f>IF(DB!B33="","",DB!B33)</f>
        <v/>
      </c>
      <c r="C40" s="169" t="str">
        <f>IF(DB!C33="","",DB!C33)</f>
        <v/>
      </c>
      <c r="D40" s="169"/>
      <c r="E40" t="str">
        <f>IF(DB!D33="","",DB!D33)</f>
        <v/>
      </c>
      <c r="F40" t="str">
        <f>IF(DB!E33="","",DB!E33)</f>
        <v/>
      </c>
      <c r="G40" t="str">
        <f>IF(DB!F33="","",DB!F33)</f>
        <v/>
      </c>
      <c r="H40" t="str">
        <f>IF(DB!G33="","",DB!G33)</f>
        <v/>
      </c>
      <c r="I40" t="str">
        <f>IF(DB!W33="","",DB!W33)</f>
        <v/>
      </c>
      <c r="J40" t="str">
        <f>IF(DB!AN33="","",DB!AN33)</f>
        <v/>
      </c>
      <c r="K40" t="str">
        <f>IF(DB!H33="","",DB!H33)</f>
        <v/>
      </c>
      <c r="M40" s="73">
        <v>0.5</v>
      </c>
      <c r="N40" s="69" t="str">
        <f>IF(K40="","",IF($E$9="Zentral",$F$9,IF($E$9=Optionen!$K$5,IF('4.2 Mitnutzungsquote'!$E$10="Ja",'4.2 Mitnutzungsquote'!$F$10,'4.2 Mitnutzungsquote'!M40))))</f>
        <v/>
      </c>
    </row>
    <row r="41" spans="2:14" x14ac:dyDescent="0.3">
      <c r="B41" t="str">
        <f>IF(DB!B34="","",DB!B34)</f>
        <v/>
      </c>
      <c r="C41" s="169" t="str">
        <f>IF(DB!C34="","",DB!C34)</f>
        <v/>
      </c>
      <c r="D41" s="169"/>
      <c r="E41" t="str">
        <f>IF(DB!D34="","",DB!D34)</f>
        <v/>
      </c>
      <c r="F41" t="str">
        <f>IF(DB!E34="","",DB!E34)</f>
        <v/>
      </c>
      <c r="G41" t="str">
        <f>IF(DB!F34="","",DB!F34)</f>
        <v/>
      </c>
      <c r="H41" t="str">
        <f>IF(DB!G34="","",DB!G34)</f>
        <v/>
      </c>
      <c r="I41" t="str">
        <f>IF(DB!W34="","",DB!W34)</f>
        <v/>
      </c>
      <c r="J41" t="str">
        <f>IF(DB!AN34="","",DB!AN34)</f>
        <v/>
      </c>
      <c r="K41" t="str">
        <f>IF(DB!H34="","",DB!H34)</f>
        <v/>
      </c>
      <c r="M41" s="73">
        <v>0.5</v>
      </c>
      <c r="N41" s="69" t="str">
        <f>IF(K41="","",IF($E$9="Zentral",$F$9,IF($E$9=Optionen!$K$5,IF('4.2 Mitnutzungsquote'!$E$10="Ja",'4.2 Mitnutzungsquote'!$F$10,'4.2 Mitnutzungsquote'!M41))))</f>
        <v/>
      </c>
    </row>
    <row r="42" spans="2:14" x14ac:dyDescent="0.3">
      <c r="B42" t="str">
        <f>IF(DB!B35="","",DB!B35)</f>
        <v/>
      </c>
      <c r="C42" s="169" t="str">
        <f>IF(DB!C35="","",DB!C35)</f>
        <v/>
      </c>
      <c r="D42" s="169"/>
      <c r="E42" t="str">
        <f>IF(DB!D35="","",DB!D35)</f>
        <v/>
      </c>
      <c r="F42" t="str">
        <f>IF(DB!E35="","",DB!E35)</f>
        <v/>
      </c>
      <c r="G42" t="str">
        <f>IF(DB!F35="","",DB!F35)</f>
        <v/>
      </c>
      <c r="H42" t="str">
        <f>IF(DB!G35="","",DB!G35)</f>
        <v/>
      </c>
      <c r="I42" t="str">
        <f>IF(DB!W35="","",DB!W35)</f>
        <v/>
      </c>
      <c r="J42" t="str">
        <f>IF(DB!AN35="","",DB!AN35)</f>
        <v/>
      </c>
      <c r="K42" t="str">
        <f>IF(DB!H35="","",DB!H35)</f>
        <v/>
      </c>
      <c r="M42" s="73">
        <v>0.5</v>
      </c>
      <c r="N42" s="69" t="str">
        <f>IF(K42="","",IF($E$9="Zentral",$F$9,IF($E$9=Optionen!$K$5,IF('4.2 Mitnutzungsquote'!$E$10="Ja",'4.2 Mitnutzungsquote'!$F$10,'4.2 Mitnutzungsquote'!M42))))</f>
        <v/>
      </c>
    </row>
    <row r="43" spans="2:14" x14ac:dyDescent="0.3">
      <c r="B43" t="str">
        <f>IF(DB!B36="","",DB!B36)</f>
        <v/>
      </c>
      <c r="C43" s="169" t="str">
        <f>IF(DB!C36="","",DB!C36)</f>
        <v/>
      </c>
      <c r="D43" s="169"/>
      <c r="E43" t="str">
        <f>IF(DB!D36="","",DB!D36)</f>
        <v/>
      </c>
      <c r="F43" t="str">
        <f>IF(DB!E36="","",DB!E36)</f>
        <v/>
      </c>
      <c r="G43" t="str">
        <f>IF(DB!F36="","",DB!F36)</f>
        <v/>
      </c>
      <c r="H43" t="str">
        <f>IF(DB!G36="","",DB!G36)</f>
        <v/>
      </c>
      <c r="I43" t="str">
        <f>IF(DB!W36="","",DB!W36)</f>
        <v/>
      </c>
      <c r="J43" t="str">
        <f>IF(DB!AN36="","",DB!AN36)</f>
        <v/>
      </c>
      <c r="K43" t="str">
        <f>IF(DB!H36="","",DB!H36)</f>
        <v/>
      </c>
      <c r="M43" s="73">
        <v>0.5</v>
      </c>
      <c r="N43" s="69" t="str">
        <f>IF(K43="","",IF($E$9="Zentral",$F$9,IF($E$9=Optionen!$K$5,IF('4.2 Mitnutzungsquote'!$E$10="Ja",'4.2 Mitnutzungsquote'!$F$10,'4.2 Mitnutzungsquote'!M43))))</f>
        <v/>
      </c>
    </row>
    <row r="44" spans="2:14" x14ac:dyDescent="0.3">
      <c r="B44" t="str">
        <f>IF(DB!B37="","",DB!B37)</f>
        <v/>
      </c>
      <c r="C44" s="169" t="str">
        <f>IF(DB!C37="","",DB!C37)</f>
        <v/>
      </c>
      <c r="D44" s="169"/>
      <c r="E44" t="str">
        <f>IF(DB!D37="","",DB!D37)</f>
        <v/>
      </c>
      <c r="F44" t="str">
        <f>IF(DB!E37="","",DB!E37)</f>
        <v/>
      </c>
      <c r="G44" t="str">
        <f>IF(DB!F37="","",DB!F37)</f>
        <v/>
      </c>
      <c r="H44" t="str">
        <f>IF(DB!G37="","",DB!G37)</f>
        <v/>
      </c>
      <c r="I44" t="str">
        <f>IF(DB!W37="","",DB!W37)</f>
        <v/>
      </c>
      <c r="J44" t="str">
        <f>IF(DB!AN37="","",DB!AN37)</f>
        <v/>
      </c>
      <c r="K44" t="str">
        <f>IF(DB!H37="","",DB!H37)</f>
        <v/>
      </c>
      <c r="M44" s="73">
        <v>0.5</v>
      </c>
      <c r="N44" s="69" t="str">
        <f>IF(K44="","",IF($E$9="Zentral",$F$9,IF($E$9=Optionen!$K$5,IF('4.2 Mitnutzungsquote'!$E$10="Ja",'4.2 Mitnutzungsquote'!$F$10,'4.2 Mitnutzungsquote'!M44))))</f>
        <v/>
      </c>
    </row>
    <row r="45" spans="2:14" x14ac:dyDescent="0.3">
      <c r="B45" t="str">
        <f>IF(DB!B38="","",DB!B38)</f>
        <v/>
      </c>
      <c r="C45" s="169" t="str">
        <f>IF(DB!C38="","",DB!C38)</f>
        <v/>
      </c>
      <c r="D45" s="169"/>
      <c r="E45" t="str">
        <f>IF(DB!D38="","",DB!D38)</f>
        <v/>
      </c>
      <c r="F45" t="str">
        <f>IF(DB!E38="","",DB!E38)</f>
        <v/>
      </c>
      <c r="G45" t="str">
        <f>IF(DB!F38="","",DB!F38)</f>
        <v/>
      </c>
      <c r="H45" t="str">
        <f>IF(DB!G38="","",DB!G38)</f>
        <v/>
      </c>
      <c r="I45" t="str">
        <f>IF(DB!W38="","",DB!W38)</f>
        <v/>
      </c>
      <c r="J45" t="str">
        <f>IF(DB!AN38="","",DB!AN38)</f>
        <v/>
      </c>
      <c r="K45" t="str">
        <f>IF(DB!H38="","",DB!H38)</f>
        <v/>
      </c>
      <c r="M45" s="73">
        <v>0.5</v>
      </c>
      <c r="N45" s="69" t="str">
        <f>IF(K45="","",IF($E$9="Zentral",$F$9,IF($E$9=Optionen!$K$5,IF('4.2 Mitnutzungsquote'!$E$10="Ja",'4.2 Mitnutzungsquote'!$F$10,'4.2 Mitnutzungsquote'!M45))))</f>
        <v/>
      </c>
    </row>
    <row r="46" spans="2:14" x14ac:dyDescent="0.3">
      <c r="B46" t="str">
        <f>IF(DB!B39="","",DB!B39)</f>
        <v/>
      </c>
      <c r="C46" s="169" t="str">
        <f>IF(DB!C39="","",DB!C39)</f>
        <v/>
      </c>
      <c r="D46" s="169"/>
      <c r="E46" t="str">
        <f>IF(DB!D39="","",DB!D39)</f>
        <v/>
      </c>
      <c r="F46" t="str">
        <f>IF(DB!E39="","",DB!E39)</f>
        <v/>
      </c>
      <c r="G46" t="str">
        <f>IF(DB!F39="","",DB!F39)</f>
        <v/>
      </c>
      <c r="H46" t="str">
        <f>IF(DB!G39="","",DB!G39)</f>
        <v/>
      </c>
      <c r="I46" t="str">
        <f>IF(DB!W39="","",DB!W39)</f>
        <v/>
      </c>
      <c r="J46" t="str">
        <f>IF(DB!AN39="","",DB!AN39)</f>
        <v/>
      </c>
      <c r="K46" t="str">
        <f>IF(DB!H39="","",DB!H39)</f>
        <v/>
      </c>
      <c r="M46" s="73">
        <v>0.5</v>
      </c>
      <c r="N46" s="69" t="str">
        <f>IF(K46="","",IF($E$9="Zentral",$F$9,IF($E$9=Optionen!$K$5,IF('4.2 Mitnutzungsquote'!$E$10="Ja",'4.2 Mitnutzungsquote'!$F$10,'4.2 Mitnutzungsquote'!M46))))</f>
        <v/>
      </c>
    </row>
    <row r="47" spans="2:14" x14ac:dyDescent="0.3">
      <c r="B47" t="str">
        <f>IF(DB!B40="","",DB!B40)</f>
        <v/>
      </c>
      <c r="C47" s="169" t="str">
        <f>IF(DB!C40="","",DB!C40)</f>
        <v/>
      </c>
      <c r="D47" s="169"/>
      <c r="E47" t="str">
        <f>IF(DB!D40="","",DB!D40)</f>
        <v/>
      </c>
      <c r="F47" t="str">
        <f>IF(DB!E40="","",DB!E40)</f>
        <v/>
      </c>
      <c r="G47" t="str">
        <f>IF(DB!F40="","",DB!F40)</f>
        <v/>
      </c>
      <c r="H47" t="str">
        <f>IF(DB!G40="","",DB!G40)</f>
        <v/>
      </c>
      <c r="I47" t="str">
        <f>IF(DB!W40="","",DB!W40)</f>
        <v/>
      </c>
      <c r="J47" t="str">
        <f>IF(DB!AN40="","",DB!AN40)</f>
        <v/>
      </c>
      <c r="K47" t="str">
        <f>IF(DB!H40="","",DB!H40)</f>
        <v/>
      </c>
      <c r="M47" s="73">
        <v>0.5</v>
      </c>
      <c r="N47" s="69" t="str">
        <f>IF(K47="","",IF($E$9="Zentral",$F$9,IF($E$9=Optionen!$K$5,IF('4.2 Mitnutzungsquote'!$E$10="Ja",'4.2 Mitnutzungsquote'!$F$10,'4.2 Mitnutzungsquote'!M47))))</f>
        <v/>
      </c>
    </row>
    <row r="48" spans="2:14" x14ac:dyDescent="0.3">
      <c r="B48" t="str">
        <f>IF(DB!B41="","",DB!B41)</f>
        <v/>
      </c>
      <c r="C48" s="169" t="str">
        <f>IF(DB!C41="","",DB!C41)</f>
        <v/>
      </c>
      <c r="D48" s="169"/>
      <c r="E48" t="str">
        <f>IF(DB!D41="","",DB!D41)</f>
        <v/>
      </c>
      <c r="F48" t="str">
        <f>IF(DB!E41="","",DB!E41)</f>
        <v/>
      </c>
      <c r="G48" t="str">
        <f>IF(DB!F41="","",DB!F41)</f>
        <v/>
      </c>
      <c r="H48" t="str">
        <f>IF(DB!G41="","",DB!G41)</f>
        <v/>
      </c>
      <c r="I48" t="str">
        <f>IF(DB!W41="","",DB!W41)</f>
        <v/>
      </c>
      <c r="J48" t="str">
        <f>IF(DB!AN41="","",DB!AN41)</f>
        <v/>
      </c>
      <c r="K48" t="str">
        <f>IF(DB!H41="","",DB!H41)</f>
        <v/>
      </c>
      <c r="M48" s="73">
        <v>0.5</v>
      </c>
      <c r="N48" s="69" t="str">
        <f>IF(K48="","",IF($E$9="Zentral",$F$9,IF($E$9=Optionen!$K$5,IF('4.2 Mitnutzungsquote'!$E$10="Ja",'4.2 Mitnutzungsquote'!$F$10,'4.2 Mitnutzungsquote'!M48))))</f>
        <v/>
      </c>
    </row>
    <row r="49" spans="2:14" x14ac:dyDescent="0.3">
      <c r="B49" t="str">
        <f>IF(DB!B42="","",DB!B42)</f>
        <v/>
      </c>
      <c r="C49" s="169" t="str">
        <f>IF(DB!C42="","",DB!C42)</f>
        <v/>
      </c>
      <c r="D49" s="169"/>
      <c r="E49" t="str">
        <f>IF(DB!D42="","",DB!D42)</f>
        <v/>
      </c>
      <c r="F49" t="str">
        <f>IF(DB!E42="","",DB!E42)</f>
        <v/>
      </c>
      <c r="G49" t="str">
        <f>IF(DB!F42="","",DB!F42)</f>
        <v/>
      </c>
      <c r="H49" t="str">
        <f>IF(DB!G42="","",DB!G42)</f>
        <v/>
      </c>
      <c r="I49" t="str">
        <f>IF(DB!W42="","",DB!W42)</f>
        <v/>
      </c>
      <c r="J49" t="str">
        <f>IF(DB!AN42="","",DB!AN42)</f>
        <v/>
      </c>
      <c r="K49" t="str">
        <f>IF(DB!H42="","",DB!H42)</f>
        <v/>
      </c>
      <c r="M49" s="73">
        <v>0.5</v>
      </c>
      <c r="N49" s="69" t="str">
        <f>IF(K49="","",IF($E$9="Zentral",$F$9,IF($E$9=Optionen!$K$5,IF('4.2 Mitnutzungsquote'!$E$10="Ja",'4.2 Mitnutzungsquote'!$F$10,'4.2 Mitnutzungsquote'!M49))))</f>
        <v/>
      </c>
    </row>
    <row r="50" spans="2:14" x14ac:dyDescent="0.3">
      <c r="B50" t="str">
        <f>IF(DB!B43="","",DB!B43)</f>
        <v/>
      </c>
      <c r="C50" s="169" t="str">
        <f>IF(DB!C43="","",DB!C43)</f>
        <v/>
      </c>
      <c r="D50" s="169"/>
      <c r="E50" t="str">
        <f>IF(DB!D43="","",DB!D43)</f>
        <v/>
      </c>
      <c r="F50" t="str">
        <f>IF(DB!E43="","",DB!E43)</f>
        <v/>
      </c>
      <c r="G50" t="str">
        <f>IF(DB!F43="","",DB!F43)</f>
        <v/>
      </c>
      <c r="H50" t="str">
        <f>IF(DB!G43="","",DB!G43)</f>
        <v/>
      </c>
      <c r="I50" t="str">
        <f>IF(DB!W43="","",DB!W43)</f>
        <v/>
      </c>
      <c r="J50" t="str">
        <f>IF(DB!AN43="","",DB!AN43)</f>
        <v/>
      </c>
      <c r="K50" t="str">
        <f>IF(DB!H43="","",DB!H43)</f>
        <v/>
      </c>
      <c r="M50" s="73">
        <v>0.5</v>
      </c>
      <c r="N50" s="69" t="str">
        <f>IF(K50="","",IF($E$9="Zentral",$F$9,IF($E$9=Optionen!$K$5,IF('4.2 Mitnutzungsquote'!$E$10="Ja",'4.2 Mitnutzungsquote'!$F$10,'4.2 Mitnutzungsquote'!M50))))</f>
        <v/>
      </c>
    </row>
    <row r="51" spans="2:14" x14ac:dyDescent="0.3">
      <c r="B51" t="str">
        <f>IF(DB!B44="","",DB!B44)</f>
        <v/>
      </c>
      <c r="C51" s="169" t="str">
        <f>IF(DB!C44="","",DB!C44)</f>
        <v/>
      </c>
      <c r="D51" s="169"/>
      <c r="E51" t="str">
        <f>IF(DB!D44="","",DB!D44)</f>
        <v/>
      </c>
      <c r="F51" t="str">
        <f>IF(DB!E44="","",DB!E44)</f>
        <v/>
      </c>
      <c r="G51" t="str">
        <f>IF(DB!F44="","",DB!F44)</f>
        <v/>
      </c>
      <c r="H51" t="str">
        <f>IF(DB!G44="","",DB!G44)</f>
        <v/>
      </c>
      <c r="I51" t="str">
        <f>IF(DB!W44="","",DB!W44)</f>
        <v/>
      </c>
      <c r="J51" t="str">
        <f>IF(DB!AN44="","",DB!AN44)</f>
        <v/>
      </c>
      <c r="K51" t="str">
        <f>IF(DB!H44="","",DB!H44)</f>
        <v/>
      </c>
      <c r="M51" s="73">
        <v>0.5</v>
      </c>
      <c r="N51" s="69" t="str">
        <f>IF(K51="","",IF($E$9="Zentral",$F$9,IF($E$9=Optionen!$K$5,IF('4.2 Mitnutzungsquote'!$E$10="Ja",'4.2 Mitnutzungsquote'!$F$10,'4.2 Mitnutzungsquote'!M51))))</f>
        <v/>
      </c>
    </row>
    <row r="52" spans="2:14" x14ac:dyDescent="0.3">
      <c r="B52" t="str">
        <f>IF(DB!B45="","",DB!B45)</f>
        <v/>
      </c>
      <c r="C52" s="169" t="str">
        <f>IF(DB!C45="","",DB!C45)</f>
        <v/>
      </c>
      <c r="D52" s="169"/>
      <c r="E52" t="str">
        <f>IF(DB!D45="","",DB!D45)</f>
        <v/>
      </c>
      <c r="F52" t="str">
        <f>IF(DB!E45="","",DB!E45)</f>
        <v/>
      </c>
      <c r="G52" t="str">
        <f>IF(DB!F45="","",DB!F45)</f>
        <v/>
      </c>
      <c r="H52" t="str">
        <f>IF(DB!G45="","",DB!G45)</f>
        <v/>
      </c>
      <c r="I52" t="str">
        <f>IF(DB!W45="","",DB!W45)</f>
        <v/>
      </c>
      <c r="J52" t="str">
        <f>IF(DB!AN45="","",DB!AN45)</f>
        <v/>
      </c>
      <c r="K52" t="str">
        <f>IF(DB!H45="","",DB!H45)</f>
        <v/>
      </c>
      <c r="M52" s="73">
        <v>0.5</v>
      </c>
      <c r="N52" s="69" t="str">
        <f>IF(K52="","",IF($E$9="Zentral",$F$9,IF($E$9=Optionen!$K$5,IF('4.2 Mitnutzungsquote'!$E$10="Ja",'4.2 Mitnutzungsquote'!$F$10,'4.2 Mitnutzungsquote'!M52))))</f>
        <v/>
      </c>
    </row>
    <row r="53" spans="2:14" x14ac:dyDescent="0.3">
      <c r="B53" t="str">
        <f>IF(DB!B46="","",DB!B46)</f>
        <v/>
      </c>
      <c r="C53" s="169" t="str">
        <f>IF(DB!C46="","",DB!C46)</f>
        <v/>
      </c>
      <c r="D53" s="169"/>
      <c r="E53" t="str">
        <f>IF(DB!D46="","",DB!D46)</f>
        <v/>
      </c>
      <c r="F53" t="str">
        <f>IF(DB!E46="","",DB!E46)</f>
        <v/>
      </c>
      <c r="G53" t="str">
        <f>IF(DB!F46="","",DB!F46)</f>
        <v/>
      </c>
      <c r="H53" t="str">
        <f>IF(DB!G46="","",DB!G46)</f>
        <v/>
      </c>
      <c r="I53" t="str">
        <f>IF(DB!W46="","",DB!W46)</f>
        <v/>
      </c>
      <c r="J53" t="str">
        <f>IF(DB!AN46="","",DB!AN46)</f>
        <v/>
      </c>
      <c r="K53" t="str">
        <f>IF(DB!H46="","",DB!H46)</f>
        <v/>
      </c>
      <c r="M53" s="73">
        <v>0.5</v>
      </c>
      <c r="N53" s="69" t="str">
        <f>IF(K53="","",IF($E$9="Zentral",$F$9,IF($E$9=Optionen!$K$5,IF('4.2 Mitnutzungsquote'!$E$10="Ja",'4.2 Mitnutzungsquote'!$F$10,'4.2 Mitnutzungsquote'!M53))))</f>
        <v/>
      </c>
    </row>
    <row r="54" spans="2:14" x14ac:dyDescent="0.3">
      <c r="B54" t="str">
        <f>IF(DB!B47="","",DB!B47)</f>
        <v/>
      </c>
      <c r="C54" s="169" t="str">
        <f>IF(DB!C47="","",DB!C47)</f>
        <v/>
      </c>
      <c r="D54" s="169"/>
      <c r="E54" t="str">
        <f>IF(DB!D47="","",DB!D47)</f>
        <v/>
      </c>
      <c r="F54" t="str">
        <f>IF(DB!E47="","",DB!E47)</f>
        <v/>
      </c>
      <c r="G54" t="str">
        <f>IF(DB!F47="","",DB!F47)</f>
        <v/>
      </c>
      <c r="H54" t="str">
        <f>IF(DB!G47="","",DB!G47)</f>
        <v/>
      </c>
      <c r="I54" t="str">
        <f>IF(DB!W47="","",DB!W47)</f>
        <v/>
      </c>
      <c r="J54" t="str">
        <f>IF(DB!AN47="","",DB!AN47)</f>
        <v/>
      </c>
      <c r="K54" t="str">
        <f>IF(DB!H47="","",DB!H47)</f>
        <v/>
      </c>
      <c r="M54" s="73">
        <v>0.5</v>
      </c>
      <c r="N54" s="69" t="str">
        <f>IF(K54="","",IF($E$9="Zentral",$F$9,IF($E$9=Optionen!$K$5,IF('4.2 Mitnutzungsquote'!$E$10="Ja",'4.2 Mitnutzungsquote'!$F$10,'4.2 Mitnutzungsquote'!M54))))</f>
        <v/>
      </c>
    </row>
    <row r="55" spans="2:14" x14ac:dyDescent="0.3">
      <c r="B55" t="str">
        <f>IF(DB!B48="","",DB!B48)</f>
        <v/>
      </c>
      <c r="C55" s="169" t="str">
        <f>IF(DB!C48="","",DB!C48)</f>
        <v/>
      </c>
      <c r="D55" s="169"/>
      <c r="E55" t="str">
        <f>IF(DB!D48="","",DB!D48)</f>
        <v/>
      </c>
      <c r="F55" t="str">
        <f>IF(DB!E48="","",DB!E48)</f>
        <v/>
      </c>
      <c r="G55" t="str">
        <f>IF(DB!F48="","",DB!F48)</f>
        <v/>
      </c>
      <c r="H55" t="str">
        <f>IF(DB!G48="","",DB!G48)</f>
        <v/>
      </c>
      <c r="I55" t="str">
        <f>IF(DB!W48="","",DB!W48)</f>
        <v/>
      </c>
      <c r="J55" t="str">
        <f>IF(DB!AN48="","",DB!AN48)</f>
        <v/>
      </c>
      <c r="K55" t="str">
        <f>IF(DB!H48="","",DB!H48)</f>
        <v/>
      </c>
      <c r="M55" s="73">
        <v>0.5</v>
      </c>
      <c r="N55" s="69" t="str">
        <f>IF(K55="","",IF($E$9="Zentral",$F$9,IF($E$9=Optionen!$K$5,IF('4.2 Mitnutzungsquote'!$E$10="Ja",'4.2 Mitnutzungsquote'!$F$10,'4.2 Mitnutzungsquote'!M55))))</f>
        <v/>
      </c>
    </row>
    <row r="56" spans="2:14" x14ac:dyDescent="0.3">
      <c r="B56" t="str">
        <f>IF(DB!B49="","",DB!B49)</f>
        <v/>
      </c>
      <c r="C56" s="169" t="str">
        <f>IF(DB!C49="","",DB!C49)</f>
        <v/>
      </c>
      <c r="D56" s="169"/>
      <c r="E56" t="str">
        <f>IF(DB!D49="","",DB!D49)</f>
        <v/>
      </c>
      <c r="F56" t="str">
        <f>IF(DB!E49="","",DB!E49)</f>
        <v/>
      </c>
      <c r="G56" t="str">
        <f>IF(DB!F49="","",DB!F49)</f>
        <v/>
      </c>
      <c r="H56" t="str">
        <f>IF(DB!G49="","",DB!G49)</f>
        <v/>
      </c>
      <c r="I56" t="str">
        <f>IF(DB!W49="","",DB!W49)</f>
        <v/>
      </c>
      <c r="J56" t="str">
        <f>IF(DB!AN49="","",DB!AN49)</f>
        <v/>
      </c>
      <c r="K56" t="str">
        <f>IF(DB!H49="","",DB!H49)</f>
        <v/>
      </c>
      <c r="M56" s="73">
        <v>0.5</v>
      </c>
      <c r="N56" s="69" t="str">
        <f>IF(K56="","",IF($E$9="Zentral",$F$9,IF($E$9=Optionen!$K$5,IF('4.2 Mitnutzungsquote'!$E$10="Ja",'4.2 Mitnutzungsquote'!$F$10,'4.2 Mitnutzungsquote'!M56))))</f>
        <v/>
      </c>
    </row>
    <row r="57" spans="2:14" x14ac:dyDescent="0.3">
      <c r="B57" t="str">
        <f>IF(DB!B50="","",DB!B50)</f>
        <v/>
      </c>
      <c r="C57" s="169" t="str">
        <f>IF(DB!C50="","",DB!C50)</f>
        <v/>
      </c>
      <c r="D57" s="169"/>
      <c r="E57" t="str">
        <f>IF(DB!D50="","",DB!D50)</f>
        <v/>
      </c>
      <c r="F57" t="str">
        <f>IF(DB!E50="","",DB!E50)</f>
        <v/>
      </c>
      <c r="G57" t="str">
        <f>IF(DB!F50="","",DB!F50)</f>
        <v/>
      </c>
      <c r="H57" t="str">
        <f>IF(DB!G50="","",DB!G50)</f>
        <v/>
      </c>
      <c r="I57" t="str">
        <f>IF(DB!W50="","",DB!W50)</f>
        <v/>
      </c>
      <c r="J57" t="str">
        <f>IF(DB!AN50="","",DB!AN50)</f>
        <v/>
      </c>
      <c r="K57" t="str">
        <f>IF(DB!H50="","",DB!H50)</f>
        <v/>
      </c>
      <c r="M57" s="73">
        <v>0.5</v>
      </c>
      <c r="N57" s="69" t="str">
        <f>IF(K57="","",IF($E$9="Zentral",$F$9,IF($E$9=Optionen!$K$5,IF('4.2 Mitnutzungsquote'!$E$10="Ja",'4.2 Mitnutzungsquote'!$F$10,'4.2 Mitnutzungsquote'!M57))))</f>
        <v/>
      </c>
    </row>
    <row r="58" spans="2:14" x14ac:dyDescent="0.3">
      <c r="B58" t="str">
        <f>IF(DB!B51="","",DB!B51)</f>
        <v/>
      </c>
      <c r="C58" s="169" t="str">
        <f>IF(DB!C51="","",DB!C51)</f>
        <v/>
      </c>
      <c r="D58" s="169"/>
      <c r="E58" t="str">
        <f>IF(DB!D51="","",DB!D51)</f>
        <v/>
      </c>
      <c r="F58" t="str">
        <f>IF(DB!E51="","",DB!E51)</f>
        <v/>
      </c>
      <c r="G58" t="str">
        <f>IF(DB!F51="","",DB!F51)</f>
        <v/>
      </c>
      <c r="H58" t="str">
        <f>IF(DB!G51="","",DB!G51)</f>
        <v/>
      </c>
      <c r="I58" t="str">
        <f>IF(DB!W51="","",DB!W51)</f>
        <v/>
      </c>
      <c r="J58" t="str">
        <f>IF(DB!AN51="","",DB!AN51)</f>
        <v/>
      </c>
      <c r="K58" t="str">
        <f>IF(DB!H51="","",DB!H51)</f>
        <v/>
      </c>
      <c r="M58" s="73">
        <v>0.5</v>
      </c>
      <c r="N58" s="69" t="str">
        <f>IF(K58="","",IF($E$9="Zentral",$F$9,IF($E$9=Optionen!$K$5,IF('4.2 Mitnutzungsquote'!$E$10="Ja",'4.2 Mitnutzungsquote'!$F$10,'4.2 Mitnutzungsquote'!M58))))</f>
        <v/>
      </c>
    </row>
    <row r="59" spans="2:14" x14ac:dyDescent="0.3">
      <c r="B59" t="str">
        <f>IF(DB!B52="","",DB!B52)</f>
        <v/>
      </c>
      <c r="C59" s="169" t="str">
        <f>IF(DB!C52="","",DB!C52)</f>
        <v/>
      </c>
      <c r="D59" s="169"/>
      <c r="E59" t="str">
        <f>IF(DB!D52="","",DB!D52)</f>
        <v/>
      </c>
      <c r="F59" t="str">
        <f>IF(DB!E52="","",DB!E52)</f>
        <v/>
      </c>
      <c r="G59" t="str">
        <f>IF(DB!F52="","",DB!F52)</f>
        <v/>
      </c>
      <c r="H59" t="str">
        <f>IF(DB!G52="","",DB!G52)</f>
        <v/>
      </c>
      <c r="I59" t="str">
        <f>IF(DB!W52="","",DB!W52)</f>
        <v/>
      </c>
      <c r="J59" t="str">
        <f>IF(DB!AN52="","",DB!AN52)</f>
        <v/>
      </c>
      <c r="K59" t="str">
        <f>IF(DB!H52="","",DB!H52)</f>
        <v/>
      </c>
      <c r="M59" s="73">
        <v>0.5</v>
      </c>
      <c r="N59" s="69" t="str">
        <f>IF(K59="","",IF($E$9="Zentral",$F$9,IF($E$9=Optionen!$K$5,IF('4.2 Mitnutzungsquote'!$E$10="Ja",'4.2 Mitnutzungsquote'!$F$10,'4.2 Mitnutzungsquote'!M59))))</f>
        <v/>
      </c>
    </row>
    <row r="60" spans="2:14" x14ac:dyDescent="0.3">
      <c r="B60" t="str">
        <f>IF(DB!B53="","",DB!B53)</f>
        <v/>
      </c>
      <c r="C60" s="169" t="str">
        <f>IF(DB!C53="","",DB!C53)</f>
        <v/>
      </c>
      <c r="D60" s="169"/>
      <c r="E60" t="str">
        <f>IF(DB!D53="","",DB!D53)</f>
        <v/>
      </c>
      <c r="F60" t="str">
        <f>IF(DB!E53="","",DB!E53)</f>
        <v/>
      </c>
      <c r="G60" t="str">
        <f>IF(DB!F53="","",DB!F53)</f>
        <v/>
      </c>
      <c r="H60" t="str">
        <f>IF(DB!G53="","",DB!G53)</f>
        <v/>
      </c>
      <c r="I60" t="str">
        <f>IF(DB!W53="","",DB!W53)</f>
        <v/>
      </c>
      <c r="J60" t="str">
        <f>IF(DB!AN53="","",DB!AN53)</f>
        <v/>
      </c>
      <c r="K60" t="str">
        <f>IF(DB!H53="","",DB!H53)</f>
        <v/>
      </c>
      <c r="M60" s="73">
        <v>0.5</v>
      </c>
      <c r="N60" s="69" t="str">
        <f>IF(K60="","",IF($E$9="Zentral",$F$9,IF($E$9=Optionen!$K$5,IF('4.2 Mitnutzungsquote'!$E$10="Ja",'4.2 Mitnutzungsquote'!$F$10,'4.2 Mitnutzungsquote'!M60))))</f>
        <v/>
      </c>
    </row>
    <row r="61" spans="2:14" x14ac:dyDescent="0.3">
      <c r="B61" t="str">
        <f>IF(DB!B54="","",DB!B54)</f>
        <v/>
      </c>
      <c r="C61" s="169" t="str">
        <f>IF(DB!C54="","",DB!C54)</f>
        <v/>
      </c>
      <c r="D61" s="169"/>
      <c r="E61" t="str">
        <f>IF(DB!D54="","",DB!D54)</f>
        <v/>
      </c>
      <c r="F61" t="str">
        <f>IF(DB!E54="","",DB!E54)</f>
        <v/>
      </c>
      <c r="G61" t="str">
        <f>IF(DB!F54="","",DB!F54)</f>
        <v/>
      </c>
      <c r="H61" t="str">
        <f>IF(DB!G54="","",DB!G54)</f>
        <v/>
      </c>
      <c r="I61" t="str">
        <f>IF(DB!W54="","",DB!W54)</f>
        <v/>
      </c>
      <c r="J61" t="str">
        <f>IF(DB!AN54="","",DB!AN54)</f>
        <v/>
      </c>
      <c r="K61" t="str">
        <f>IF(DB!H54="","",DB!H54)</f>
        <v/>
      </c>
      <c r="M61" s="73">
        <v>0.5</v>
      </c>
      <c r="N61" s="69" t="str">
        <f>IF(K61="","",IF($E$9="Zentral",$F$9,IF($E$9=Optionen!$K$5,IF('4.2 Mitnutzungsquote'!$E$10="Ja",'4.2 Mitnutzungsquote'!$F$10,'4.2 Mitnutzungsquote'!M61))))</f>
        <v/>
      </c>
    </row>
    <row r="62" spans="2:14" x14ac:dyDescent="0.3">
      <c r="B62" t="str">
        <f>IF(DB!B55="","",DB!B55)</f>
        <v/>
      </c>
      <c r="C62" s="169" t="str">
        <f>IF(DB!C55="","",DB!C55)</f>
        <v/>
      </c>
      <c r="D62" s="169"/>
      <c r="E62" t="str">
        <f>IF(DB!D55="","",DB!D55)</f>
        <v/>
      </c>
      <c r="F62" t="str">
        <f>IF(DB!E55="","",DB!E55)</f>
        <v/>
      </c>
      <c r="G62" t="str">
        <f>IF(DB!F55="","",DB!F55)</f>
        <v/>
      </c>
      <c r="H62" t="str">
        <f>IF(DB!G55="","",DB!G55)</f>
        <v/>
      </c>
      <c r="I62" t="str">
        <f>IF(DB!W55="","",DB!W55)</f>
        <v/>
      </c>
      <c r="J62" t="str">
        <f>IF(DB!AN55="","",DB!AN55)</f>
        <v/>
      </c>
      <c r="K62" t="str">
        <f>IF(DB!H55="","",DB!H55)</f>
        <v/>
      </c>
      <c r="M62" s="73">
        <v>0.5</v>
      </c>
      <c r="N62" s="69" t="str">
        <f>IF(K62="","",IF($E$9="Zentral",$F$9,IF($E$9=Optionen!$K$5,IF('4.2 Mitnutzungsquote'!$E$10="Ja",'4.2 Mitnutzungsquote'!$F$10,'4.2 Mitnutzungsquote'!M62))))</f>
        <v/>
      </c>
    </row>
    <row r="63" spans="2:14" x14ac:dyDescent="0.3">
      <c r="B63" t="str">
        <f>IF(DB!B56="","",DB!B56)</f>
        <v/>
      </c>
      <c r="C63" s="169" t="str">
        <f>IF(DB!C56="","",DB!C56)</f>
        <v/>
      </c>
      <c r="D63" s="169"/>
      <c r="E63" t="str">
        <f>IF(DB!D56="","",DB!D56)</f>
        <v/>
      </c>
      <c r="F63" t="str">
        <f>IF(DB!E56="","",DB!E56)</f>
        <v/>
      </c>
      <c r="G63" t="str">
        <f>IF(DB!F56="","",DB!F56)</f>
        <v/>
      </c>
      <c r="H63" t="str">
        <f>IF(DB!G56="","",DB!G56)</f>
        <v/>
      </c>
      <c r="I63" t="str">
        <f>IF(DB!W56="","",DB!W56)</f>
        <v/>
      </c>
      <c r="J63" t="str">
        <f>IF(DB!AN56="","",DB!AN56)</f>
        <v/>
      </c>
      <c r="K63" t="str">
        <f>IF(DB!H56="","",DB!H56)</f>
        <v/>
      </c>
      <c r="M63" s="73">
        <v>0.5</v>
      </c>
      <c r="N63" s="69" t="str">
        <f>IF(K63="","",IF($E$9="Zentral",$F$9,IF($E$9=Optionen!$K$5,IF('4.2 Mitnutzungsquote'!$E$10="Ja",'4.2 Mitnutzungsquote'!$F$10,'4.2 Mitnutzungsquote'!M63))))</f>
        <v/>
      </c>
    </row>
    <row r="64" spans="2:14" x14ac:dyDescent="0.3">
      <c r="B64" t="str">
        <f>IF(DB!B57="","",DB!B57)</f>
        <v/>
      </c>
      <c r="C64" s="169" t="str">
        <f>IF(DB!C57="","",DB!C57)</f>
        <v/>
      </c>
      <c r="D64" s="169"/>
      <c r="E64" t="str">
        <f>IF(DB!D57="","",DB!D57)</f>
        <v/>
      </c>
      <c r="F64" t="str">
        <f>IF(DB!E57="","",DB!E57)</f>
        <v/>
      </c>
      <c r="G64" t="str">
        <f>IF(DB!F57="","",DB!F57)</f>
        <v/>
      </c>
      <c r="H64" t="str">
        <f>IF(DB!G57="","",DB!G57)</f>
        <v/>
      </c>
      <c r="I64" t="str">
        <f>IF(DB!W57="","",DB!W57)</f>
        <v/>
      </c>
      <c r="J64" t="str">
        <f>IF(DB!AN57="","",DB!AN57)</f>
        <v/>
      </c>
      <c r="K64" t="str">
        <f>IF(DB!H57="","",DB!H57)</f>
        <v/>
      </c>
      <c r="M64" s="73">
        <v>0.5</v>
      </c>
      <c r="N64" s="69" t="str">
        <f>IF(K64="","",IF($E$9="Zentral",$F$9,IF($E$9=Optionen!$K$5,IF('4.2 Mitnutzungsquote'!$E$10="Ja",'4.2 Mitnutzungsquote'!$F$10,'4.2 Mitnutzungsquote'!M64))))</f>
        <v/>
      </c>
    </row>
    <row r="65" spans="2:14" x14ac:dyDescent="0.3">
      <c r="B65" t="str">
        <f>IF(DB!B58="","",DB!B58)</f>
        <v/>
      </c>
      <c r="C65" s="169" t="str">
        <f>IF(DB!C58="","",DB!C58)</f>
        <v/>
      </c>
      <c r="D65" s="169"/>
      <c r="E65" t="str">
        <f>IF(DB!D58="","",DB!D58)</f>
        <v/>
      </c>
      <c r="F65" t="str">
        <f>IF(DB!E58="","",DB!E58)</f>
        <v/>
      </c>
      <c r="G65" t="str">
        <f>IF(DB!F58="","",DB!F58)</f>
        <v/>
      </c>
      <c r="H65" t="str">
        <f>IF(DB!G58="","",DB!G58)</f>
        <v/>
      </c>
      <c r="I65" t="str">
        <f>IF(DB!W58="","",DB!W58)</f>
        <v/>
      </c>
      <c r="J65" t="str">
        <f>IF(DB!AN58="","",DB!AN58)</f>
        <v/>
      </c>
      <c r="K65" t="str">
        <f>IF(DB!H58="","",DB!H58)</f>
        <v/>
      </c>
      <c r="M65" s="73">
        <v>0.5</v>
      </c>
      <c r="N65" s="69" t="str">
        <f>IF(K65="","",IF($E$9="Zentral",$F$9,IF($E$9=Optionen!$K$5,IF('4.2 Mitnutzungsquote'!$E$10="Ja",'4.2 Mitnutzungsquote'!$F$10,'4.2 Mitnutzungsquote'!M65))))</f>
        <v/>
      </c>
    </row>
    <row r="66" spans="2:14" x14ac:dyDescent="0.3">
      <c r="B66" t="str">
        <f>IF(DB!B59="","",DB!B59)</f>
        <v/>
      </c>
      <c r="C66" s="169" t="str">
        <f>IF(DB!C59="","",DB!C59)</f>
        <v/>
      </c>
      <c r="D66" s="169"/>
      <c r="E66" t="str">
        <f>IF(DB!D59="","",DB!D59)</f>
        <v/>
      </c>
      <c r="F66" t="str">
        <f>IF(DB!E59="","",DB!E59)</f>
        <v/>
      </c>
      <c r="G66" t="str">
        <f>IF(DB!F59="","",DB!F59)</f>
        <v/>
      </c>
      <c r="H66" t="str">
        <f>IF(DB!G59="","",DB!G59)</f>
        <v/>
      </c>
      <c r="I66" t="str">
        <f>IF(DB!W59="","",DB!W59)</f>
        <v/>
      </c>
      <c r="J66" t="str">
        <f>IF(DB!AN59="","",DB!AN59)</f>
        <v/>
      </c>
      <c r="K66" t="str">
        <f>IF(DB!H59="","",DB!H59)</f>
        <v/>
      </c>
      <c r="M66" s="73">
        <v>0.5</v>
      </c>
      <c r="N66" s="69" t="str">
        <f>IF(K66="","",IF($E$9="Zentral",$F$9,IF($E$9=Optionen!$K$5,IF('4.2 Mitnutzungsquote'!$E$10="Ja",'4.2 Mitnutzungsquote'!$F$10,'4.2 Mitnutzungsquote'!M66))))</f>
        <v/>
      </c>
    </row>
    <row r="67" spans="2:14" x14ac:dyDescent="0.3">
      <c r="B67" t="str">
        <f>IF(DB!B60="","",DB!B60)</f>
        <v/>
      </c>
      <c r="C67" s="169" t="str">
        <f>IF(DB!C60="","",DB!C60)</f>
        <v/>
      </c>
      <c r="D67" s="169"/>
      <c r="E67" t="str">
        <f>IF(DB!D60="","",DB!D60)</f>
        <v/>
      </c>
      <c r="F67" t="str">
        <f>IF(DB!E60="","",DB!E60)</f>
        <v/>
      </c>
      <c r="G67" t="str">
        <f>IF(DB!F60="","",DB!F60)</f>
        <v/>
      </c>
      <c r="H67" t="str">
        <f>IF(DB!G60="","",DB!G60)</f>
        <v/>
      </c>
      <c r="I67" t="str">
        <f>IF(DB!W60="","",DB!W60)</f>
        <v/>
      </c>
      <c r="J67" t="str">
        <f>IF(DB!AN60="","",DB!AN60)</f>
        <v/>
      </c>
      <c r="K67" t="str">
        <f>IF(DB!H60="","",DB!H60)</f>
        <v/>
      </c>
      <c r="M67" s="73">
        <v>0.5</v>
      </c>
      <c r="N67" s="69" t="str">
        <f>IF(K67="","",IF($E$9="Zentral",$F$9,IF($E$9=Optionen!$K$5,IF('4.2 Mitnutzungsquote'!$E$10="Ja",'4.2 Mitnutzungsquote'!$F$10,'4.2 Mitnutzungsquote'!M67))))</f>
        <v/>
      </c>
    </row>
    <row r="68" spans="2:14" x14ac:dyDescent="0.3">
      <c r="B68" t="str">
        <f>IF(DB!B61="","",DB!B61)</f>
        <v/>
      </c>
      <c r="C68" s="169" t="str">
        <f>IF(DB!C61="","",DB!C61)</f>
        <v/>
      </c>
      <c r="D68" s="169"/>
      <c r="E68" t="str">
        <f>IF(DB!D61="","",DB!D61)</f>
        <v/>
      </c>
      <c r="F68" t="str">
        <f>IF(DB!E61="","",DB!E61)</f>
        <v/>
      </c>
      <c r="G68" t="str">
        <f>IF(DB!F61="","",DB!F61)</f>
        <v/>
      </c>
      <c r="H68" t="str">
        <f>IF(DB!G61="","",DB!G61)</f>
        <v/>
      </c>
      <c r="I68" t="str">
        <f>IF(DB!W61="","",DB!W61)</f>
        <v/>
      </c>
      <c r="J68" t="str">
        <f>IF(DB!AN61="","",DB!AN61)</f>
        <v/>
      </c>
      <c r="K68" t="str">
        <f>IF(DB!H61="","",DB!H61)</f>
        <v/>
      </c>
      <c r="M68" s="73">
        <v>0.5</v>
      </c>
      <c r="N68" s="69" t="str">
        <f>IF(K68="","",IF($E$9="Zentral",$F$9,IF($E$9=Optionen!$K$5,IF('4.2 Mitnutzungsquote'!$E$10="Ja",'4.2 Mitnutzungsquote'!$F$10,'4.2 Mitnutzungsquote'!M68))))</f>
        <v/>
      </c>
    </row>
    <row r="69" spans="2:14" x14ac:dyDescent="0.3">
      <c r="B69" t="str">
        <f>IF(DB!B62="","",DB!B62)</f>
        <v/>
      </c>
      <c r="C69" s="169" t="str">
        <f>IF(DB!C62="","",DB!C62)</f>
        <v/>
      </c>
      <c r="D69" s="169"/>
      <c r="E69" t="str">
        <f>IF(DB!D62="","",DB!D62)</f>
        <v/>
      </c>
      <c r="F69" t="str">
        <f>IF(DB!E62="","",DB!E62)</f>
        <v/>
      </c>
      <c r="G69" t="str">
        <f>IF(DB!F62="","",DB!F62)</f>
        <v/>
      </c>
      <c r="H69" t="str">
        <f>IF(DB!G62="","",DB!G62)</f>
        <v/>
      </c>
      <c r="I69" t="str">
        <f>IF(DB!W62="","",DB!W62)</f>
        <v/>
      </c>
      <c r="J69" t="str">
        <f>IF(DB!AN62="","",DB!AN62)</f>
        <v/>
      </c>
      <c r="K69" t="str">
        <f>IF(DB!H62="","",DB!H62)</f>
        <v/>
      </c>
      <c r="M69" s="73">
        <v>0.5</v>
      </c>
      <c r="N69" s="69" t="str">
        <f>IF(K69="","",IF($E$9="Zentral",$F$9,IF($E$9=Optionen!$K$5,IF('4.2 Mitnutzungsquote'!$E$10="Ja",'4.2 Mitnutzungsquote'!$F$10,'4.2 Mitnutzungsquote'!M69))))</f>
        <v/>
      </c>
    </row>
    <row r="70" spans="2:14" x14ac:dyDescent="0.3">
      <c r="B70" t="str">
        <f>IF(DB!B63="","",DB!B63)</f>
        <v/>
      </c>
      <c r="C70" s="169" t="str">
        <f>IF(DB!C63="","",DB!C63)</f>
        <v/>
      </c>
      <c r="D70" s="169"/>
      <c r="E70" t="str">
        <f>IF(DB!D63="","",DB!D63)</f>
        <v/>
      </c>
      <c r="F70" t="str">
        <f>IF(DB!E63="","",DB!E63)</f>
        <v/>
      </c>
      <c r="G70" t="str">
        <f>IF(DB!F63="","",DB!F63)</f>
        <v/>
      </c>
      <c r="H70" t="str">
        <f>IF(DB!G63="","",DB!G63)</f>
        <v/>
      </c>
      <c r="I70" t="str">
        <f>IF(DB!W63="","",DB!W63)</f>
        <v/>
      </c>
      <c r="J70" t="str">
        <f>IF(DB!AN63="","",DB!AN63)</f>
        <v/>
      </c>
      <c r="K70" t="str">
        <f>IF(DB!H63="","",DB!H63)</f>
        <v/>
      </c>
      <c r="M70" s="73">
        <v>0.5</v>
      </c>
      <c r="N70" s="69" t="str">
        <f>IF(K70="","",IF($E$9="Zentral",$F$9,IF($E$9=Optionen!$K$5,IF('4.2 Mitnutzungsquote'!$E$10="Ja",'4.2 Mitnutzungsquote'!$F$10,'4.2 Mitnutzungsquote'!M70))))</f>
        <v/>
      </c>
    </row>
    <row r="71" spans="2:14" x14ac:dyDescent="0.3">
      <c r="B71" t="str">
        <f>IF(DB!B64="","",DB!B64)</f>
        <v/>
      </c>
      <c r="C71" s="169" t="str">
        <f>IF(DB!C64="","",DB!C64)</f>
        <v/>
      </c>
      <c r="D71" s="169"/>
      <c r="E71" t="str">
        <f>IF(DB!D64="","",DB!D64)</f>
        <v/>
      </c>
      <c r="F71" t="str">
        <f>IF(DB!E64="","",DB!E64)</f>
        <v/>
      </c>
      <c r="G71" t="str">
        <f>IF(DB!F64="","",DB!F64)</f>
        <v/>
      </c>
      <c r="H71" t="str">
        <f>IF(DB!G64="","",DB!G64)</f>
        <v/>
      </c>
      <c r="I71" t="str">
        <f>IF(DB!W64="","",DB!W64)</f>
        <v/>
      </c>
      <c r="J71" t="str">
        <f>IF(DB!AN64="","",DB!AN64)</f>
        <v/>
      </c>
      <c r="K71" t="str">
        <f>IF(DB!H64="","",DB!H64)</f>
        <v/>
      </c>
      <c r="M71" s="73">
        <v>0.5</v>
      </c>
      <c r="N71" s="69" t="str">
        <f>IF(K71="","",IF($E$9="Zentral",$F$9,IF($E$9=Optionen!$K$5,IF('4.2 Mitnutzungsquote'!$E$10="Ja",'4.2 Mitnutzungsquote'!$F$10,'4.2 Mitnutzungsquote'!M71))))</f>
        <v/>
      </c>
    </row>
    <row r="72" spans="2:14" x14ac:dyDescent="0.3">
      <c r="B72" t="str">
        <f>IF(DB!B65="","",DB!B65)</f>
        <v/>
      </c>
      <c r="C72" s="169" t="str">
        <f>IF(DB!C65="","",DB!C65)</f>
        <v/>
      </c>
      <c r="D72" s="169"/>
      <c r="E72" t="str">
        <f>IF(DB!D65="","",DB!D65)</f>
        <v/>
      </c>
      <c r="F72" t="str">
        <f>IF(DB!E65="","",DB!E65)</f>
        <v/>
      </c>
      <c r="G72" t="str">
        <f>IF(DB!F65="","",DB!F65)</f>
        <v/>
      </c>
      <c r="H72" t="str">
        <f>IF(DB!G65="","",DB!G65)</f>
        <v/>
      </c>
      <c r="I72" t="str">
        <f>IF(DB!W65="","",DB!W65)</f>
        <v/>
      </c>
      <c r="J72" t="str">
        <f>IF(DB!AN65="","",DB!AN65)</f>
        <v/>
      </c>
      <c r="K72" t="str">
        <f>IF(DB!H65="","",DB!H65)</f>
        <v/>
      </c>
      <c r="M72" s="73">
        <v>0.5</v>
      </c>
      <c r="N72" s="69" t="str">
        <f>IF(K72="","",IF($E$9="Zentral",$F$9,IF($E$9=Optionen!$K$5,IF('4.2 Mitnutzungsquote'!$E$10="Ja",'4.2 Mitnutzungsquote'!$F$10,'4.2 Mitnutzungsquote'!M72))))</f>
        <v/>
      </c>
    </row>
    <row r="73" spans="2:14" x14ac:dyDescent="0.3">
      <c r="B73" t="str">
        <f>IF(DB!B66="","",DB!B66)</f>
        <v/>
      </c>
      <c r="C73" s="169" t="str">
        <f>IF(DB!C66="","",DB!C66)</f>
        <v/>
      </c>
      <c r="D73" s="169"/>
      <c r="E73" t="str">
        <f>IF(DB!D66="","",DB!D66)</f>
        <v/>
      </c>
      <c r="F73" t="str">
        <f>IF(DB!E66="","",DB!E66)</f>
        <v/>
      </c>
      <c r="G73" t="str">
        <f>IF(DB!F66="","",DB!F66)</f>
        <v/>
      </c>
      <c r="H73" t="str">
        <f>IF(DB!G66="","",DB!G66)</f>
        <v/>
      </c>
      <c r="I73" t="str">
        <f>IF(DB!W66="","",DB!W66)</f>
        <v/>
      </c>
      <c r="J73" t="str">
        <f>IF(DB!AN66="","",DB!AN66)</f>
        <v/>
      </c>
      <c r="K73" t="str">
        <f>IF(DB!H66="","",DB!H66)</f>
        <v/>
      </c>
      <c r="M73" s="73">
        <v>0.5</v>
      </c>
      <c r="N73" s="69" t="str">
        <f>IF(K73="","",IF($E$9="Zentral",$F$9,IF($E$9=Optionen!$K$5,IF('4.2 Mitnutzungsquote'!$E$10="Ja",'4.2 Mitnutzungsquote'!$F$10,'4.2 Mitnutzungsquote'!M73))))</f>
        <v/>
      </c>
    </row>
    <row r="74" spans="2:14" x14ac:dyDescent="0.3">
      <c r="B74" t="str">
        <f>IF(DB!B67="","",DB!B67)</f>
        <v/>
      </c>
      <c r="C74" s="169" t="str">
        <f>IF(DB!C67="","",DB!C67)</f>
        <v/>
      </c>
      <c r="D74" s="169"/>
      <c r="E74" t="str">
        <f>IF(DB!D67="","",DB!D67)</f>
        <v/>
      </c>
      <c r="F74" t="str">
        <f>IF(DB!E67="","",DB!E67)</f>
        <v/>
      </c>
      <c r="G74" t="str">
        <f>IF(DB!F67="","",DB!F67)</f>
        <v/>
      </c>
      <c r="H74" t="str">
        <f>IF(DB!G67="","",DB!G67)</f>
        <v/>
      </c>
      <c r="I74" t="str">
        <f>IF(DB!W67="","",DB!W67)</f>
        <v/>
      </c>
      <c r="J74" t="str">
        <f>IF(DB!AN67="","",DB!AN67)</f>
        <v/>
      </c>
      <c r="K74" t="str">
        <f>IF(DB!H67="","",DB!H67)</f>
        <v/>
      </c>
      <c r="M74" s="73">
        <v>0.5</v>
      </c>
      <c r="N74" s="69" t="str">
        <f>IF(K74="","",IF($E$9="Zentral",$F$9,IF($E$9=Optionen!$K$5,IF('4.2 Mitnutzungsquote'!$E$10="Ja",'4.2 Mitnutzungsquote'!$F$10,'4.2 Mitnutzungsquote'!M74))))</f>
        <v/>
      </c>
    </row>
    <row r="75" spans="2:14" x14ac:dyDescent="0.3">
      <c r="B75" t="str">
        <f>IF(DB!B68="","",DB!B68)</f>
        <v/>
      </c>
      <c r="C75" s="169" t="str">
        <f>IF(DB!C68="","",DB!C68)</f>
        <v/>
      </c>
      <c r="D75" s="169"/>
      <c r="E75" t="str">
        <f>IF(DB!D68="","",DB!D68)</f>
        <v/>
      </c>
      <c r="F75" t="str">
        <f>IF(DB!E68="","",DB!E68)</f>
        <v/>
      </c>
      <c r="G75" t="str">
        <f>IF(DB!F68="","",DB!F68)</f>
        <v/>
      </c>
      <c r="H75" t="str">
        <f>IF(DB!G68="","",DB!G68)</f>
        <v/>
      </c>
      <c r="I75" t="str">
        <f>IF(DB!W68="","",DB!W68)</f>
        <v/>
      </c>
      <c r="J75" t="str">
        <f>IF(DB!AN68="","",DB!AN68)</f>
        <v/>
      </c>
      <c r="K75" t="str">
        <f>IF(DB!H68="","",DB!H68)</f>
        <v/>
      </c>
      <c r="M75" s="73">
        <v>0.5</v>
      </c>
      <c r="N75" s="69" t="str">
        <f>IF(K75="","",IF($E$9="Zentral",$F$9,IF($E$9=Optionen!$K$5,IF('4.2 Mitnutzungsquote'!$E$10="Ja",'4.2 Mitnutzungsquote'!$F$10,'4.2 Mitnutzungsquote'!M75))))</f>
        <v/>
      </c>
    </row>
    <row r="76" spans="2:14" x14ac:dyDescent="0.3">
      <c r="B76" t="str">
        <f>IF(DB!B69="","",DB!B69)</f>
        <v/>
      </c>
      <c r="C76" s="169" t="str">
        <f>IF(DB!C69="","",DB!C69)</f>
        <v/>
      </c>
      <c r="D76" s="169"/>
      <c r="E76" t="str">
        <f>IF(DB!D69="","",DB!D69)</f>
        <v/>
      </c>
      <c r="F76" t="str">
        <f>IF(DB!E69="","",DB!E69)</f>
        <v/>
      </c>
      <c r="G76" t="str">
        <f>IF(DB!F69="","",DB!F69)</f>
        <v/>
      </c>
      <c r="H76" t="str">
        <f>IF(DB!G69="","",DB!G69)</f>
        <v/>
      </c>
      <c r="I76" t="str">
        <f>IF(DB!W69="","",DB!W69)</f>
        <v/>
      </c>
      <c r="J76" t="str">
        <f>IF(DB!AN69="","",DB!AN69)</f>
        <v/>
      </c>
      <c r="K76" t="str">
        <f>IF(DB!H69="","",DB!H69)</f>
        <v/>
      </c>
      <c r="M76" s="73">
        <v>0.5</v>
      </c>
      <c r="N76" s="69" t="str">
        <f>IF(K76="","",IF($E$9="Zentral",$F$9,IF($E$9=Optionen!$K$5,IF('4.2 Mitnutzungsquote'!$E$10="Ja",'4.2 Mitnutzungsquote'!$F$10,'4.2 Mitnutzungsquote'!M76))))</f>
        <v/>
      </c>
    </row>
    <row r="77" spans="2:14" x14ac:dyDescent="0.3">
      <c r="B77" t="str">
        <f>IF(DB!B70="","",DB!B70)</f>
        <v/>
      </c>
      <c r="C77" s="169" t="str">
        <f>IF(DB!C70="","",DB!C70)</f>
        <v/>
      </c>
      <c r="D77" s="169"/>
      <c r="E77" t="str">
        <f>IF(DB!D70="","",DB!D70)</f>
        <v/>
      </c>
      <c r="F77" t="str">
        <f>IF(DB!E70="","",DB!E70)</f>
        <v/>
      </c>
      <c r="G77" t="str">
        <f>IF(DB!F70="","",DB!F70)</f>
        <v/>
      </c>
      <c r="H77" t="str">
        <f>IF(DB!G70="","",DB!G70)</f>
        <v/>
      </c>
      <c r="I77" t="str">
        <f>IF(DB!W70="","",DB!W70)</f>
        <v/>
      </c>
      <c r="J77" t="str">
        <f>IF(DB!AN70="","",DB!AN70)</f>
        <v/>
      </c>
      <c r="K77" t="str">
        <f>IF(DB!H70="","",DB!H70)</f>
        <v/>
      </c>
      <c r="M77" s="73">
        <v>0.5</v>
      </c>
      <c r="N77" s="69" t="str">
        <f>IF(K77="","",IF($E$9="Zentral",$F$9,IF($E$9=Optionen!$K$5,IF('4.2 Mitnutzungsquote'!$E$10="Ja",'4.2 Mitnutzungsquote'!$F$10,'4.2 Mitnutzungsquote'!M77))))</f>
        <v/>
      </c>
    </row>
    <row r="78" spans="2:14" x14ac:dyDescent="0.3">
      <c r="B78" t="str">
        <f>IF(DB!B71="","",DB!B71)</f>
        <v/>
      </c>
      <c r="C78" s="169" t="str">
        <f>IF(DB!C71="","",DB!C71)</f>
        <v/>
      </c>
      <c r="D78" s="169"/>
      <c r="E78" t="str">
        <f>IF(DB!D71="","",DB!D71)</f>
        <v/>
      </c>
      <c r="F78" t="str">
        <f>IF(DB!E71="","",DB!E71)</f>
        <v/>
      </c>
      <c r="G78" t="str">
        <f>IF(DB!F71="","",DB!F71)</f>
        <v/>
      </c>
      <c r="H78" t="str">
        <f>IF(DB!G71="","",DB!G71)</f>
        <v/>
      </c>
      <c r="I78" t="str">
        <f>IF(DB!W71="","",DB!W71)</f>
        <v/>
      </c>
      <c r="J78" t="str">
        <f>IF(DB!AN71="","",DB!AN71)</f>
        <v/>
      </c>
      <c r="K78" t="str">
        <f>IF(DB!H71="","",DB!H71)</f>
        <v/>
      </c>
      <c r="M78" s="73">
        <v>0.5</v>
      </c>
      <c r="N78" s="69" t="str">
        <f>IF(K78="","",IF($E$9="Zentral",$F$9,IF($E$9=Optionen!$K$5,IF('4.2 Mitnutzungsquote'!$E$10="Ja",'4.2 Mitnutzungsquote'!$F$10,'4.2 Mitnutzungsquote'!M78))))</f>
        <v/>
      </c>
    </row>
    <row r="79" spans="2:14" x14ac:dyDescent="0.3">
      <c r="B79" t="str">
        <f>IF(DB!B72="","",DB!B72)</f>
        <v/>
      </c>
      <c r="C79" s="169" t="str">
        <f>IF(DB!C72="","",DB!C72)</f>
        <v/>
      </c>
      <c r="D79" s="169"/>
      <c r="E79" t="str">
        <f>IF(DB!D72="","",DB!D72)</f>
        <v/>
      </c>
      <c r="F79" t="str">
        <f>IF(DB!E72="","",DB!E72)</f>
        <v/>
      </c>
      <c r="G79" t="str">
        <f>IF(DB!F72="","",DB!F72)</f>
        <v/>
      </c>
      <c r="H79" t="str">
        <f>IF(DB!G72="","",DB!G72)</f>
        <v/>
      </c>
      <c r="I79" t="str">
        <f>IF(DB!W72="","",DB!W72)</f>
        <v/>
      </c>
      <c r="J79" t="str">
        <f>IF(DB!AN72="","",DB!AN72)</f>
        <v/>
      </c>
      <c r="K79" t="str">
        <f>IF(DB!H72="","",DB!H72)</f>
        <v/>
      </c>
      <c r="M79" s="73">
        <v>0.5</v>
      </c>
      <c r="N79" s="69" t="str">
        <f>IF(K79="","",IF($E$9="Zentral",$F$9,IF($E$9=Optionen!$K$5,IF('4.2 Mitnutzungsquote'!$E$10="Ja",'4.2 Mitnutzungsquote'!$F$10,'4.2 Mitnutzungsquote'!M79))))</f>
        <v/>
      </c>
    </row>
    <row r="80" spans="2:14" x14ac:dyDescent="0.3">
      <c r="B80" t="str">
        <f>IF(DB!B73="","",DB!B73)</f>
        <v/>
      </c>
      <c r="C80" s="169" t="str">
        <f>IF(DB!C73="","",DB!C73)</f>
        <v/>
      </c>
      <c r="D80" s="169"/>
      <c r="E80" t="str">
        <f>IF(DB!D73="","",DB!D73)</f>
        <v/>
      </c>
      <c r="F80" t="str">
        <f>IF(DB!E73="","",DB!E73)</f>
        <v/>
      </c>
      <c r="G80" t="str">
        <f>IF(DB!F73="","",DB!F73)</f>
        <v/>
      </c>
      <c r="H80" t="str">
        <f>IF(DB!G73="","",DB!G73)</f>
        <v/>
      </c>
      <c r="I80" t="str">
        <f>IF(DB!W73="","",DB!W73)</f>
        <v/>
      </c>
      <c r="J80" t="str">
        <f>IF(DB!AN73="","",DB!AN73)</f>
        <v/>
      </c>
      <c r="K80" t="str">
        <f>IF(DB!H73="","",DB!H73)</f>
        <v/>
      </c>
      <c r="M80" s="73">
        <v>0.5</v>
      </c>
      <c r="N80" s="69" t="str">
        <f>IF(K80="","",IF($E$9="Zentral",$F$9,IF($E$9=Optionen!$K$5,IF('4.2 Mitnutzungsquote'!$E$10="Ja",'4.2 Mitnutzungsquote'!$F$10,'4.2 Mitnutzungsquote'!M80))))</f>
        <v/>
      </c>
    </row>
    <row r="81" spans="2:14" x14ac:dyDescent="0.3">
      <c r="B81" t="str">
        <f>IF(DB!B74="","",DB!B74)</f>
        <v/>
      </c>
      <c r="C81" s="169" t="str">
        <f>IF(DB!C74="","",DB!C74)</f>
        <v/>
      </c>
      <c r="D81" s="169"/>
      <c r="E81" t="str">
        <f>IF(DB!D74="","",DB!D74)</f>
        <v/>
      </c>
      <c r="F81" t="str">
        <f>IF(DB!E74="","",DB!E74)</f>
        <v/>
      </c>
      <c r="G81" t="str">
        <f>IF(DB!F74="","",DB!F74)</f>
        <v/>
      </c>
      <c r="H81" t="str">
        <f>IF(DB!G74="","",DB!G74)</f>
        <v/>
      </c>
      <c r="I81" t="str">
        <f>IF(DB!W74="","",DB!W74)</f>
        <v/>
      </c>
      <c r="J81" t="str">
        <f>IF(DB!AN74="","",DB!AN74)</f>
        <v/>
      </c>
      <c r="K81" t="str">
        <f>IF(DB!H74="","",DB!H74)</f>
        <v/>
      </c>
      <c r="M81" s="73">
        <v>0.5</v>
      </c>
      <c r="N81" s="69" t="str">
        <f>IF(K81="","",IF($E$9="Zentral",$F$9,IF($E$9=Optionen!$K$5,IF('4.2 Mitnutzungsquote'!$E$10="Ja",'4.2 Mitnutzungsquote'!$F$10,'4.2 Mitnutzungsquote'!M81))))</f>
        <v/>
      </c>
    </row>
    <row r="82" spans="2:14" x14ac:dyDescent="0.3">
      <c r="B82" t="str">
        <f>IF(DB!B75="","",DB!B75)</f>
        <v/>
      </c>
      <c r="C82" s="169" t="str">
        <f>IF(DB!C75="","",DB!C75)</f>
        <v/>
      </c>
      <c r="D82" s="169"/>
      <c r="E82" t="str">
        <f>IF(DB!D75="","",DB!D75)</f>
        <v/>
      </c>
      <c r="F82" t="str">
        <f>IF(DB!E75="","",DB!E75)</f>
        <v/>
      </c>
      <c r="G82" t="str">
        <f>IF(DB!F75="","",DB!F75)</f>
        <v/>
      </c>
      <c r="H82" t="str">
        <f>IF(DB!G75="","",DB!G75)</f>
        <v/>
      </c>
      <c r="I82" t="str">
        <f>IF(DB!W75="","",DB!W75)</f>
        <v/>
      </c>
      <c r="J82" t="str">
        <f>IF(DB!AN75="","",DB!AN75)</f>
        <v/>
      </c>
      <c r="K82" t="str">
        <f>IF(DB!H75="","",DB!H75)</f>
        <v/>
      </c>
      <c r="M82" s="73">
        <v>0.5</v>
      </c>
      <c r="N82" s="69" t="str">
        <f>IF(K82="","",IF($E$9="Zentral",$F$9,IF($E$9=Optionen!$K$5,IF('4.2 Mitnutzungsquote'!$E$10="Ja",'4.2 Mitnutzungsquote'!$F$10,'4.2 Mitnutzungsquote'!M82))))</f>
        <v/>
      </c>
    </row>
    <row r="83" spans="2:14" x14ac:dyDescent="0.3">
      <c r="B83" t="str">
        <f>IF(DB!B76="","",DB!B76)</f>
        <v/>
      </c>
      <c r="C83" s="169" t="str">
        <f>IF(DB!C76="","",DB!C76)</f>
        <v/>
      </c>
      <c r="D83" s="169"/>
      <c r="E83" t="str">
        <f>IF(DB!D76="","",DB!D76)</f>
        <v/>
      </c>
      <c r="F83" t="str">
        <f>IF(DB!E76="","",DB!E76)</f>
        <v/>
      </c>
      <c r="G83" t="str">
        <f>IF(DB!F76="","",DB!F76)</f>
        <v/>
      </c>
      <c r="H83" t="str">
        <f>IF(DB!G76="","",DB!G76)</f>
        <v/>
      </c>
      <c r="I83" t="str">
        <f>IF(DB!W76="","",DB!W76)</f>
        <v/>
      </c>
      <c r="J83" t="str">
        <f>IF(DB!AN76="","",DB!AN76)</f>
        <v/>
      </c>
      <c r="K83" t="str">
        <f>IF(DB!H76="","",DB!H76)</f>
        <v/>
      </c>
      <c r="M83" s="73">
        <v>0.5</v>
      </c>
      <c r="N83" s="69" t="str">
        <f>IF(K83="","",IF($E$9="Zentral",$F$9,IF($E$9=Optionen!$K$5,IF('4.2 Mitnutzungsquote'!$E$10="Ja",'4.2 Mitnutzungsquote'!$F$10,'4.2 Mitnutzungsquote'!M83))))</f>
        <v/>
      </c>
    </row>
    <row r="84" spans="2:14" x14ac:dyDescent="0.3">
      <c r="B84" t="str">
        <f>IF(DB!B77="","",DB!B77)</f>
        <v/>
      </c>
      <c r="C84" s="169" t="str">
        <f>IF(DB!C77="","",DB!C77)</f>
        <v/>
      </c>
      <c r="D84" s="169"/>
      <c r="E84" t="str">
        <f>IF(DB!D77="","",DB!D77)</f>
        <v/>
      </c>
      <c r="F84" t="str">
        <f>IF(DB!E77="","",DB!E77)</f>
        <v/>
      </c>
      <c r="G84" t="str">
        <f>IF(DB!F77="","",DB!F77)</f>
        <v/>
      </c>
      <c r="H84" t="str">
        <f>IF(DB!G77="","",DB!G77)</f>
        <v/>
      </c>
      <c r="I84" t="str">
        <f>IF(DB!W77="","",DB!W77)</f>
        <v/>
      </c>
      <c r="J84" t="str">
        <f>IF(DB!AN77="","",DB!AN77)</f>
        <v/>
      </c>
      <c r="K84" t="str">
        <f>IF(DB!H77="","",DB!H77)</f>
        <v/>
      </c>
      <c r="M84" s="73">
        <v>0.5</v>
      </c>
      <c r="N84" s="69" t="str">
        <f>IF(K84="","",IF($E$9="Zentral",$F$9,IF($E$9=Optionen!$K$5,IF('4.2 Mitnutzungsquote'!$E$10="Ja",'4.2 Mitnutzungsquote'!$F$10,'4.2 Mitnutzungsquote'!M84))))</f>
        <v/>
      </c>
    </row>
    <row r="85" spans="2:14" x14ac:dyDescent="0.3">
      <c r="B85" t="str">
        <f>IF(DB!B78="","",DB!B78)</f>
        <v/>
      </c>
      <c r="C85" s="169" t="str">
        <f>IF(DB!C78="","",DB!C78)</f>
        <v/>
      </c>
      <c r="D85" s="169"/>
      <c r="E85" t="str">
        <f>IF(DB!D78="","",DB!D78)</f>
        <v/>
      </c>
      <c r="F85" t="str">
        <f>IF(DB!E78="","",DB!E78)</f>
        <v/>
      </c>
      <c r="G85" t="str">
        <f>IF(DB!F78="","",DB!F78)</f>
        <v/>
      </c>
      <c r="H85" t="str">
        <f>IF(DB!G78="","",DB!G78)</f>
        <v/>
      </c>
      <c r="I85" t="str">
        <f>IF(DB!W78="","",DB!W78)</f>
        <v/>
      </c>
      <c r="J85" t="str">
        <f>IF(DB!AN78="","",DB!AN78)</f>
        <v/>
      </c>
      <c r="K85" t="str">
        <f>IF(DB!H78="","",DB!H78)</f>
        <v/>
      </c>
      <c r="M85" s="73">
        <v>0.5</v>
      </c>
      <c r="N85" s="69" t="str">
        <f>IF(K85="","",IF($E$9="Zentral",$F$9,IF($E$9=Optionen!$K$5,IF('4.2 Mitnutzungsquote'!$E$10="Ja",'4.2 Mitnutzungsquote'!$F$10,'4.2 Mitnutzungsquote'!M85))))</f>
        <v/>
      </c>
    </row>
    <row r="86" spans="2:14" x14ac:dyDescent="0.3">
      <c r="B86" t="str">
        <f>IF(DB!B79="","",DB!B79)</f>
        <v/>
      </c>
      <c r="C86" s="169" t="str">
        <f>IF(DB!C79="","",DB!C79)</f>
        <v/>
      </c>
      <c r="D86" s="169"/>
      <c r="E86" t="str">
        <f>IF(DB!D79="","",DB!D79)</f>
        <v/>
      </c>
      <c r="F86" t="str">
        <f>IF(DB!E79="","",DB!E79)</f>
        <v/>
      </c>
      <c r="G86" t="str">
        <f>IF(DB!F79="","",DB!F79)</f>
        <v/>
      </c>
      <c r="H86" t="str">
        <f>IF(DB!G79="","",DB!G79)</f>
        <v/>
      </c>
      <c r="I86" t="str">
        <f>IF(DB!W79="","",DB!W79)</f>
        <v/>
      </c>
      <c r="J86" t="str">
        <f>IF(DB!AN79="","",DB!AN79)</f>
        <v/>
      </c>
      <c r="K86" t="str">
        <f>IF(DB!H79="","",DB!H79)</f>
        <v/>
      </c>
      <c r="M86" s="73">
        <v>0.5</v>
      </c>
      <c r="N86" s="69" t="str">
        <f>IF(K86="","",IF($E$9="Zentral",$F$9,IF($E$9=Optionen!$K$5,IF('4.2 Mitnutzungsquote'!$E$10="Ja",'4.2 Mitnutzungsquote'!$F$10,'4.2 Mitnutzungsquote'!M86))))</f>
        <v/>
      </c>
    </row>
    <row r="87" spans="2:14" x14ac:dyDescent="0.3">
      <c r="B87" t="str">
        <f>IF(DB!B80="","",DB!B80)</f>
        <v/>
      </c>
      <c r="C87" s="169" t="str">
        <f>IF(DB!C80="","",DB!C80)</f>
        <v/>
      </c>
      <c r="D87" s="169"/>
      <c r="E87" t="str">
        <f>IF(DB!D80="","",DB!D80)</f>
        <v/>
      </c>
      <c r="F87" t="str">
        <f>IF(DB!E80="","",DB!E80)</f>
        <v/>
      </c>
      <c r="G87" t="str">
        <f>IF(DB!F80="","",DB!F80)</f>
        <v/>
      </c>
      <c r="H87" t="str">
        <f>IF(DB!G80="","",DB!G80)</f>
        <v/>
      </c>
      <c r="I87" t="str">
        <f>IF(DB!W80="","",DB!W80)</f>
        <v/>
      </c>
      <c r="J87" t="str">
        <f>IF(DB!AN80="","",DB!AN80)</f>
        <v/>
      </c>
      <c r="K87" t="str">
        <f>IF(DB!H80="","",DB!H80)</f>
        <v/>
      </c>
      <c r="M87" s="73">
        <v>0.5</v>
      </c>
      <c r="N87" s="69" t="str">
        <f>IF(K87="","",IF($E$9="Zentral",$F$9,IF($E$9=Optionen!$K$5,IF('4.2 Mitnutzungsquote'!$E$10="Ja",'4.2 Mitnutzungsquote'!$F$10,'4.2 Mitnutzungsquote'!M87))))</f>
        <v/>
      </c>
    </row>
    <row r="88" spans="2:14" x14ac:dyDescent="0.3">
      <c r="B88" t="str">
        <f>IF(DB!B81="","",DB!B81)</f>
        <v/>
      </c>
      <c r="C88" s="169" t="str">
        <f>IF(DB!C81="","",DB!C81)</f>
        <v/>
      </c>
      <c r="D88" s="169"/>
      <c r="E88" t="str">
        <f>IF(DB!D81="","",DB!D81)</f>
        <v/>
      </c>
      <c r="F88" t="str">
        <f>IF(DB!E81="","",DB!E81)</f>
        <v/>
      </c>
      <c r="G88" t="str">
        <f>IF(DB!F81="","",DB!F81)</f>
        <v/>
      </c>
      <c r="H88" t="str">
        <f>IF(DB!G81="","",DB!G81)</f>
        <v/>
      </c>
      <c r="I88" t="str">
        <f>IF(DB!W81="","",DB!W81)</f>
        <v/>
      </c>
      <c r="J88" t="str">
        <f>IF(DB!AN81="","",DB!AN81)</f>
        <v/>
      </c>
      <c r="K88" t="str">
        <f>IF(DB!H81="","",DB!H81)</f>
        <v/>
      </c>
      <c r="M88" s="73">
        <v>0.5</v>
      </c>
      <c r="N88" s="69" t="str">
        <f>IF(K88="","",IF($E$9="Zentral",$F$9,IF($E$9=Optionen!$K$5,IF('4.2 Mitnutzungsquote'!$E$10="Ja",'4.2 Mitnutzungsquote'!$F$10,'4.2 Mitnutzungsquote'!M88))))</f>
        <v/>
      </c>
    </row>
    <row r="89" spans="2:14" x14ac:dyDescent="0.3">
      <c r="B89" t="str">
        <f>IF(DB!B82="","",DB!B82)</f>
        <v/>
      </c>
      <c r="C89" s="169" t="str">
        <f>IF(DB!C82="","",DB!C82)</f>
        <v/>
      </c>
      <c r="D89" s="169"/>
      <c r="E89" t="str">
        <f>IF(DB!D82="","",DB!D82)</f>
        <v/>
      </c>
      <c r="F89" t="str">
        <f>IF(DB!E82="","",DB!E82)</f>
        <v/>
      </c>
      <c r="G89" t="str">
        <f>IF(DB!F82="","",DB!F82)</f>
        <v/>
      </c>
      <c r="H89" t="str">
        <f>IF(DB!G82="","",DB!G82)</f>
        <v/>
      </c>
      <c r="I89" t="str">
        <f>IF(DB!W82="","",DB!W82)</f>
        <v/>
      </c>
      <c r="J89" t="str">
        <f>IF(DB!AN82="","",DB!AN82)</f>
        <v/>
      </c>
      <c r="K89" t="str">
        <f>IF(DB!H82="","",DB!H82)</f>
        <v/>
      </c>
      <c r="M89" s="73">
        <v>0.5</v>
      </c>
      <c r="N89" s="69" t="str">
        <f>IF(K89="","",IF($E$9="Zentral",$F$9,IF($E$9=Optionen!$K$5,IF('4.2 Mitnutzungsquote'!$E$10="Ja",'4.2 Mitnutzungsquote'!$F$10,'4.2 Mitnutzungsquote'!M89))))</f>
        <v/>
      </c>
    </row>
    <row r="90" spans="2:14" x14ac:dyDescent="0.3">
      <c r="B90" t="str">
        <f>IF(DB!B83="","",DB!B83)</f>
        <v/>
      </c>
      <c r="C90" s="169" t="str">
        <f>IF(DB!C83="","",DB!C83)</f>
        <v/>
      </c>
      <c r="D90" s="169"/>
      <c r="E90" t="str">
        <f>IF(DB!D83="","",DB!D83)</f>
        <v/>
      </c>
      <c r="F90" t="str">
        <f>IF(DB!E83="","",DB!E83)</f>
        <v/>
      </c>
      <c r="G90" t="str">
        <f>IF(DB!F83="","",DB!F83)</f>
        <v/>
      </c>
      <c r="H90" t="str">
        <f>IF(DB!G83="","",DB!G83)</f>
        <v/>
      </c>
      <c r="I90" t="str">
        <f>IF(DB!W83="","",DB!W83)</f>
        <v/>
      </c>
      <c r="J90" t="str">
        <f>IF(DB!AN83="","",DB!AN83)</f>
        <v/>
      </c>
      <c r="K90" t="str">
        <f>IF(DB!H83="","",DB!H83)</f>
        <v/>
      </c>
      <c r="M90" s="73">
        <v>0.5</v>
      </c>
      <c r="N90" s="69" t="str">
        <f>IF(K90="","",IF($E$9="Zentral",$F$9,IF($E$9=Optionen!$K$5,IF('4.2 Mitnutzungsquote'!$E$10="Ja",'4.2 Mitnutzungsquote'!$F$10,'4.2 Mitnutzungsquote'!M90))))</f>
        <v/>
      </c>
    </row>
    <row r="91" spans="2:14" x14ac:dyDescent="0.3">
      <c r="B91" t="str">
        <f>IF(DB!B84="","",DB!B84)</f>
        <v/>
      </c>
      <c r="C91" s="169" t="str">
        <f>IF(DB!C84="","",DB!C84)</f>
        <v/>
      </c>
      <c r="D91" s="169"/>
      <c r="E91" t="str">
        <f>IF(DB!D84="","",DB!D84)</f>
        <v/>
      </c>
      <c r="F91" t="str">
        <f>IF(DB!E84="","",DB!E84)</f>
        <v/>
      </c>
      <c r="G91" t="str">
        <f>IF(DB!F84="","",DB!F84)</f>
        <v/>
      </c>
      <c r="H91" t="str">
        <f>IF(DB!G84="","",DB!G84)</f>
        <v/>
      </c>
      <c r="I91" t="str">
        <f>IF(DB!W84="","",DB!W84)</f>
        <v/>
      </c>
      <c r="J91" t="str">
        <f>IF(DB!AN84="","",DB!AN84)</f>
        <v/>
      </c>
      <c r="K91" t="str">
        <f>IF(DB!H84="","",DB!H84)</f>
        <v/>
      </c>
      <c r="M91" s="73">
        <v>0.5</v>
      </c>
      <c r="N91" s="69" t="str">
        <f>IF(K91="","",IF($E$9="Zentral",$F$9,IF($E$9=Optionen!$K$5,IF('4.2 Mitnutzungsquote'!$E$10="Ja",'4.2 Mitnutzungsquote'!$F$10,'4.2 Mitnutzungsquote'!M91))))</f>
        <v/>
      </c>
    </row>
    <row r="92" spans="2:14" x14ac:dyDescent="0.3">
      <c r="B92" t="str">
        <f>IF(DB!B85="","",DB!B85)</f>
        <v/>
      </c>
      <c r="C92" s="169" t="str">
        <f>IF(DB!C85="","",DB!C85)</f>
        <v/>
      </c>
      <c r="D92" s="169"/>
      <c r="E92" t="str">
        <f>IF(DB!D85="","",DB!D85)</f>
        <v/>
      </c>
      <c r="F92" t="str">
        <f>IF(DB!E85="","",DB!E85)</f>
        <v/>
      </c>
      <c r="G92" t="str">
        <f>IF(DB!F85="","",DB!F85)</f>
        <v/>
      </c>
      <c r="H92" t="str">
        <f>IF(DB!G85="","",DB!G85)</f>
        <v/>
      </c>
      <c r="I92" t="str">
        <f>IF(DB!W85="","",DB!W85)</f>
        <v/>
      </c>
      <c r="J92" t="str">
        <f>IF(DB!AN85="","",DB!AN85)</f>
        <v/>
      </c>
      <c r="K92" t="str">
        <f>IF(DB!H85="","",DB!H85)</f>
        <v/>
      </c>
      <c r="M92" s="73">
        <v>0.5</v>
      </c>
      <c r="N92" s="69" t="str">
        <f>IF(K92="","",IF($E$9="Zentral",$F$9,IF($E$9=Optionen!$K$5,IF('4.2 Mitnutzungsquote'!$E$10="Ja",'4.2 Mitnutzungsquote'!$F$10,'4.2 Mitnutzungsquote'!M92))))</f>
        <v/>
      </c>
    </row>
    <row r="93" spans="2:14" x14ac:dyDescent="0.3">
      <c r="B93" t="str">
        <f>IF(DB!B86="","",DB!B86)</f>
        <v/>
      </c>
      <c r="C93" s="169" t="str">
        <f>IF(DB!C86="","",DB!C86)</f>
        <v/>
      </c>
      <c r="D93" s="169"/>
      <c r="E93" t="str">
        <f>IF(DB!D86="","",DB!D86)</f>
        <v/>
      </c>
      <c r="F93" t="str">
        <f>IF(DB!E86="","",DB!E86)</f>
        <v/>
      </c>
      <c r="G93" t="str">
        <f>IF(DB!F86="","",DB!F86)</f>
        <v/>
      </c>
      <c r="H93" t="str">
        <f>IF(DB!G86="","",DB!G86)</f>
        <v/>
      </c>
      <c r="I93" t="str">
        <f>IF(DB!W86="","",DB!W86)</f>
        <v/>
      </c>
      <c r="J93" t="str">
        <f>IF(DB!AN86="","",DB!AN86)</f>
        <v/>
      </c>
      <c r="K93" t="str">
        <f>IF(DB!H86="","",DB!H86)</f>
        <v/>
      </c>
      <c r="M93" s="73">
        <v>0.5</v>
      </c>
      <c r="N93" s="69" t="str">
        <f>IF(K93="","",IF($E$9="Zentral",$F$9,IF($E$9=Optionen!$K$5,IF('4.2 Mitnutzungsquote'!$E$10="Ja",'4.2 Mitnutzungsquote'!$F$10,'4.2 Mitnutzungsquote'!M93))))</f>
        <v/>
      </c>
    </row>
    <row r="94" spans="2:14" x14ac:dyDescent="0.3">
      <c r="B94" t="str">
        <f>IF(DB!B87="","",DB!B87)</f>
        <v/>
      </c>
      <c r="C94" s="169" t="str">
        <f>IF(DB!C87="","",DB!C87)</f>
        <v/>
      </c>
      <c r="D94" s="169"/>
      <c r="E94" t="str">
        <f>IF(DB!D87="","",DB!D87)</f>
        <v/>
      </c>
      <c r="F94" t="str">
        <f>IF(DB!E87="","",DB!E87)</f>
        <v/>
      </c>
      <c r="G94" t="str">
        <f>IF(DB!F87="","",DB!F87)</f>
        <v/>
      </c>
      <c r="H94" t="str">
        <f>IF(DB!G87="","",DB!G87)</f>
        <v/>
      </c>
      <c r="I94" t="str">
        <f>IF(DB!W87="","",DB!W87)</f>
        <v/>
      </c>
      <c r="J94" t="str">
        <f>IF(DB!AN87="","",DB!AN87)</f>
        <v/>
      </c>
      <c r="K94" t="str">
        <f>IF(DB!H87="","",DB!H87)</f>
        <v/>
      </c>
      <c r="M94" s="73">
        <v>0.5</v>
      </c>
      <c r="N94" s="69" t="str">
        <f>IF(K94="","",IF($E$9="Zentral",$F$9,IF($E$9=Optionen!$K$5,IF('4.2 Mitnutzungsquote'!$E$10="Ja",'4.2 Mitnutzungsquote'!$F$10,'4.2 Mitnutzungsquote'!M94))))</f>
        <v/>
      </c>
    </row>
    <row r="95" spans="2:14" x14ac:dyDescent="0.3">
      <c r="B95" t="str">
        <f>IF(DB!B88="","",DB!B88)</f>
        <v/>
      </c>
      <c r="C95" s="169" t="str">
        <f>IF(DB!C88="","",DB!C88)</f>
        <v/>
      </c>
      <c r="D95" s="169"/>
      <c r="E95" t="str">
        <f>IF(DB!D88="","",DB!D88)</f>
        <v/>
      </c>
      <c r="F95" t="str">
        <f>IF(DB!E88="","",DB!E88)</f>
        <v/>
      </c>
      <c r="G95" t="str">
        <f>IF(DB!F88="","",DB!F88)</f>
        <v/>
      </c>
      <c r="H95" t="str">
        <f>IF(DB!G88="","",DB!G88)</f>
        <v/>
      </c>
      <c r="I95" t="str">
        <f>IF(DB!W88="","",DB!W88)</f>
        <v/>
      </c>
      <c r="J95" t="str">
        <f>IF(DB!AN88="","",DB!AN88)</f>
        <v/>
      </c>
      <c r="K95" t="str">
        <f>IF(DB!H88="","",DB!H88)</f>
        <v/>
      </c>
      <c r="M95" s="73">
        <v>0.5</v>
      </c>
      <c r="N95" s="69" t="str">
        <f>IF(K95="","",IF($E$9="Zentral",$F$9,IF($E$9=Optionen!$K$5,IF('4.2 Mitnutzungsquote'!$E$10="Ja",'4.2 Mitnutzungsquote'!$F$10,'4.2 Mitnutzungsquote'!M95))))</f>
        <v/>
      </c>
    </row>
    <row r="96" spans="2:14" x14ac:dyDescent="0.3">
      <c r="B96" t="str">
        <f>IF(DB!B89="","",DB!B89)</f>
        <v/>
      </c>
      <c r="C96" s="169" t="str">
        <f>IF(DB!C89="","",DB!C89)</f>
        <v/>
      </c>
      <c r="D96" s="169"/>
      <c r="E96" t="str">
        <f>IF(DB!D89="","",DB!D89)</f>
        <v/>
      </c>
      <c r="F96" t="str">
        <f>IF(DB!E89="","",DB!E89)</f>
        <v/>
      </c>
      <c r="G96" t="str">
        <f>IF(DB!F89="","",DB!F89)</f>
        <v/>
      </c>
      <c r="H96" t="str">
        <f>IF(DB!G89="","",DB!G89)</f>
        <v/>
      </c>
      <c r="I96" t="str">
        <f>IF(DB!W89="","",DB!W89)</f>
        <v/>
      </c>
      <c r="J96" t="str">
        <f>IF(DB!AN89="","",DB!AN89)</f>
        <v/>
      </c>
      <c r="K96" t="str">
        <f>IF(DB!H89="","",DB!H89)</f>
        <v/>
      </c>
      <c r="M96" s="73">
        <v>0.5</v>
      </c>
      <c r="N96" s="69" t="str">
        <f>IF(K96="","",IF($E$9="Zentral",$F$9,IF($E$9=Optionen!$K$5,IF('4.2 Mitnutzungsquote'!$E$10="Ja",'4.2 Mitnutzungsquote'!$F$10,'4.2 Mitnutzungsquote'!M96))))</f>
        <v/>
      </c>
    </row>
    <row r="97" spans="2:14" x14ac:dyDescent="0.3">
      <c r="B97" t="str">
        <f>IF(DB!B90="","",DB!B90)</f>
        <v/>
      </c>
      <c r="C97" s="169" t="str">
        <f>IF(DB!C90="","",DB!C90)</f>
        <v/>
      </c>
      <c r="D97" s="169"/>
      <c r="E97" t="str">
        <f>IF(DB!D90="","",DB!D90)</f>
        <v/>
      </c>
      <c r="F97" t="str">
        <f>IF(DB!E90="","",DB!E90)</f>
        <v/>
      </c>
      <c r="G97" t="str">
        <f>IF(DB!F90="","",DB!F90)</f>
        <v/>
      </c>
      <c r="H97" t="str">
        <f>IF(DB!G90="","",DB!G90)</f>
        <v/>
      </c>
      <c r="I97" t="str">
        <f>IF(DB!W90="","",DB!W90)</f>
        <v/>
      </c>
      <c r="J97" t="str">
        <f>IF(DB!AN90="","",DB!AN90)</f>
        <v/>
      </c>
      <c r="K97" t="str">
        <f>IF(DB!H90="","",DB!H90)</f>
        <v/>
      </c>
      <c r="M97" s="73">
        <v>0.5</v>
      </c>
      <c r="N97" s="69" t="str">
        <f>IF(K97="","",IF($E$9="Zentral",$F$9,IF($E$9=Optionen!$K$5,IF('4.2 Mitnutzungsquote'!$E$10="Ja",'4.2 Mitnutzungsquote'!$F$10,'4.2 Mitnutzungsquote'!M97))))</f>
        <v/>
      </c>
    </row>
    <row r="98" spans="2:14" x14ac:dyDescent="0.3">
      <c r="B98" t="str">
        <f>IF(DB!B91="","",DB!B91)</f>
        <v/>
      </c>
      <c r="C98" s="169" t="str">
        <f>IF(DB!C91="","",DB!C91)</f>
        <v/>
      </c>
      <c r="D98" s="169"/>
      <c r="E98" t="str">
        <f>IF(DB!D91="","",DB!D91)</f>
        <v/>
      </c>
      <c r="F98" t="str">
        <f>IF(DB!E91="","",DB!E91)</f>
        <v/>
      </c>
      <c r="G98" t="str">
        <f>IF(DB!F91="","",DB!F91)</f>
        <v/>
      </c>
      <c r="H98" t="str">
        <f>IF(DB!G91="","",DB!G91)</f>
        <v/>
      </c>
      <c r="I98" t="str">
        <f>IF(DB!W91="","",DB!W91)</f>
        <v/>
      </c>
      <c r="J98" t="str">
        <f>IF(DB!AN91="","",DB!AN91)</f>
        <v/>
      </c>
      <c r="K98" t="str">
        <f>IF(DB!H91="","",DB!H91)</f>
        <v/>
      </c>
      <c r="M98" s="73">
        <v>0.5</v>
      </c>
      <c r="N98" s="69" t="str">
        <f>IF(K98="","",IF($E$9="Zentral",$F$9,IF($E$9=Optionen!$K$5,IF('4.2 Mitnutzungsquote'!$E$10="Ja",'4.2 Mitnutzungsquote'!$F$10,'4.2 Mitnutzungsquote'!M98))))</f>
        <v/>
      </c>
    </row>
    <row r="99" spans="2:14" x14ac:dyDescent="0.3">
      <c r="B99" t="str">
        <f>IF(DB!B92="","",DB!B92)</f>
        <v/>
      </c>
      <c r="C99" s="169" t="str">
        <f>IF(DB!C92="","",DB!C92)</f>
        <v/>
      </c>
      <c r="D99" s="169"/>
      <c r="E99" t="str">
        <f>IF(DB!D92="","",DB!D92)</f>
        <v/>
      </c>
      <c r="F99" t="str">
        <f>IF(DB!E92="","",DB!E92)</f>
        <v/>
      </c>
      <c r="G99" t="str">
        <f>IF(DB!F92="","",DB!F92)</f>
        <v/>
      </c>
      <c r="H99" t="str">
        <f>IF(DB!G92="","",DB!G92)</f>
        <v/>
      </c>
      <c r="I99" t="str">
        <f>IF(DB!W92="","",DB!W92)</f>
        <v/>
      </c>
      <c r="J99" t="str">
        <f>IF(DB!AN92="","",DB!AN92)</f>
        <v/>
      </c>
      <c r="K99" t="str">
        <f>IF(DB!H92="","",DB!H92)</f>
        <v/>
      </c>
      <c r="M99" s="73">
        <v>0.5</v>
      </c>
      <c r="N99" s="69" t="str">
        <f>IF(K99="","",IF($E$9="Zentral",$F$9,IF($E$9=Optionen!$K$5,IF('4.2 Mitnutzungsquote'!$E$10="Ja",'4.2 Mitnutzungsquote'!$F$10,'4.2 Mitnutzungsquote'!M99))))</f>
        <v/>
      </c>
    </row>
    <row r="100" spans="2:14" x14ac:dyDescent="0.3">
      <c r="B100" t="str">
        <f>IF(DB!B93="","",DB!B93)</f>
        <v/>
      </c>
      <c r="C100" s="169" t="str">
        <f>IF(DB!C93="","",DB!C93)</f>
        <v/>
      </c>
      <c r="D100" s="169"/>
      <c r="E100" t="str">
        <f>IF(DB!D93="","",DB!D93)</f>
        <v/>
      </c>
      <c r="F100" t="str">
        <f>IF(DB!E93="","",DB!E93)</f>
        <v/>
      </c>
      <c r="G100" t="str">
        <f>IF(DB!F93="","",DB!F93)</f>
        <v/>
      </c>
      <c r="H100" t="str">
        <f>IF(DB!G93="","",DB!G93)</f>
        <v/>
      </c>
      <c r="I100" t="str">
        <f>IF(DB!W93="","",DB!W93)</f>
        <v/>
      </c>
      <c r="J100" t="str">
        <f>IF(DB!AN93="","",DB!AN93)</f>
        <v/>
      </c>
      <c r="K100" t="str">
        <f>IF(DB!H93="","",DB!H93)</f>
        <v/>
      </c>
      <c r="M100" s="73">
        <v>0.5</v>
      </c>
      <c r="N100" s="69" t="str">
        <f>IF(K100="","",IF($E$9="Zentral",$F$9,IF($E$9=Optionen!$K$5,IF('4.2 Mitnutzungsquote'!$E$10="Ja",'4.2 Mitnutzungsquote'!$F$10,'4.2 Mitnutzungsquote'!M100))))</f>
        <v/>
      </c>
    </row>
    <row r="101" spans="2:14" x14ac:dyDescent="0.3">
      <c r="B101" t="str">
        <f>IF(DB!B94="","",DB!B94)</f>
        <v/>
      </c>
      <c r="C101" s="169" t="str">
        <f>IF(DB!C94="","",DB!C94)</f>
        <v/>
      </c>
      <c r="D101" s="169"/>
      <c r="E101" t="str">
        <f>IF(DB!D94="","",DB!D94)</f>
        <v/>
      </c>
      <c r="F101" t="str">
        <f>IF(DB!E94="","",DB!E94)</f>
        <v/>
      </c>
      <c r="G101" t="str">
        <f>IF(DB!F94="","",DB!F94)</f>
        <v/>
      </c>
      <c r="H101" t="str">
        <f>IF(DB!G94="","",DB!G94)</f>
        <v/>
      </c>
      <c r="I101" t="str">
        <f>IF(DB!W94="","",DB!W94)</f>
        <v/>
      </c>
      <c r="J101" t="str">
        <f>IF(DB!AN94="","",DB!AN94)</f>
        <v/>
      </c>
      <c r="K101" t="str">
        <f>IF(DB!H94="","",DB!H94)</f>
        <v/>
      </c>
      <c r="M101" s="73">
        <v>0.5</v>
      </c>
      <c r="N101" s="69" t="str">
        <f>IF(K101="","",IF($E$9="Zentral",$F$9,IF($E$9=Optionen!$K$5,IF('4.2 Mitnutzungsquote'!$E$10="Ja",'4.2 Mitnutzungsquote'!$F$10,'4.2 Mitnutzungsquote'!M101))))</f>
        <v/>
      </c>
    </row>
    <row r="102" spans="2:14" x14ac:dyDescent="0.3">
      <c r="B102" t="str">
        <f>IF(DB!B95="","",DB!B95)</f>
        <v/>
      </c>
      <c r="C102" s="169" t="str">
        <f>IF(DB!C95="","",DB!C95)</f>
        <v/>
      </c>
      <c r="D102" s="169"/>
      <c r="E102" t="str">
        <f>IF(DB!D95="","",DB!D95)</f>
        <v/>
      </c>
      <c r="F102" t="str">
        <f>IF(DB!E95="","",DB!E95)</f>
        <v/>
      </c>
      <c r="G102" t="str">
        <f>IF(DB!F95="","",DB!F95)</f>
        <v/>
      </c>
      <c r="H102" t="str">
        <f>IF(DB!G95="","",DB!G95)</f>
        <v/>
      </c>
      <c r="I102" t="str">
        <f>IF(DB!W95="","",DB!W95)</f>
        <v/>
      </c>
      <c r="J102" t="str">
        <f>IF(DB!AN95="","",DB!AN95)</f>
        <v/>
      </c>
      <c r="K102" t="str">
        <f>IF(DB!H95="","",DB!H95)</f>
        <v/>
      </c>
      <c r="M102" s="73">
        <v>0.5</v>
      </c>
      <c r="N102" s="69" t="str">
        <f>IF(K102="","",IF($E$9="Zentral",$F$9,IF($E$9=Optionen!$K$5,IF('4.2 Mitnutzungsquote'!$E$10="Ja",'4.2 Mitnutzungsquote'!$F$10,'4.2 Mitnutzungsquote'!M102))))</f>
        <v/>
      </c>
    </row>
    <row r="103" spans="2:14" x14ac:dyDescent="0.3">
      <c r="B103" t="str">
        <f>IF(DB!B96="","",DB!B96)</f>
        <v/>
      </c>
      <c r="C103" s="169" t="str">
        <f>IF(DB!C96="","",DB!C96)</f>
        <v/>
      </c>
      <c r="D103" s="169"/>
      <c r="E103" t="str">
        <f>IF(DB!D96="","",DB!D96)</f>
        <v/>
      </c>
      <c r="F103" t="str">
        <f>IF(DB!E96="","",DB!E96)</f>
        <v/>
      </c>
      <c r="G103" t="str">
        <f>IF(DB!F96="","",DB!F96)</f>
        <v/>
      </c>
      <c r="H103" t="str">
        <f>IF(DB!G96="","",DB!G96)</f>
        <v/>
      </c>
      <c r="I103" t="str">
        <f>IF(DB!W96="","",DB!W96)</f>
        <v/>
      </c>
      <c r="J103" t="str">
        <f>IF(DB!AN96="","",DB!AN96)</f>
        <v/>
      </c>
      <c r="K103" t="str">
        <f>IF(DB!H96="","",DB!H96)</f>
        <v/>
      </c>
      <c r="M103" s="73">
        <v>0.5</v>
      </c>
      <c r="N103" s="69" t="str">
        <f>IF(K103="","",IF($E$9="Zentral",$F$9,IF($E$9=Optionen!$K$5,IF('4.2 Mitnutzungsquote'!$E$10="Ja",'4.2 Mitnutzungsquote'!$F$10,'4.2 Mitnutzungsquote'!M103))))</f>
        <v/>
      </c>
    </row>
    <row r="104" spans="2:14" x14ac:dyDescent="0.3">
      <c r="B104" t="str">
        <f>IF(DB!B97="","",DB!B97)</f>
        <v/>
      </c>
      <c r="C104" s="169" t="str">
        <f>IF(DB!C97="","",DB!C97)</f>
        <v/>
      </c>
      <c r="D104" s="169"/>
      <c r="E104" t="str">
        <f>IF(DB!D97="","",DB!D97)</f>
        <v/>
      </c>
      <c r="F104" t="str">
        <f>IF(DB!E97="","",DB!E97)</f>
        <v/>
      </c>
      <c r="G104" t="str">
        <f>IF(DB!F97="","",DB!F97)</f>
        <v/>
      </c>
      <c r="H104" t="str">
        <f>IF(DB!G97="","",DB!G97)</f>
        <v/>
      </c>
      <c r="I104" t="str">
        <f>IF(DB!W97="","",DB!W97)</f>
        <v/>
      </c>
      <c r="J104" t="str">
        <f>IF(DB!AN97="","",DB!AN97)</f>
        <v/>
      </c>
      <c r="K104" t="str">
        <f>IF(DB!H97="","",DB!H97)</f>
        <v/>
      </c>
      <c r="M104" s="73">
        <v>0.5</v>
      </c>
      <c r="N104" s="69" t="str">
        <f>IF(K104="","",IF($E$9="Zentral",$F$9,IF($E$9=Optionen!$K$5,IF('4.2 Mitnutzungsquote'!$E$10="Ja",'4.2 Mitnutzungsquote'!$F$10,'4.2 Mitnutzungsquote'!M104))))</f>
        <v/>
      </c>
    </row>
    <row r="105" spans="2:14" x14ac:dyDescent="0.3">
      <c r="B105" t="str">
        <f>IF(DB!B98="","",DB!B98)</f>
        <v/>
      </c>
      <c r="C105" s="169" t="str">
        <f>IF(DB!C98="","",DB!C98)</f>
        <v/>
      </c>
      <c r="D105" s="169"/>
      <c r="E105" t="str">
        <f>IF(DB!D98="","",DB!D98)</f>
        <v/>
      </c>
      <c r="F105" t="str">
        <f>IF(DB!E98="","",DB!E98)</f>
        <v/>
      </c>
      <c r="G105" t="str">
        <f>IF(DB!F98="","",DB!F98)</f>
        <v/>
      </c>
      <c r="H105" t="str">
        <f>IF(DB!G98="","",DB!G98)</f>
        <v/>
      </c>
      <c r="I105" t="str">
        <f>IF(DB!W98="","",DB!W98)</f>
        <v/>
      </c>
      <c r="J105" t="str">
        <f>IF(DB!AN98="","",DB!AN98)</f>
        <v/>
      </c>
      <c r="K105" t="str">
        <f>IF(DB!H98="","",DB!H98)</f>
        <v/>
      </c>
      <c r="M105" s="73">
        <v>0.5</v>
      </c>
      <c r="N105" s="69" t="str">
        <f>IF(K105="","",IF($E$9="Zentral",$F$9,IF($E$9=Optionen!$K$5,IF('4.2 Mitnutzungsquote'!$E$10="Ja",'4.2 Mitnutzungsquote'!$F$10,'4.2 Mitnutzungsquote'!M105))))</f>
        <v/>
      </c>
    </row>
    <row r="106" spans="2:14" x14ac:dyDescent="0.3">
      <c r="B106" t="str">
        <f>IF(DB!B99="","",DB!B99)</f>
        <v/>
      </c>
      <c r="C106" s="169" t="str">
        <f>IF(DB!C99="","",DB!C99)</f>
        <v/>
      </c>
      <c r="D106" s="169"/>
      <c r="E106" t="str">
        <f>IF(DB!D99="","",DB!D99)</f>
        <v/>
      </c>
      <c r="F106" t="str">
        <f>IF(DB!E99="","",DB!E99)</f>
        <v/>
      </c>
      <c r="G106" t="str">
        <f>IF(DB!F99="","",DB!F99)</f>
        <v/>
      </c>
      <c r="H106" t="str">
        <f>IF(DB!G99="","",DB!G99)</f>
        <v/>
      </c>
      <c r="I106" t="str">
        <f>IF(DB!W99="","",DB!W99)</f>
        <v/>
      </c>
      <c r="J106" t="str">
        <f>IF(DB!AN99="","",DB!AN99)</f>
        <v/>
      </c>
      <c r="K106" t="str">
        <f>IF(DB!H99="","",DB!H99)</f>
        <v/>
      </c>
      <c r="M106" s="73">
        <v>0.5</v>
      </c>
      <c r="N106" s="69" t="str">
        <f>IF(K106="","",IF($E$9="Zentral",$F$9,IF($E$9=Optionen!$K$5,IF('4.2 Mitnutzungsquote'!$E$10="Ja",'4.2 Mitnutzungsquote'!$F$10,'4.2 Mitnutzungsquote'!M106))))</f>
        <v/>
      </c>
    </row>
    <row r="107" spans="2:14" x14ac:dyDescent="0.3">
      <c r="B107" t="str">
        <f>IF(DB!B100="","",DB!B100)</f>
        <v/>
      </c>
      <c r="C107" s="169" t="str">
        <f>IF(DB!C100="","",DB!C100)</f>
        <v/>
      </c>
      <c r="D107" s="169"/>
      <c r="E107" t="str">
        <f>IF(DB!D100="","",DB!D100)</f>
        <v/>
      </c>
      <c r="F107" t="str">
        <f>IF(DB!E100="","",DB!E100)</f>
        <v/>
      </c>
      <c r="G107" t="str">
        <f>IF(DB!F100="","",DB!F100)</f>
        <v/>
      </c>
      <c r="H107" t="str">
        <f>IF(DB!G100="","",DB!G100)</f>
        <v/>
      </c>
      <c r="I107" t="str">
        <f>IF(DB!W100="","",DB!W100)</f>
        <v/>
      </c>
      <c r="J107" t="str">
        <f>IF(DB!AN100="","",DB!AN100)</f>
        <v/>
      </c>
      <c r="K107" t="str">
        <f>IF(DB!H100="","",DB!H100)</f>
        <v/>
      </c>
      <c r="M107" s="73">
        <v>0.5</v>
      </c>
      <c r="N107" s="69" t="str">
        <f>IF(K107="","",IF($E$9="Zentral",$F$9,IF($E$9=Optionen!$K$5,IF('4.2 Mitnutzungsquote'!$E$10="Ja",'4.2 Mitnutzungsquote'!$F$10,'4.2 Mitnutzungsquote'!M107))))</f>
        <v/>
      </c>
    </row>
    <row r="108" spans="2:14" x14ac:dyDescent="0.3">
      <c r="B108" t="str">
        <f>IF(DB!B101="","",DB!B101)</f>
        <v/>
      </c>
      <c r="C108" s="169" t="str">
        <f>IF(DB!C101="","",DB!C101)</f>
        <v/>
      </c>
      <c r="D108" s="169"/>
      <c r="E108" t="str">
        <f>IF(DB!D101="","",DB!D101)</f>
        <v/>
      </c>
      <c r="F108" t="str">
        <f>IF(DB!E101="","",DB!E101)</f>
        <v/>
      </c>
      <c r="G108" t="str">
        <f>IF(DB!F101="","",DB!F101)</f>
        <v/>
      </c>
      <c r="H108" t="str">
        <f>IF(DB!G101="","",DB!G101)</f>
        <v/>
      </c>
      <c r="I108" t="str">
        <f>IF(DB!W101="","",DB!W101)</f>
        <v/>
      </c>
      <c r="J108" t="str">
        <f>IF(DB!AN101="","",DB!AN101)</f>
        <v/>
      </c>
      <c r="K108" t="str">
        <f>IF(DB!H101="","",DB!H101)</f>
        <v/>
      </c>
      <c r="M108" s="73">
        <v>0.5</v>
      </c>
      <c r="N108" s="69" t="str">
        <f>IF(K108="","",IF($E$9="Zentral",$F$9,IF($E$9=Optionen!$K$5,IF('4.2 Mitnutzungsquote'!$E$10="Ja",'4.2 Mitnutzungsquote'!$F$10,'4.2 Mitnutzungsquote'!M108))))</f>
        <v/>
      </c>
    </row>
    <row r="109" spans="2:14" x14ac:dyDescent="0.3">
      <c r="B109" t="str">
        <f>IF(DB!B102="","",DB!B102)</f>
        <v/>
      </c>
      <c r="C109" s="169" t="str">
        <f>IF(DB!C102="","",DB!C102)</f>
        <v/>
      </c>
      <c r="D109" s="169"/>
      <c r="E109" t="str">
        <f>IF(DB!D102="","",DB!D102)</f>
        <v/>
      </c>
      <c r="F109" t="str">
        <f>IF(DB!E102="","",DB!E102)</f>
        <v/>
      </c>
      <c r="G109" t="str">
        <f>IF(DB!F102="","",DB!F102)</f>
        <v/>
      </c>
      <c r="H109" t="str">
        <f>IF(DB!G102="","",DB!G102)</f>
        <v/>
      </c>
      <c r="I109" t="str">
        <f>IF(DB!W102="","",DB!W102)</f>
        <v/>
      </c>
      <c r="J109" t="str">
        <f>IF(DB!AN102="","",DB!AN102)</f>
        <v/>
      </c>
      <c r="K109" t="str">
        <f>IF(DB!H102="","",DB!H102)</f>
        <v/>
      </c>
      <c r="M109" s="73">
        <v>0.5</v>
      </c>
      <c r="N109" s="69" t="str">
        <f>IF(K109="","",IF($E$9="Zentral",$F$9,IF($E$9=Optionen!$K$5,IF('4.2 Mitnutzungsquote'!$E$10="Ja",'4.2 Mitnutzungsquote'!$F$10,'4.2 Mitnutzungsquote'!M109))))</f>
        <v/>
      </c>
    </row>
    <row r="110" spans="2:14" x14ac:dyDescent="0.3">
      <c r="B110" t="str">
        <f>IF(DB!B103="","",DB!B103)</f>
        <v/>
      </c>
      <c r="C110" s="169" t="str">
        <f>IF(DB!C103="","",DB!C103)</f>
        <v/>
      </c>
      <c r="D110" s="169"/>
      <c r="E110" t="str">
        <f>IF(DB!D103="","",DB!D103)</f>
        <v/>
      </c>
      <c r="F110" t="str">
        <f>IF(DB!E103="","",DB!E103)</f>
        <v/>
      </c>
      <c r="G110" t="str">
        <f>IF(DB!F103="","",DB!F103)</f>
        <v/>
      </c>
      <c r="H110" t="str">
        <f>IF(DB!G103="","",DB!G103)</f>
        <v/>
      </c>
      <c r="I110" t="str">
        <f>IF(DB!W103="","",DB!W103)</f>
        <v/>
      </c>
      <c r="J110" t="str">
        <f>IF(DB!AN103="","",DB!AN103)</f>
        <v/>
      </c>
      <c r="K110" t="str">
        <f>IF(DB!H103="","",DB!H103)</f>
        <v/>
      </c>
      <c r="M110" s="73">
        <v>0.5</v>
      </c>
      <c r="N110" s="69" t="str">
        <f>IF(K110="","",IF($E$9="Zentral",$F$9,IF($E$9=Optionen!$K$5,IF('4.2 Mitnutzungsquote'!$E$10="Ja",'4.2 Mitnutzungsquote'!$F$10,'4.2 Mitnutzungsquote'!M110))))</f>
        <v/>
      </c>
    </row>
    <row r="111" spans="2:14" x14ac:dyDescent="0.3">
      <c r="B111" t="str">
        <f>IF(DB!B104="","",DB!B104)</f>
        <v/>
      </c>
      <c r="C111" s="169" t="str">
        <f>IF(DB!C104="","",DB!C104)</f>
        <v/>
      </c>
      <c r="D111" s="169"/>
      <c r="E111" t="str">
        <f>IF(DB!D104="","",DB!D104)</f>
        <v/>
      </c>
      <c r="F111" t="str">
        <f>IF(DB!E104="","",DB!E104)</f>
        <v/>
      </c>
      <c r="G111" t="str">
        <f>IF(DB!F104="","",DB!F104)</f>
        <v/>
      </c>
      <c r="H111" t="str">
        <f>IF(DB!G104="","",DB!G104)</f>
        <v/>
      </c>
      <c r="I111" t="str">
        <f>IF(DB!W104="","",DB!W104)</f>
        <v/>
      </c>
      <c r="J111" t="str">
        <f>IF(DB!AN104="","",DB!AN104)</f>
        <v/>
      </c>
      <c r="K111" t="str">
        <f>IF(DB!H104="","",DB!H104)</f>
        <v/>
      </c>
      <c r="M111" s="73">
        <v>0.5</v>
      </c>
      <c r="N111" s="69" t="str">
        <f>IF(K111="","",IF($E$9="Zentral",$F$9,IF($E$9=Optionen!$K$5,IF('4.2 Mitnutzungsquote'!$E$10="Ja",'4.2 Mitnutzungsquote'!$F$10,'4.2 Mitnutzungsquote'!M111))))</f>
        <v/>
      </c>
    </row>
    <row r="112" spans="2:14" x14ac:dyDescent="0.3">
      <c r="B112" t="str">
        <f>IF(DB!B105="","",DB!B105)</f>
        <v/>
      </c>
      <c r="C112" s="169" t="str">
        <f>IF(DB!C105="","",DB!C105)</f>
        <v/>
      </c>
      <c r="D112" s="169"/>
      <c r="E112" t="str">
        <f>IF(DB!D105="","",DB!D105)</f>
        <v/>
      </c>
      <c r="F112" t="str">
        <f>IF(DB!E105="","",DB!E105)</f>
        <v/>
      </c>
      <c r="G112" t="str">
        <f>IF(DB!F105="","",DB!F105)</f>
        <v/>
      </c>
      <c r="H112" t="str">
        <f>IF(DB!G105="","",DB!G105)</f>
        <v/>
      </c>
      <c r="I112" t="str">
        <f>IF(DB!W105="","",DB!W105)</f>
        <v/>
      </c>
      <c r="J112" t="str">
        <f>IF(DB!AN105="","",DB!AN105)</f>
        <v/>
      </c>
      <c r="K112" t="str">
        <f>IF(DB!H105="","",DB!H105)</f>
        <v/>
      </c>
      <c r="M112" s="73">
        <v>0.5</v>
      </c>
      <c r="N112" s="69" t="str">
        <f>IF(K112="","",IF($E$9="Zentral",$F$9,IF($E$9=Optionen!$K$5,IF('4.2 Mitnutzungsquote'!$E$10="Ja",'4.2 Mitnutzungsquote'!$F$10,'4.2 Mitnutzungsquote'!M112))))</f>
        <v/>
      </c>
    </row>
    <row r="113" spans="2:14" x14ac:dyDescent="0.3">
      <c r="B113" t="str">
        <f>IF(DB!B106="","",DB!B106)</f>
        <v/>
      </c>
      <c r="C113" s="169" t="str">
        <f>IF(DB!C106="","",DB!C106)</f>
        <v/>
      </c>
      <c r="D113" s="169"/>
      <c r="E113" t="str">
        <f>IF(DB!D106="","",DB!D106)</f>
        <v/>
      </c>
      <c r="F113" t="str">
        <f>IF(DB!E106="","",DB!E106)</f>
        <v/>
      </c>
      <c r="G113" t="str">
        <f>IF(DB!F106="","",DB!F106)</f>
        <v/>
      </c>
      <c r="H113" t="str">
        <f>IF(DB!G106="","",DB!G106)</f>
        <v/>
      </c>
      <c r="I113" t="str">
        <f>IF(DB!W106="","",DB!W106)</f>
        <v/>
      </c>
      <c r="J113" t="str">
        <f>IF(DB!AN106="","",DB!AN106)</f>
        <v/>
      </c>
      <c r="K113" t="str">
        <f>IF(DB!H106="","",DB!H106)</f>
        <v/>
      </c>
      <c r="M113" s="73">
        <v>0.5</v>
      </c>
      <c r="N113" s="69" t="str">
        <f>IF(K113="","",IF($E$9="Zentral",$F$9,IF($E$9=Optionen!$K$5,IF('4.2 Mitnutzungsquote'!$E$10="Ja",'4.2 Mitnutzungsquote'!$F$10,'4.2 Mitnutzungsquote'!M113))))</f>
        <v/>
      </c>
    </row>
    <row r="114" spans="2:14" x14ac:dyDescent="0.3">
      <c r="B114" t="str">
        <f>IF(DB!B107="","",DB!B107)</f>
        <v/>
      </c>
      <c r="C114" s="169" t="str">
        <f>IF(DB!C107="","",DB!C107)</f>
        <v/>
      </c>
      <c r="D114" s="169"/>
      <c r="E114" t="str">
        <f>IF(DB!D107="","",DB!D107)</f>
        <v/>
      </c>
      <c r="F114" t="str">
        <f>IF(DB!E107="","",DB!E107)</f>
        <v/>
      </c>
      <c r="G114" t="str">
        <f>IF(DB!F107="","",DB!F107)</f>
        <v/>
      </c>
      <c r="H114" t="str">
        <f>IF(DB!G107="","",DB!G107)</f>
        <v/>
      </c>
      <c r="I114" t="str">
        <f>IF(DB!W107="","",DB!W107)</f>
        <v/>
      </c>
      <c r="J114" t="str">
        <f>IF(DB!AN107="","",DB!AN107)</f>
        <v/>
      </c>
      <c r="K114" t="str">
        <f>IF(DB!H107="","",DB!H107)</f>
        <v/>
      </c>
      <c r="M114" s="73">
        <v>0.5</v>
      </c>
      <c r="N114" s="69" t="str">
        <f>IF(K114="","",IF($E$9="Zentral",$F$9,IF($E$9=Optionen!$K$5,IF('4.2 Mitnutzungsquote'!$E$10="Ja",'4.2 Mitnutzungsquote'!$F$10,'4.2 Mitnutzungsquote'!M114))))</f>
        <v/>
      </c>
    </row>
    <row r="115" spans="2:14" x14ac:dyDescent="0.3">
      <c r="B115" t="str">
        <f>IF(DB!B108="","",DB!B108)</f>
        <v/>
      </c>
      <c r="C115" s="169" t="str">
        <f>IF(DB!C108="","",DB!C108)</f>
        <v/>
      </c>
      <c r="D115" s="169"/>
      <c r="E115" t="str">
        <f>IF(DB!D108="","",DB!D108)</f>
        <v/>
      </c>
      <c r="F115" t="str">
        <f>IF(DB!E108="","",DB!E108)</f>
        <v/>
      </c>
      <c r="G115" t="str">
        <f>IF(DB!F108="","",DB!F108)</f>
        <v/>
      </c>
      <c r="H115" t="str">
        <f>IF(DB!G108="","",DB!G108)</f>
        <v/>
      </c>
      <c r="I115" t="str">
        <f>IF(DB!W108="","",DB!W108)</f>
        <v/>
      </c>
      <c r="J115" t="str">
        <f>IF(DB!AN108="","",DB!AN108)</f>
        <v/>
      </c>
      <c r="K115" t="str">
        <f>IF(DB!H108="","",DB!H108)</f>
        <v/>
      </c>
      <c r="M115" s="73">
        <v>0.5</v>
      </c>
      <c r="N115" s="69" t="str">
        <f>IF(K115="","",IF($E$9="Zentral",$F$9,IF($E$9=Optionen!$K$5,IF('4.2 Mitnutzungsquote'!$E$10="Ja",'4.2 Mitnutzungsquote'!$F$10,'4.2 Mitnutzungsquote'!M115))))</f>
        <v/>
      </c>
    </row>
    <row r="116" spans="2:14" x14ac:dyDescent="0.3">
      <c r="B116" t="str">
        <f>IF(DB!B109="","",DB!B109)</f>
        <v/>
      </c>
      <c r="C116" s="169" t="str">
        <f>IF(DB!C109="","",DB!C109)</f>
        <v/>
      </c>
      <c r="D116" s="169"/>
      <c r="E116" t="str">
        <f>IF(DB!D109="","",DB!D109)</f>
        <v/>
      </c>
      <c r="F116" t="str">
        <f>IF(DB!E109="","",DB!E109)</f>
        <v/>
      </c>
      <c r="G116" t="str">
        <f>IF(DB!F109="","",DB!F109)</f>
        <v/>
      </c>
      <c r="H116" t="str">
        <f>IF(DB!G109="","",DB!G109)</f>
        <v/>
      </c>
      <c r="I116" t="str">
        <f>IF(DB!W109="","",DB!W109)</f>
        <v/>
      </c>
      <c r="J116" t="str">
        <f>IF(DB!AN109="","",DB!AN109)</f>
        <v/>
      </c>
      <c r="K116" t="str">
        <f>IF(DB!H109="","",DB!H109)</f>
        <v/>
      </c>
      <c r="M116" s="73">
        <v>0.5</v>
      </c>
      <c r="N116" s="69" t="str">
        <f>IF(K116="","",IF($E$9="Zentral",$F$9,IF($E$9=Optionen!$K$5,IF('4.2 Mitnutzungsquote'!$E$10="Ja",'4.2 Mitnutzungsquote'!$F$10,'4.2 Mitnutzungsquote'!M116))))</f>
        <v/>
      </c>
    </row>
    <row r="117" spans="2:14" x14ac:dyDescent="0.3">
      <c r="B117" t="str">
        <f>IF(DB!B110="","",DB!B110)</f>
        <v/>
      </c>
      <c r="C117" s="169" t="str">
        <f>IF(DB!C110="","",DB!C110)</f>
        <v/>
      </c>
      <c r="D117" s="169"/>
      <c r="E117" t="str">
        <f>IF(DB!D110="","",DB!D110)</f>
        <v/>
      </c>
      <c r="F117" t="str">
        <f>IF(DB!E110="","",DB!E110)</f>
        <v/>
      </c>
      <c r="G117" t="str">
        <f>IF(DB!F110="","",DB!F110)</f>
        <v/>
      </c>
      <c r="H117" t="str">
        <f>IF(DB!G110="","",DB!G110)</f>
        <v/>
      </c>
      <c r="I117" t="str">
        <f>IF(DB!W110="","",DB!W110)</f>
        <v/>
      </c>
      <c r="J117" t="str">
        <f>IF(DB!AN110="","",DB!AN110)</f>
        <v/>
      </c>
      <c r="K117" t="str">
        <f>IF(DB!H110="","",DB!H110)</f>
        <v/>
      </c>
      <c r="M117" s="73">
        <v>0.5</v>
      </c>
      <c r="N117" s="69" t="str">
        <f>IF(K117="","",IF($E$9="Zentral",$F$9,IF($E$9=Optionen!$K$5,IF('4.2 Mitnutzungsquote'!$E$10="Ja",'4.2 Mitnutzungsquote'!$F$10,'4.2 Mitnutzungsquote'!M117))))</f>
        <v/>
      </c>
    </row>
    <row r="118" spans="2:14" x14ac:dyDescent="0.3">
      <c r="B118" t="str">
        <f>IF(DB!B111="","",DB!B111)</f>
        <v/>
      </c>
      <c r="C118" s="169" t="str">
        <f>IF(DB!C111="","",DB!C111)</f>
        <v/>
      </c>
      <c r="D118" s="169"/>
      <c r="E118" t="str">
        <f>IF(DB!D111="","",DB!D111)</f>
        <v/>
      </c>
      <c r="F118" t="str">
        <f>IF(DB!E111="","",DB!E111)</f>
        <v/>
      </c>
      <c r="G118" t="str">
        <f>IF(DB!F111="","",DB!F111)</f>
        <v/>
      </c>
      <c r="H118" t="str">
        <f>IF(DB!G111="","",DB!G111)</f>
        <v/>
      </c>
      <c r="I118" t="str">
        <f>IF(DB!W111="","",DB!W111)</f>
        <v/>
      </c>
      <c r="J118" t="str">
        <f>IF(DB!AN111="","",DB!AN111)</f>
        <v/>
      </c>
      <c r="K118" t="str">
        <f>IF(DB!H111="","",DB!H111)</f>
        <v/>
      </c>
      <c r="M118" s="73">
        <v>0.5</v>
      </c>
      <c r="N118" s="69" t="str">
        <f>IF(K118="","",IF($E$9="Zentral",$F$9,IF($E$9=Optionen!$K$5,IF('4.2 Mitnutzungsquote'!$E$10="Ja",'4.2 Mitnutzungsquote'!$F$10,'4.2 Mitnutzungsquote'!M118))))</f>
        <v/>
      </c>
    </row>
    <row r="119" spans="2:14" x14ac:dyDescent="0.3">
      <c r="B119" t="str">
        <f>IF(DB!B112="","",DB!B112)</f>
        <v/>
      </c>
      <c r="C119" s="169" t="str">
        <f>IF(DB!C112="","",DB!C112)</f>
        <v/>
      </c>
      <c r="D119" s="169"/>
      <c r="E119" t="str">
        <f>IF(DB!D112="","",DB!D112)</f>
        <v/>
      </c>
      <c r="F119" t="str">
        <f>IF(DB!E112="","",DB!E112)</f>
        <v/>
      </c>
      <c r="G119" t="str">
        <f>IF(DB!F112="","",DB!F112)</f>
        <v/>
      </c>
      <c r="H119" t="str">
        <f>IF(DB!G112="","",DB!G112)</f>
        <v/>
      </c>
      <c r="I119" t="str">
        <f>IF(DB!W112="","",DB!W112)</f>
        <v/>
      </c>
      <c r="J119" t="str">
        <f>IF(DB!AN112="","",DB!AN112)</f>
        <v/>
      </c>
      <c r="K119" t="str">
        <f>IF(DB!H112="","",DB!H112)</f>
        <v/>
      </c>
      <c r="M119" s="73">
        <v>0.5</v>
      </c>
      <c r="N119" s="69" t="str">
        <f>IF(K119="","",IF($E$9="Zentral",$F$9,IF($E$9=Optionen!$K$5,IF('4.2 Mitnutzungsquote'!$E$10="Ja",'4.2 Mitnutzungsquote'!$F$10,'4.2 Mitnutzungsquote'!M119))))</f>
        <v/>
      </c>
    </row>
    <row r="120" spans="2:14" x14ac:dyDescent="0.3">
      <c r="B120" t="str">
        <f>IF(DB!B113="","",DB!B113)</f>
        <v/>
      </c>
      <c r="C120" s="169" t="str">
        <f>IF(DB!C113="","",DB!C113)</f>
        <v/>
      </c>
      <c r="D120" s="169"/>
      <c r="E120" t="str">
        <f>IF(DB!D113="","",DB!D113)</f>
        <v/>
      </c>
      <c r="F120" t="str">
        <f>IF(DB!E113="","",DB!E113)</f>
        <v/>
      </c>
      <c r="G120" t="str">
        <f>IF(DB!F113="","",DB!F113)</f>
        <v/>
      </c>
      <c r="H120" t="str">
        <f>IF(DB!G113="","",DB!G113)</f>
        <v/>
      </c>
      <c r="I120" t="str">
        <f>IF(DB!W113="","",DB!W113)</f>
        <v/>
      </c>
      <c r="J120" t="str">
        <f>IF(DB!AN113="","",DB!AN113)</f>
        <v/>
      </c>
      <c r="K120" t="str">
        <f>IF(DB!H113="","",DB!H113)</f>
        <v/>
      </c>
      <c r="M120" s="73">
        <v>0.5</v>
      </c>
      <c r="N120" s="69" t="str">
        <f>IF(K120="","",IF($E$9="Zentral",$F$9,IF($E$9=Optionen!$K$5,IF('4.2 Mitnutzungsquote'!$E$10="Ja",'4.2 Mitnutzungsquote'!$F$10,'4.2 Mitnutzungsquote'!M120))))</f>
        <v/>
      </c>
    </row>
    <row r="121" spans="2:14" x14ac:dyDescent="0.3">
      <c r="B121" t="str">
        <f>IF(DB!B114="","",DB!B114)</f>
        <v/>
      </c>
      <c r="C121" s="169" t="str">
        <f>IF(DB!C114="","",DB!C114)</f>
        <v/>
      </c>
      <c r="D121" s="169"/>
      <c r="E121" t="str">
        <f>IF(DB!D114="","",DB!D114)</f>
        <v/>
      </c>
      <c r="F121" t="str">
        <f>IF(DB!E114="","",DB!E114)</f>
        <v/>
      </c>
      <c r="G121" t="str">
        <f>IF(DB!F114="","",DB!F114)</f>
        <v/>
      </c>
      <c r="H121" t="str">
        <f>IF(DB!G114="","",DB!G114)</f>
        <v/>
      </c>
      <c r="I121" t="str">
        <f>IF(DB!W114="","",DB!W114)</f>
        <v/>
      </c>
      <c r="J121" t="str">
        <f>IF(DB!AN114="","",DB!AN114)</f>
        <v/>
      </c>
      <c r="K121" t="str">
        <f>IF(DB!H114="","",DB!H114)</f>
        <v/>
      </c>
      <c r="M121" s="73">
        <v>0.5</v>
      </c>
      <c r="N121" s="69" t="str">
        <f>IF(K121="","",IF($E$9="Zentral",$F$9,IF($E$9=Optionen!$K$5,IF('4.2 Mitnutzungsquote'!$E$10="Ja",'4.2 Mitnutzungsquote'!$F$10,'4.2 Mitnutzungsquote'!M121))))</f>
        <v/>
      </c>
    </row>
    <row r="122" spans="2:14" x14ac:dyDescent="0.3">
      <c r="B122" t="str">
        <f>IF(DB!B115="","",DB!B115)</f>
        <v/>
      </c>
      <c r="C122" s="169" t="str">
        <f>IF(DB!C115="","",DB!C115)</f>
        <v/>
      </c>
      <c r="D122" s="169"/>
      <c r="E122" t="str">
        <f>IF(DB!D115="","",DB!D115)</f>
        <v/>
      </c>
      <c r="F122" t="str">
        <f>IF(DB!E115="","",DB!E115)</f>
        <v/>
      </c>
      <c r="G122" t="str">
        <f>IF(DB!F115="","",DB!F115)</f>
        <v/>
      </c>
      <c r="H122" t="str">
        <f>IF(DB!G115="","",DB!G115)</f>
        <v/>
      </c>
      <c r="I122" t="str">
        <f>IF(DB!W115="","",DB!W115)</f>
        <v/>
      </c>
      <c r="J122" t="str">
        <f>IF(DB!AN115="","",DB!AN115)</f>
        <v/>
      </c>
      <c r="K122" t="str">
        <f>IF(DB!H115="","",DB!H115)</f>
        <v/>
      </c>
      <c r="M122" s="73">
        <v>0.5</v>
      </c>
      <c r="N122" s="69" t="str">
        <f>IF(K122="","",IF($E$9="Zentral",$F$9,IF($E$9=Optionen!$K$5,IF('4.2 Mitnutzungsquote'!$E$10="Ja",'4.2 Mitnutzungsquote'!$F$10,'4.2 Mitnutzungsquote'!M122))))</f>
        <v/>
      </c>
    </row>
    <row r="123" spans="2:14" x14ac:dyDescent="0.3">
      <c r="B123" t="str">
        <f>IF(DB!B116="","",DB!B116)</f>
        <v/>
      </c>
      <c r="C123" s="169" t="str">
        <f>IF(DB!C116="","",DB!C116)</f>
        <v/>
      </c>
      <c r="D123" s="169"/>
      <c r="E123" t="str">
        <f>IF(DB!D116="","",DB!D116)</f>
        <v/>
      </c>
      <c r="F123" t="str">
        <f>IF(DB!E116="","",DB!E116)</f>
        <v/>
      </c>
      <c r="G123" t="str">
        <f>IF(DB!F116="","",DB!F116)</f>
        <v/>
      </c>
      <c r="H123" t="str">
        <f>IF(DB!G116="","",DB!G116)</f>
        <v/>
      </c>
      <c r="I123" t="str">
        <f>IF(DB!W116="","",DB!W116)</f>
        <v/>
      </c>
      <c r="J123" t="str">
        <f>IF(DB!AN116="","",DB!AN116)</f>
        <v/>
      </c>
      <c r="K123" t="str">
        <f>IF(DB!H116="","",DB!H116)</f>
        <v/>
      </c>
      <c r="M123" s="73">
        <v>0.5</v>
      </c>
      <c r="N123" s="69" t="str">
        <f>IF(K123="","",IF($E$9="Zentral",$F$9,IF($E$9=Optionen!$K$5,IF('4.2 Mitnutzungsquote'!$E$10="Ja",'4.2 Mitnutzungsquote'!$F$10,'4.2 Mitnutzungsquote'!M123))))</f>
        <v/>
      </c>
    </row>
    <row r="124" spans="2:14" x14ac:dyDescent="0.3">
      <c r="B124" t="str">
        <f>IF(DB!B117="","",DB!B117)</f>
        <v/>
      </c>
      <c r="C124" s="169" t="str">
        <f>IF(DB!C117="","",DB!C117)</f>
        <v/>
      </c>
      <c r="D124" s="169"/>
      <c r="E124" t="str">
        <f>IF(DB!D117="","",DB!D117)</f>
        <v/>
      </c>
      <c r="F124" t="str">
        <f>IF(DB!E117="","",DB!E117)</f>
        <v/>
      </c>
      <c r="G124" t="str">
        <f>IF(DB!F117="","",DB!F117)</f>
        <v/>
      </c>
      <c r="H124" t="str">
        <f>IF(DB!G117="","",DB!G117)</f>
        <v/>
      </c>
      <c r="I124" t="str">
        <f>IF(DB!W117="","",DB!W117)</f>
        <v/>
      </c>
      <c r="J124" t="str">
        <f>IF(DB!AN117="","",DB!AN117)</f>
        <v/>
      </c>
      <c r="K124" t="str">
        <f>IF(DB!H117="","",DB!H117)</f>
        <v/>
      </c>
      <c r="M124" s="73">
        <v>0.5</v>
      </c>
      <c r="N124" s="69" t="str">
        <f>IF(K124="","",IF($E$9="Zentral",$F$9,IF($E$9=Optionen!$K$5,IF('4.2 Mitnutzungsquote'!$E$10="Ja",'4.2 Mitnutzungsquote'!$F$10,'4.2 Mitnutzungsquote'!M124))))</f>
        <v/>
      </c>
    </row>
    <row r="125" spans="2:14" x14ac:dyDescent="0.3">
      <c r="B125" t="str">
        <f>IF(DB!B118="","",DB!B118)</f>
        <v/>
      </c>
      <c r="C125" s="169" t="str">
        <f>IF(DB!C118="","",DB!C118)</f>
        <v/>
      </c>
      <c r="D125" s="169"/>
      <c r="E125" t="str">
        <f>IF(DB!D118="","",DB!D118)</f>
        <v/>
      </c>
      <c r="F125" t="str">
        <f>IF(DB!E118="","",DB!E118)</f>
        <v/>
      </c>
      <c r="G125" t="str">
        <f>IF(DB!F118="","",DB!F118)</f>
        <v/>
      </c>
      <c r="H125" t="str">
        <f>IF(DB!G118="","",DB!G118)</f>
        <v/>
      </c>
      <c r="I125" t="str">
        <f>IF(DB!W118="","",DB!W118)</f>
        <v/>
      </c>
      <c r="J125" t="str">
        <f>IF(DB!AN118="","",DB!AN118)</f>
        <v/>
      </c>
      <c r="K125" t="str">
        <f>IF(DB!H118="","",DB!H118)</f>
        <v/>
      </c>
      <c r="M125" s="73">
        <v>0.5</v>
      </c>
      <c r="N125" s="69" t="str">
        <f>IF(K125="","",IF($E$9="Zentral",$F$9,IF($E$9=Optionen!$K$5,IF('4.2 Mitnutzungsquote'!$E$10="Ja",'4.2 Mitnutzungsquote'!$F$10,'4.2 Mitnutzungsquote'!M125))))</f>
        <v/>
      </c>
    </row>
    <row r="126" spans="2:14" x14ac:dyDescent="0.3">
      <c r="B126" t="str">
        <f>IF(DB!B119="","",DB!B119)</f>
        <v/>
      </c>
      <c r="C126" s="169" t="str">
        <f>IF(DB!C119="","",DB!C119)</f>
        <v/>
      </c>
      <c r="D126" s="169"/>
      <c r="E126" t="str">
        <f>IF(DB!D119="","",DB!D119)</f>
        <v/>
      </c>
      <c r="F126" t="str">
        <f>IF(DB!E119="","",DB!E119)</f>
        <v/>
      </c>
      <c r="G126" t="str">
        <f>IF(DB!F119="","",DB!F119)</f>
        <v/>
      </c>
      <c r="H126" t="str">
        <f>IF(DB!G119="","",DB!G119)</f>
        <v/>
      </c>
      <c r="I126" t="str">
        <f>IF(DB!W119="","",DB!W119)</f>
        <v/>
      </c>
      <c r="J126" t="str">
        <f>IF(DB!AN119="","",DB!AN119)</f>
        <v/>
      </c>
      <c r="K126" t="str">
        <f>IF(DB!H119="","",DB!H119)</f>
        <v/>
      </c>
      <c r="M126" s="73">
        <v>0.5</v>
      </c>
      <c r="N126" s="69" t="str">
        <f>IF(K126="","",IF($E$9="Zentral",$F$9,IF($E$9=Optionen!$K$5,IF('4.2 Mitnutzungsquote'!$E$10="Ja",'4.2 Mitnutzungsquote'!$F$10,'4.2 Mitnutzungsquote'!M126))))</f>
        <v/>
      </c>
    </row>
    <row r="127" spans="2:14" x14ac:dyDescent="0.3">
      <c r="B127" t="str">
        <f>IF(DB!B120="","",DB!B120)</f>
        <v/>
      </c>
      <c r="C127" s="169" t="str">
        <f>IF(DB!C120="","",DB!C120)</f>
        <v/>
      </c>
      <c r="D127" s="169"/>
      <c r="E127" t="str">
        <f>IF(DB!D120="","",DB!D120)</f>
        <v/>
      </c>
      <c r="F127" t="str">
        <f>IF(DB!E120="","",DB!E120)</f>
        <v/>
      </c>
      <c r="G127" t="str">
        <f>IF(DB!F120="","",DB!F120)</f>
        <v/>
      </c>
      <c r="H127" t="str">
        <f>IF(DB!G120="","",DB!G120)</f>
        <v/>
      </c>
      <c r="I127" t="str">
        <f>IF(DB!W120="","",DB!W120)</f>
        <v/>
      </c>
      <c r="J127" t="str">
        <f>IF(DB!AN120="","",DB!AN120)</f>
        <v/>
      </c>
      <c r="K127" t="str">
        <f>IF(DB!H120="","",DB!H120)</f>
        <v/>
      </c>
      <c r="M127" s="73">
        <v>0.5</v>
      </c>
      <c r="N127" s="69" t="str">
        <f>IF(K127="","",IF($E$9="Zentral",$F$9,IF($E$9=Optionen!$K$5,IF('4.2 Mitnutzungsquote'!$E$10="Ja",'4.2 Mitnutzungsquote'!$F$10,'4.2 Mitnutzungsquote'!M127))))</f>
        <v/>
      </c>
    </row>
    <row r="128" spans="2:14" x14ac:dyDescent="0.3">
      <c r="B128" t="str">
        <f>IF(DB!B121="","",DB!B121)</f>
        <v/>
      </c>
      <c r="C128" s="169" t="str">
        <f>IF(DB!C121="","",DB!C121)</f>
        <v/>
      </c>
      <c r="D128" s="169"/>
      <c r="E128" t="str">
        <f>IF(DB!D121="","",DB!D121)</f>
        <v/>
      </c>
      <c r="F128" t="str">
        <f>IF(DB!E121="","",DB!E121)</f>
        <v/>
      </c>
      <c r="G128" t="str">
        <f>IF(DB!F121="","",DB!F121)</f>
        <v/>
      </c>
      <c r="H128" t="str">
        <f>IF(DB!G121="","",DB!G121)</f>
        <v/>
      </c>
      <c r="I128" t="str">
        <f>IF(DB!W121="","",DB!W121)</f>
        <v/>
      </c>
      <c r="J128" t="str">
        <f>IF(DB!AN121="","",DB!AN121)</f>
        <v/>
      </c>
      <c r="K128" t="str">
        <f>IF(DB!H121="","",DB!H121)</f>
        <v/>
      </c>
      <c r="M128" s="73">
        <v>0.5</v>
      </c>
      <c r="N128" s="69" t="str">
        <f>IF(K128="","",IF($E$9="Zentral",$F$9,IF($E$9=Optionen!$K$5,IF('4.2 Mitnutzungsquote'!$E$10="Ja",'4.2 Mitnutzungsquote'!$F$10,'4.2 Mitnutzungsquote'!M128))))</f>
        <v/>
      </c>
    </row>
    <row r="129" spans="2:14" x14ac:dyDescent="0.3">
      <c r="B129" t="str">
        <f>IF(DB!B122="","",DB!B122)</f>
        <v/>
      </c>
      <c r="C129" s="169" t="str">
        <f>IF(DB!C122="","",DB!C122)</f>
        <v/>
      </c>
      <c r="D129" s="169"/>
      <c r="E129" t="str">
        <f>IF(DB!D122="","",DB!D122)</f>
        <v/>
      </c>
      <c r="F129" t="str">
        <f>IF(DB!E122="","",DB!E122)</f>
        <v/>
      </c>
      <c r="G129" t="str">
        <f>IF(DB!F122="","",DB!F122)</f>
        <v/>
      </c>
      <c r="H129" t="str">
        <f>IF(DB!G122="","",DB!G122)</f>
        <v/>
      </c>
      <c r="I129" t="str">
        <f>IF(DB!W122="","",DB!W122)</f>
        <v/>
      </c>
      <c r="J129" t="str">
        <f>IF(DB!AN122="","",DB!AN122)</f>
        <v/>
      </c>
      <c r="K129" t="str">
        <f>IF(DB!H122="","",DB!H122)</f>
        <v/>
      </c>
      <c r="M129" s="73">
        <v>0.5</v>
      </c>
      <c r="N129" s="69" t="str">
        <f>IF(K129="","",IF($E$9="Zentral",$F$9,IF($E$9=Optionen!$K$5,IF('4.2 Mitnutzungsquote'!$E$10="Ja",'4.2 Mitnutzungsquote'!$F$10,'4.2 Mitnutzungsquote'!M129))))</f>
        <v/>
      </c>
    </row>
    <row r="130" spans="2:14" x14ac:dyDescent="0.3">
      <c r="B130" t="str">
        <f>IF(DB!B123="","",DB!B123)</f>
        <v/>
      </c>
      <c r="C130" s="169" t="str">
        <f>IF(DB!C123="","",DB!C123)</f>
        <v/>
      </c>
      <c r="D130" s="169"/>
      <c r="E130" t="str">
        <f>IF(DB!D123="","",DB!D123)</f>
        <v/>
      </c>
      <c r="F130" t="str">
        <f>IF(DB!E123="","",DB!E123)</f>
        <v/>
      </c>
      <c r="G130" t="str">
        <f>IF(DB!F123="","",DB!F123)</f>
        <v/>
      </c>
      <c r="H130" t="str">
        <f>IF(DB!G123="","",DB!G123)</f>
        <v/>
      </c>
      <c r="I130" t="str">
        <f>IF(DB!W123="","",DB!W123)</f>
        <v/>
      </c>
      <c r="J130" t="str">
        <f>IF(DB!AN123="","",DB!AN123)</f>
        <v/>
      </c>
      <c r="K130" t="str">
        <f>IF(DB!H123="","",DB!H123)</f>
        <v/>
      </c>
      <c r="M130" s="73">
        <v>0.5</v>
      </c>
      <c r="N130" s="69" t="str">
        <f>IF(K130="","",IF($E$9="Zentral",$F$9,IF($E$9=Optionen!$K$5,IF('4.2 Mitnutzungsquote'!$E$10="Ja",'4.2 Mitnutzungsquote'!$F$10,'4.2 Mitnutzungsquote'!M130))))</f>
        <v/>
      </c>
    </row>
    <row r="131" spans="2:14" x14ac:dyDescent="0.3">
      <c r="B131" t="str">
        <f>IF(DB!B124="","",DB!B124)</f>
        <v/>
      </c>
      <c r="C131" s="169" t="str">
        <f>IF(DB!C124="","",DB!C124)</f>
        <v/>
      </c>
      <c r="D131" s="169"/>
      <c r="E131" t="str">
        <f>IF(DB!D124="","",DB!D124)</f>
        <v/>
      </c>
      <c r="F131" t="str">
        <f>IF(DB!E124="","",DB!E124)</f>
        <v/>
      </c>
      <c r="G131" t="str">
        <f>IF(DB!F124="","",DB!F124)</f>
        <v/>
      </c>
      <c r="H131" t="str">
        <f>IF(DB!G124="","",DB!G124)</f>
        <v/>
      </c>
      <c r="I131" t="str">
        <f>IF(DB!W124="","",DB!W124)</f>
        <v/>
      </c>
      <c r="J131" t="str">
        <f>IF(DB!AN124="","",DB!AN124)</f>
        <v/>
      </c>
      <c r="K131" t="str">
        <f>IF(DB!H124="","",DB!H124)</f>
        <v/>
      </c>
      <c r="M131" s="73">
        <v>0.5</v>
      </c>
      <c r="N131" s="69" t="str">
        <f>IF(K131="","",IF($E$9="Zentral",$F$9,IF($E$9=Optionen!$K$5,IF('4.2 Mitnutzungsquote'!$E$10="Ja",'4.2 Mitnutzungsquote'!$F$10,'4.2 Mitnutzungsquote'!M131))))</f>
        <v/>
      </c>
    </row>
    <row r="132" spans="2:14" x14ac:dyDescent="0.3">
      <c r="B132" t="str">
        <f>IF(DB!B125="","",DB!B125)</f>
        <v/>
      </c>
      <c r="C132" s="169" t="str">
        <f>IF(DB!C125="","",DB!C125)</f>
        <v/>
      </c>
      <c r="D132" s="169"/>
      <c r="E132" t="str">
        <f>IF(DB!D125="","",DB!D125)</f>
        <v/>
      </c>
      <c r="F132" t="str">
        <f>IF(DB!E125="","",DB!E125)</f>
        <v/>
      </c>
      <c r="G132" t="str">
        <f>IF(DB!F125="","",DB!F125)</f>
        <v/>
      </c>
      <c r="H132" t="str">
        <f>IF(DB!G125="","",DB!G125)</f>
        <v/>
      </c>
      <c r="I132" t="str">
        <f>IF(DB!W125="","",DB!W125)</f>
        <v/>
      </c>
      <c r="J132" t="str">
        <f>IF(DB!AN125="","",DB!AN125)</f>
        <v/>
      </c>
      <c r="K132" t="str">
        <f>IF(DB!H125="","",DB!H125)</f>
        <v/>
      </c>
      <c r="M132" s="73">
        <v>0.5</v>
      </c>
      <c r="N132" s="69" t="str">
        <f>IF(K132="","",IF($E$9="Zentral",$F$9,IF($E$9=Optionen!$K$5,IF('4.2 Mitnutzungsquote'!$E$10="Ja",'4.2 Mitnutzungsquote'!$F$10,'4.2 Mitnutzungsquote'!M132))))</f>
        <v/>
      </c>
    </row>
    <row r="133" spans="2:14" x14ac:dyDescent="0.3">
      <c r="B133" t="str">
        <f>IF(DB!B126="","",DB!B126)</f>
        <v/>
      </c>
      <c r="C133" s="169" t="str">
        <f>IF(DB!C126="","",DB!C126)</f>
        <v/>
      </c>
      <c r="D133" s="169"/>
      <c r="E133" t="str">
        <f>IF(DB!D126="","",DB!D126)</f>
        <v/>
      </c>
      <c r="F133" t="str">
        <f>IF(DB!E126="","",DB!E126)</f>
        <v/>
      </c>
      <c r="G133" t="str">
        <f>IF(DB!F126="","",DB!F126)</f>
        <v/>
      </c>
      <c r="H133" t="str">
        <f>IF(DB!G126="","",DB!G126)</f>
        <v/>
      </c>
      <c r="I133" t="str">
        <f>IF(DB!W126="","",DB!W126)</f>
        <v/>
      </c>
      <c r="J133" t="str">
        <f>IF(DB!AN126="","",DB!AN126)</f>
        <v/>
      </c>
      <c r="K133" t="str">
        <f>IF(DB!H126="","",DB!H126)</f>
        <v/>
      </c>
      <c r="M133" s="73">
        <v>0.5</v>
      </c>
      <c r="N133" s="69" t="str">
        <f>IF(K133="","",IF($E$9="Zentral",$F$9,IF($E$9=Optionen!$K$5,IF('4.2 Mitnutzungsquote'!$E$10="Ja",'4.2 Mitnutzungsquote'!$F$10,'4.2 Mitnutzungsquote'!M133))))</f>
        <v/>
      </c>
    </row>
    <row r="134" spans="2:14" x14ac:dyDescent="0.3">
      <c r="B134" t="str">
        <f>IF(DB!B127="","",DB!B127)</f>
        <v/>
      </c>
      <c r="C134" s="169" t="str">
        <f>IF(DB!C127="","",DB!C127)</f>
        <v/>
      </c>
      <c r="D134" s="169"/>
      <c r="E134" t="str">
        <f>IF(DB!D127="","",DB!D127)</f>
        <v/>
      </c>
      <c r="F134" t="str">
        <f>IF(DB!E127="","",DB!E127)</f>
        <v/>
      </c>
      <c r="G134" t="str">
        <f>IF(DB!F127="","",DB!F127)</f>
        <v/>
      </c>
      <c r="H134" t="str">
        <f>IF(DB!G127="","",DB!G127)</f>
        <v/>
      </c>
      <c r="I134" t="str">
        <f>IF(DB!W127="","",DB!W127)</f>
        <v/>
      </c>
      <c r="J134" t="str">
        <f>IF(DB!AN127="","",DB!AN127)</f>
        <v/>
      </c>
      <c r="K134" t="str">
        <f>IF(DB!H127="","",DB!H127)</f>
        <v/>
      </c>
      <c r="M134" s="73">
        <v>0.5</v>
      </c>
      <c r="N134" s="69" t="str">
        <f>IF(K134="","",IF($E$9="Zentral",$F$9,IF($E$9=Optionen!$K$5,IF('4.2 Mitnutzungsquote'!$E$10="Ja",'4.2 Mitnutzungsquote'!$F$10,'4.2 Mitnutzungsquote'!M134))))</f>
        <v/>
      </c>
    </row>
    <row r="135" spans="2:14" x14ac:dyDescent="0.3">
      <c r="B135" t="str">
        <f>IF(DB!B128="","",DB!B128)</f>
        <v/>
      </c>
      <c r="C135" s="169" t="str">
        <f>IF(DB!C128="","",DB!C128)</f>
        <v/>
      </c>
      <c r="D135" s="169"/>
      <c r="E135" t="str">
        <f>IF(DB!D128="","",DB!D128)</f>
        <v/>
      </c>
      <c r="F135" t="str">
        <f>IF(DB!E128="","",DB!E128)</f>
        <v/>
      </c>
      <c r="G135" t="str">
        <f>IF(DB!F128="","",DB!F128)</f>
        <v/>
      </c>
      <c r="H135" t="str">
        <f>IF(DB!G128="","",DB!G128)</f>
        <v/>
      </c>
      <c r="I135" t="str">
        <f>IF(DB!W128="","",DB!W128)</f>
        <v/>
      </c>
      <c r="J135" t="str">
        <f>IF(DB!AN128="","",DB!AN128)</f>
        <v/>
      </c>
      <c r="K135" t="str">
        <f>IF(DB!H128="","",DB!H128)</f>
        <v/>
      </c>
      <c r="M135" s="73">
        <v>0.5</v>
      </c>
      <c r="N135" s="69" t="str">
        <f>IF(K135="","",IF($E$9="Zentral",$F$9,IF($E$9=Optionen!$K$5,IF('4.2 Mitnutzungsquote'!$E$10="Ja",'4.2 Mitnutzungsquote'!$F$10,'4.2 Mitnutzungsquote'!M135))))</f>
        <v/>
      </c>
    </row>
    <row r="136" spans="2:14" x14ac:dyDescent="0.3">
      <c r="B136" t="str">
        <f>IF(DB!B129="","",DB!B129)</f>
        <v/>
      </c>
      <c r="C136" s="169" t="str">
        <f>IF(DB!C129="","",DB!C129)</f>
        <v/>
      </c>
      <c r="D136" s="169"/>
      <c r="E136" t="str">
        <f>IF(DB!D129="","",DB!D129)</f>
        <v/>
      </c>
      <c r="F136" t="str">
        <f>IF(DB!E129="","",DB!E129)</f>
        <v/>
      </c>
      <c r="G136" t="str">
        <f>IF(DB!F129="","",DB!F129)</f>
        <v/>
      </c>
      <c r="H136" t="str">
        <f>IF(DB!G129="","",DB!G129)</f>
        <v/>
      </c>
      <c r="I136" t="str">
        <f>IF(DB!W129="","",DB!W129)</f>
        <v/>
      </c>
      <c r="J136" t="str">
        <f>IF(DB!AN129="","",DB!AN129)</f>
        <v/>
      </c>
      <c r="K136" t="str">
        <f>IF(DB!H129="","",DB!H129)</f>
        <v/>
      </c>
      <c r="M136" s="73">
        <v>0.5</v>
      </c>
      <c r="N136" s="69" t="str">
        <f>IF(K136="","",IF($E$9="Zentral",$F$9,IF($E$9=Optionen!$K$5,IF('4.2 Mitnutzungsquote'!$E$10="Ja",'4.2 Mitnutzungsquote'!$F$10,'4.2 Mitnutzungsquote'!M136))))</f>
        <v/>
      </c>
    </row>
    <row r="137" spans="2:14" x14ac:dyDescent="0.3">
      <c r="B137" t="str">
        <f>IF(DB!B130="","",DB!B130)</f>
        <v/>
      </c>
      <c r="C137" s="169" t="str">
        <f>IF(DB!C130="","",DB!C130)</f>
        <v/>
      </c>
      <c r="D137" s="169"/>
      <c r="E137" t="str">
        <f>IF(DB!D130="","",DB!D130)</f>
        <v/>
      </c>
      <c r="F137" t="str">
        <f>IF(DB!E130="","",DB!E130)</f>
        <v/>
      </c>
      <c r="G137" t="str">
        <f>IF(DB!F130="","",DB!F130)</f>
        <v/>
      </c>
      <c r="H137" t="str">
        <f>IF(DB!G130="","",DB!G130)</f>
        <v/>
      </c>
      <c r="I137" t="str">
        <f>IF(DB!W130="","",DB!W130)</f>
        <v/>
      </c>
      <c r="J137" t="str">
        <f>IF(DB!AN130="","",DB!AN130)</f>
        <v/>
      </c>
      <c r="K137" t="str">
        <f>IF(DB!H130="","",DB!H130)</f>
        <v/>
      </c>
      <c r="M137" s="73">
        <v>0.5</v>
      </c>
      <c r="N137" s="69" t="str">
        <f>IF(K137="","",IF($E$9="Zentral",$F$9,IF($E$9=Optionen!$K$5,IF('4.2 Mitnutzungsquote'!$E$10="Ja",'4.2 Mitnutzungsquote'!$F$10,'4.2 Mitnutzungsquote'!M137))))</f>
        <v/>
      </c>
    </row>
    <row r="138" spans="2:14" x14ac:dyDescent="0.3">
      <c r="B138" t="str">
        <f>IF(DB!B131="","",DB!B131)</f>
        <v/>
      </c>
      <c r="C138" s="169" t="str">
        <f>IF(DB!C131="","",DB!C131)</f>
        <v/>
      </c>
      <c r="D138" s="169"/>
      <c r="E138" t="str">
        <f>IF(DB!D131="","",DB!D131)</f>
        <v/>
      </c>
      <c r="F138" t="str">
        <f>IF(DB!E131="","",DB!E131)</f>
        <v/>
      </c>
      <c r="G138" t="str">
        <f>IF(DB!F131="","",DB!F131)</f>
        <v/>
      </c>
      <c r="H138" t="str">
        <f>IF(DB!G131="","",DB!G131)</f>
        <v/>
      </c>
      <c r="I138" t="str">
        <f>IF(DB!W131="","",DB!W131)</f>
        <v/>
      </c>
      <c r="J138" t="str">
        <f>IF(DB!AN131="","",DB!AN131)</f>
        <v/>
      </c>
      <c r="K138" t="str">
        <f>IF(DB!H131="","",DB!H131)</f>
        <v/>
      </c>
      <c r="M138" s="73">
        <v>0.5</v>
      </c>
      <c r="N138" s="69" t="str">
        <f>IF(K138="","",IF($E$9="Zentral",$F$9,IF($E$9=Optionen!$K$5,IF('4.2 Mitnutzungsquote'!$E$10="Ja",'4.2 Mitnutzungsquote'!$F$10,'4.2 Mitnutzungsquote'!M138))))</f>
        <v/>
      </c>
    </row>
    <row r="139" spans="2:14" x14ac:dyDescent="0.3">
      <c r="B139" t="str">
        <f>IF(DB!B132="","",DB!B132)</f>
        <v/>
      </c>
      <c r="C139" s="169" t="str">
        <f>IF(DB!C132="","",DB!C132)</f>
        <v/>
      </c>
      <c r="D139" s="169"/>
      <c r="E139" t="str">
        <f>IF(DB!D132="","",DB!D132)</f>
        <v/>
      </c>
      <c r="F139" t="str">
        <f>IF(DB!E132="","",DB!E132)</f>
        <v/>
      </c>
      <c r="G139" t="str">
        <f>IF(DB!F132="","",DB!F132)</f>
        <v/>
      </c>
      <c r="H139" t="str">
        <f>IF(DB!G132="","",DB!G132)</f>
        <v/>
      </c>
      <c r="I139" t="str">
        <f>IF(DB!W132="","",DB!W132)</f>
        <v/>
      </c>
      <c r="J139" t="str">
        <f>IF(DB!AN132="","",DB!AN132)</f>
        <v/>
      </c>
      <c r="K139" t="str">
        <f>IF(DB!H132="","",DB!H132)</f>
        <v/>
      </c>
      <c r="M139" s="73">
        <v>0.5</v>
      </c>
      <c r="N139" s="69" t="str">
        <f>IF(K139="","",IF($E$9="Zentral",$F$9,IF($E$9=Optionen!$K$5,IF('4.2 Mitnutzungsquote'!$E$10="Ja",'4.2 Mitnutzungsquote'!$F$10,'4.2 Mitnutzungsquote'!M139))))</f>
        <v/>
      </c>
    </row>
    <row r="140" spans="2:14" x14ac:dyDescent="0.3">
      <c r="B140" t="str">
        <f>IF(DB!B133="","",DB!B133)</f>
        <v/>
      </c>
      <c r="C140" s="169" t="str">
        <f>IF(DB!C133="","",DB!C133)</f>
        <v/>
      </c>
      <c r="D140" s="169"/>
      <c r="E140" t="str">
        <f>IF(DB!D133="","",DB!D133)</f>
        <v/>
      </c>
      <c r="F140" t="str">
        <f>IF(DB!E133="","",DB!E133)</f>
        <v/>
      </c>
      <c r="G140" t="str">
        <f>IF(DB!F133="","",DB!F133)</f>
        <v/>
      </c>
      <c r="H140" t="str">
        <f>IF(DB!G133="","",DB!G133)</f>
        <v/>
      </c>
      <c r="I140" t="str">
        <f>IF(DB!W133="","",DB!W133)</f>
        <v/>
      </c>
      <c r="J140" t="str">
        <f>IF(DB!AN133="","",DB!AN133)</f>
        <v/>
      </c>
      <c r="K140" t="str">
        <f>IF(DB!H133="","",DB!H133)</f>
        <v/>
      </c>
      <c r="M140" s="73">
        <v>0.5</v>
      </c>
      <c r="N140" s="69" t="str">
        <f>IF(K140="","",IF($E$9="Zentral",$F$9,IF($E$9=Optionen!$K$5,IF('4.2 Mitnutzungsquote'!$E$10="Ja",'4.2 Mitnutzungsquote'!$F$10,'4.2 Mitnutzungsquote'!M140))))</f>
        <v/>
      </c>
    </row>
    <row r="141" spans="2:14" x14ac:dyDescent="0.3">
      <c r="B141" t="str">
        <f>IF(DB!B134="","",DB!B134)</f>
        <v/>
      </c>
      <c r="C141" s="169" t="str">
        <f>IF(DB!C134="","",DB!C134)</f>
        <v/>
      </c>
      <c r="D141" s="169"/>
      <c r="E141" t="str">
        <f>IF(DB!D134="","",DB!D134)</f>
        <v/>
      </c>
      <c r="F141" t="str">
        <f>IF(DB!E134="","",DB!E134)</f>
        <v/>
      </c>
      <c r="G141" t="str">
        <f>IF(DB!F134="","",DB!F134)</f>
        <v/>
      </c>
      <c r="H141" t="str">
        <f>IF(DB!G134="","",DB!G134)</f>
        <v/>
      </c>
      <c r="I141" t="str">
        <f>IF(DB!W134="","",DB!W134)</f>
        <v/>
      </c>
      <c r="J141" t="str">
        <f>IF(DB!AN134="","",DB!AN134)</f>
        <v/>
      </c>
      <c r="K141" t="str">
        <f>IF(DB!H134="","",DB!H134)</f>
        <v/>
      </c>
      <c r="M141" s="73">
        <v>0.5</v>
      </c>
      <c r="N141" s="69" t="str">
        <f>IF(K141="","",IF($E$9="Zentral",$F$9,IF($E$9=Optionen!$K$5,IF('4.2 Mitnutzungsquote'!$E$10="Ja",'4.2 Mitnutzungsquote'!$F$10,'4.2 Mitnutzungsquote'!M141))))</f>
        <v/>
      </c>
    </row>
    <row r="142" spans="2:14" x14ac:dyDescent="0.3">
      <c r="B142" t="str">
        <f>IF(DB!B135="","",DB!B135)</f>
        <v/>
      </c>
      <c r="C142" s="169" t="str">
        <f>IF(DB!C135="","",DB!C135)</f>
        <v/>
      </c>
      <c r="D142" s="169"/>
      <c r="E142" t="str">
        <f>IF(DB!D135="","",DB!D135)</f>
        <v/>
      </c>
      <c r="F142" t="str">
        <f>IF(DB!E135="","",DB!E135)</f>
        <v/>
      </c>
      <c r="G142" t="str">
        <f>IF(DB!F135="","",DB!F135)</f>
        <v/>
      </c>
      <c r="H142" t="str">
        <f>IF(DB!G135="","",DB!G135)</f>
        <v/>
      </c>
      <c r="I142" t="str">
        <f>IF(DB!W135="","",DB!W135)</f>
        <v/>
      </c>
      <c r="J142" t="str">
        <f>IF(DB!AN135="","",DB!AN135)</f>
        <v/>
      </c>
      <c r="K142" t="str">
        <f>IF(DB!H135="","",DB!H135)</f>
        <v/>
      </c>
      <c r="M142" s="73">
        <v>0.5</v>
      </c>
      <c r="N142" s="69" t="str">
        <f>IF(K142="","",IF($E$9="Zentral",$F$9,IF($E$9=Optionen!$K$5,IF('4.2 Mitnutzungsquote'!$E$10="Ja",'4.2 Mitnutzungsquote'!$F$10,'4.2 Mitnutzungsquote'!M142))))</f>
        <v/>
      </c>
    </row>
    <row r="143" spans="2:14" x14ac:dyDescent="0.3">
      <c r="B143" t="str">
        <f>IF(DB!B136="","",DB!B136)</f>
        <v/>
      </c>
      <c r="C143" s="169" t="str">
        <f>IF(DB!C136="","",DB!C136)</f>
        <v/>
      </c>
      <c r="D143" s="169"/>
      <c r="E143" t="str">
        <f>IF(DB!D136="","",DB!D136)</f>
        <v/>
      </c>
      <c r="F143" t="str">
        <f>IF(DB!E136="","",DB!E136)</f>
        <v/>
      </c>
      <c r="G143" t="str">
        <f>IF(DB!F136="","",DB!F136)</f>
        <v/>
      </c>
      <c r="H143" t="str">
        <f>IF(DB!G136="","",DB!G136)</f>
        <v/>
      </c>
      <c r="I143" t="str">
        <f>IF(DB!W136="","",DB!W136)</f>
        <v/>
      </c>
      <c r="J143" t="str">
        <f>IF(DB!AN136="","",DB!AN136)</f>
        <v/>
      </c>
      <c r="K143" t="str">
        <f>IF(DB!H136="","",DB!H136)</f>
        <v/>
      </c>
      <c r="M143" s="73">
        <v>0.5</v>
      </c>
      <c r="N143" s="69" t="str">
        <f>IF(K143="","",IF($E$9="Zentral",$F$9,IF($E$9=Optionen!$K$5,IF('4.2 Mitnutzungsquote'!$E$10="Ja",'4.2 Mitnutzungsquote'!$F$10,'4.2 Mitnutzungsquote'!M143))))</f>
        <v/>
      </c>
    </row>
    <row r="144" spans="2:14" x14ac:dyDescent="0.3">
      <c r="B144" t="str">
        <f>IF(DB!B137="","",DB!B137)</f>
        <v/>
      </c>
      <c r="C144" s="169" t="str">
        <f>IF(DB!C137="","",DB!C137)</f>
        <v/>
      </c>
      <c r="D144" s="169"/>
      <c r="E144" t="str">
        <f>IF(DB!D137="","",DB!D137)</f>
        <v/>
      </c>
      <c r="F144" t="str">
        <f>IF(DB!E137="","",DB!E137)</f>
        <v/>
      </c>
      <c r="G144" t="str">
        <f>IF(DB!F137="","",DB!F137)</f>
        <v/>
      </c>
      <c r="H144" t="str">
        <f>IF(DB!G137="","",DB!G137)</f>
        <v/>
      </c>
      <c r="I144" t="str">
        <f>IF(DB!W137="","",DB!W137)</f>
        <v/>
      </c>
      <c r="J144" t="str">
        <f>IF(DB!AN137="","",DB!AN137)</f>
        <v/>
      </c>
      <c r="K144" t="str">
        <f>IF(DB!H137="","",DB!H137)</f>
        <v/>
      </c>
      <c r="M144" s="73">
        <v>0.5</v>
      </c>
      <c r="N144" s="69" t="str">
        <f>IF(K144="","",IF($E$9="Zentral",$F$9,IF($E$9=Optionen!$K$5,IF('4.2 Mitnutzungsquote'!$E$10="Ja",'4.2 Mitnutzungsquote'!$F$10,'4.2 Mitnutzungsquote'!M144))))</f>
        <v/>
      </c>
    </row>
    <row r="145" spans="2:14" x14ac:dyDescent="0.3">
      <c r="B145" t="str">
        <f>IF(DB!B138="","",DB!B138)</f>
        <v/>
      </c>
      <c r="C145" s="169" t="str">
        <f>IF(DB!C138="","",DB!C138)</f>
        <v/>
      </c>
      <c r="D145" s="169"/>
      <c r="E145" t="str">
        <f>IF(DB!D138="","",DB!D138)</f>
        <v/>
      </c>
      <c r="F145" t="str">
        <f>IF(DB!E138="","",DB!E138)</f>
        <v/>
      </c>
      <c r="G145" t="str">
        <f>IF(DB!F138="","",DB!F138)</f>
        <v/>
      </c>
      <c r="H145" t="str">
        <f>IF(DB!G138="","",DB!G138)</f>
        <v/>
      </c>
      <c r="I145" t="str">
        <f>IF(DB!W138="","",DB!W138)</f>
        <v/>
      </c>
      <c r="J145" t="str">
        <f>IF(DB!AN138="","",DB!AN138)</f>
        <v/>
      </c>
      <c r="K145" t="str">
        <f>IF(DB!H138="","",DB!H138)</f>
        <v/>
      </c>
      <c r="M145" s="73">
        <v>0.5</v>
      </c>
      <c r="N145" s="69" t="str">
        <f>IF(K145="","",IF($E$9="Zentral",$F$9,IF($E$9=Optionen!$K$5,IF('4.2 Mitnutzungsquote'!$E$10="Ja",'4.2 Mitnutzungsquote'!$F$10,'4.2 Mitnutzungsquote'!M145))))</f>
        <v/>
      </c>
    </row>
    <row r="146" spans="2:14" x14ac:dyDescent="0.3">
      <c r="B146" t="str">
        <f>IF(DB!B139="","",DB!B139)</f>
        <v/>
      </c>
      <c r="C146" s="169" t="str">
        <f>IF(DB!C139="","",DB!C139)</f>
        <v/>
      </c>
      <c r="D146" s="169"/>
      <c r="E146" t="str">
        <f>IF(DB!D139="","",DB!D139)</f>
        <v/>
      </c>
      <c r="F146" t="str">
        <f>IF(DB!E139="","",DB!E139)</f>
        <v/>
      </c>
      <c r="G146" t="str">
        <f>IF(DB!F139="","",DB!F139)</f>
        <v/>
      </c>
      <c r="H146" t="str">
        <f>IF(DB!G139="","",DB!G139)</f>
        <v/>
      </c>
      <c r="I146" t="str">
        <f>IF(DB!W139="","",DB!W139)</f>
        <v/>
      </c>
      <c r="J146" t="str">
        <f>IF(DB!AN139="","",DB!AN139)</f>
        <v/>
      </c>
      <c r="K146" t="str">
        <f>IF(DB!H139="","",DB!H139)</f>
        <v/>
      </c>
      <c r="M146" s="73">
        <v>0.5</v>
      </c>
      <c r="N146" s="69" t="str">
        <f>IF(K146="","",IF($E$9="Zentral",$F$9,IF($E$9=Optionen!$K$5,IF('4.2 Mitnutzungsquote'!$E$10="Ja",'4.2 Mitnutzungsquote'!$F$10,'4.2 Mitnutzungsquote'!M146))))</f>
        <v/>
      </c>
    </row>
    <row r="147" spans="2:14" x14ac:dyDescent="0.3">
      <c r="B147" t="str">
        <f>IF(DB!B140="","",DB!B140)</f>
        <v/>
      </c>
      <c r="C147" s="169" t="str">
        <f>IF(DB!C140="","",DB!C140)</f>
        <v/>
      </c>
      <c r="D147" s="169"/>
      <c r="E147" t="str">
        <f>IF(DB!D140="","",DB!D140)</f>
        <v/>
      </c>
      <c r="F147" t="str">
        <f>IF(DB!E140="","",DB!E140)</f>
        <v/>
      </c>
      <c r="G147" t="str">
        <f>IF(DB!F140="","",DB!F140)</f>
        <v/>
      </c>
      <c r="H147" t="str">
        <f>IF(DB!G140="","",DB!G140)</f>
        <v/>
      </c>
      <c r="I147" t="str">
        <f>IF(DB!W140="","",DB!W140)</f>
        <v/>
      </c>
      <c r="J147" t="str">
        <f>IF(DB!AN140="","",DB!AN140)</f>
        <v/>
      </c>
      <c r="K147" t="str">
        <f>IF(DB!H140="","",DB!H140)</f>
        <v/>
      </c>
      <c r="M147" s="73">
        <v>0.5</v>
      </c>
      <c r="N147" s="69" t="str">
        <f>IF(K147="","",IF($E$9="Zentral",$F$9,IF($E$9=Optionen!$K$5,IF('4.2 Mitnutzungsquote'!$E$10="Ja",'4.2 Mitnutzungsquote'!$F$10,'4.2 Mitnutzungsquote'!M147))))</f>
        <v/>
      </c>
    </row>
    <row r="148" spans="2:14" x14ac:dyDescent="0.3">
      <c r="B148" t="str">
        <f>IF(DB!B141="","",DB!B141)</f>
        <v/>
      </c>
      <c r="C148" s="169" t="str">
        <f>IF(DB!C141="","",DB!C141)</f>
        <v/>
      </c>
      <c r="D148" s="169"/>
      <c r="E148" t="str">
        <f>IF(DB!D141="","",DB!D141)</f>
        <v/>
      </c>
      <c r="F148" t="str">
        <f>IF(DB!E141="","",DB!E141)</f>
        <v/>
      </c>
      <c r="G148" t="str">
        <f>IF(DB!F141="","",DB!F141)</f>
        <v/>
      </c>
      <c r="H148" t="str">
        <f>IF(DB!G141="","",DB!G141)</f>
        <v/>
      </c>
      <c r="I148" t="str">
        <f>IF(DB!W141="","",DB!W141)</f>
        <v/>
      </c>
      <c r="J148" t="str">
        <f>IF(DB!AN141="","",DB!AN141)</f>
        <v/>
      </c>
      <c r="K148" t="str">
        <f>IF(DB!H141="","",DB!H141)</f>
        <v/>
      </c>
      <c r="M148" s="73">
        <v>0.5</v>
      </c>
      <c r="N148" s="69" t="str">
        <f>IF(K148="","",IF($E$9="Zentral",$F$9,IF($E$9=Optionen!$K$5,IF('4.2 Mitnutzungsquote'!$E$10="Ja",'4.2 Mitnutzungsquote'!$F$10,'4.2 Mitnutzungsquote'!M148))))</f>
        <v/>
      </c>
    </row>
    <row r="149" spans="2:14" x14ac:dyDescent="0.3">
      <c r="B149" t="str">
        <f>IF(DB!B142="","",DB!B142)</f>
        <v/>
      </c>
      <c r="C149" s="169" t="str">
        <f>IF(DB!C142="","",DB!C142)</f>
        <v/>
      </c>
      <c r="D149" s="169"/>
      <c r="E149" t="str">
        <f>IF(DB!D142="","",DB!D142)</f>
        <v/>
      </c>
      <c r="F149" t="str">
        <f>IF(DB!E142="","",DB!E142)</f>
        <v/>
      </c>
      <c r="G149" t="str">
        <f>IF(DB!F142="","",DB!F142)</f>
        <v/>
      </c>
      <c r="H149" t="str">
        <f>IF(DB!G142="","",DB!G142)</f>
        <v/>
      </c>
      <c r="I149" t="str">
        <f>IF(DB!W142="","",DB!W142)</f>
        <v/>
      </c>
      <c r="J149" t="str">
        <f>IF(DB!AN142="","",DB!AN142)</f>
        <v/>
      </c>
      <c r="K149" t="str">
        <f>IF(DB!H142="","",DB!H142)</f>
        <v/>
      </c>
      <c r="M149" s="73">
        <v>0.5</v>
      </c>
      <c r="N149" s="69" t="str">
        <f>IF(K149="","",IF($E$9="Zentral",$F$9,IF($E$9=Optionen!$K$5,IF('4.2 Mitnutzungsquote'!$E$10="Ja",'4.2 Mitnutzungsquote'!$F$10,'4.2 Mitnutzungsquote'!M149))))</f>
        <v/>
      </c>
    </row>
    <row r="150" spans="2:14" x14ac:dyDescent="0.3">
      <c r="B150" t="str">
        <f>IF(DB!B143="","",DB!B143)</f>
        <v/>
      </c>
      <c r="C150" s="169" t="str">
        <f>IF(DB!C143="","",DB!C143)</f>
        <v/>
      </c>
      <c r="D150" s="169"/>
      <c r="E150" t="str">
        <f>IF(DB!D143="","",DB!D143)</f>
        <v/>
      </c>
      <c r="F150" t="str">
        <f>IF(DB!E143="","",DB!E143)</f>
        <v/>
      </c>
      <c r="G150" t="str">
        <f>IF(DB!F143="","",DB!F143)</f>
        <v/>
      </c>
      <c r="H150" t="str">
        <f>IF(DB!G143="","",DB!G143)</f>
        <v/>
      </c>
      <c r="I150" t="str">
        <f>IF(DB!W143="","",DB!W143)</f>
        <v/>
      </c>
      <c r="J150" t="str">
        <f>IF(DB!AN143="","",DB!AN143)</f>
        <v/>
      </c>
      <c r="K150" t="str">
        <f>IF(DB!H143="","",DB!H143)</f>
        <v/>
      </c>
      <c r="M150" s="73">
        <v>0.5</v>
      </c>
      <c r="N150" s="69" t="str">
        <f>IF(K150="","",IF($E$9="Zentral",$F$9,IF($E$9=Optionen!$K$5,IF('4.2 Mitnutzungsquote'!$E$10="Ja",'4.2 Mitnutzungsquote'!$F$10,'4.2 Mitnutzungsquote'!M150))))</f>
        <v/>
      </c>
    </row>
    <row r="151" spans="2:14" x14ac:dyDescent="0.3">
      <c r="B151" t="str">
        <f>IF(DB!B144="","",DB!B144)</f>
        <v/>
      </c>
      <c r="C151" s="169" t="str">
        <f>IF(DB!C144="","",DB!C144)</f>
        <v/>
      </c>
      <c r="D151" s="169"/>
      <c r="E151" t="str">
        <f>IF(DB!D144="","",DB!D144)</f>
        <v/>
      </c>
      <c r="F151" t="str">
        <f>IF(DB!E144="","",DB!E144)</f>
        <v/>
      </c>
      <c r="G151" t="str">
        <f>IF(DB!F144="","",DB!F144)</f>
        <v/>
      </c>
      <c r="H151" t="str">
        <f>IF(DB!G144="","",DB!G144)</f>
        <v/>
      </c>
      <c r="I151" t="str">
        <f>IF(DB!W144="","",DB!W144)</f>
        <v/>
      </c>
      <c r="J151" t="str">
        <f>IF(DB!AN144="","",DB!AN144)</f>
        <v/>
      </c>
      <c r="K151" t="str">
        <f>IF(DB!H144="","",DB!H144)</f>
        <v/>
      </c>
      <c r="M151" s="73">
        <v>0.5</v>
      </c>
      <c r="N151" s="69" t="str">
        <f>IF(K151="","",IF($E$9="Zentral",$F$9,IF($E$9=Optionen!$K$5,IF('4.2 Mitnutzungsquote'!$E$10="Ja",'4.2 Mitnutzungsquote'!$F$10,'4.2 Mitnutzungsquote'!M151))))</f>
        <v/>
      </c>
    </row>
    <row r="152" spans="2:14" x14ac:dyDescent="0.3">
      <c r="B152" t="str">
        <f>IF(DB!B145="","",DB!B145)</f>
        <v/>
      </c>
      <c r="C152" s="169" t="str">
        <f>IF(DB!C145="","",DB!C145)</f>
        <v/>
      </c>
      <c r="D152" s="169"/>
      <c r="E152" t="str">
        <f>IF(DB!D145="","",DB!D145)</f>
        <v/>
      </c>
      <c r="F152" t="str">
        <f>IF(DB!E145="","",DB!E145)</f>
        <v/>
      </c>
      <c r="G152" t="str">
        <f>IF(DB!F145="","",DB!F145)</f>
        <v/>
      </c>
      <c r="H152" t="str">
        <f>IF(DB!G145="","",DB!G145)</f>
        <v/>
      </c>
      <c r="I152" t="str">
        <f>IF(DB!W145="","",DB!W145)</f>
        <v/>
      </c>
      <c r="J152" t="str">
        <f>IF(DB!AN145="","",DB!AN145)</f>
        <v/>
      </c>
      <c r="K152" t="str">
        <f>IF(DB!H145="","",DB!H145)</f>
        <v/>
      </c>
      <c r="M152" s="73">
        <v>0.5</v>
      </c>
      <c r="N152" s="69" t="str">
        <f>IF(K152="","",IF($E$9="Zentral",$F$9,IF($E$9=Optionen!$K$5,IF('4.2 Mitnutzungsquote'!$E$10="Ja",'4.2 Mitnutzungsquote'!$F$10,'4.2 Mitnutzungsquote'!M152))))</f>
        <v/>
      </c>
    </row>
    <row r="153" spans="2:14" x14ac:dyDescent="0.3">
      <c r="B153" t="str">
        <f>IF(DB!B146="","",DB!B146)</f>
        <v/>
      </c>
      <c r="C153" s="169" t="str">
        <f>IF(DB!C146="","",DB!C146)</f>
        <v/>
      </c>
      <c r="D153" s="169"/>
      <c r="E153" t="str">
        <f>IF(DB!D146="","",DB!D146)</f>
        <v/>
      </c>
      <c r="F153" t="str">
        <f>IF(DB!E146="","",DB!E146)</f>
        <v/>
      </c>
      <c r="G153" t="str">
        <f>IF(DB!F146="","",DB!F146)</f>
        <v/>
      </c>
      <c r="H153" t="str">
        <f>IF(DB!G146="","",DB!G146)</f>
        <v/>
      </c>
      <c r="I153" t="str">
        <f>IF(DB!W146="","",DB!W146)</f>
        <v/>
      </c>
      <c r="J153" t="str">
        <f>IF(DB!AN146="","",DB!AN146)</f>
        <v/>
      </c>
      <c r="K153" t="str">
        <f>IF(DB!H146="","",DB!H146)</f>
        <v/>
      </c>
      <c r="M153" s="73">
        <v>0.5</v>
      </c>
      <c r="N153" s="69" t="str">
        <f>IF(K153="","",IF($E$9="Zentral",$F$9,IF($E$9=Optionen!$K$5,IF('4.2 Mitnutzungsquote'!$E$10="Ja",'4.2 Mitnutzungsquote'!$F$10,'4.2 Mitnutzungsquote'!M153))))</f>
        <v/>
      </c>
    </row>
    <row r="154" spans="2:14" x14ac:dyDescent="0.3">
      <c r="B154" t="str">
        <f>IF(DB!B147="","",DB!B147)</f>
        <v/>
      </c>
      <c r="C154" s="169" t="str">
        <f>IF(DB!C147="","",DB!C147)</f>
        <v/>
      </c>
      <c r="D154" s="169"/>
      <c r="E154" t="str">
        <f>IF(DB!D147="","",DB!D147)</f>
        <v/>
      </c>
      <c r="F154" t="str">
        <f>IF(DB!E147="","",DB!E147)</f>
        <v/>
      </c>
      <c r="G154" t="str">
        <f>IF(DB!F147="","",DB!F147)</f>
        <v/>
      </c>
      <c r="H154" t="str">
        <f>IF(DB!G147="","",DB!G147)</f>
        <v/>
      </c>
      <c r="I154" t="str">
        <f>IF(DB!W147="","",DB!W147)</f>
        <v/>
      </c>
      <c r="J154" t="str">
        <f>IF(DB!AN147="","",DB!AN147)</f>
        <v/>
      </c>
      <c r="K154" t="str">
        <f>IF(DB!H147="","",DB!H147)</f>
        <v/>
      </c>
      <c r="M154" s="73">
        <v>0.5</v>
      </c>
      <c r="N154" s="69" t="str">
        <f>IF(K154="","",IF($E$9="Zentral",$F$9,IF($E$9=Optionen!$K$5,IF('4.2 Mitnutzungsquote'!$E$10="Ja",'4.2 Mitnutzungsquote'!$F$10,'4.2 Mitnutzungsquote'!M154))))</f>
        <v/>
      </c>
    </row>
    <row r="155" spans="2:14" x14ac:dyDescent="0.3">
      <c r="B155" t="str">
        <f>IF(DB!B148="","",DB!B148)</f>
        <v/>
      </c>
      <c r="C155" s="169" t="str">
        <f>IF(DB!C148="","",DB!C148)</f>
        <v/>
      </c>
      <c r="D155" s="169"/>
      <c r="E155" t="str">
        <f>IF(DB!D148="","",DB!D148)</f>
        <v/>
      </c>
      <c r="F155" t="str">
        <f>IF(DB!E148="","",DB!E148)</f>
        <v/>
      </c>
      <c r="G155" t="str">
        <f>IF(DB!F148="","",DB!F148)</f>
        <v/>
      </c>
      <c r="H155" t="str">
        <f>IF(DB!G148="","",DB!G148)</f>
        <v/>
      </c>
      <c r="I155" t="str">
        <f>IF(DB!W148="","",DB!W148)</f>
        <v/>
      </c>
      <c r="J155" t="str">
        <f>IF(DB!AN148="","",DB!AN148)</f>
        <v/>
      </c>
      <c r="K155" t="str">
        <f>IF(DB!H148="","",DB!H148)</f>
        <v/>
      </c>
      <c r="M155" s="73">
        <v>0.5</v>
      </c>
      <c r="N155" s="69" t="str">
        <f>IF(K155="","",IF($E$9="Zentral",$F$9,IF($E$9=Optionen!$K$5,IF('4.2 Mitnutzungsquote'!$E$10="Ja",'4.2 Mitnutzungsquote'!$F$10,'4.2 Mitnutzungsquote'!M155))))</f>
        <v/>
      </c>
    </row>
    <row r="156" spans="2:14" x14ac:dyDescent="0.3">
      <c r="B156" t="str">
        <f>IF(DB!B149="","",DB!B149)</f>
        <v/>
      </c>
      <c r="C156" s="169" t="str">
        <f>IF(DB!C149="","",DB!C149)</f>
        <v/>
      </c>
      <c r="D156" s="169"/>
      <c r="E156" t="str">
        <f>IF(DB!D149="","",DB!D149)</f>
        <v/>
      </c>
      <c r="F156" t="str">
        <f>IF(DB!E149="","",DB!E149)</f>
        <v/>
      </c>
      <c r="G156" t="str">
        <f>IF(DB!F149="","",DB!F149)</f>
        <v/>
      </c>
      <c r="H156" t="str">
        <f>IF(DB!G149="","",DB!G149)</f>
        <v/>
      </c>
      <c r="I156" t="str">
        <f>IF(DB!W149="","",DB!W149)</f>
        <v/>
      </c>
      <c r="J156" t="str">
        <f>IF(DB!AN149="","",DB!AN149)</f>
        <v/>
      </c>
      <c r="K156" t="str">
        <f>IF(DB!H149="","",DB!H149)</f>
        <v/>
      </c>
      <c r="M156" s="73">
        <v>0.5</v>
      </c>
      <c r="N156" s="69" t="str">
        <f>IF(K156="","",IF($E$9="Zentral",$F$9,IF($E$9=Optionen!$K$5,IF('4.2 Mitnutzungsquote'!$E$10="Ja",'4.2 Mitnutzungsquote'!$F$10,'4.2 Mitnutzungsquote'!M156))))</f>
        <v/>
      </c>
    </row>
    <row r="157" spans="2:14" x14ac:dyDescent="0.3">
      <c r="B157" t="str">
        <f>IF(DB!B150="","",DB!B150)</f>
        <v/>
      </c>
      <c r="C157" s="169" t="str">
        <f>IF(DB!C150="","",DB!C150)</f>
        <v/>
      </c>
      <c r="D157" s="169"/>
      <c r="E157" t="str">
        <f>IF(DB!D150="","",DB!D150)</f>
        <v/>
      </c>
      <c r="F157" t="str">
        <f>IF(DB!E150="","",DB!E150)</f>
        <v/>
      </c>
      <c r="G157" t="str">
        <f>IF(DB!F150="","",DB!F150)</f>
        <v/>
      </c>
      <c r="H157" t="str">
        <f>IF(DB!G150="","",DB!G150)</f>
        <v/>
      </c>
      <c r="I157" t="str">
        <f>IF(DB!W150="","",DB!W150)</f>
        <v/>
      </c>
      <c r="J157" t="str">
        <f>IF(DB!AN150="","",DB!AN150)</f>
        <v/>
      </c>
      <c r="K157" t="str">
        <f>IF(DB!H150="","",DB!H150)</f>
        <v/>
      </c>
      <c r="M157" s="73">
        <v>0.5</v>
      </c>
      <c r="N157" s="69" t="str">
        <f>IF(K157="","",IF($E$9="Zentral",$F$9,IF($E$9=Optionen!$K$5,IF('4.2 Mitnutzungsquote'!$E$10="Ja",'4.2 Mitnutzungsquote'!$F$10,'4.2 Mitnutzungsquote'!M157))))</f>
        <v/>
      </c>
    </row>
    <row r="158" spans="2:14" x14ac:dyDescent="0.3">
      <c r="B158" t="str">
        <f>IF(DB!B151="","",DB!B151)</f>
        <v/>
      </c>
      <c r="C158" s="169" t="str">
        <f>IF(DB!C151="","",DB!C151)</f>
        <v/>
      </c>
      <c r="D158" s="169"/>
      <c r="E158" t="str">
        <f>IF(DB!D151="","",DB!D151)</f>
        <v/>
      </c>
      <c r="F158" t="str">
        <f>IF(DB!E151="","",DB!E151)</f>
        <v/>
      </c>
      <c r="G158" t="str">
        <f>IF(DB!F151="","",DB!F151)</f>
        <v/>
      </c>
      <c r="H158" t="str">
        <f>IF(DB!G151="","",DB!G151)</f>
        <v/>
      </c>
      <c r="I158" t="str">
        <f>IF(DB!W151="","",DB!W151)</f>
        <v/>
      </c>
      <c r="J158" t="str">
        <f>IF(DB!AN151="","",DB!AN151)</f>
        <v/>
      </c>
      <c r="K158" t="str">
        <f>IF(DB!H151="","",DB!H151)</f>
        <v/>
      </c>
      <c r="M158" s="73">
        <v>0.5</v>
      </c>
      <c r="N158" s="69" t="str">
        <f>IF(K158="","",IF($E$9="Zentral",$F$9,IF($E$9=Optionen!$K$5,IF('4.2 Mitnutzungsquote'!$E$10="Ja",'4.2 Mitnutzungsquote'!$F$10,'4.2 Mitnutzungsquote'!M158))))</f>
        <v/>
      </c>
    </row>
    <row r="159" spans="2:14" x14ac:dyDescent="0.3">
      <c r="B159" t="str">
        <f>IF(DB!B152="","",DB!B152)</f>
        <v/>
      </c>
      <c r="C159" s="169" t="str">
        <f>IF(DB!C152="","",DB!C152)</f>
        <v/>
      </c>
      <c r="D159" s="169"/>
      <c r="E159" t="str">
        <f>IF(DB!D152="","",DB!D152)</f>
        <v/>
      </c>
      <c r="F159" t="str">
        <f>IF(DB!E152="","",DB!E152)</f>
        <v/>
      </c>
      <c r="G159" t="str">
        <f>IF(DB!F152="","",DB!F152)</f>
        <v/>
      </c>
      <c r="H159" t="str">
        <f>IF(DB!G152="","",DB!G152)</f>
        <v/>
      </c>
      <c r="I159" t="str">
        <f>IF(DB!W152="","",DB!W152)</f>
        <v/>
      </c>
      <c r="J159" t="str">
        <f>IF(DB!AN152="","",DB!AN152)</f>
        <v/>
      </c>
      <c r="K159" t="str">
        <f>IF(DB!H152="","",DB!H152)</f>
        <v/>
      </c>
      <c r="M159" s="73">
        <v>0.5</v>
      </c>
      <c r="N159" s="69" t="str">
        <f>IF(K159="","",IF($E$9="Zentral",$F$9,IF($E$9=Optionen!$K$5,IF('4.2 Mitnutzungsquote'!$E$10="Ja",'4.2 Mitnutzungsquote'!$F$10,'4.2 Mitnutzungsquote'!M159))))</f>
        <v/>
      </c>
    </row>
    <row r="160" spans="2:14" x14ac:dyDescent="0.3">
      <c r="B160" t="str">
        <f>IF(DB!B153="","",DB!B153)</f>
        <v/>
      </c>
      <c r="C160" s="169" t="str">
        <f>IF(DB!C153="","",DB!C153)</f>
        <v/>
      </c>
      <c r="D160" s="169"/>
      <c r="E160" t="str">
        <f>IF(DB!D153="","",DB!D153)</f>
        <v/>
      </c>
      <c r="F160" t="str">
        <f>IF(DB!E153="","",DB!E153)</f>
        <v/>
      </c>
      <c r="G160" t="str">
        <f>IF(DB!F153="","",DB!F153)</f>
        <v/>
      </c>
      <c r="H160" t="str">
        <f>IF(DB!G153="","",DB!G153)</f>
        <v/>
      </c>
      <c r="I160" t="str">
        <f>IF(DB!W153="","",DB!W153)</f>
        <v/>
      </c>
      <c r="J160" t="str">
        <f>IF(DB!AN153="","",DB!AN153)</f>
        <v/>
      </c>
      <c r="K160" t="str">
        <f>IF(DB!H153="","",DB!H153)</f>
        <v/>
      </c>
      <c r="M160" s="73">
        <v>0.5</v>
      </c>
      <c r="N160" s="69" t="str">
        <f>IF(K160="","",IF($E$9="Zentral",$F$9,IF($E$9=Optionen!$K$5,IF('4.2 Mitnutzungsquote'!$E$10="Ja",'4.2 Mitnutzungsquote'!$F$10,'4.2 Mitnutzungsquote'!M160))))</f>
        <v/>
      </c>
    </row>
    <row r="161" spans="2:14" x14ac:dyDescent="0.3">
      <c r="B161" t="str">
        <f>IF(DB!B154="","",DB!B154)</f>
        <v/>
      </c>
      <c r="C161" s="169" t="str">
        <f>IF(DB!C154="","",DB!C154)</f>
        <v/>
      </c>
      <c r="D161" s="169"/>
      <c r="E161" t="str">
        <f>IF(DB!D154="","",DB!D154)</f>
        <v/>
      </c>
      <c r="F161" t="str">
        <f>IF(DB!E154="","",DB!E154)</f>
        <v/>
      </c>
      <c r="G161" t="str">
        <f>IF(DB!F154="","",DB!F154)</f>
        <v/>
      </c>
      <c r="H161" t="str">
        <f>IF(DB!G154="","",DB!G154)</f>
        <v/>
      </c>
      <c r="I161" t="str">
        <f>IF(DB!W154="","",DB!W154)</f>
        <v/>
      </c>
      <c r="J161" t="str">
        <f>IF(DB!AN154="","",DB!AN154)</f>
        <v/>
      </c>
      <c r="K161" t="str">
        <f>IF(DB!H154="","",DB!H154)</f>
        <v/>
      </c>
      <c r="M161" s="73">
        <v>0.5</v>
      </c>
      <c r="N161" s="69" t="str">
        <f>IF(K161="","",IF($E$9="Zentral",$F$9,IF($E$9=Optionen!$K$5,IF('4.2 Mitnutzungsquote'!$E$10="Ja",'4.2 Mitnutzungsquote'!$F$10,'4.2 Mitnutzungsquote'!M161))))</f>
        <v/>
      </c>
    </row>
    <row r="162" spans="2:14" x14ac:dyDescent="0.3">
      <c r="B162" t="str">
        <f>IF(DB!B155="","",DB!B155)</f>
        <v/>
      </c>
      <c r="C162" s="169" t="str">
        <f>IF(DB!C155="","",DB!C155)</f>
        <v/>
      </c>
      <c r="D162" s="169"/>
      <c r="E162" t="str">
        <f>IF(DB!D155="","",DB!D155)</f>
        <v/>
      </c>
      <c r="F162" t="str">
        <f>IF(DB!E155="","",DB!E155)</f>
        <v/>
      </c>
      <c r="G162" t="str">
        <f>IF(DB!F155="","",DB!F155)</f>
        <v/>
      </c>
      <c r="H162" t="str">
        <f>IF(DB!G155="","",DB!G155)</f>
        <v/>
      </c>
      <c r="I162" t="str">
        <f>IF(DB!W155="","",DB!W155)</f>
        <v/>
      </c>
      <c r="J162" t="str">
        <f>IF(DB!AN155="","",DB!AN155)</f>
        <v/>
      </c>
      <c r="K162" t="str">
        <f>IF(DB!H155="","",DB!H155)</f>
        <v/>
      </c>
      <c r="M162" s="73">
        <v>0.5</v>
      </c>
      <c r="N162" s="69" t="str">
        <f>IF(K162="","",IF($E$9="Zentral",$F$9,IF($E$9=Optionen!$K$5,IF('4.2 Mitnutzungsquote'!$E$10="Ja",'4.2 Mitnutzungsquote'!$F$10,'4.2 Mitnutzungsquote'!M162))))</f>
        <v/>
      </c>
    </row>
    <row r="163" spans="2:14" x14ac:dyDescent="0.3">
      <c r="B163" t="str">
        <f>IF(DB!B156="","",DB!B156)</f>
        <v/>
      </c>
      <c r="C163" s="169" t="str">
        <f>IF(DB!C156="","",DB!C156)</f>
        <v/>
      </c>
      <c r="D163" s="169"/>
      <c r="E163" t="str">
        <f>IF(DB!D156="","",DB!D156)</f>
        <v/>
      </c>
      <c r="F163" t="str">
        <f>IF(DB!E156="","",DB!E156)</f>
        <v/>
      </c>
      <c r="G163" t="str">
        <f>IF(DB!F156="","",DB!F156)</f>
        <v/>
      </c>
      <c r="H163" t="str">
        <f>IF(DB!G156="","",DB!G156)</f>
        <v/>
      </c>
      <c r="I163" t="str">
        <f>IF(DB!W156="","",DB!W156)</f>
        <v/>
      </c>
      <c r="J163" t="str">
        <f>IF(DB!AN156="","",DB!AN156)</f>
        <v/>
      </c>
      <c r="K163" t="str">
        <f>IF(DB!H156="","",DB!H156)</f>
        <v/>
      </c>
      <c r="M163" s="73">
        <v>0.5</v>
      </c>
      <c r="N163" s="69" t="str">
        <f>IF(K163="","",IF($E$9="Zentral",$F$9,IF($E$9=Optionen!$K$5,IF('4.2 Mitnutzungsquote'!$E$10="Ja",'4.2 Mitnutzungsquote'!$F$10,'4.2 Mitnutzungsquote'!M163))))</f>
        <v/>
      </c>
    </row>
    <row r="164" spans="2:14" x14ac:dyDescent="0.3">
      <c r="B164" t="str">
        <f>IF(DB!B157="","",DB!B157)</f>
        <v/>
      </c>
      <c r="C164" s="169" t="str">
        <f>IF(DB!C157="","",DB!C157)</f>
        <v/>
      </c>
      <c r="D164" s="169"/>
      <c r="E164" t="str">
        <f>IF(DB!D157="","",DB!D157)</f>
        <v/>
      </c>
      <c r="F164" t="str">
        <f>IF(DB!E157="","",DB!E157)</f>
        <v/>
      </c>
      <c r="G164" t="str">
        <f>IF(DB!F157="","",DB!F157)</f>
        <v/>
      </c>
      <c r="H164" t="str">
        <f>IF(DB!G157="","",DB!G157)</f>
        <v/>
      </c>
      <c r="I164" t="str">
        <f>IF(DB!W157="","",DB!W157)</f>
        <v/>
      </c>
      <c r="J164" t="str">
        <f>IF(DB!AN157="","",DB!AN157)</f>
        <v/>
      </c>
      <c r="K164" t="str">
        <f>IF(DB!H157="","",DB!H157)</f>
        <v/>
      </c>
      <c r="M164" s="73">
        <v>0.5</v>
      </c>
      <c r="N164" s="69" t="str">
        <f>IF(K164="","",IF($E$9="Zentral",$F$9,IF($E$9=Optionen!$K$5,IF('4.2 Mitnutzungsquote'!$E$10="Ja",'4.2 Mitnutzungsquote'!$F$10,'4.2 Mitnutzungsquote'!M164))))</f>
        <v/>
      </c>
    </row>
    <row r="165" spans="2:14" x14ac:dyDescent="0.3">
      <c r="B165" t="str">
        <f>IF(DB!B158="","",DB!B158)</f>
        <v/>
      </c>
      <c r="C165" s="169" t="str">
        <f>IF(DB!C158="","",DB!C158)</f>
        <v/>
      </c>
      <c r="D165" s="169"/>
      <c r="E165" t="str">
        <f>IF(DB!D158="","",DB!D158)</f>
        <v/>
      </c>
      <c r="F165" t="str">
        <f>IF(DB!E158="","",DB!E158)</f>
        <v/>
      </c>
      <c r="G165" t="str">
        <f>IF(DB!F158="","",DB!F158)</f>
        <v/>
      </c>
      <c r="H165" t="str">
        <f>IF(DB!G158="","",DB!G158)</f>
        <v/>
      </c>
      <c r="I165" t="str">
        <f>IF(DB!W158="","",DB!W158)</f>
        <v/>
      </c>
      <c r="J165" t="str">
        <f>IF(DB!AN158="","",DB!AN158)</f>
        <v/>
      </c>
      <c r="K165" t="str">
        <f>IF(DB!H158="","",DB!H158)</f>
        <v/>
      </c>
      <c r="M165" s="73">
        <v>0.5</v>
      </c>
      <c r="N165" s="69" t="str">
        <f>IF(K165="","",IF($E$9="Zentral",$F$9,IF($E$9=Optionen!$K$5,IF('4.2 Mitnutzungsquote'!$E$10="Ja",'4.2 Mitnutzungsquote'!$F$10,'4.2 Mitnutzungsquote'!M165))))</f>
        <v/>
      </c>
    </row>
    <row r="166" spans="2:14" x14ac:dyDescent="0.3">
      <c r="B166" t="str">
        <f>IF(DB!B159="","",DB!B159)</f>
        <v/>
      </c>
      <c r="C166" s="169" t="str">
        <f>IF(DB!C159="","",DB!C159)</f>
        <v/>
      </c>
      <c r="D166" s="169"/>
      <c r="E166" t="str">
        <f>IF(DB!D159="","",DB!D159)</f>
        <v/>
      </c>
      <c r="F166" t="str">
        <f>IF(DB!E159="","",DB!E159)</f>
        <v/>
      </c>
      <c r="G166" t="str">
        <f>IF(DB!F159="","",DB!F159)</f>
        <v/>
      </c>
      <c r="H166" t="str">
        <f>IF(DB!G159="","",DB!G159)</f>
        <v/>
      </c>
      <c r="I166" t="str">
        <f>IF(DB!W159="","",DB!W159)</f>
        <v/>
      </c>
      <c r="J166" t="str">
        <f>IF(DB!AN159="","",DB!AN159)</f>
        <v/>
      </c>
      <c r="K166" t="str">
        <f>IF(DB!H159="","",DB!H159)</f>
        <v/>
      </c>
      <c r="M166" s="73">
        <v>0.5</v>
      </c>
      <c r="N166" s="69" t="str">
        <f>IF(K166="","",IF($E$9="Zentral",$F$9,IF($E$9=Optionen!$K$5,IF('4.2 Mitnutzungsquote'!$E$10="Ja",'4.2 Mitnutzungsquote'!$F$10,'4.2 Mitnutzungsquote'!M166))))</f>
        <v/>
      </c>
    </row>
    <row r="167" spans="2:14" x14ac:dyDescent="0.3">
      <c r="B167" t="str">
        <f>IF(DB!B160="","",DB!B160)</f>
        <v/>
      </c>
      <c r="C167" s="169" t="str">
        <f>IF(DB!C160="","",DB!C160)</f>
        <v/>
      </c>
      <c r="D167" s="169"/>
      <c r="E167" t="str">
        <f>IF(DB!D160="","",DB!D160)</f>
        <v/>
      </c>
      <c r="F167" t="str">
        <f>IF(DB!E160="","",DB!E160)</f>
        <v/>
      </c>
      <c r="G167" t="str">
        <f>IF(DB!F160="","",DB!F160)</f>
        <v/>
      </c>
      <c r="H167" t="str">
        <f>IF(DB!G160="","",DB!G160)</f>
        <v/>
      </c>
      <c r="I167" t="str">
        <f>IF(DB!W160="","",DB!W160)</f>
        <v/>
      </c>
      <c r="J167" t="str">
        <f>IF(DB!AN160="","",DB!AN160)</f>
        <v/>
      </c>
      <c r="K167" t="str">
        <f>IF(DB!H160="","",DB!H160)</f>
        <v/>
      </c>
      <c r="M167" s="73">
        <v>0.5</v>
      </c>
      <c r="N167" s="69" t="str">
        <f>IF(K167="","",IF($E$9="Zentral",$F$9,IF($E$9=Optionen!$K$5,IF('4.2 Mitnutzungsquote'!$E$10="Ja",'4.2 Mitnutzungsquote'!$F$10,'4.2 Mitnutzungsquote'!M167))))</f>
        <v/>
      </c>
    </row>
    <row r="168" spans="2:14" x14ac:dyDescent="0.3">
      <c r="B168" t="str">
        <f>IF(DB!B161="","",DB!B161)</f>
        <v/>
      </c>
      <c r="C168" s="169" t="str">
        <f>IF(DB!C161="","",DB!C161)</f>
        <v/>
      </c>
      <c r="D168" s="169"/>
      <c r="E168" t="str">
        <f>IF(DB!D161="","",DB!D161)</f>
        <v/>
      </c>
      <c r="F168" t="str">
        <f>IF(DB!E161="","",DB!E161)</f>
        <v/>
      </c>
      <c r="G168" t="str">
        <f>IF(DB!F161="","",DB!F161)</f>
        <v/>
      </c>
      <c r="H168" t="str">
        <f>IF(DB!G161="","",DB!G161)</f>
        <v/>
      </c>
      <c r="I168" t="str">
        <f>IF(DB!W161="","",DB!W161)</f>
        <v/>
      </c>
      <c r="J168" t="str">
        <f>IF(DB!AN161="","",DB!AN161)</f>
        <v/>
      </c>
      <c r="K168" t="str">
        <f>IF(DB!H161="","",DB!H161)</f>
        <v/>
      </c>
      <c r="M168" s="73">
        <v>0.5</v>
      </c>
      <c r="N168" s="69" t="str">
        <f>IF(K168="","",IF($E$9="Zentral",$F$9,IF($E$9=Optionen!$K$5,IF('4.2 Mitnutzungsquote'!$E$10="Ja",'4.2 Mitnutzungsquote'!$F$10,'4.2 Mitnutzungsquote'!M168))))</f>
        <v/>
      </c>
    </row>
    <row r="169" spans="2:14" x14ac:dyDescent="0.3">
      <c r="B169" t="str">
        <f>IF(DB!B162="","",DB!B162)</f>
        <v/>
      </c>
      <c r="C169" s="169" t="str">
        <f>IF(DB!C162="","",DB!C162)</f>
        <v/>
      </c>
      <c r="D169" s="169"/>
      <c r="E169" t="str">
        <f>IF(DB!D162="","",DB!D162)</f>
        <v/>
      </c>
      <c r="F169" t="str">
        <f>IF(DB!E162="","",DB!E162)</f>
        <v/>
      </c>
      <c r="G169" t="str">
        <f>IF(DB!F162="","",DB!F162)</f>
        <v/>
      </c>
      <c r="H169" t="str">
        <f>IF(DB!G162="","",DB!G162)</f>
        <v/>
      </c>
      <c r="I169" t="str">
        <f>IF(DB!W162="","",DB!W162)</f>
        <v/>
      </c>
      <c r="J169" t="str">
        <f>IF(DB!AN162="","",DB!AN162)</f>
        <v/>
      </c>
      <c r="K169" t="str">
        <f>IF(DB!H162="","",DB!H162)</f>
        <v/>
      </c>
      <c r="M169" s="73">
        <v>0.5</v>
      </c>
      <c r="N169" s="69" t="str">
        <f>IF(K169="","",IF($E$9="Zentral",$F$9,IF($E$9=Optionen!$K$5,IF('4.2 Mitnutzungsquote'!$E$10="Ja",'4.2 Mitnutzungsquote'!$F$10,'4.2 Mitnutzungsquote'!M169))))</f>
        <v/>
      </c>
    </row>
    <row r="170" spans="2:14" x14ac:dyDescent="0.3">
      <c r="B170" t="str">
        <f>IF(DB!B163="","",DB!B163)</f>
        <v/>
      </c>
      <c r="C170" s="169" t="str">
        <f>IF(DB!C163="","",DB!C163)</f>
        <v/>
      </c>
      <c r="D170" s="169"/>
      <c r="E170" t="str">
        <f>IF(DB!D163="","",DB!D163)</f>
        <v/>
      </c>
      <c r="F170" t="str">
        <f>IF(DB!E163="","",DB!E163)</f>
        <v/>
      </c>
      <c r="G170" t="str">
        <f>IF(DB!F163="","",DB!F163)</f>
        <v/>
      </c>
      <c r="H170" t="str">
        <f>IF(DB!G163="","",DB!G163)</f>
        <v/>
      </c>
      <c r="I170" t="str">
        <f>IF(DB!W163="","",DB!W163)</f>
        <v/>
      </c>
      <c r="J170" t="str">
        <f>IF(DB!AN163="","",DB!AN163)</f>
        <v/>
      </c>
      <c r="K170" t="str">
        <f>IF(DB!H163="","",DB!H163)</f>
        <v/>
      </c>
      <c r="M170" s="73">
        <v>0.5</v>
      </c>
      <c r="N170" s="69" t="str">
        <f>IF(K170="","",IF($E$9="Zentral",$F$9,IF($E$9=Optionen!$K$5,IF('4.2 Mitnutzungsquote'!$E$10="Ja",'4.2 Mitnutzungsquote'!$F$10,'4.2 Mitnutzungsquote'!M170))))</f>
        <v/>
      </c>
    </row>
    <row r="171" spans="2:14" x14ac:dyDescent="0.3">
      <c r="B171" t="str">
        <f>IF(DB!B164="","",DB!B164)</f>
        <v/>
      </c>
      <c r="C171" s="169" t="str">
        <f>IF(DB!C164="","",DB!C164)</f>
        <v/>
      </c>
      <c r="D171" s="169"/>
      <c r="E171" t="str">
        <f>IF(DB!D164="","",DB!D164)</f>
        <v/>
      </c>
      <c r="F171" t="str">
        <f>IF(DB!E164="","",DB!E164)</f>
        <v/>
      </c>
      <c r="G171" t="str">
        <f>IF(DB!F164="","",DB!F164)</f>
        <v/>
      </c>
      <c r="H171" t="str">
        <f>IF(DB!G164="","",DB!G164)</f>
        <v/>
      </c>
      <c r="I171" t="str">
        <f>IF(DB!W164="","",DB!W164)</f>
        <v/>
      </c>
      <c r="J171" t="str">
        <f>IF(DB!AN164="","",DB!AN164)</f>
        <v/>
      </c>
      <c r="K171" t="str">
        <f>IF(DB!H164="","",DB!H164)</f>
        <v/>
      </c>
      <c r="M171" s="73">
        <v>0.5</v>
      </c>
      <c r="N171" s="69" t="str">
        <f>IF(K171="","",IF($E$9="Zentral",$F$9,IF($E$9=Optionen!$K$5,IF('4.2 Mitnutzungsquote'!$E$10="Ja",'4.2 Mitnutzungsquote'!$F$10,'4.2 Mitnutzungsquote'!M171))))</f>
        <v/>
      </c>
    </row>
    <row r="172" spans="2:14" x14ac:dyDescent="0.3">
      <c r="B172" t="str">
        <f>IF(DB!B165="","",DB!B165)</f>
        <v/>
      </c>
      <c r="C172" s="169" t="str">
        <f>IF(DB!C165="","",DB!C165)</f>
        <v/>
      </c>
      <c r="D172" s="169"/>
      <c r="E172" t="str">
        <f>IF(DB!D165="","",DB!D165)</f>
        <v/>
      </c>
      <c r="F172" t="str">
        <f>IF(DB!E165="","",DB!E165)</f>
        <v/>
      </c>
      <c r="G172" t="str">
        <f>IF(DB!F165="","",DB!F165)</f>
        <v/>
      </c>
      <c r="H172" t="str">
        <f>IF(DB!G165="","",DB!G165)</f>
        <v/>
      </c>
      <c r="I172" t="str">
        <f>IF(DB!W165="","",DB!W165)</f>
        <v/>
      </c>
      <c r="J172" t="str">
        <f>IF(DB!AN165="","",DB!AN165)</f>
        <v/>
      </c>
      <c r="K172" t="str">
        <f>IF(DB!H165="","",DB!H165)</f>
        <v/>
      </c>
      <c r="M172" s="73">
        <v>0.5</v>
      </c>
      <c r="N172" s="69" t="str">
        <f>IF(K172="","",IF($E$9="Zentral",$F$9,IF($E$9=Optionen!$K$5,IF('4.2 Mitnutzungsquote'!$E$10="Ja",'4.2 Mitnutzungsquote'!$F$10,'4.2 Mitnutzungsquote'!M172))))</f>
        <v/>
      </c>
    </row>
    <row r="173" spans="2:14" x14ac:dyDescent="0.3">
      <c r="B173" t="str">
        <f>IF(DB!B166="","",DB!B166)</f>
        <v/>
      </c>
      <c r="C173" s="169" t="str">
        <f>IF(DB!C166="","",DB!C166)</f>
        <v/>
      </c>
      <c r="D173" s="169"/>
      <c r="E173" t="str">
        <f>IF(DB!D166="","",DB!D166)</f>
        <v/>
      </c>
      <c r="F173" t="str">
        <f>IF(DB!E166="","",DB!E166)</f>
        <v/>
      </c>
      <c r="G173" t="str">
        <f>IF(DB!F166="","",DB!F166)</f>
        <v/>
      </c>
      <c r="H173" t="str">
        <f>IF(DB!G166="","",DB!G166)</f>
        <v/>
      </c>
      <c r="I173" t="str">
        <f>IF(DB!W166="","",DB!W166)</f>
        <v/>
      </c>
      <c r="J173" t="str">
        <f>IF(DB!AN166="","",DB!AN166)</f>
        <v/>
      </c>
      <c r="K173" t="str">
        <f>IF(DB!H166="","",DB!H166)</f>
        <v/>
      </c>
      <c r="M173" s="73">
        <v>0.5</v>
      </c>
      <c r="N173" s="69" t="str">
        <f>IF(K173="","",IF($E$9="Zentral",$F$9,IF($E$9=Optionen!$K$5,IF('4.2 Mitnutzungsquote'!$E$10="Ja",'4.2 Mitnutzungsquote'!$F$10,'4.2 Mitnutzungsquote'!M173))))</f>
        <v/>
      </c>
    </row>
    <row r="174" spans="2:14" x14ac:dyDescent="0.3">
      <c r="B174" t="str">
        <f>IF(DB!B167="","",DB!B167)</f>
        <v/>
      </c>
      <c r="C174" s="169" t="str">
        <f>IF(DB!C167="","",DB!C167)</f>
        <v/>
      </c>
      <c r="D174" s="169"/>
      <c r="E174" t="str">
        <f>IF(DB!D167="","",DB!D167)</f>
        <v/>
      </c>
      <c r="F174" t="str">
        <f>IF(DB!E167="","",DB!E167)</f>
        <v/>
      </c>
      <c r="G174" t="str">
        <f>IF(DB!F167="","",DB!F167)</f>
        <v/>
      </c>
      <c r="H174" t="str">
        <f>IF(DB!G167="","",DB!G167)</f>
        <v/>
      </c>
      <c r="I174" t="str">
        <f>IF(DB!W167="","",DB!W167)</f>
        <v/>
      </c>
      <c r="J174" t="str">
        <f>IF(DB!AN167="","",DB!AN167)</f>
        <v/>
      </c>
      <c r="K174" t="str">
        <f>IF(DB!H167="","",DB!H167)</f>
        <v/>
      </c>
      <c r="M174" s="73">
        <v>0.5</v>
      </c>
      <c r="N174" s="69" t="str">
        <f>IF(K174="","",IF($E$9="Zentral",$F$9,IF($E$9=Optionen!$K$5,IF('4.2 Mitnutzungsquote'!$E$10="Ja",'4.2 Mitnutzungsquote'!$F$10,'4.2 Mitnutzungsquote'!M174))))</f>
        <v/>
      </c>
    </row>
    <row r="175" spans="2:14" x14ac:dyDescent="0.3">
      <c r="B175" t="str">
        <f>IF(DB!B168="","",DB!B168)</f>
        <v/>
      </c>
      <c r="C175" s="169" t="str">
        <f>IF(DB!C168="","",DB!C168)</f>
        <v/>
      </c>
      <c r="D175" s="169"/>
      <c r="E175" t="str">
        <f>IF(DB!D168="","",DB!D168)</f>
        <v/>
      </c>
      <c r="F175" t="str">
        <f>IF(DB!E168="","",DB!E168)</f>
        <v/>
      </c>
      <c r="G175" t="str">
        <f>IF(DB!F168="","",DB!F168)</f>
        <v/>
      </c>
      <c r="H175" t="str">
        <f>IF(DB!G168="","",DB!G168)</f>
        <v/>
      </c>
      <c r="I175" t="str">
        <f>IF(DB!W168="","",DB!W168)</f>
        <v/>
      </c>
      <c r="J175" t="str">
        <f>IF(DB!AN168="","",DB!AN168)</f>
        <v/>
      </c>
      <c r="K175" t="str">
        <f>IF(DB!H168="","",DB!H168)</f>
        <v/>
      </c>
      <c r="M175" s="73">
        <v>0.5</v>
      </c>
      <c r="N175" s="69" t="str">
        <f>IF(K175="","",IF($E$9="Zentral",$F$9,IF($E$9=Optionen!$K$5,IF('4.2 Mitnutzungsquote'!$E$10="Ja",'4.2 Mitnutzungsquote'!$F$10,'4.2 Mitnutzungsquote'!M175))))</f>
        <v/>
      </c>
    </row>
    <row r="176" spans="2:14" x14ac:dyDescent="0.3">
      <c r="B176" t="str">
        <f>IF(DB!B169="","",DB!B169)</f>
        <v/>
      </c>
      <c r="C176" s="169" t="str">
        <f>IF(DB!C169="","",DB!C169)</f>
        <v/>
      </c>
      <c r="D176" s="169"/>
      <c r="E176" t="str">
        <f>IF(DB!D169="","",DB!D169)</f>
        <v/>
      </c>
      <c r="F176" t="str">
        <f>IF(DB!E169="","",DB!E169)</f>
        <v/>
      </c>
      <c r="G176" t="str">
        <f>IF(DB!F169="","",DB!F169)</f>
        <v/>
      </c>
      <c r="H176" t="str">
        <f>IF(DB!G169="","",DB!G169)</f>
        <v/>
      </c>
      <c r="I176" t="str">
        <f>IF(DB!W169="","",DB!W169)</f>
        <v/>
      </c>
      <c r="J176" t="str">
        <f>IF(DB!AN169="","",DB!AN169)</f>
        <v/>
      </c>
      <c r="K176" t="str">
        <f>IF(DB!H169="","",DB!H169)</f>
        <v/>
      </c>
      <c r="M176" s="73">
        <v>0.5</v>
      </c>
      <c r="N176" s="69" t="str">
        <f>IF(K176="","",IF($E$9="Zentral",$F$9,IF($E$9=Optionen!$K$5,IF('4.2 Mitnutzungsquote'!$E$10="Ja",'4.2 Mitnutzungsquote'!$F$10,'4.2 Mitnutzungsquote'!M176))))</f>
        <v/>
      </c>
    </row>
    <row r="177" spans="2:14" x14ac:dyDescent="0.3">
      <c r="B177" t="str">
        <f>IF(DB!B170="","",DB!B170)</f>
        <v/>
      </c>
      <c r="C177" s="169" t="str">
        <f>IF(DB!C170="","",DB!C170)</f>
        <v/>
      </c>
      <c r="D177" s="169"/>
      <c r="E177" t="str">
        <f>IF(DB!D170="","",DB!D170)</f>
        <v/>
      </c>
      <c r="F177" t="str">
        <f>IF(DB!E170="","",DB!E170)</f>
        <v/>
      </c>
      <c r="G177" t="str">
        <f>IF(DB!F170="","",DB!F170)</f>
        <v/>
      </c>
      <c r="H177" t="str">
        <f>IF(DB!G170="","",DB!G170)</f>
        <v/>
      </c>
      <c r="I177" t="str">
        <f>IF(DB!W170="","",DB!W170)</f>
        <v/>
      </c>
      <c r="J177" t="str">
        <f>IF(DB!AN170="","",DB!AN170)</f>
        <v/>
      </c>
      <c r="K177" t="str">
        <f>IF(DB!H170="","",DB!H170)</f>
        <v/>
      </c>
      <c r="M177" s="73">
        <v>0.5</v>
      </c>
      <c r="N177" s="69" t="str">
        <f>IF(K177="","",IF($E$9="Zentral",$F$9,IF($E$9=Optionen!$K$5,IF('4.2 Mitnutzungsquote'!$E$10="Ja",'4.2 Mitnutzungsquote'!$F$10,'4.2 Mitnutzungsquote'!M177))))</f>
        <v/>
      </c>
    </row>
    <row r="178" spans="2:14" x14ac:dyDescent="0.3">
      <c r="B178" t="str">
        <f>IF(DB!B171="","",DB!B171)</f>
        <v/>
      </c>
      <c r="C178" s="169" t="str">
        <f>IF(DB!C171="","",DB!C171)</f>
        <v/>
      </c>
      <c r="D178" s="169"/>
      <c r="E178" t="str">
        <f>IF(DB!D171="","",DB!D171)</f>
        <v/>
      </c>
      <c r="F178" t="str">
        <f>IF(DB!E171="","",DB!E171)</f>
        <v/>
      </c>
      <c r="G178" t="str">
        <f>IF(DB!F171="","",DB!F171)</f>
        <v/>
      </c>
      <c r="H178" t="str">
        <f>IF(DB!G171="","",DB!G171)</f>
        <v/>
      </c>
      <c r="I178" t="str">
        <f>IF(DB!W171="","",DB!W171)</f>
        <v/>
      </c>
      <c r="J178" t="str">
        <f>IF(DB!AN171="","",DB!AN171)</f>
        <v/>
      </c>
      <c r="K178" t="str">
        <f>IF(DB!H171="","",DB!H171)</f>
        <v/>
      </c>
      <c r="M178" s="73">
        <v>0.5</v>
      </c>
      <c r="N178" s="69" t="str">
        <f>IF(K178="","",IF($E$9="Zentral",$F$9,IF($E$9=Optionen!$K$5,IF('4.2 Mitnutzungsquote'!$E$10="Ja",'4.2 Mitnutzungsquote'!$F$10,'4.2 Mitnutzungsquote'!M178))))</f>
        <v/>
      </c>
    </row>
    <row r="179" spans="2:14" x14ac:dyDescent="0.3">
      <c r="B179" t="str">
        <f>IF(DB!B172="","",DB!B172)</f>
        <v/>
      </c>
      <c r="C179" s="169" t="str">
        <f>IF(DB!C172="","",DB!C172)</f>
        <v/>
      </c>
      <c r="D179" s="169"/>
      <c r="E179" t="str">
        <f>IF(DB!D172="","",DB!D172)</f>
        <v/>
      </c>
      <c r="F179" t="str">
        <f>IF(DB!E172="","",DB!E172)</f>
        <v/>
      </c>
      <c r="G179" t="str">
        <f>IF(DB!F172="","",DB!F172)</f>
        <v/>
      </c>
      <c r="H179" t="str">
        <f>IF(DB!G172="","",DB!G172)</f>
        <v/>
      </c>
      <c r="I179" t="str">
        <f>IF(DB!W172="","",DB!W172)</f>
        <v/>
      </c>
      <c r="J179" t="str">
        <f>IF(DB!AN172="","",DB!AN172)</f>
        <v/>
      </c>
      <c r="K179" t="str">
        <f>IF(DB!H172="","",DB!H172)</f>
        <v/>
      </c>
      <c r="M179" s="73">
        <v>0.5</v>
      </c>
      <c r="N179" s="69" t="str">
        <f>IF(K179="","",IF($E$9="Zentral",$F$9,IF($E$9=Optionen!$K$5,IF('4.2 Mitnutzungsquote'!$E$10="Ja",'4.2 Mitnutzungsquote'!$F$10,'4.2 Mitnutzungsquote'!M179))))</f>
        <v/>
      </c>
    </row>
    <row r="180" spans="2:14" x14ac:dyDescent="0.3">
      <c r="B180" t="str">
        <f>IF(DB!B173="","",DB!B173)</f>
        <v/>
      </c>
      <c r="C180" s="169" t="str">
        <f>IF(DB!C173="","",DB!C173)</f>
        <v/>
      </c>
      <c r="D180" s="169"/>
      <c r="E180" t="str">
        <f>IF(DB!D173="","",DB!D173)</f>
        <v/>
      </c>
      <c r="F180" t="str">
        <f>IF(DB!E173="","",DB!E173)</f>
        <v/>
      </c>
      <c r="G180" t="str">
        <f>IF(DB!F173="","",DB!F173)</f>
        <v/>
      </c>
      <c r="H180" t="str">
        <f>IF(DB!G173="","",DB!G173)</f>
        <v/>
      </c>
      <c r="I180" t="str">
        <f>IF(DB!W173="","",DB!W173)</f>
        <v/>
      </c>
      <c r="J180" t="str">
        <f>IF(DB!AN173="","",DB!AN173)</f>
        <v/>
      </c>
      <c r="K180" t="str">
        <f>IF(DB!H173="","",DB!H173)</f>
        <v/>
      </c>
      <c r="M180" s="73">
        <v>0.5</v>
      </c>
      <c r="N180" s="69" t="str">
        <f>IF(K180="","",IF($E$9="Zentral",$F$9,IF($E$9=Optionen!$K$5,IF('4.2 Mitnutzungsquote'!$E$10="Ja",'4.2 Mitnutzungsquote'!$F$10,'4.2 Mitnutzungsquote'!M180))))</f>
        <v/>
      </c>
    </row>
    <row r="181" spans="2:14" x14ac:dyDescent="0.3">
      <c r="B181" t="str">
        <f>IF(DB!B174="","",DB!B174)</f>
        <v/>
      </c>
      <c r="C181" s="169" t="str">
        <f>IF(DB!C174="","",DB!C174)</f>
        <v/>
      </c>
      <c r="D181" s="169"/>
      <c r="E181" t="str">
        <f>IF(DB!D174="","",DB!D174)</f>
        <v/>
      </c>
      <c r="F181" t="str">
        <f>IF(DB!E174="","",DB!E174)</f>
        <v/>
      </c>
      <c r="G181" t="str">
        <f>IF(DB!F174="","",DB!F174)</f>
        <v/>
      </c>
      <c r="H181" t="str">
        <f>IF(DB!G174="","",DB!G174)</f>
        <v/>
      </c>
      <c r="I181" t="str">
        <f>IF(DB!W174="","",DB!W174)</f>
        <v/>
      </c>
      <c r="J181" t="str">
        <f>IF(DB!AN174="","",DB!AN174)</f>
        <v/>
      </c>
      <c r="K181" t="str">
        <f>IF(DB!H174="","",DB!H174)</f>
        <v/>
      </c>
      <c r="M181" s="73">
        <v>0.5</v>
      </c>
      <c r="N181" s="69" t="str">
        <f>IF(K181="","",IF($E$9="Zentral",$F$9,IF($E$9=Optionen!$K$5,IF('4.2 Mitnutzungsquote'!$E$10="Ja",'4.2 Mitnutzungsquote'!$F$10,'4.2 Mitnutzungsquote'!M181))))</f>
        <v/>
      </c>
    </row>
    <row r="182" spans="2:14" x14ac:dyDescent="0.3">
      <c r="B182" t="str">
        <f>IF(DB!B175="","",DB!B175)</f>
        <v/>
      </c>
      <c r="C182" s="169" t="str">
        <f>IF(DB!C175="","",DB!C175)</f>
        <v/>
      </c>
      <c r="D182" s="169"/>
      <c r="E182" t="str">
        <f>IF(DB!D175="","",DB!D175)</f>
        <v/>
      </c>
      <c r="F182" t="str">
        <f>IF(DB!E175="","",DB!E175)</f>
        <v/>
      </c>
      <c r="G182" t="str">
        <f>IF(DB!F175="","",DB!F175)</f>
        <v/>
      </c>
      <c r="H182" t="str">
        <f>IF(DB!G175="","",DB!G175)</f>
        <v/>
      </c>
      <c r="I182" t="str">
        <f>IF(DB!W175="","",DB!W175)</f>
        <v/>
      </c>
      <c r="J182" t="str">
        <f>IF(DB!AN175="","",DB!AN175)</f>
        <v/>
      </c>
      <c r="K182" t="str">
        <f>IF(DB!H175="","",DB!H175)</f>
        <v/>
      </c>
      <c r="M182" s="73">
        <v>0.5</v>
      </c>
      <c r="N182" s="69" t="str">
        <f>IF(K182="","",IF($E$9="Zentral",$F$9,IF($E$9=Optionen!$K$5,IF('4.2 Mitnutzungsquote'!$E$10="Ja",'4.2 Mitnutzungsquote'!$F$10,'4.2 Mitnutzungsquote'!M182))))</f>
        <v/>
      </c>
    </row>
    <row r="183" spans="2:14" x14ac:dyDescent="0.3">
      <c r="B183" t="str">
        <f>IF(DB!B176="","",DB!B176)</f>
        <v/>
      </c>
      <c r="C183" s="169" t="str">
        <f>IF(DB!C176="","",DB!C176)</f>
        <v/>
      </c>
      <c r="D183" s="169"/>
      <c r="E183" t="str">
        <f>IF(DB!D176="","",DB!D176)</f>
        <v/>
      </c>
      <c r="F183" t="str">
        <f>IF(DB!E176="","",DB!E176)</f>
        <v/>
      </c>
      <c r="G183" t="str">
        <f>IF(DB!F176="","",DB!F176)</f>
        <v/>
      </c>
      <c r="H183" t="str">
        <f>IF(DB!G176="","",DB!G176)</f>
        <v/>
      </c>
      <c r="I183" t="str">
        <f>IF(DB!W176="","",DB!W176)</f>
        <v/>
      </c>
      <c r="J183" t="str">
        <f>IF(DB!AN176="","",DB!AN176)</f>
        <v/>
      </c>
      <c r="K183" t="str">
        <f>IF(DB!H176="","",DB!H176)</f>
        <v/>
      </c>
      <c r="M183" s="73">
        <v>0.5</v>
      </c>
      <c r="N183" s="69" t="str">
        <f>IF(K183="","",IF($E$9="Zentral",$F$9,IF($E$9=Optionen!$K$5,IF('4.2 Mitnutzungsquote'!$E$10="Ja",'4.2 Mitnutzungsquote'!$F$10,'4.2 Mitnutzungsquote'!M183))))</f>
        <v/>
      </c>
    </row>
    <row r="184" spans="2:14" x14ac:dyDescent="0.3">
      <c r="B184" t="str">
        <f>IF(DB!B177="","",DB!B177)</f>
        <v/>
      </c>
      <c r="C184" s="169" t="str">
        <f>IF(DB!C177="","",DB!C177)</f>
        <v/>
      </c>
      <c r="D184" s="169"/>
      <c r="E184" t="str">
        <f>IF(DB!D177="","",DB!D177)</f>
        <v/>
      </c>
      <c r="F184" t="str">
        <f>IF(DB!E177="","",DB!E177)</f>
        <v/>
      </c>
      <c r="G184" t="str">
        <f>IF(DB!F177="","",DB!F177)</f>
        <v/>
      </c>
      <c r="H184" t="str">
        <f>IF(DB!G177="","",DB!G177)</f>
        <v/>
      </c>
      <c r="I184" t="str">
        <f>IF(DB!W177="","",DB!W177)</f>
        <v/>
      </c>
      <c r="J184" t="str">
        <f>IF(DB!AN177="","",DB!AN177)</f>
        <v/>
      </c>
      <c r="K184" t="str">
        <f>IF(DB!H177="","",DB!H177)</f>
        <v/>
      </c>
      <c r="M184" s="73">
        <v>0.5</v>
      </c>
      <c r="N184" s="69" t="str">
        <f>IF(K184="","",IF($E$9="Zentral",$F$9,IF($E$9=Optionen!$K$5,IF('4.2 Mitnutzungsquote'!$E$10="Ja",'4.2 Mitnutzungsquote'!$F$10,'4.2 Mitnutzungsquote'!M184))))</f>
        <v/>
      </c>
    </row>
    <row r="185" spans="2:14" x14ac:dyDescent="0.3">
      <c r="B185" t="str">
        <f>IF(DB!B178="","",DB!B178)</f>
        <v/>
      </c>
      <c r="C185" s="169" t="str">
        <f>IF(DB!C178="","",DB!C178)</f>
        <v/>
      </c>
      <c r="D185" s="169"/>
      <c r="E185" t="str">
        <f>IF(DB!D178="","",DB!D178)</f>
        <v/>
      </c>
      <c r="F185" t="str">
        <f>IF(DB!E178="","",DB!E178)</f>
        <v/>
      </c>
      <c r="G185" t="str">
        <f>IF(DB!F178="","",DB!F178)</f>
        <v/>
      </c>
      <c r="H185" t="str">
        <f>IF(DB!G178="","",DB!G178)</f>
        <v/>
      </c>
      <c r="I185" t="str">
        <f>IF(DB!W178="","",DB!W178)</f>
        <v/>
      </c>
      <c r="J185" t="str">
        <f>IF(DB!AN178="","",DB!AN178)</f>
        <v/>
      </c>
      <c r="K185" t="str">
        <f>IF(DB!H178="","",DB!H178)</f>
        <v/>
      </c>
      <c r="M185" s="73">
        <v>0.5</v>
      </c>
      <c r="N185" s="69" t="str">
        <f>IF(K185="","",IF($E$9="Zentral",$F$9,IF($E$9=Optionen!$K$5,IF('4.2 Mitnutzungsquote'!$E$10="Ja",'4.2 Mitnutzungsquote'!$F$10,'4.2 Mitnutzungsquote'!M185))))</f>
        <v/>
      </c>
    </row>
    <row r="186" spans="2:14" x14ac:dyDescent="0.3">
      <c r="B186" t="str">
        <f>IF(DB!B179="","",DB!B179)</f>
        <v/>
      </c>
      <c r="C186" s="169" t="str">
        <f>IF(DB!C179="","",DB!C179)</f>
        <v/>
      </c>
      <c r="D186" s="169"/>
      <c r="E186" t="str">
        <f>IF(DB!D179="","",DB!D179)</f>
        <v/>
      </c>
      <c r="F186" t="str">
        <f>IF(DB!E179="","",DB!E179)</f>
        <v/>
      </c>
      <c r="G186" t="str">
        <f>IF(DB!F179="","",DB!F179)</f>
        <v/>
      </c>
      <c r="H186" t="str">
        <f>IF(DB!G179="","",DB!G179)</f>
        <v/>
      </c>
      <c r="I186" t="str">
        <f>IF(DB!W179="","",DB!W179)</f>
        <v/>
      </c>
      <c r="J186" t="str">
        <f>IF(DB!AN179="","",DB!AN179)</f>
        <v/>
      </c>
      <c r="K186" t="str">
        <f>IF(DB!H179="","",DB!H179)</f>
        <v/>
      </c>
      <c r="M186" s="73">
        <v>0.5</v>
      </c>
      <c r="N186" s="69" t="str">
        <f>IF(K186="","",IF($E$9="Zentral",$F$9,IF($E$9=Optionen!$K$5,IF('4.2 Mitnutzungsquote'!$E$10="Ja",'4.2 Mitnutzungsquote'!$F$10,'4.2 Mitnutzungsquote'!M186))))</f>
        <v/>
      </c>
    </row>
    <row r="187" spans="2:14" x14ac:dyDescent="0.3">
      <c r="B187" t="str">
        <f>IF(DB!B180="","",DB!B180)</f>
        <v/>
      </c>
      <c r="C187" s="169" t="str">
        <f>IF(DB!C180="","",DB!C180)</f>
        <v/>
      </c>
      <c r="D187" s="169"/>
      <c r="E187" t="str">
        <f>IF(DB!D180="","",DB!D180)</f>
        <v/>
      </c>
      <c r="F187" t="str">
        <f>IF(DB!E180="","",DB!E180)</f>
        <v/>
      </c>
      <c r="G187" t="str">
        <f>IF(DB!F180="","",DB!F180)</f>
        <v/>
      </c>
      <c r="H187" t="str">
        <f>IF(DB!G180="","",DB!G180)</f>
        <v/>
      </c>
      <c r="I187" t="str">
        <f>IF(DB!W180="","",DB!W180)</f>
        <v/>
      </c>
      <c r="J187" t="str">
        <f>IF(DB!AN180="","",DB!AN180)</f>
        <v/>
      </c>
      <c r="K187" t="str">
        <f>IF(DB!H180="","",DB!H180)</f>
        <v/>
      </c>
      <c r="M187" s="73">
        <v>0.5</v>
      </c>
      <c r="N187" s="69" t="str">
        <f>IF(K187="","",IF($E$9="Zentral",$F$9,IF($E$9=Optionen!$K$5,IF('4.2 Mitnutzungsquote'!$E$10="Ja",'4.2 Mitnutzungsquote'!$F$10,'4.2 Mitnutzungsquote'!M187))))</f>
        <v/>
      </c>
    </row>
    <row r="188" spans="2:14" x14ac:dyDescent="0.3">
      <c r="B188" t="str">
        <f>IF(DB!B181="","",DB!B181)</f>
        <v/>
      </c>
      <c r="C188" s="169" t="str">
        <f>IF(DB!C181="","",DB!C181)</f>
        <v/>
      </c>
      <c r="D188" s="169"/>
      <c r="E188" t="str">
        <f>IF(DB!D181="","",DB!D181)</f>
        <v/>
      </c>
      <c r="F188" t="str">
        <f>IF(DB!E181="","",DB!E181)</f>
        <v/>
      </c>
      <c r="G188" t="str">
        <f>IF(DB!F181="","",DB!F181)</f>
        <v/>
      </c>
      <c r="H188" t="str">
        <f>IF(DB!G181="","",DB!G181)</f>
        <v/>
      </c>
      <c r="I188" t="str">
        <f>IF(DB!W181="","",DB!W181)</f>
        <v/>
      </c>
      <c r="J188" t="str">
        <f>IF(DB!AN181="","",DB!AN181)</f>
        <v/>
      </c>
      <c r="K188" t="str">
        <f>IF(DB!H181="","",DB!H181)</f>
        <v/>
      </c>
      <c r="M188" s="73">
        <v>0.5</v>
      </c>
      <c r="N188" s="69" t="str">
        <f>IF(K188="","",IF($E$9="Zentral",$F$9,IF($E$9=Optionen!$K$5,IF('4.2 Mitnutzungsquote'!$E$10="Ja",'4.2 Mitnutzungsquote'!$F$10,'4.2 Mitnutzungsquote'!M188))))</f>
        <v/>
      </c>
    </row>
    <row r="189" spans="2:14" x14ac:dyDescent="0.3">
      <c r="B189" t="str">
        <f>IF(DB!B182="","",DB!B182)</f>
        <v/>
      </c>
      <c r="C189" s="169" t="str">
        <f>IF(DB!C182="","",DB!C182)</f>
        <v/>
      </c>
      <c r="D189" s="169"/>
      <c r="E189" t="str">
        <f>IF(DB!D182="","",DB!D182)</f>
        <v/>
      </c>
      <c r="F189" t="str">
        <f>IF(DB!E182="","",DB!E182)</f>
        <v/>
      </c>
      <c r="G189" t="str">
        <f>IF(DB!F182="","",DB!F182)</f>
        <v/>
      </c>
      <c r="H189" t="str">
        <f>IF(DB!G182="","",DB!G182)</f>
        <v/>
      </c>
      <c r="I189" t="str">
        <f>IF(DB!W182="","",DB!W182)</f>
        <v/>
      </c>
      <c r="J189" t="str">
        <f>IF(DB!AN182="","",DB!AN182)</f>
        <v/>
      </c>
      <c r="K189" t="str">
        <f>IF(DB!H182="","",DB!H182)</f>
        <v/>
      </c>
      <c r="M189" s="73">
        <v>0.5</v>
      </c>
      <c r="N189" s="69" t="str">
        <f>IF(K189="","",IF($E$9="Zentral",$F$9,IF($E$9=Optionen!$K$5,IF('4.2 Mitnutzungsquote'!$E$10="Ja",'4.2 Mitnutzungsquote'!$F$10,'4.2 Mitnutzungsquote'!M189))))</f>
        <v/>
      </c>
    </row>
    <row r="190" spans="2:14" x14ac:dyDescent="0.3">
      <c r="B190" t="str">
        <f>IF(DB!B183="","",DB!B183)</f>
        <v/>
      </c>
      <c r="C190" s="169" t="str">
        <f>IF(DB!C183="","",DB!C183)</f>
        <v/>
      </c>
      <c r="D190" s="169"/>
      <c r="E190" t="str">
        <f>IF(DB!D183="","",DB!D183)</f>
        <v/>
      </c>
      <c r="F190" t="str">
        <f>IF(DB!E183="","",DB!E183)</f>
        <v/>
      </c>
      <c r="G190" t="str">
        <f>IF(DB!F183="","",DB!F183)</f>
        <v/>
      </c>
      <c r="H190" t="str">
        <f>IF(DB!G183="","",DB!G183)</f>
        <v/>
      </c>
      <c r="I190" t="str">
        <f>IF(DB!W183="","",DB!W183)</f>
        <v/>
      </c>
      <c r="J190" t="str">
        <f>IF(DB!AN183="","",DB!AN183)</f>
        <v/>
      </c>
      <c r="K190" t="str">
        <f>IF(DB!H183="","",DB!H183)</f>
        <v/>
      </c>
      <c r="M190" s="73">
        <v>0.5</v>
      </c>
      <c r="N190" s="69" t="str">
        <f>IF(K190="","",IF($E$9="Zentral",$F$9,IF($E$9=Optionen!$K$5,IF('4.2 Mitnutzungsquote'!$E$10="Ja",'4.2 Mitnutzungsquote'!$F$10,'4.2 Mitnutzungsquote'!M190))))</f>
        <v/>
      </c>
    </row>
    <row r="191" spans="2:14" x14ac:dyDescent="0.3">
      <c r="B191" t="str">
        <f>IF(DB!B184="","",DB!B184)</f>
        <v/>
      </c>
      <c r="C191" s="169" t="str">
        <f>IF(DB!C184="","",DB!C184)</f>
        <v/>
      </c>
      <c r="D191" s="169"/>
      <c r="E191" t="str">
        <f>IF(DB!D184="","",DB!D184)</f>
        <v/>
      </c>
      <c r="F191" t="str">
        <f>IF(DB!E184="","",DB!E184)</f>
        <v/>
      </c>
      <c r="G191" t="str">
        <f>IF(DB!F184="","",DB!F184)</f>
        <v/>
      </c>
      <c r="H191" t="str">
        <f>IF(DB!G184="","",DB!G184)</f>
        <v/>
      </c>
      <c r="I191" t="str">
        <f>IF(DB!W184="","",DB!W184)</f>
        <v/>
      </c>
      <c r="J191" t="str">
        <f>IF(DB!AN184="","",DB!AN184)</f>
        <v/>
      </c>
      <c r="K191" t="str">
        <f>IF(DB!H184="","",DB!H184)</f>
        <v/>
      </c>
      <c r="M191" s="73">
        <v>0.5</v>
      </c>
      <c r="N191" s="69" t="str">
        <f>IF(K191="","",IF($E$9="Zentral",$F$9,IF($E$9=Optionen!$K$5,IF('4.2 Mitnutzungsquote'!$E$10="Ja",'4.2 Mitnutzungsquote'!$F$10,'4.2 Mitnutzungsquote'!M191))))</f>
        <v/>
      </c>
    </row>
    <row r="192" spans="2:14" x14ac:dyDescent="0.3">
      <c r="B192" t="str">
        <f>IF(DB!B185="","",DB!B185)</f>
        <v/>
      </c>
      <c r="C192" s="169" t="str">
        <f>IF(DB!C185="","",DB!C185)</f>
        <v/>
      </c>
      <c r="D192" s="169"/>
      <c r="E192" t="str">
        <f>IF(DB!D185="","",DB!D185)</f>
        <v/>
      </c>
      <c r="F192" t="str">
        <f>IF(DB!E185="","",DB!E185)</f>
        <v/>
      </c>
      <c r="G192" t="str">
        <f>IF(DB!F185="","",DB!F185)</f>
        <v/>
      </c>
      <c r="H192" t="str">
        <f>IF(DB!G185="","",DB!G185)</f>
        <v/>
      </c>
      <c r="I192" t="str">
        <f>IF(DB!W185="","",DB!W185)</f>
        <v/>
      </c>
      <c r="J192" t="str">
        <f>IF(DB!AN185="","",DB!AN185)</f>
        <v/>
      </c>
      <c r="K192" t="str">
        <f>IF(DB!H185="","",DB!H185)</f>
        <v/>
      </c>
      <c r="M192" s="73">
        <v>0.5</v>
      </c>
      <c r="N192" s="69" t="str">
        <f>IF(K192="","",IF($E$9="Zentral",$F$9,IF($E$9=Optionen!$K$5,IF('4.2 Mitnutzungsquote'!$E$10="Ja",'4.2 Mitnutzungsquote'!$F$10,'4.2 Mitnutzungsquote'!M192))))</f>
        <v/>
      </c>
    </row>
    <row r="193" spans="2:14" x14ac:dyDescent="0.3">
      <c r="B193" t="str">
        <f>IF(DB!B186="","",DB!B186)</f>
        <v/>
      </c>
      <c r="C193" s="169" t="str">
        <f>IF(DB!C186="","",DB!C186)</f>
        <v/>
      </c>
      <c r="D193" s="169"/>
      <c r="E193" t="str">
        <f>IF(DB!D186="","",DB!D186)</f>
        <v/>
      </c>
      <c r="F193" t="str">
        <f>IF(DB!E186="","",DB!E186)</f>
        <v/>
      </c>
      <c r="G193" t="str">
        <f>IF(DB!F186="","",DB!F186)</f>
        <v/>
      </c>
      <c r="H193" t="str">
        <f>IF(DB!G186="","",DB!G186)</f>
        <v/>
      </c>
      <c r="I193" t="str">
        <f>IF(DB!W186="","",DB!W186)</f>
        <v/>
      </c>
      <c r="J193" t="str">
        <f>IF(DB!AN186="","",DB!AN186)</f>
        <v/>
      </c>
      <c r="K193" t="str">
        <f>IF(DB!H186="","",DB!H186)</f>
        <v/>
      </c>
      <c r="M193" s="73">
        <v>0.5</v>
      </c>
      <c r="N193" s="69" t="str">
        <f>IF(K193="","",IF($E$9="Zentral",$F$9,IF($E$9=Optionen!$K$5,IF('4.2 Mitnutzungsquote'!$E$10="Ja",'4.2 Mitnutzungsquote'!$F$10,'4.2 Mitnutzungsquote'!M193))))</f>
        <v/>
      </c>
    </row>
    <row r="194" spans="2:14" x14ac:dyDescent="0.3">
      <c r="B194" t="str">
        <f>IF(DB!B187="","",DB!B187)</f>
        <v/>
      </c>
      <c r="C194" s="169" t="str">
        <f>IF(DB!C187="","",DB!C187)</f>
        <v/>
      </c>
      <c r="D194" s="169"/>
      <c r="E194" t="str">
        <f>IF(DB!D187="","",DB!D187)</f>
        <v/>
      </c>
      <c r="F194" t="str">
        <f>IF(DB!E187="","",DB!E187)</f>
        <v/>
      </c>
      <c r="G194" t="str">
        <f>IF(DB!F187="","",DB!F187)</f>
        <v/>
      </c>
      <c r="H194" t="str">
        <f>IF(DB!G187="","",DB!G187)</f>
        <v/>
      </c>
      <c r="I194" t="str">
        <f>IF(DB!W187="","",DB!W187)</f>
        <v/>
      </c>
      <c r="J194" t="str">
        <f>IF(DB!AN187="","",DB!AN187)</f>
        <v/>
      </c>
      <c r="K194" t="str">
        <f>IF(DB!H187="","",DB!H187)</f>
        <v/>
      </c>
      <c r="M194" s="73">
        <v>0.5</v>
      </c>
      <c r="N194" s="69" t="str">
        <f>IF(K194="","",IF($E$9="Zentral",$F$9,IF($E$9=Optionen!$K$5,IF('4.2 Mitnutzungsquote'!$E$10="Ja",'4.2 Mitnutzungsquote'!$F$10,'4.2 Mitnutzungsquote'!M194))))</f>
        <v/>
      </c>
    </row>
    <row r="195" spans="2:14" x14ac:dyDescent="0.3">
      <c r="B195" t="str">
        <f>IF(DB!B188="","",DB!B188)</f>
        <v/>
      </c>
      <c r="C195" s="169" t="str">
        <f>IF(DB!C188="","",DB!C188)</f>
        <v/>
      </c>
      <c r="D195" s="169"/>
      <c r="E195" t="str">
        <f>IF(DB!D188="","",DB!D188)</f>
        <v/>
      </c>
      <c r="F195" t="str">
        <f>IF(DB!E188="","",DB!E188)</f>
        <v/>
      </c>
      <c r="G195" t="str">
        <f>IF(DB!F188="","",DB!F188)</f>
        <v/>
      </c>
      <c r="H195" t="str">
        <f>IF(DB!G188="","",DB!G188)</f>
        <v/>
      </c>
      <c r="I195" t="str">
        <f>IF(DB!W188="","",DB!W188)</f>
        <v/>
      </c>
      <c r="J195" t="str">
        <f>IF(DB!AN188="","",DB!AN188)</f>
        <v/>
      </c>
      <c r="K195" t="str">
        <f>IF(DB!H188="","",DB!H188)</f>
        <v/>
      </c>
      <c r="M195" s="73">
        <v>0.5</v>
      </c>
      <c r="N195" s="69" t="str">
        <f>IF(K195="","",IF($E$9="Zentral",$F$9,IF($E$9=Optionen!$K$5,IF('4.2 Mitnutzungsquote'!$E$10="Ja",'4.2 Mitnutzungsquote'!$F$10,'4.2 Mitnutzungsquote'!M195))))</f>
        <v/>
      </c>
    </row>
    <row r="196" spans="2:14" x14ac:dyDescent="0.3">
      <c r="B196" t="str">
        <f>IF(DB!B189="","",DB!B189)</f>
        <v/>
      </c>
      <c r="C196" s="169" t="str">
        <f>IF(DB!C189="","",DB!C189)</f>
        <v/>
      </c>
      <c r="D196" s="169"/>
      <c r="E196" t="str">
        <f>IF(DB!D189="","",DB!D189)</f>
        <v/>
      </c>
      <c r="F196" t="str">
        <f>IF(DB!E189="","",DB!E189)</f>
        <v/>
      </c>
      <c r="G196" t="str">
        <f>IF(DB!F189="","",DB!F189)</f>
        <v/>
      </c>
      <c r="H196" t="str">
        <f>IF(DB!G189="","",DB!G189)</f>
        <v/>
      </c>
      <c r="I196" t="str">
        <f>IF(DB!W189="","",DB!W189)</f>
        <v/>
      </c>
      <c r="J196" t="str">
        <f>IF(DB!AN189="","",DB!AN189)</f>
        <v/>
      </c>
      <c r="K196" t="str">
        <f>IF(DB!H189="","",DB!H189)</f>
        <v/>
      </c>
      <c r="M196" s="73">
        <v>0.5</v>
      </c>
      <c r="N196" s="69" t="str">
        <f>IF(K196="","",IF($E$9="Zentral",$F$9,IF($E$9=Optionen!$K$5,IF('4.2 Mitnutzungsquote'!$E$10="Ja",'4.2 Mitnutzungsquote'!$F$10,'4.2 Mitnutzungsquote'!M196))))</f>
        <v/>
      </c>
    </row>
    <row r="197" spans="2:14" x14ac:dyDescent="0.3">
      <c r="B197" t="str">
        <f>IF(DB!B190="","",DB!B190)</f>
        <v/>
      </c>
      <c r="C197" s="169" t="str">
        <f>IF(DB!C190="","",DB!C190)</f>
        <v/>
      </c>
      <c r="D197" s="169"/>
      <c r="E197" t="str">
        <f>IF(DB!D190="","",DB!D190)</f>
        <v/>
      </c>
      <c r="F197" t="str">
        <f>IF(DB!E190="","",DB!E190)</f>
        <v/>
      </c>
      <c r="G197" t="str">
        <f>IF(DB!F190="","",DB!F190)</f>
        <v/>
      </c>
      <c r="H197" t="str">
        <f>IF(DB!G190="","",DB!G190)</f>
        <v/>
      </c>
      <c r="I197" t="str">
        <f>IF(DB!W190="","",DB!W190)</f>
        <v/>
      </c>
      <c r="J197" t="str">
        <f>IF(DB!AN190="","",DB!AN190)</f>
        <v/>
      </c>
      <c r="K197" t="str">
        <f>IF(DB!H190="","",DB!H190)</f>
        <v/>
      </c>
      <c r="M197" s="73">
        <v>0.5</v>
      </c>
      <c r="N197" s="69" t="str">
        <f>IF(K197="","",IF($E$9="Zentral",$F$9,IF($E$9=Optionen!$K$5,IF('4.2 Mitnutzungsquote'!$E$10="Ja",'4.2 Mitnutzungsquote'!$F$10,'4.2 Mitnutzungsquote'!M197))))</f>
        <v/>
      </c>
    </row>
    <row r="198" spans="2:14" x14ac:dyDescent="0.3">
      <c r="B198" t="str">
        <f>IF(DB!B191="","",DB!B191)</f>
        <v/>
      </c>
      <c r="C198" s="169" t="str">
        <f>IF(DB!C191="","",DB!C191)</f>
        <v/>
      </c>
      <c r="D198" s="169"/>
      <c r="E198" t="str">
        <f>IF(DB!D191="","",DB!D191)</f>
        <v/>
      </c>
      <c r="F198" t="str">
        <f>IF(DB!E191="","",DB!E191)</f>
        <v/>
      </c>
      <c r="G198" t="str">
        <f>IF(DB!F191="","",DB!F191)</f>
        <v/>
      </c>
      <c r="H198" t="str">
        <f>IF(DB!G191="","",DB!G191)</f>
        <v/>
      </c>
      <c r="I198" t="str">
        <f>IF(DB!W191="","",DB!W191)</f>
        <v/>
      </c>
      <c r="J198" t="str">
        <f>IF(DB!AN191="","",DB!AN191)</f>
        <v/>
      </c>
      <c r="K198" t="str">
        <f>IF(DB!H191="","",DB!H191)</f>
        <v/>
      </c>
      <c r="M198" s="73">
        <v>0.5</v>
      </c>
      <c r="N198" s="69" t="str">
        <f>IF(K198="","",IF($E$9="Zentral",$F$9,IF($E$9=Optionen!$K$5,IF('4.2 Mitnutzungsquote'!$E$10="Ja",'4.2 Mitnutzungsquote'!$F$10,'4.2 Mitnutzungsquote'!M198))))</f>
        <v/>
      </c>
    </row>
    <row r="199" spans="2:14" x14ac:dyDescent="0.3">
      <c r="B199" t="str">
        <f>IF(DB!B192="","",DB!B192)</f>
        <v/>
      </c>
      <c r="C199" s="169" t="str">
        <f>IF(DB!C192="","",DB!C192)</f>
        <v/>
      </c>
      <c r="D199" s="169"/>
      <c r="E199" t="str">
        <f>IF(DB!D192="","",DB!D192)</f>
        <v/>
      </c>
      <c r="F199" t="str">
        <f>IF(DB!E192="","",DB!E192)</f>
        <v/>
      </c>
      <c r="G199" t="str">
        <f>IF(DB!F192="","",DB!F192)</f>
        <v/>
      </c>
      <c r="H199" t="str">
        <f>IF(DB!G192="","",DB!G192)</f>
        <v/>
      </c>
      <c r="I199" t="str">
        <f>IF(DB!W192="","",DB!W192)</f>
        <v/>
      </c>
      <c r="J199" t="str">
        <f>IF(DB!AN192="","",DB!AN192)</f>
        <v/>
      </c>
      <c r="K199" t="str">
        <f>IF(DB!H192="","",DB!H192)</f>
        <v/>
      </c>
      <c r="M199" s="73">
        <v>0.5</v>
      </c>
      <c r="N199" s="69" t="str">
        <f>IF(K199="","",IF($E$9="Zentral",$F$9,IF($E$9=Optionen!$K$5,IF('4.2 Mitnutzungsquote'!$E$10="Ja",'4.2 Mitnutzungsquote'!$F$10,'4.2 Mitnutzungsquote'!M199))))</f>
        <v/>
      </c>
    </row>
    <row r="200" spans="2:14" x14ac:dyDescent="0.3">
      <c r="B200" t="str">
        <f>IF(DB!B193="","",DB!B193)</f>
        <v/>
      </c>
      <c r="C200" s="169" t="str">
        <f>IF(DB!C193="","",DB!C193)</f>
        <v/>
      </c>
      <c r="D200" s="169"/>
      <c r="E200" t="str">
        <f>IF(DB!D193="","",DB!D193)</f>
        <v/>
      </c>
      <c r="F200" t="str">
        <f>IF(DB!E193="","",DB!E193)</f>
        <v/>
      </c>
      <c r="G200" t="str">
        <f>IF(DB!F193="","",DB!F193)</f>
        <v/>
      </c>
      <c r="H200" t="str">
        <f>IF(DB!G193="","",DB!G193)</f>
        <v/>
      </c>
      <c r="I200" t="str">
        <f>IF(DB!W193="","",DB!W193)</f>
        <v/>
      </c>
      <c r="J200" t="str">
        <f>IF(DB!AN193="","",DB!AN193)</f>
        <v/>
      </c>
      <c r="K200" t="str">
        <f>IF(DB!H193="","",DB!H193)</f>
        <v/>
      </c>
      <c r="M200" s="73">
        <v>0.5</v>
      </c>
      <c r="N200" s="69" t="str">
        <f>IF(K200="","",IF($E$9="Zentral",$F$9,IF($E$9=Optionen!$K$5,IF('4.2 Mitnutzungsquote'!$E$10="Ja",'4.2 Mitnutzungsquote'!$F$10,'4.2 Mitnutzungsquote'!M200))))</f>
        <v/>
      </c>
    </row>
    <row r="201" spans="2:14" x14ac:dyDescent="0.3">
      <c r="B201" t="str">
        <f>IF(DB!B194="","",DB!B194)</f>
        <v/>
      </c>
      <c r="C201" s="169" t="str">
        <f>IF(DB!C194="","",DB!C194)</f>
        <v/>
      </c>
      <c r="D201" s="169"/>
      <c r="E201" t="str">
        <f>IF(DB!D194="","",DB!D194)</f>
        <v/>
      </c>
      <c r="F201" t="str">
        <f>IF(DB!E194="","",DB!E194)</f>
        <v/>
      </c>
      <c r="G201" t="str">
        <f>IF(DB!F194="","",DB!F194)</f>
        <v/>
      </c>
      <c r="H201" t="str">
        <f>IF(DB!G194="","",DB!G194)</f>
        <v/>
      </c>
      <c r="I201" t="str">
        <f>IF(DB!W194="","",DB!W194)</f>
        <v/>
      </c>
      <c r="J201" t="str">
        <f>IF(DB!AN194="","",DB!AN194)</f>
        <v/>
      </c>
      <c r="K201" t="str">
        <f>IF(DB!H194="","",DB!H194)</f>
        <v/>
      </c>
      <c r="M201" s="73">
        <v>0.5</v>
      </c>
      <c r="N201" s="69" t="str">
        <f>IF(K201="","",IF($E$9="Zentral",$F$9,IF($E$9=Optionen!$K$5,IF('4.2 Mitnutzungsquote'!$E$10="Ja",'4.2 Mitnutzungsquote'!$F$10,'4.2 Mitnutzungsquote'!M201))))</f>
        <v/>
      </c>
    </row>
    <row r="202" spans="2:14" x14ac:dyDescent="0.3">
      <c r="B202" t="str">
        <f>IF(DB!B195="","",DB!B195)</f>
        <v/>
      </c>
      <c r="C202" s="169" t="str">
        <f>IF(DB!C195="","",DB!C195)</f>
        <v/>
      </c>
      <c r="D202" s="169"/>
      <c r="E202" t="str">
        <f>IF(DB!D195="","",DB!D195)</f>
        <v/>
      </c>
      <c r="F202" t="str">
        <f>IF(DB!E195="","",DB!E195)</f>
        <v/>
      </c>
      <c r="G202" t="str">
        <f>IF(DB!F195="","",DB!F195)</f>
        <v/>
      </c>
      <c r="H202" t="str">
        <f>IF(DB!G195="","",DB!G195)</f>
        <v/>
      </c>
      <c r="I202" t="str">
        <f>IF(DB!W195="","",DB!W195)</f>
        <v/>
      </c>
      <c r="J202" t="str">
        <f>IF(DB!AN195="","",DB!AN195)</f>
        <v/>
      </c>
      <c r="K202" t="str">
        <f>IF(DB!H195="","",DB!H195)</f>
        <v/>
      </c>
      <c r="M202" s="73">
        <v>0.5</v>
      </c>
      <c r="N202" s="69" t="str">
        <f>IF(K202="","",IF($E$9="Zentral",$F$9,IF($E$9=Optionen!$K$5,IF('4.2 Mitnutzungsquote'!$E$10="Ja",'4.2 Mitnutzungsquote'!$F$10,'4.2 Mitnutzungsquote'!M202))))</f>
        <v/>
      </c>
    </row>
    <row r="203" spans="2:14" x14ac:dyDescent="0.3">
      <c r="B203" t="str">
        <f>IF(DB!B196="","",DB!B196)</f>
        <v/>
      </c>
      <c r="C203" s="169" t="str">
        <f>IF(DB!C196="","",DB!C196)</f>
        <v/>
      </c>
      <c r="D203" s="169"/>
      <c r="E203" t="str">
        <f>IF(DB!D196="","",DB!D196)</f>
        <v/>
      </c>
      <c r="F203" t="str">
        <f>IF(DB!E196="","",DB!E196)</f>
        <v/>
      </c>
      <c r="G203" t="str">
        <f>IF(DB!F196="","",DB!F196)</f>
        <v/>
      </c>
      <c r="H203" t="str">
        <f>IF(DB!G196="","",DB!G196)</f>
        <v/>
      </c>
      <c r="I203" t="str">
        <f>IF(DB!W196="","",DB!W196)</f>
        <v/>
      </c>
      <c r="J203" t="str">
        <f>IF(DB!AN196="","",DB!AN196)</f>
        <v/>
      </c>
      <c r="K203" t="str">
        <f>IF(DB!H196="","",DB!H196)</f>
        <v/>
      </c>
      <c r="M203" s="73">
        <v>0.5</v>
      </c>
      <c r="N203" s="69" t="str">
        <f>IF(K203="","",IF($E$9="Zentral",$F$9,IF($E$9=Optionen!$K$5,IF('4.2 Mitnutzungsquote'!$E$10="Ja",'4.2 Mitnutzungsquote'!$F$10,'4.2 Mitnutzungsquote'!M203))))</f>
        <v/>
      </c>
    </row>
    <row r="204" spans="2:14" x14ac:dyDescent="0.3">
      <c r="B204" t="str">
        <f>IF(DB!B197="","",DB!B197)</f>
        <v/>
      </c>
      <c r="C204" s="169" t="str">
        <f>IF(DB!C197="","",DB!C197)</f>
        <v/>
      </c>
      <c r="D204" s="169"/>
      <c r="E204" t="str">
        <f>IF(DB!D197="","",DB!D197)</f>
        <v/>
      </c>
      <c r="F204" t="str">
        <f>IF(DB!E197="","",DB!E197)</f>
        <v/>
      </c>
      <c r="G204" t="str">
        <f>IF(DB!F197="","",DB!F197)</f>
        <v/>
      </c>
      <c r="H204" t="str">
        <f>IF(DB!G197="","",DB!G197)</f>
        <v/>
      </c>
      <c r="I204" t="str">
        <f>IF(DB!W197="","",DB!W197)</f>
        <v/>
      </c>
      <c r="J204" t="str">
        <f>IF(DB!AN197="","",DB!AN197)</f>
        <v/>
      </c>
      <c r="K204" t="str">
        <f>IF(DB!H197="","",DB!H197)</f>
        <v/>
      </c>
      <c r="M204" s="73">
        <v>0.5</v>
      </c>
      <c r="N204" s="69" t="str">
        <f>IF(K204="","",IF($E$9="Zentral",$F$9,IF($E$9=Optionen!$K$5,IF('4.2 Mitnutzungsquote'!$E$10="Ja",'4.2 Mitnutzungsquote'!$F$10,'4.2 Mitnutzungsquote'!M204))))</f>
        <v/>
      </c>
    </row>
    <row r="205" spans="2:14" x14ac:dyDescent="0.3">
      <c r="B205" t="str">
        <f>IF(DB!B198="","",DB!B198)</f>
        <v/>
      </c>
      <c r="C205" s="169" t="str">
        <f>IF(DB!C198="","",DB!C198)</f>
        <v/>
      </c>
      <c r="D205" s="169"/>
      <c r="E205" t="str">
        <f>IF(DB!D198="","",DB!D198)</f>
        <v/>
      </c>
      <c r="F205" t="str">
        <f>IF(DB!E198="","",DB!E198)</f>
        <v/>
      </c>
      <c r="G205" t="str">
        <f>IF(DB!F198="","",DB!F198)</f>
        <v/>
      </c>
      <c r="H205" t="str">
        <f>IF(DB!G198="","",DB!G198)</f>
        <v/>
      </c>
      <c r="I205" t="str">
        <f>IF(DB!W198="","",DB!W198)</f>
        <v/>
      </c>
      <c r="J205" t="str">
        <f>IF(DB!AN198="","",DB!AN198)</f>
        <v/>
      </c>
      <c r="K205" t="str">
        <f>IF(DB!H198="","",DB!H198)</f>
        <v/>
      </c>
      <c r="M205" s="73">
        <v>0.5</v>
      </c>
      <c r="N205" s="69" t="str">
        <f>IF(K205="","",IF($E$9="Zentral",$F$9,IF($E$9=Optionen!$K$5,IF('4.2 Mitnutzungsquote'!$E$10="Ja",'4.2 Mitnutzungsquote'!$F$10,'4.2 Mitnutzungsquote'!M205))))</f>
        <v/>
      </c>
    </row>
    <row r="206" spans="2:14" x14ac:dyDescent="0.3">
      <c r="B206" t="str">
        <f>IF(DB!B199="","",DB!B199)</f>
        <v/>
      </c>
      <c r="C206" s="169" t="str">
        <f>IF(DB!C199="","",DB!C199)</f>
        <v/>
      </c>
      <c r="D206" s="169"/>
      <c r="E206" t="str">
        <f>IF(DB!D199="","",DB!D199)</f>
        <v/>
      </c>
      <c r="F206" t="str">
        <f>IF(DB!E199="","",DB!E199)</f>
        <v/>
      </c>
      <c r="G206" t="str">
        <f>IF(DB!F199="","",DB!F199)</f>
        <v/>
      </c>
      <c r="H206" t="str">
        <f>IF(DB!G199="","",DB!G199)</f>
        <v/>
      </c>
      <c r="I206" t="str">
        <f>IF(DB!W199="","",DB!W199)</f>
        <v/>
      </c>
      <c r="J206" t="str">
        <f>IF(DB!AN199="","",DB!AN199)</f>
        <v/>
      </c>
      <c r="K206" t="str">
        <f>IF(DB!H199="","",DB!H199)</f>
        <v/>
      </c>
      <c r="M206" s="73">
        <v>0.5</v>
      </c>
      <c r="N206" s="69" t="str">
        <f>IF(K206="","",IF($E$9="Zentral",$F$9,IF($E$9=Optionen!$K$5,IF('4.2 Mitnutzungsquote'!$E$10="Ja",'4.2 Mitnutzungsquote'!$F$10,'4.2 Mitnutzungsquote'!M206))))</f>
        <v/>
      </c>
    </row>
    <row r="207" spans="2:14" x14ac:dyDescent="0.3">
      <c r="B207" t="str">
        <f>IF(DB!B200="","",DB!B200)</f>
        <v/>
      </c>
      <c r="C207" s="169" t="str">
        <f>IF(DB!C200="","",DB!C200)</f>
        <v/>
      </c>
      <c r="D207" s="169"/>
      <c r="E207" t="str">
        <f>IF(DB!D200="","",DB!D200)</f>
        <v/>
      </c>
      <c r="F207" t="str">
        <f>IF(DB!E200="","",DB!E200)</f>
        <v/>
      </c>
      <c r="G207" t="str">
        <f>IF(DB!F200="","",DB!F200)</f>
        <v/>
      </c>
      <c r="H207" t="str">
        <f>IF(DB!G200="","",DB!G200)</f>
        <v/>
      </c>
      <c r="I207" t="str">
        <f>IF(DB!W200="","",DB!W200)</f>
        <v/>
      </c>
      <c r="J207" t="str">
        <f>IF(DB!AN200="","",DB!AN200)</f>
        <v/>
      </c>
      <c r="K207" t="str">
        <f>IF(DB!H200="","",DB!H200)</f>
        <v/>
      </c>
      <c r="M207" s="73">
        <v>0.5</v>
      </c>
      <c r="N207" s="69" t="str">
        <f>IF(K207="","",IF($E$9="Zentral",$F$9,IF($E$9=Optionen!$K$5,IF('4.2 Mitnutzungsquote'!$E$10="Ja",'4.2 Mitnutzungsquote'!$F$10,'4.2 Mitnutzungsquote'!M207))))</f>
        <v/>
      </c>
    </row>
    <row r="208" spans="2:14" x14ac:dyDescent="0.3">
      <c r="B208" t="str">
        <f>IF(DB!B201="","",DB!B201)</f>
        <v/>
      </c>
      <c r="C208" s="169" t="str">
        <f>IF(DB!C201="","",DB!C201)</f>
        <v/>
      </c>
      <c r="D208" s="169"/>
      <c r="E208" t="str">
        <f>IF(DB!D201="","",DB!D201)</f>
        <v/>
      </c>
      <c r="F208" t="str">
        <f>IF(DB!E201="","",DB!E201)</f>
        <v/>
      </c>
      <c r="G208" t="str">
        <f>IF(DB!F201="","",DB!F201)</f>
        <v/>
      </c>
      <c r="H208" t="str">
        <f>IF(DB!G201="","",DB!G201)</f>
        <v/>
      </c>
      <c r="I208" t="str">
        <f>IF(DB!W201="","",DB!W201)</f>
        <v/>
      </c>
      <c r="J208" t="str">
        <f>IF(DB!AN201="","",DB!AN201)</f>
        <v/>
      </c>
      <c r="K208" t="str">
        <f>IF(DB!H201="","",DB!H201)</f>
        <v/>
      </c>
      <c r="M208" s="73">
        <v>0.5</v>
      </c>
      <c r="N208" s="69" t="str">
        <f>IF(K208="","",IF($E$9="Zentral",$F$9,IF($E$9=Optionen!$K$5,IF('4.2 Mitnutzungsquote'!$E$10="Ja",'4.2 Mitnutzungsquote'!$F$10,'4.2 Mitnutzungsquote'!M208))))</f>
        <v/>
      </c>
    </row>
    <row r="209" spans="2:14" x14ac:dyDescent="0.3">
      <c r="B209" t="str">
        <f>IF(DB!B202="","",DB!B202)</f>
        <v/>
      </c>
      <c r="C209" s="169" t="str">
        <f>IF(DB!C202="","",DB!C202)</f>
        <v/>
      </c>
      <c r="D209" s="169"/>
      <c r="E209" t="str">
        <f>IF(DB!D202="","",DB!D202)</f>
        <v/>
      </c>
      <c r="F209" t="str">
        <f>IF(DB!E202="","",DB!E202)</f>
        <v/>
      </c>
      <c r="G209" t="str">
        <f>IF(DB!F202="","",DB!F202)</f>
        <v/>
      </c>
      <c r="H209" t="str">
        <f>IF(DB!G202="","",DB!G202)</f>
        <v/>
      </c>
      <c r="I209" t="str">
        <f>IF(DB!W202="","",DB!W202)</f>
        <v/>
      </c>
      <c r="J209" t="str">
        <f>IF(DB!AN202="","",DB!AN202)</f>
        <v/>
      </c>
      <c r="K209" t="str">
        <f>IF(DB!H202="","",DB!H202)</f>
        <v/>
      </c>
      <c r="M209" s="73">
        <v>0.5</v>
      </c>
      <c r="N209" s="69" t="str">
        <f>IF(K209="","",IF($E$9="Zentral",$F$9,IF($E$9=Optionen!$K$5,IF('4.2 Mitnutzungsquote'!$E$10="Ja",'4.2 Mitnutzungsquote'!$F$10,'4.2 Mitnutzungsquote'!M209))))</f>
        <v/>
      </c>
    </row>
    <row r="210" spans="2:14" x14ac:dyDescent="0.3">
      <c r="B210" t="str">
        <f>IF(DB!B203="","",DB!B203)</f>
        <v/>
      </c>
      <c r="C210" s="169" t="str">
        <f>IF(DB!C203="","",DB!C203)</f>
        <v/>
      </c>
      <c r="D210" s="169"/>
      <c r="E210" t="str">
        <f>IF(DB!D203="","",DB!D203)</f>
        <v/>
      </c>
      <c r="F210" t="str">
        <f>IF(DB!E203="","",DB!E203)</f>
        <v/>
      </c>
      <c r="G210" t="str">
        <f>IF(DB!F203="","",DB!F203)</f>
        <v/>
      </c>
      <c r="H210" t="str">
        <f>IF(DB!G203="","",DB!G203)</f>
        <v/>
      </c>
      <c r="I210" t="str">
        <f>IF(DB!W203="","",DB!W203)</f>
        <v/>
      </c>
      <c r="J210" t="str">
        <f>IF(DB!AN203="","",DB!AN203)</f>
        <v/>
      </c>
      <c r="K210" t="str">
        <f>IF(DB!H203="","",DB!H203)</f>
        <v/>
      </c>
      <c r="M210" s="73">
        <v>0.5</v>
      </c>
      <c r="N210" s="69" t="str">
        <f>IF(K210="","",IF($E$9="Zentral",$F$9,IF($E$9=Optionen!$K$5,IF('4.2 Mitnutzungsquote'!$E$10="Ja",'4.2 Mitnutzungsquote'!$F$10,'4.2 Mitnutzungsquote'!M210))))</f>
        <v/>
      </c>
    </row>
    <row r="211" spans="2:14" x14ac:dyDescent="0.3">
      <c r="B211" t="str">
        <f>IF(DB!B204="","",DB!B204)</f>
        <v/>
      </c>
      <c r="C211" s="169" t="str">
        <f>IF(DB!C204="","",DB!C204)</f>
        <v/>
      </c>
      <c r="D211" s="169"/>
      <c r="E211" t="str">
        <f>IF(DB!D204="","",DB!D204)</f>
        <v/>
      </c>
      <c r="F211" t="str">
        <f>IF(DB!E204="","",DB!E204)</f>
        <v/>
      </c>
      <c r="G211" t="str">
        <f>IF(DB!F204="","",DB!F204)</f>
        <v/>
      </c>
      <c r="H211" t="str">
        <f>IF(DB!G204="","",DB!G204)</f>
        <v/>
      </c>
      <c r="I211" t="str">
        <f>IF(DB!W204="","",DB!W204)</f>
        <v/>
      </c>
      <c r="J211" t="str">
        <f>IF(DB!AN204="","",DB!AN204)</f>
        <v/>
      </c>
      <c r="K211" t="str">
        <f>IF(DB!H204="","",DB!H204)</f>
        <v/>
      </c>
      <c r="M211" s="73">
        <v>0.5</v>
      </c>
      <c r="N211" s="69" t="str">
        <f>IF(K211="","",IF($E$9="Zentral",$F$9,IF($E$9=Optionen!$K$5,IF('4.2 Mitnutzungsquote'!$E$10="Ja",'4.2 Mitnutzungsquote'!$F$10,'4.2 Mitnutzungsquote'!M211))))</f>
        <v/>
      </c>
    </row>
    <row r="212" spans="2:14" x14ac:dyDescent="0.3">
      <c r="B212" t="str">
        <f>IF(DB!B205="","",DB!B205)</f>
        <v/>
      </c>
      <c r="C212" s="169" t="str">
        <f>IF(DB!C205="","",DB!C205)</f>
        <v/>
      </c>
      <c r="D212" s="169"/>
      <c r="E212" t="str">
        <f>IF(DB!D205="","",DB!D205)</f>
        <v/>
      </c>
      <c r="F212" t="str">
        <f>IF(DB!E205="","",DB!E205)</f>
        <v/>
      </c>
      <c r="G212" t="str">
        <f>IF(DB!F205="","",DB!F205)</f>
        <v/>
      </c>
      <c r="H212" t="str">
        <f>IF(DB!G205="","",DB!G205)</f>
        <v/>
      </c>
      <c r="I212" t="str">
        <f>IF(DB!W205="","",DB!W205)</f>
        <v/>
      </c>
      <c r="J212" t="str">
        <f>IF(DB!AN205="","",DB!AN205)</f>
        <v/>
      </c>
      <c r="K212" t="str">
        <f>IF(DB!H205="","",DB!H205)</f>
        <v/>
      </c>
      <c r="M212" s="73">
        <v>0.5</v>
      </c>
      <c r="N212" s="69" t="str">
        <f>IF(K212="","",IF($E$9="Zentral",$F$9,IF($E$9=Optionen!$K$5,IF('4.2 Mitnutzungsquote'!$E$10="Ja",'4.2 Mitnutzungsquote'!$F$10,'4.2 Mitnutzungsquote'!M212))))</f>
        <v/>
      </c>
    </row>
    <row r="213" spans="2:14" x14ac:dyDescent="0.3">
      <c r="B213" t="str">
        <f>IF(DB!B206="","",DB!B206)</f>
        <v/>
      </c>
      <c r="C213" s="169" t="str">
        <f>IF(DB!C206="","",DB!C206)</f>
        <v/>
      </c>
      <c r="D213" s="169"/>
      <c r="E213" t="str">
        <f>IF(DB!D206="","",DB!D206)</f>
        <v/>
      </c>
      <c r="F213" t="str">
        <f>IF(DB!E206="","",DB!E206)</f>
        <v/>
      </c>
      <c r="G213" t="str">
        <f>IF(DB!F206="","",DB!F206)</f>
        <v/>
      </c>
      <c r="H213" t="str">
        <f>IF(DB!G206="","",DB!G206)</f>
        <v/>
      </c>
      <c r="I213" t="str">
        <f>IF(DB!W206="","",DB!W206)</f>
        <v/>
      </c>
      <c r="J213" t="str">
        <f>IF(DB!AN206="","",DB!AN206)</f>
        <v/>
      </c>
      <c r="K213" t="str">
        <f>IF(DB!H206="","",DB!H206)</f>
        <v/>
      </c>
      <c r="M213" s="73">
        <v>0.5</v>
      </c>
      <c r="N213" s="69" t="str">
        <f>IF(K213="","",IF($E$9="Zentral",$F$9,IF($E$9=Optionen!$K$5,IF('4.2 Mitnutzungsquote'!$E$10="Ja",'4.2 Mitnutzungsquote'!$F$10,'4.2 Mitnutzungsquote'!M213))))</f>
        <v/>
      </c>
    </row>
    <row r="214" spans="2:14" x14ac:dyDescent="0.3">
      <c r="B214" t="str">
        <f>IF(DB!B207="","",DB!B207)</f>
        <v/>
      </c>
      <c r="C214" s="169" t="str">
        <f>IF(DB!C207="","",DB!C207)</f>
        <v/>
      </c>
      <c r="D214" s="169"/>
      <c r="E214" t="str">
        <f>IF(DB!D207="","",DB!D207)</f>
        <v/>
      </c>
      <c r="F214" t="str">
        <f>IF(DB!E207="","",DB!E207)</f>
        <v/>
      </c>
      <c r="G214" t="str">
        <f>IF(DB!F207="","",DB!F207)</f>
        <v/>
      </c>
      <c r="H214" t="str">
        <f>IF(DB!G207="","",DB!G207)</f>
        <v/>
      </c>
      <c r="I214" t="str">
        <f>IF(DB!W207="","",DB!W207)</f>
        <v/>
      </c>
      <c r="J214" t="str">
        <f>IF(DB!AN207="","",DB!AN207)</f>
        <v/>
      </c>
      <c r="K214" t="str">
        <f>IF(DB!H207="","",DB!H207)</f>
        <v/>
      </c>
      <c r="M214" s="73">
        <v>0.5</v>
      </c>
      <c r="N214" s="69" t="str">
        <f>IF(K214="","",IF($E$9="Zentral",$F$9,IF($E$9=Optionen!$K$5,IF('4.2 Mitnutzungsquote'!$E$10="Ja",'4.2 Mitnutzungsquote'!$F$10,'4.2 Mitnutzungsquote'!M214))))</f>
        <v/>
      </c>
    </row>
    <row r="215" spans="2:14" x14ac:dyDescent="0.3">
      <c r="B215" t="str">
        <f>IF(DB!B208="","",DB!B208)</f>
        <v/>
      </c>
      <c r="C215" s="169" t="str">
        <f>IF(DB!C208="","",DB!C208)</f>
        <v/>
      </c>
      <c r="D215" s="169"/>
      <c r="E215" t="str">
        <f>IF(DB!D208="","",DB!D208)</f>
        <v/>
      </c>
      <c r="F215" t="str">
        <f>IF(DB!E208="","",DB!E208)</f>
        <v/>
      </c>
      <c r="G215" t="str">
        <f>IF(DB!F208="","",DB!F208)</f>
        <v/>
      </c>
      <c r="H215" t="str">
        <f>IF(DB!G208="","",DB!G208)</f>
        <v/>
      </c>
      <c r="I215" t="str">
        <f>IF(DB!W208="","",DB!W208)</f>
        <v/>
      </c>
      <c r="J215" t="str">
        <f>IF(DB!AN208="","",DB!AN208)</f>
        <v/>
      </c>
      <c r="K215" t="str">
        <f>IF(DB!H208="","",DB!H208)</f>
        <v/>
      </c>
      <c r="M215" s="73">
        <v>0.5</v>
      </c>
      <c r="N215" s="69" t="str">
        <f>IF(K215="","",IF($E$9="Zentral",$F$9,IF($E$9=Optionen!$K$5,IF('4.2 Mitnutzungsquote'!$E$10="Ja",'4.2 Mitnutzungsquote'!$F$10,'4.2 Mitnutzungsquote'!M215))))</f>
        <v/>
      </c>
    </row>
    <row r="216" spans="2:14" x14ac:dyDescent="0.3">
      <c r="B216" t="str">
        <f>IF(DB!B209="","",DB!B209)</f>
        <v/>
      </c>
      <c r="C216" s="169" t="str">
        <f>IF(DB!C209="","",DB!C209)</f>
        <v/>
      </c>
      <c r="D216" s="169"/>
      <c r="E216" t="str">
        <f>IF(DB!D209="","",DB!D209)</f>
        <v/>
      </c>
      <c r="F216" t="str">
        <f>IF(DB!E209="","",DB!E209)</f>
        <v/>
      </c>
      <c r="G216" t="str">
        <f>IF(DB!F209="","",DB!F209)</f>
        <v/>
      </c>
      <c r="H216" t="str">
        <f>IF(DB!G209="","",DB!G209)</f>
        <v/>
      </c>
      <c r="I216" t="str">
        <f>IF(DB!W209="","",DB!W209)</f>
        <v/>
      </c>
      <c r="J216" t="str">
        <f>IF(DB!AN209="","",DB!AN209)</f>
        <v/>
      </c>
      <c r="K216" t="str">
        <f>IF(DB!H209="","",DB!H209)</f>
        <v/>
      </c>
      <c r="M216" s="73">
        <v>0.5</v>
      </c>
      <c r="N216" s="69" t="str">
        <f>IF(K216="","",IF($E$9="Zentral",$F$9,IF($E$9=Optionen!$K$5,IF('4.2 Mitnutzungsquote'!$E$10="Ja",'4.2 Mitnutzungsquote'!$F$10,'4.2 Mitnutzungsquote'!M216))))</f>
        <v/>
      </c>
    </row>
    <row r="217" spans="2:14" x14ac:dyDescent="0.3">
      <c r="B217" t="str">
        <f>IF(DB!B210="","",DB!B210)</f>
        <v/>
      </c>
      <c r="C217" s="169" t="str">
        <f>IF(DB!C210="","",DB!C210)</f>
        <v/>
      </c>
      <c r="D217" s="169"/>
      <c r="E217" t="str">
        <f>IF(DB!D210="","",DB!D210)</f>
        <v/>
      </c>
      <c r="F217" t="str">
        <f>IF(DB!E210="","",DB!E210)</f>
        <v/>
      </c>
      <c r="G217" t="str">
        <f>IF(DB!F210="","",DB!F210)</f>
        <v/>
      </c>
      <c r="H217" t="str">
        <f>IF(DB!G210="","",DB!G210)</f>
        <v/>
      </c>
      <c r="I217" t="str">
        <f>IF(DB!W210="","",DB!W210)</f>
        <v/>
      </c>
      <c r="J217" t="str">
        <f>IF(DB!AN210="","",DB!AN210)</f>
        <v/>
      </c>
      <c r="K217" t="str">
        <f>IF(DB!H210="","",DB!H210)</f>
        <v/>
      </c>
      <c r="M217" s="73">
        <v>0.5</v>
      </c>
      <c r="N217" s="69" t="str">
        <f>IF(K217="","",IF($E$9="Zentral",$F$9,IF($E$9=Optionen!$K$5,IF('4.2 Mitnutzungsquote'!$E$10="Ja",'4.2 Mitnutzungsquote'!$F$10,'4.2 Mitnutzungsquote'!M217))))</f>
        <v/>
      </c>
    </row>
    <row r="218" spans="2:14" x14ac:dyDescent="0.3">
      <c r="B218" t="str">
        <f>IF(DB!B211="","",DB!B211)</f>
        <v/>
      </c>
      <c r="C218" s="169" t="str">
        <f>IF(DB!C211="","",DB!C211)</f>
        <v/>
      </c>
      <c r="D218" s="169"/>
      <c r="E218" t="str">
        <f>IF(DB!D211="","",DB!D211)</f>
        <v/>
      </c>
      <c r="F218" t="str">
        <f>IF(DB!E211="","",DB!E211)</f>
        <v/>
      </c>
      <c r="G218" t="str">
        <f>IF(DB!F211="","",DB!F211)</f>
        <v/>
      </c>
      <c r="H218" t="str">
        <f>IF(DB!G211="","",DB!G211)</f>
        <v/>
      </c>
      <c r="I218" t="str">
        <f>IF(DB!W211="","",DB!W211)</f>
        <v/>
      </c>
      <c r="J218" t="str">
        <f>IF(DB!AN211="","",DB!AN211)</f>
        <v/>
      </c>
      <c r="K218" t="str">
        <f>IF(DB!H211="","",DB!H211)</f>
        <v/>
      </c>
      <c r="M218" s="73">
        <v>0.5</v>
      </c>
      <c r="N218" s="69" t="str">
        <f>IF(K218="","",IF($E$9="Zentral",$F$9,IF($E$9=Optionen!$K$5,IF('4.2 Mitnutzungsquote'!$E$10="Ja",'4.2 Mitnutzungsquote'!$F$10,'4.2 Mitnutzungsquote'!M218))))</f>
        <v/>
      </c>
    </row>
    <row r="219" spans="2:14" x14ac:dyDescent="0.3">
      <c r="B219" t="str">
        <f>IF(DB!B212="","",DB!B212)</f>
        <v/>
      </c>
      <c r="C219" s="169" t="str">
        <f>IF(DB!C212="","",DB!C212)</f>
        <v/>
      </c>
      <c r="D219" s="169"/>
      <c r="E219" t="str">
        <f>IF(DB!D212="","",DB!D212)</f>
        <v/>
      </c>
      <c r="F219" t="str">
        <f>IF(DB!E212="","",DB!E212)</f>
        <v/>
      </c>
      <c r="G219" t="str">
        <f>IF(DB!F212="","",DB!F212)</f>
        <v/>
      </c>
      <c r="H219" t="str">
        <f>IF(DB!G212="","",DB!G212)</f>
        <v/>
      </c>
      <c r="I219" t="str">
        <f>IF(DB!W212="","",DB!W212)</f>
        <v/>
      </c>
      <c r="J219" t="str">
        <f>IF(DB!AN212="","",DB!AN212)</f>
        <v/>
      </c>
      <c r="K219" t="str">
        <f>IF(DB!H212="","",DB!H212)</f>
        <v/>
      </c>
      <c r="M219" s="73">
        <v>0.5</v>
      </c>
      <c r="N219" s="69" t="str">
        <f>IF(K219="","",IF($E$9="Zentral",$F$9,IF($E$9=Optionen!$K$5,IF('4.2 Mitnutzungsquote'!$E$10="Ja",'4.2 Mitnutzungsquote'!$F$10,'4.2 Mitnutzungsquote'!M219))))</f>
        <v/>
      </c>
    </row>
    <row r="220" spans="2:14" x14ac:dyDescent="0.3">
      <c r="B220" t="str">
        <f>IF(DB!B213="","",DB!B213)</f>
        <v/>
      </c>
      <c r="C220" s="169" t="str">
        <f>IF(DB!C213="","",DB!C213)</f>
        <v/>
      </c>
      <c r="D220" s="169"/>
      <c r="E220" t="str">
        <f>IF(DB!D213="","",DB!D213)</f>
        <v/>
      </c>
      <c r="F220" t="str">
        <f>IF(DB!E213="","",DB!E213)</f>
        <v/>
      </c>
      <c r="G220" t="str">
        <f>IF(DB!F213="","",DB!F213)</f>
        <v/>
      </c>
      <c r="H220" t="str">
        <f>IF(DB!G213="","",DB!G213)</f>
        <v/>
      </c>
      <c r="I220" t="str">
        <f>IF(DB!W213="","",DB!W213)</f>
        <v/>
      </c>
      <c r="J220" t="str">
        <f>IF(DB!AN213="","",DB!AN213)</f>
        <v/>
      </c>
      <c r="K220" t="str">
        <f>IF(DB!H213="","",DB!H213)</f>
        <v/>
      </c>
      <c r="M220" s="73">
        <v>0.5</v>
      </c>
      <c r="N220" s="69" t="str">
        <f>IF(K220="","",IF($E$9="Zentral",$F$9,IF($E$9=Optionen!$K$5,IF('4.2 Mitnutzungsquote'!$E$10="Ja",'4.2 Mitnutzungsquote'!$F$10,'4.2 Mitnutzungsquote'!M220))))</f>
        <v/>
      </c>
    </row>
    <row r="221" spans="2:14" x14ac:dyDescent="0.3">
      <c r="B221" t="str">
        <f>IF(DB!B214="","",DB!B214)</f>
        <v/>
      </c>
      <c r="C221" s="169" t="str">
        <f>IF(DB!C214="","",DB!C214)</f>
        <v/>
      </c>
      <c r="D221" s="169"/>
      <c r="E221" t="str">
        <f>IF(DB!D214="","",DB!D214)</f>
        <v/>
      </c>
      <c r="F221" t="str">
        <f>IF(DB!E214="","",DB!E214)</f>
        <v/>
      </c>
      <c r="G221" t="str">
        <f>IF(DB!F214="","",DB!F214)</f>
        <v/>
      </c>
      <c r="H221" t="str">
        <f>IF(DB!G214="","",DB!G214)</f>
        <v/>
      </c>
      <c r="I221" t="str">
        <f>IF(DB!W214="","",DB!W214)</f>
        <v/>
      </c>
      <c r="J221" t="str">
        <f>IF(DB!AN214="","",DB!AN214)</f>
        <v/>
      </c>
      <c r="K221" t="str">
        <f>IF(DB!H214="","",DB!H214)</f>
        <v/>
      </c>
      <c r="M221" s="73">
        <v>0.5</v>
      </c>
      <c r="N221" s="69" t="str">
        <f>IF(K221="","",IF($E$9="Zentral",$F$9,IF($E$9=Optionen!$K$5,IF('4.2 Mitnutzungsquote'!$E$10="Ja",'4.2 Mitnutzungsquote'!$F$10,'4.2 Mitnutzungsquote'!M221))))</f>
        <v/>
      </c>
    </row>
    <row r="222" spans="2:14" x14ac:dyDescent="0.3">
      <c r="B222" t="str">
        <f>IF(DB!B215="","",DB!B215)</f>
        <v/>
      </c>
      <c r="C222" s="169" t="str">
        <f>IF(DB!C215="","",DB!C215)</f>
        <v/>
      </c>
      <c r="D222" s="169"/>
      <c r="E222" t="str">
        <f>IF(DB!D215="","",DB!D215)</f>
        <v/>
      </c>
      <c r="F222" t="str">
        <f>IF(DB!E215="","",DB!E215)</f>
        <v/>
      </c>
      <c r="G222" t="str">
        <f>IF(DB!F215="","",DB!F215)</f>
        <v/>
      </c>
      <c r="H222" t="str">
        <f>IF(DB!G215="","",DB!G215)</f>
        <v/>
      </c>
      <c r="I222" t="str">
        <f>IF(DB!W215="","",DB!W215)</f>
        <v/>
      </c>
      <c r="J222" t="str">
        <f>IF(DB!AN215="","",DB!AN215)</f>
        <v/>
      </c>
      <c r="K222" t="str">
        <f>IF(DB!H215="","",DB!H215)</f>
        <v/>
      </c>
      <c r="M222" s="73">
        <v>0.5</v>
      </c>
      <c r="N222" s="69" t="str">
        <f>IF(K222="","",IF($E$9="Zentral",$F$9,IF($E$9=Optionen!$K$5,IF('4.2 Mitnutzungsquote'!$E$10="Ja",'4.2 Mitnutzungsquote'!$F$10,'4.2 Mitnutzungsquote'!M222))))</f>
        <v/>
      </c>
    </row>
    <row r="223" spans="2:14" x14ac:dyDescent="0.3">
      <c r="B223" t="str">
        <f>IF(DB!B216="","",DB!B216)</f>
        <v/>
      </c>
      <c r="C223" s="169" t="str">
        <f>IF(DB!C216="","",DB!C216)</f>
        <v/>
      </c>
      <c r="D223" s="169"/>
      <c r="E223" t="str">
        <f>IF(DB!D216="","",DB!D216)</f>
        <v/>
      </c>
      <c r="F223" t="str">
        <f>IF(DB!E216="","",DB!E216)</f>
        <v/>
      </c>
      <c r="G223" t="str">
        <f>IF(DB!F216="","",DB!F216)</f>
        <v/>
      </c>
      <c r="H223" t="str">
        <f>IF(DB!G216="","",DB!G216)</f>
        <v/>
      </c>
      <c r="I223" t="str">
        <f>IF(DB!W216="","",DB!W216)</f>
        <v/>
      </c>
      <c r="J223" t="str">
        <f>IF(DB!AN216="","",DB!AN216)</f>
        <v/>
      </c>
      <c r="K223" t="str">
        <f>IF(DB!H216="","",DB!H216)</f>
        <v/>
      </c>
      <c r="M223" s="73">
        <v>0.5</v>
      </c>
      <c r="N223" s="69" t="str">
        <f>IF(K223="","",IF($E$9="Zentral",$F$9,IF($E$9=Optionen!$K$5,IF('4.2 Mitnutzungsquote'!$E$10="Ja",'4.2 Mitnutzungsquote'!$F$10,'4.2 Mitnutzungsquote'!M223))))</f>
        <v/>
      </c>
    </row>
    <row r="224" spans="2:14" x14ac:dyDescent="0.3">
      <c r="B224" t="str">
        <f>IF(DB!B217="","",DB!B217)</f>
        <v/>
      </c>
      <c r="C224" s="169" t="str">
        <f>IF(DB!C217="","",DB!C217)</f>
        <v/>
      </c>
      <c r="D224" s="169"/>
      <c r="E224" t="str">
        <f>IF(DB!D217="","",DB!D217)</f>
        <v/>
      </c>
      <c r="F224" t="str">
        <f>IF(DB!E217="","",DB!E217)</f>
        <v/>
      </c>
      <c r="G224" t="str">
        <f>IF(DB!F217="","",DB!F217)</f>
        <v/>
      </c>
      <c r="H224" t="str">
        <f>IF(DB!G217="","",DB!G217)</f>
        <v/>
      </c>
      <c r="I224" t="str">
        <f>IF(DB!W217="","",DB!W217)</f>
        <v/>
      </c>
      <c r="J224" t="str">
        <f>IF(DB!AN217="","",DB!AN217)</f>
        <v/>
      </c>
      <c r="K224" t="str">
        <f>IF(DB!H217="","",DB!H217)</f>
        <v/>
      </c>
      <c r="M224" s="73">
        <v>0.5</v>
      </c>
      <c r="N224" s="69" t="str">
        <f>IF(K224="","",IF($E$9="Zentral",$F$9,IF($E$9=Optionen!$K$5,IF('4.2 Mitnutzungsquote'!$E$10="Ja",'4.2 Mitnutzungsquote'!$F$10,'4.2 Mitnutzungsquote'!M224))))</f>
        <v/>
      </c>
    </row>
    <row r="225" spans="2:14" x14ac:dyDescent="0.3">
      <c r="B225" t="str">
        <f>IF(DB!B218="","",DB!B218)</f>
        <v/>
      </c>
      <c r="C225" s="169" t="str">
        <f>IF(DB!C218="","",DB!C218)</f>
        <v/>
      </c>
      <c r="D225" s="169"/>
      <c r="E225" t="str">
        <f>IF(DB!D218="","",DB!D218)</f>
        <v/>
      </c>
      <c r="F225" t="str">
        <f>IF(DB!E218="","",DB!E218)</f>
        <v/>
      </c>
      <c r="G225" t="str">
        <f>IF(DB!F218="","",DB!F218)</f>
        <v/>
      </c>
      <c r="H225" t="str">
        <f>IF(DB!G218="","",DB!G218)</f>
        <v/>
      </c>
      <c r="I225" t="str">
        <f>IF(DB!W218="","",DB!W218)</f>
        <v/>
      </c>
      <c r="J225" t="str">
        <f>IF(DB!AN218="","",DB!AN218)</f>
        <v/>
      </c>
      <c r="K225" t="str">
        <f>IF(DB!H218="","",DB!H218)</f>
        <v/>
      </c>
      <c r="M225" s="73">
        <v>0.5</v>
      </c>
      <c r="N225" s="69" t="str">
        <f>IF(K225="","",IF($E$9="Zentral",$F$9,IF($E$9=Optionen!$K$5,IF('4.2 Mitnutzungsquote'!$E$10="Ja",'4.2 Mitnutzungsquote'!$F$10,'4.2 Mitnutzungsquote'!M225))))</f>
        <v/>
      </c>
    </row>
    <row r="226" spans="2:14" x14ac:dyDescent="0.3">
      <c r="B226" t="str">
        <f>IF(DB!B219="","",DB!B219)</f>
        <v/>
      </c>
      <c r="C226" s="169" t="str">
        <f>IF(DB!C219="","",DB!C219)</f>
        <v/>
      </c>
      <c r="D226" s="169"/>
      <c r="E226" t="str">
        <f>IF(DB!D219="","",DB!D219)</f>
        <v/>
      </c>
      <c r="F226" t="str">
        <f>IF(DB!E219="","",DB!E219)</f>
        <v/>
      </c>
      <c r="G226" t="str">
        <f>IF(DB!F219="","",DB!F219)</f>
        <v/>
      </c>
      <c r="H226" t="str">
        <f>IF(DB!G219="","",DB!G219)</f>
        <v/>
      </c>
      <c r="I226" t="str">
        <f>IF(DB!W219="","",DB!W219)</f>
        <v/>
      </c>
      <c r="J226" t="str">
        <f>IF(DB!AN219="","",DB!AN219)</f>
        <v/>
      </c>
      <c r="K226" t="str">
        <f>IF(DB!H219="","",DB!H219)</f>
        <v/>
      </c>
      <c r="M226" s="73">
        <v>0.5</v>
      </c>
      <c r="N226" s="69" t="str">
        <f>IF(K226="","",IF($E$9="Zentral",$F$9,IF($E$9=Optionen!$K$5,IF('4.2 Mitnutzungsquote'!$E$10="Ja",'4.2 Mitnutzungsquote'!$F$10,'4.2 Mitnutzungsquote'!M226))))</f>
        <v/>
      </c>
    </row>
    <row r="227" spans="2:14" x14ac:dyDescent="0.3">
      <c r="B227" t="str">
        <f>IF(DB!B220="","",DB!B220)</f>
        <v/>
      </c>
      <c r="C227" s="169" t="str">
        <f>IF(DB!C220="","",DB!C220)</f>
        <v/>
      </c>
      <c r="D227" s="169"/>
      <c r="E227" t="str">
        <f>IF(DB!D220="","",DB!D220)</f>
        <v/>
      </c>
      <c r="F227" t="str">
        <f>IF(DB!E220="","",DB!E220)</f>
        <v/>
      </c>
      <c r="G227" t="str">
        <f>IF(DB!F220="","",DB!F220)</f>
        <v/>
      </c>
      <c r="H227" t="str">
        <f>IF(DB!G220="","",DB!G220)</f>
        <v/>
      </c>
      <c r="I227" t="str">
        <f>IF(DB!W220="","",DB!W220)</f>
        <v/>
      </c>
      <c r="J227" t="str">
        <f>IF(DB!AN220="","",DB!AN220)</f>
        <v/>
      </c>
      <c r="K227" t="str">
        <f>IF(DB!H220="","",DB!H220)</f>
        <v/>
      </c>
      <c r="M227" s="73">
        <v>0.5</v>
      </c>
      <c r="N227" s="69" t="str">
        <f>IF(K227="","",IF($E$9="Zentral",$F$9,IF($E$9=Optionen!$K$5,IF('4.2 Mitnutzungsquote'!$E$10="Ja",'4.2 Mitnutzungsquote'!$F$10,'4.2 Mitnutzungsquote'!M227))))</f>
        <v/>
      </c>
    </row>
    <row r="228" spans="2:14" x14ac:dyDescent="0.3">
      <c r="B228" t="str">
        <f>IF(DB!B221="","",DB!B221)</f>
        <v/>
      </c>
      <c r="C228" s="169" t="str">
        <f>IF(DB!C221="","",DB!C221)</f>
        <v/>
      </c>
      <c r="D228" s="169"/>
      <c r="E228" t="str">
        <f>IF(DB!D221="","",DB!D221)</f>
        <v/>
      </c>
      <c r="F228" t="str">
        <f>IF(DB!E221="","",DB!E221)</f>
        <v/>
      </c>
      <c r="G228" t="str">
        <f>IF(DB!F221="","",DB!F221)</f>
        <v/>
      </c>
      <c r="H228" t="str">
        <f>IF(DB!G221="","",DB!G221)</f>
        <v/>
      </c>
      <c r="I228" t="str">
        <f>IF(DB!W221="","",DB!W221)</f>
        <v/>
      </c>
      <c r="J228" t="str">
        <f>IF(DB!AN221="","",DB!AN221)</f>
        <v/>
      </c>
      <c r="K228" t="str">
        <f>IF(DB!H221="","",DB!H221)</f>
        <v/>
      </c>
      <c r="M228" s="73">
        <v>0.5</v>
      </c>
      <c r="N228" s="69" t="str">
        <f>IF(K228="","",IF($E$9="Zentral",$F$9,IF($E$9=Optionen!$K$5,IF('4.2 Mitnutzungsquote'!$E$10="Ja",'4.2 Mitnutzungsquote'!$F$10,'4.2 Mitnutzungsquote'!M228))))</f>
        <v/>
      </c>
    </row>
    <row r="229" spans="2:14" x14ac:dyDescent="0.3">
      <c r="B229" t="str">
        <f>IF(DB!B222="","",DB!B222)</f>
        <v/>
      </c>
      <c r="C229" s="169" t="str">
        <f>IF(DB!C222="","",DB!C222)</f>
        <v/>
      </c>
      <c r="D229" s="169"/>
      <c r="E229" t="str">
        <f>IF(DB!D222="","",DB!D222)</f>
        <v/>
      </c>
      <c r="F229" t="str">
        <f>IF(DB!E222="","",DB!E222)</f>
        <v/>
      </c>
      <c r="G229" t="str">
        <f>IF(DB!F222="","",DB!F222)</f>
        <v/>
      </c>
      <c r="H229" t="str">
        <f>IF(DB!G222="","",DB!G222)</f>
        <v/>
      </c>
      <c r="I229" t="str">
        <f>IF(DB!W222="","",DB!W222)</f>
        <v/>
      </c>
      <c r="J229" t="str">
        <f>IF(DB!AN222="","",DB!AN222)</f>
        <v/>
      </c>
      <c r="K229" t="str">
        <f>IF(DB!H222="","",DB!H222)</f>
        <v/>
      </c>
      <c r="M229" s="73">
        <v>0.5</v>
      </c>
      <c r="N229" s="69" t="str">
        <f>IF(K229="","",IF($E$9="Zentral",$F$9,IF($E$9=Optionen!$K$5,IF('4.2 Mitnutzungsquote'!$E$10="Ja",'4.2 Mitnutzungsquote'!$F$10,'4.2 Mitnutzungsquote'!M229))))</f>
        <v/>
      </c>
    </row>
    <row r="230" spans="2:14" x14ac:dyDescent="0.3">
      <c r="B230" t="str">
        <f>IF(DB!B223="","",DB!B223)</f>
        <v/>
      </c>
      <c r="C230" s="169" t="str">
        <f>IF(DB!C223="","",DB!C223)</f>
        <v/>
      </c>
      <c r="D230" s="169"/>
      <c r="E230" t="str">
        <f>IF(DB!D223="","",DB!D223)</f>
        <v/>
      </c>
      <c r="F230" t="str">
        <f>IF(DB!E223="","",DB!E223)</f>
        <v/>
      </c>
      <c r="G230" t="str">
        <f>IF(DB!F223="","",DB!F223)</f>
        <v/>
      </c>
      <c r="H230" t="str">
        <f>IF(DB!G223="","",DB!G223)</f>
        <v/>
      </c>
      <c r="I230" t="str">
        <f>IF(DB!W223="","",DB!W223)</f>
        <v/>
      </c>
      <c r="J230" t="str">
        <f>IF(DB!AN223="","",DB!AN223)</f>
        <v/>
      </c>
      <c r="K230" t="str">
        <f>IF(DB!H223="","",DB!H223)</f>
        <v/>
      </c>
      <c r="M230" s="73">
        <v>0.5</v>
      </c>
      <c r="N230" s="69" t="str">
        <f>IF(K230="","",IF($E$9="Zentral",$F$9,IF($E$9=Optionen!$K$5,IF('4.2 Mitnutzungsquote'!$E$10="Ja",'4.2 Mitnutzungsquote'!$F$10,'4.2 Mitnutzungsquote'!M230))))</f>
        <v/>
      </c>
    </row>
    <row r="231" spans="2:14" x14ac:dyDescent="0.3">
      <c r="B231" t="str">
        <f>IF(DB!B224="","",DB!B224)</f>
        <v/>
      </c>
      <c r="C231" s="169" t="str">
        <f>IF(DB!C224="","",DB!C224)</f>
        <v/>
      </c>
      <c r="D231" s="169"/>
      <c r="E231" t="str">
        <f>IF(DB!D224="","",DB!D224)</f>
        <v/>
      </c>
      <c r="F231" t="str">
        <f>IF(DB!E224="","",DB!E224)</f>
        <v/>
      </c>
      <c r="G231" t="str">
        <f>IF(DB!F224="","",DB!F224)</f>
        <v/>
      </c>
      <c r="H231" t="str">
        <f>IF(DB!G224="","",DB!G224)</f>
        <v/>
      </c>
      <c r="I231" t="str">
        <f>IF(DB!W224="","",DB!W224)</f>
        <v/>
      </c>
      <c r="J231" t="str">
        <f>IF(DB!AN224="","",DB!AN224)</f>
        <v/>
      </c>
      <c r="K231" t="str">
        <f>IF(DB!H224="","",DB!H224)</f>
        <v/>
      </c>
      <c r="M231" s="73">
        <v>0.5</v>
      </c>
      <c r="N231" s="69" t="str">
        <f>IF(K231="","",IF($E$9="Zentral",$F$9,IF($E$9=Optionen!$K$5,IF('4.2 Mitnutzungsquote'!$E$10="Ja",'4.2 Mitnutzungsquote'!$F$10,'4.2 Mitnutzungsquote'!M231))))</f>
        <v/>
      </c>
    </row>
    <row r="232" spans="2:14" x14ac:dyDescent="0.3">
      <c r="B232" t="str">
        <f>IF(DB!B225="","",DB!B225)</f>
        <v/>
      </c>
      <c r="C232" s="169" t="str">
        <f>IF(DB!C225="","",DB!C225)</f>
        <v/>
      </c>
      <c r="D232" s="169"/>
      <c r="E232" t="str">
        <f>IF(DB!D225="","",DB!D225)</f>
        <v/>
      </c>
      <c r="F232" t="str">
        <f>IF(DB!E225="","",DB!E225)</f>
        <v/>
      </c>
      <c r="G232" t="str">
        <f>IF(DB!F225="","",DB!F225)</f>
        <v/>
      </c>
      <c r="H232" t="str">
        <f>IF(DB!G225="","",DB!G225)</f>
        <v/>
      </c>
      <c r="I232" t="str">
        <f>IF(DB!W225="","",DB!W225)</f>
        <v/>
      </c>
      <c r="J232" t="str">
        <f>IF(DB!AN225="","",DB!AN225)</f>
        <v/>
      </c>
      <c r="K232" t="str">
        <f>IF(DB!H225="","",DB!H225)</f>
        <v/>
      </c>
      <c r="M232" s="73">
        <v>0.5</v>
      </c>
      <c r="N232" s="69" t="str">
        <f>IF(K232="","",IF($E$9="Zentral",$F$9,IF($E$9=Optionen!$K$5,IF('4.2 Mitnutzungsquote'!$E$10="Ja",'4.2 Mitnutzungsquote'!$F$10,'4.2 Mitnutzungsquote'!M232))))</f>
        <v/>
      </c>
    </row>
    <row r="233" spans="2:14" x14ac:dyDescent="0.3">
      <c r="B233" t="str">
        <f>IF(DB!B226="","",DB!B226)</f>
        <v/>
      </c>
      <c r="C233" s="169" t="str">
        <f>IF(DB!C226="","",DB!C226)</f>
        <v/>
      </c>
      <c r="D233" s="169"/>
      <c r="E233" t="str">
        <f>IF(DB!D226="","",DB!D226)</f>
        <v/>
      </c>
      <c r="F233" t="str">
        <f>IF(DB!E226="","",DB!E226)</f>
        <v/>
      </c>
      <c r="G233" t="str">
        <f>IF(DB!F226="","",DB!F226)</f>
        <v/>
      </c>
      <c r="H233" t="str">
        <f>IF(DB!G226="","",DB!G226)</f>
        <v/>
      </c>
      <c r="I233" t="str">
        <f>IF(DB!W226="","",DB!W226)</f>
        <v/>
      </c>
      <c r="J233" t="str">
        <f>IF(DB!AN226="","",DB!AN226)</f>
        <v/>
      </c>
      <c r="K233" t="str">
        <f>IF(DB!H226="","",DB!H226)</f>
        <v/>
      </c>
      <c r="M233" s="73">
        <v>0.5</v>
      </c>
      <c r="N233" s="69" t="str">
        <f>IF(K233="","",IF($E$9="Zentral",$F$9,IF($E$9=Optionen!$K$5,IF('4.2 Mitnutzungsquote'!$E$10="Ja",'4.2 Mitnutzungsquote'!$F$10,'4.2 Mitnutzungsquote'!M233))))</f>
        <v/>
      </c>
    </row>
    <row r="234" spans="2:14" x14ac:dyDescent="0.3">
      <c r="B234" t="str">
        <f>IF(DB!B227="","",DB!B227)</f>
        <v/>
      </c>
      <c r="C234" s="169" t="str">
        <f>IF(DB!C227="","",DB!C227)</f>
        <v/>
      </c>
      <c r="D234" s="169"/>
      <c r="E234" t="str">
        <f>IF(DB!D227="","",DB!D227)</f>
        <v/>
      </c>
      <c r="F234" t="str">
        <f>IF(DB!E227="","",DB!E227)</f>
        <v/>
      </c>
      <c r="G234" t="str">
        <f>IF(DB!F227="","",DB!F227)</f>
        <v/>
      </c>
      <c r="H234" t="str">
        <f>IF(DB!G227="","",DB!G227)</f>
        <v/>
      </c>
      <c r="I234" t="str">
        <f>IF(DB!W227="","",DB!W227)</f>
        <v/>
      </c>
      <c r="J234" t="str">
        <f>IF(DB!AN227="","",DB!AN227)</f>
        <v/>
      </c>
      <c r="K234" t="str">
        <f>IF(DB!H227="","",DB!H227)</f>
        <v/>
      </c>
      <c r="M234" s="73">
        <v>0.5</v>
      </c>
      <c r="N234" s="69" t="str">
        <f>IF(K234="","",IF($E$9="Zentral",$F$9,IF($E$9=Optionen!$K$5,IF('4.2 Mitnutzungsquote'!$E$10="Ja",'4.2 Mitnutzungsquote'!$F$10,'4.2 Mitnutzungsquote'!M234))))</f>
        <v/>
      </c>
    </row>
    <row r="235" spans="2:14" x14ac:dyDescent="0.3">
      <c r="B235" t="str">
        <f>IF(DB!B228="","",DB!B228)</f>
        <v/>
      </c>
      <c r="C235" s="169" t="str">
        <f>IF(DB!C228="","",DB!C228)</f>
        <v/>
      </c>
      <c r="D235" s="169"/>
      <c r="E235" t="str">
        <f>IF(DB!D228="","",DB!D228)</f>
        <v/>
      </c>
      <c r="F235" t="str">
        <f>IF(DB!E228="","",DB!E228)</f>
        <v/>
      </c>
      <c r="G235" t="str">
        <f>IF(DB!F228="","",DB!F228)</f>
        <v/>
      </c>
      <c r="H235" t="str">
        <f>IF(DB!G228="","",DB!G228)</f>
        <v/>
      </c>
      <c r="I235" t="str">
        <f>IF(DB!W228="","",DB!W228)</f>
        <v/>
      </c>
      <c r="J235" t="str">
        <f>IF(DB!AN228="","",DB!AN228)</f>
        <v/>
      </c>
      <c r="K235" t="str">
        <f>IF(DB!H228="","",DB!H228)</f>
        <v/>
      </c>
      <c r="M235" s="73">
        <v>0.5</v>
      </c>
      <c r="N235" s="69" t="str">
        <f>IF(K235="","",IF($E$9="Zentral",$F$9,IF($E$9=Optionen!$K$5,IF('4.2 Mitnutzungsquote'!$E$10="Ja",'4.2 Mitnutzungsquote'!$F$10,'4.2 Mitnutzungsquote'!M235))))</f>
        <v/>
      </c>
    </row>
    <row r="236" spans="2:14" x14ac:dyDescent="0.3">
      <c r="B236" t="str">
        <f>IF(DB!B229="","",DB!B229)</f>
        <v/>
      </c>
      <c r="C236" s="169" t="str">
        <f>IF(DB!C229="","",DB!C229)</f>
        <v/>
      </c>
      <c r="D236" s="169"/>
      <c r="E236" t="str">
        <f>IF(DB!D229="","",DB!D229)</f>
        <v/>
      </c>
      <c r="F236" t="str">
        <f>IF(DB!E229="","",DB!E229)</f>
        <v/>
      </c>
      <c r="G236" t="str">
        <f>IF(DB!F229="","",DB!F229)</f>
        <v/>
      </c>
      <c r="H236" t="str">
        <f>IF(DB!G229="","",DB!G229)</f>
        <v/>
      </c>
      <c r="I236" t="str">
        <f>IF(DB!W229="","",DB!W229)</f>
        <v/>
      </c>
      <c r="J236" t="str">
        <f>IF(DB!AN229="","",DB!AN229)</f>
        <v/>
      </c>
      <c r="K236" t="str">
        <f>IF(DB!H229="","",DB!H229)</f>
        <v/>
      </c>
      <c r="M236" s="73">
        <v>0.5</v>
      </c>
      <c r="N236" s="69" t="str">
        <f>IF(K236="","",IF($E$9="Zentral",$F$9,IF($E$9=Optionen!$K$5,IF('4.2 Mitnutzungsquote'!$E$10="Ja",'4.2 Mitnutzungsquote'!$F$10,'4.2 Mitnutzungsquote'!M236))))</f>
        <v/>
      </c>
    </row>
    <row r="237" spans="2:14" x14ac:dyDescent="0.3">
      <c r="B237" t="str">
        <f>IF(DB!B230="","",DB!B230)</f>
        <v/>
      </c>
      <c r="C237" s="169" t="str">
        <f>IF(DB!C230="","",DB!C230)</f>
        <v/>
      </c>
      <c r="D237" s="169"/>
      <c r="E237" t="str">
        <f>IF(DB!D230="","",DB!D230)</f>
        <v/>
      </c>
      <c r="F237" t="str">
        <f>IF(DB!E230="","",DB!E230)</f>
        <v/>
      </c>
      <c r="G237" t="str">
        <f>IF(DB!F230="","",DB!F230)</f>
        <v/>
      </c>
      <c r="H237" t="str">
        <f>IF(DB!G230="","",DB!G230)</f>
        <v/>
      </c>
      <c r="I237" t="str">
        <f>IF(DB!W230="","",DB!W230)</f>
        <v/>
      </c>
      <c r="J237" t="str">
        <f>IF(DB!AN230="","",DB!AN230)</f>
        <v/>
      </c>
      <c r="K237" t="str">
        <f>IF(DB!H230="","",DB!H230)</f>
        <v/>
      </c>
      <c r="M237" s="73">
        <v>0.5</v>
      </c>
      <c r="N237" s="69" t="str">
        <f>IF(K237="","",IF($E$9="Zentral",$F$9,IF($E$9=Optionen!$K$5,IF('4.2 Mitnutzungsquote'!$E$10="Ja",'4.2 Mitnutzungsquote'!$F$10,'4.2 Mitnutzungsquote'!M237))))</f>
        <v/>
      </c>
    </row>
    <row r="238" spans="2:14" x14ac:dyDescent="0.3">
      <c r="B238" t="str">
        <f>IF(DB!B231="","",DB!B231)</f>
        <v/>
      </c>
      <c r="C238" s="169" t="str">
        <f>IF(DB!C231="","",DB!C231)</f>
        <v/>
      </c>
      <c r="D238" s="169"/>
      <c r="E238" t="str">
        <f>IF(DB!D231="","",DB!D231)</f>
        <v/>
      </c>
      <c r="F238" t="str">
        <f>IF(DB!E231="","",DB!E231)</f>
        <v/>
      </c>
      <c r="G238" t="str">
        <f>IF(DB!F231="","",DB!F231)</f>
        <v/>
      </c>
      <c r="H238" t="str">
        <f>IF(DB!G231="","",DB!G231)</f>
        <v/>
      </c>
      <c r="I238" t="str">
        <f>IF(DB!W231="","",DB!W231)</f>
        <v/>
      </c>
      <c r="J238" t="str">
        <f>IF(DB!AN231="","",DB!AN231)</f>
        <v/>
      </c>
      <c r="K238" t="str">
        <f>IF(DB!H231="","",DB!H231)</f>
        <v/>
      </c>
      <c r="M238" s="73">
        <v>0.5</v>
      </c>
      <c r="N238" s="69" t="str">
        <f>IF(K238="","",IF($E$9="Zentral",$F$9,IF($E$9=Optionen!$K$5,IF('4.2 Mitnutzungsquote'!$E$10="Ja",'4.2 Mitnutzungsquote'!$F$10,'4.2 Mitnutzungsquote'!M238))))</f>
        <v/>
      </c>
    </row>
    <row r="239" spans="2:14" x14ac:dyDescent="0.3">
      <c r="B239" t="str">
        <f>IF(DB!B232="","",DB!B232)</f>
        <v/>
      </c>
      <c r="C239" s="169" t="str">
        <f>IF(DB!C232="","",DB!C232)</f>
        <v/>
      </c>
      <c r="D239" s="169"/>
      <c r="E239" t="str">
        <f>IF(DB!D232="","",DB!D232)</f>
        <v/>
      </c>
      <c r="F239" t="str">
        <f>IF(DB!E232="","",DB!E232)</f>
        <v/>
      </c>
      <c r="G239" t="str">
        <f>IF(DB!F232="","",DB!F232)</f>
        <v/>
      </c>
      <c r="H239" t="str">
        <f>IF(DB!G232="","",DB!G232)</f>
        <v/>
      </c>
      <c r="I239" t="str">
        <f>IF(DB!W232="","",DB!W232)</f>
        <v/>
      </c>
      <c r="J239" t="str">
        <f>IF(DB!AN232="","",DB!AN232)</f>
        <v/>
      </c>
      <c r="K239" t="str">
        <f>IF(DB!H232="","",DB!H232)</f>
        <v/>
      </c>
      <c r="M239" s="73">
        <v>0.5</v>
      </c>
      <c r="N239" s="69" t="str">
        <f>IF(K239="","",IF($E$9="Zentral",$F$9,IF($E$9=Optionen!$K$5,IF('4.2 Mitnutzungsquote'!$E$10="Ja",'4.2 Mitnutzungsquote'!$F$10,'4.2 Mitnutzungsquote'!M239))))</f>
        <v/>
      </c>
    </row>
    <row r="240" spans="2:14" x14ac:dyDescent="0.3">
      <c r="B240" t="str">
        <f>IF(DB!B233="","",DB!B233)</f>
        <v/>
      </c>
      <c r="C240" s="169" t="str">
        <f>IF(DB!C233="","",DB!C233)</f>
        <v/>
      </c>
      <c r="D240" s="169"/>
      <c r="E240" t="str">
        <f>IF(DB!D233="","",DB!D233)</f>
        <v/>
      </c>
      <c r="F240" t="str">
        <f>IF(DB!E233="","",DB!E233)</f>
        <v/>
      </c>
      <c r="G240" t="str">
        <f>IF(DB!F233="","",DB!F233)</f>
        <v/>
      </c>
      <c r="H240" t="str">
        <f>IF(DB!G233="","",DB!G233)</f>
        <v/>
      </c>
      <c r="I240" t="str">
        <f>IF(DB!W233="","",DB!W233)</f>
        <v/>
      </c>
      <c r="J240" t="str">
        <f>IF(DB!AN233="","",DB!AN233)</f>
        <v/>
      </c>
      <c r="K240" t="str">
        <f>IF(DB!H233="","",DB!H233)</f>
        <v/>
      </c>
      <c r="M240" s="73">
        <v>0.5</v>
      </c>
      <c r="N240" s="69" t="str">
        <f>IF(K240="","",IF($E$9="Zentral",$F$9,IF($E$9=Optionen!$K$5,IF('4.2 Mitnutzungsquote'!$E$10="Ja",'4.2 Mitnutzungsquote'!$F$10,'4.2 Mitnutzungsquote'!M240))))</f>
        <v/>
      </c>
    </row>
    <row r="241" spans="2:14" x14ac:dyDescent="0.3">
      <c r="B241" t="str">
        <f>IF(DB!B234="","",DB!B234)</f>
        <v/>
      </c>
      <c r="C241" s="169" t="str">
        <f>IF(DB!C234="","",DB!C234)</f>
        <v/>
      </c>
      <c r="D241" s="169"/>
      <c r="E241" t="str">
        <f>IF(DB!D234="","",DB!D234)</f>
        <v/>
      </c>
      <c r="F241" t="str">
        <f>IF(DB!E234="","",DB!E234)</f>
        <v/>
      </c>
      <c r="G241" t="str">
        <f>IF(DB!F234="","",DB!F234)</f>
        <v/>
      </c>
      <c r="H241" t="str">
        <f>IF(DB!G234="","",DB!G234)</f>
        <v/>
      </c>
      <c r="I241" t="str">
        <f>IF(DB!W234="","",DB!W234)</f>
        <v/>
      </c>
      <c r="J241" t="str">
        <f>IF(DB!AN234="","",DB!AN234)</f>
        <v/>
      </c>
      <c r="K241" t="str">
        <f>IF(DB!H234="","",DB!H234)</f>
        <v/>
      </c>
      <c r="M241" s="73">
        <v>0.5</v>
      </c>
      <c r="N241" s="69" t="str">
        <f>IF(K241="","",IF($E$9="Zentral",$F$9,IF($E$9=Optionen!$K$5,IF('4.2 Mitnutzungsquote'!$E$10="Ja",'4.2 Mitnutzungsquote'!$F$10,'4.2 Mitnutzungsquote'!M241))))</f>
        <v/>
      </c>
    </row>
    <row r="242" spans="2:14" x14ac:dyDescent="0.3">
      <c r="B242" t="str">
        <f>IF(DB!B235="","",DB!B235)</f>
        <v/>
      </c>
      <c r="C242" s="169" t="str">
        <f>IF(DB!C235="","",DB!C235)</f>
        <v/>
      </c>
      <c r="D242" s="169"/>
      <c r="E242" t="str">
        <f>IF(DB!D235="","",DB!D235)</f>
        <v/>
      </c>
      <c r="F242" t="str">
        <f>IF(DB!E235="","",DB!E235)</f>
        <v/>
      </c>
      <c r="G242" t="str">
        <f>IF(DB!F235="","",DB!F235)</f>
        <v/>
      </c>
      <c r="H242" t="str">
        <f>IF(DB!G235="","",DB!G235)</f>
        <v/>
      </c>
      <c r="I242" t="str">
        <f>IF(DB!W235="","",DB!W235)</f>
        <v/>
      </c>
      <c r="J242" t="str">
        <f>IF(DB!AN235="","",DB!AN235)</f>
        <v/>
      </c>
      <c r="K242" t="str">
        <f>IF(DB!H235="","",DB!H235)</f>
        <v/>
      </c>
      <c r="M242" s="73">
        <v>0.5</v>
      </c>
      <c r="N242" s="69" t="str">
        <f>IF(K242="","",IF($E$9="Zentral",$F$9,IF($E$9=Optionen!$K$5,IF('4.2 Mitnutzungsquote'!$E$10="Ja",'4.2 Mitnutzungsquote'!$F$10,'4.2 Mitnutzungsquote'!M242))))</f>
        <v/>
      </c>
    </row>
    <row r="243" spans="2:14" x14ac:dyDescent="0.3">
      <c r="B243" t="str">
        <f>IF(DB!B236="","",DB!B236)</f>
        <v/>
      </c>
      <c r="C243" s="169" t="str">
        <f>IF(DB!C236="","",DB!C236)</f>
        <v/>
      </c>
      <c r="D243" s="169"/>
      <c r="E243" t="str">
        <f>IF(DB!D236="","",DB!D236)</f>
        <v/>
      </c>
      <c r="F243" t="str">
        <f>IF(DB!E236="","",DB!E236)</f>
        <v/>
      </c>
      <c r="G243" t="str">
        <f>IF(DB!F236="","",DB!F236)</f>
        <v/>
      </c>
      <c r="H243" t="str">
        <f>IF(DB!G236="","",DB!G236)</f>
        <v/>
      </c>
      <c r="I243" t="str">
        <f>IF(DB!W236="","",DB!W236)</f>
        <v/>
      </c>
      <c r="J243" t="str">
        <f>IF(DB!AN236="","",DB!AN236)</f>
        <v/>
      </c>
      <c r="K243" t="str">
        <f>IF(DB!H236="","",DB!H236)</f>
        <v/>
      </c>
      <c r="M243" s="73">
        <v>0.5</v>
      </c>
      <c r="N243" s="69" t="str">
        <f>IF(K243="","",IF($E$9="Zentral",$F$9,IF($E$9=Optionen!$K$5,IF('4.2 Mitnutzungsquote'!$E$10="Ja",'4.2 Mitnutzungsquote'!$F$10,'4.2 Mitnutzungsquote'!M243))))</f>
        <v/>
      </c>
    </row>
    <row r="244" spans="2:14" x14ac:dyDescent="0.3">
      <c r="B244" t="str">
        <f>IF(DB!B237="","",DB!B237)</f>
        <v/>
      </c>
      <c r="C244" s="169" t="str">
        <f>IF(DB!C237="","",DB!C237)</f>
        <v/>
      </c>
      <c r="D244" s="169"/>
      <c r="E244" t="str">
        <f>IF(DB!D237="","",DB!D237)</f>
        <v/>
      </c>
      <c r="F244" t="str">
        <f>IF(DB!E237="","",DB!E237)</f>
        <v/>
      </c>
      <c r="G244" t="str">
        <f>IF(DB!F237="","",DB!F237)</f>
        <v/>
      </c>
      <c r="H244" t="str">
        <f>IF(DB!G237="","",DB!G237)</f>
        <v/>
      </c>
      <c r="I244" t="str">
        <f>IF(DB!W237="","",DB!W237)</f>
        <v/>
      </c>
      <c r="J244" t="str">
        <f>IF(DB!AN237="","",DB!AN237)</f>
        <v/>
      </c>
      <c r="K244" t="str">
        <f>IF(DB!H237="","",DB!H237)</f>
        <v/>
      </c>
      <c r="M244" s="73">
        <v>0.5</v>
      </c>
      <c r="N244" s="69" t="str">
        <f>IF(K244="","",IF($E$9="Zentral",$F$9,IF($E$9=Optionen!$K$5,IF('4.2 Mitnutzungsquote'!$E$10="Ja",'4.2 Mitnutzungsquote'!$F$10,'4.2 Mitnutzungsquote'!M244))))</f>
        <v/>
      </c>
    </row>
    <row r="245" spans="2:14" x14ac:dyDescent="0.3">
      <c r="B245" t="str">
        <f>IF(DB!B238="","",DB!B238)</f>
        <v/>
      </c>
      <c r="C245" s="169" t="str">
        <f>IF(DB!C238="","",DB!C238)</f>
        <v/>
      </c>
      <c r="D245" s="169"/>
      <c r="E245" t="str">
        <f>IF(DB!D238="","",DB!D238)</f>
        <v/>
      </c>
      <c r="F245" t="str">
        <f>IF(DB!E238="","",DB!E238)</f>
        <v/>
      </c>
      <c r="G245" t="str">
        <f>IF(DB!F238="","",DB!F238)</f>
        <v/>
      </c>
      <c r="H245" t="str">
        <f>IF(DB!G238="","",DB!G238)</f>
        <v/>
      </c>
      <c r="I245" t="str">
        <f>IF(DB!W238="","",DB!W238)</f>
        <v/>
      </c>
      <c r="J245" t="str">
        <f>IF(DB!AN238="","",DB!AN238)</f>
        <v/>
      </c>
      <c r="K245" t="str">
        <f>IF(DB!H238="","",DB!H238)</f>
        <v/>
      </c>
      <c r="M245" s="73">
        <v>0.5</v>
      </c>
      <c r="N245" s="69" t="str">
        <f>IF(K245="","",IF($E$9="Zentral",$F$9,IF($E$9=Optionen!$K$5,IF('4.2 Mitnutzungsquote'!$E$10="Ja",'4.2 Mitnutzungsquote'!$F$10,'4.2 Mitnutzungsquote'!M245))))</f>
        <v/>
      </c>
    </row>
    <row r="246" spans="2:14" x14ac:dyDescent="0.3">
      <c r="B246" t="str">
        <f>IF(DB!B239="","",DB!B239)</f>
        <v/>
      </c>
      <c r="C246" s="169" t="str">
        <f>IF(DB!C239="","",DB!C239)</f>
        <v/>
      </c>
      <c r="D246" s="169"/>
      <c r="E246" t="str">
        <f>IF(DB!D239="","",DB!D239)</f>
        <v/>
      </c>
      <c r="F246" t="str">
        <f>IF(DB!E239="","",DB!E239)</f>
        <v/>
      </c>
      <c r="G246" t="str">
        <f>IF(DB!F239="","",DB!F239)</f>
        <v/>
      </c>
      <c r="H246" t="str">
        <f>IF(DB!G239="","",DB!G239)</f>
        <v/>
      </c>
      <c r="I246" t="str">
        <f>IF(DB!W239="","",DB!W239)</f>
        <v/>
      </c>
      <c r="J246" t="str">
        <f>IF(DB!AN239="","",DB!AN239)</f>
        <v/>
      </c>
      <c r="K246" t="str">
        <f>IF(DB!H239="","",DB!H239)</f>
        <v/>
      </c>
      <c r="M246" s="73">
        <v>0.5</v>
      </c>
      <c r="N246" s="69" t="str">
        <f>IF(K246="","",IF($E$9="Zentral",$F$9,IF($E$9=Optionen!$K$5,IF('4.2 Mitnutzungsquote'!$E$10="Ja",'4.2 Mitnutzungsquote'!$F$10,'4.2 Mitnutzungsquote'!M246))))</f>
        <v/>
      </c>
    </row>
    <row r="247" spans="2:14" x14ac:dyDescent="0.3">
      <c r="B247" t="str">
        <f>IF(DB!B240="","",DB!B240)</f>
        <v/>
      </c>
      <c r="C247" s="169" t="str">
        <f>IF(DB!C240="","",DB!C240)</f>
        <v/>
      </c>
      <c r="D247" s="169"/>
      <c r="E247" t="str">
        <f>IF(DB!D240="","",DB!D240)</f>
        <v/>
      </c>
      <c r="F247" t="str">
        <f>IF(DB!E240="","",DB!E240)</f>
        <v/>
      </c>
      <c r="G247" t="str">
        <f>IF(DB!F240="","",DB!F240)</f>
        <v/>
      </c>
      <c r="H247" t="str">
        <f>IF(DB!G240="","",DB!G240)</f>
        <v/>
      </c>
      <c r="I247" t="str">
        <f>IF(DB!W240="","",DB!W240)</f>
        <v/>
      </c>
      <c r="J247" t="str">
        <f>IF(DB!AN240="","",DB!AN240)</f>
        <v/>
      </c>
      <c r="K247" t="str">
        <f>IF(DB!H240="","",DB!H240)</f>
        <v/>
      </c>
      <c r="M247" s="73">
        <v>0.5</v>
      </c>
      <c r="N247" s="69" t="str">
        <f>IF(K247="","",IF($E$9="Zentral",$F$9,IF($E$9=Optionen!$K$5,IF('4.2 Mitnutzungsquote'!$E$10="Ja",'4.2 Mitnutzungsquote'!$F$10,'4.2 Mitnutzungsquote'!M247))))</f>
        <v/>
      </c>
    </row>
    <row r="248" spans="2:14" x14ac:dyDescent="0.3">
      <c r="B248" t="str">
        <f>IF(DB!B241="","",DB!B241)</f>
        <v/>
      </c>
      <c r="C248" s="169" t="str">
        <f>IF(DB!C241="","",DB!C241)</f>
        <v/>
      </c>
      <c r="D248" s="169"/>
      <c r="E248" t="str">
        <f>IF(DB!D241="","",DB!D241)</f>
        <v/>
      </c>
      <c r="F248" t="str">
        <f>IF(DB!E241="","",DB!E241)</f>
        <v/>
      </c>
      <c r="G248" t="str">
        <f>IF(DB!F241="","",DB!F241)</f>
        <v/>
      </c>
      <c r="H248" t="str">
        <f>IF(DB!G241="","",DB!G241)</f>
        <v/>
      </c>
      <c r="I248" t="str">
        <f>IF(DB!W241="","",DB!W241)</f>
        <v/>
      </c>
      <c r="J248" t="str">
        <f>IF(DB!AN241="","",DB!AN241)</f>
        <v/>
      </c>
      <c r="K248" t="str">
        <f>IF(DB!H241="","",DB!H241)</f>
        <v/>
      </c>
      <c r="M248" s="73">
        <v>0.5</v>
      </c>
      <c r="N248" s="69" t="str">
        <f>IF(K248="","",IF($E$9="Zentral",$F$9,IF($E$9=Optionen!$K$5,IF('4.2 Mitnutzungsquote'!$E$10="Ja",'4.2 Mitnutzungsquote'!$F$10,'4.2 Mitnutzungsquote'!M248))))</f>
        <v/>
      </c>
    </row>
    <row r="249" spans="2:14" x14ac:dyDescent="0.3">
      <c r="B249" t="str">
        <f>IF(DB!B242="","",DB!B242)</f>
        <v/>
      </c>
      <c r="C249" s="169" t="str">
        <f>IF(DB!C242="","",DB!C242)</f>
        <v/>
      </c>
      <c r="D249" s="169"/>
      <c r="E249" t="str">
        <f>IF(DB!D242="","",DB!D242)</f>
        <v/>
      </c>
      <c r="F249" t="str">
        <f>IF(DB!E242="","",DB!E242)</f>
        <v/>
      </c>
      <c r="G249" t="str">
        <f>IF(DB!F242="","",DB!F242)</f>
        <v/>
      </c>
      <c r="H249" t="str">
        <f>IF(DB!G242="","",DB!G242)</f>
        <v/>
      </c>
      <c r="I249" t="str">
        <f>IF(DB!W242="","",DB!W242)</f>
        <v/>
      </c>
      <c r="J249" t="str">
        <f>IF(DB!AN242="","",DB!AN242)</f>
        <v/>
      </c>
      <c r="K249" t="str">
        <f>IF(DB!H242="","",DB!H242)</f>
        <v/>
      </c>
      <c r="M249" s="73">
        <v>0.5</v>
      </c>
      <c r="N249" s="69" t="str">
        <f>IF(K249="","",IF($E$9="Zentral",$F$9,IF($E$9=Optionen!$K$5,IF('4.2 Mitnutzungsquote'!$E$10="Ja",'4.2 Mitnutzungsquote'!$F$10,'4.2 Mitnutzungsquote'!M249))))</f>
        <v/>
      </c>
    </row>
    <row r="250" spans="2:14" x14ac:dyDescent="0.3">
      <c r="B250" t="str">
        <f>IF(DB!B243="","",DB!B243)</f>
        <v/>
      </c>
      <c r="C250" s="169" t="str">
        <f>IF(DB!C243="","",DB!C243)</f>
        <v/>
      </c>
      <c r="D250" s="169"/>
      <c r="E250" t="str">
        <f>IF(DB!D243="","",DB!D243)</f>
        <v/>
      </c>
      <c r="F250" t="str">
        <f>IF(DB!E243="","",DB!E243)</f>
        <v/>
      </c>
      <c r="G250" t="str">
        <f>IF(DB!F243="","",DB!F243)</f>
        <v/>
      </c>
      <c r="H250" t="str">
        <f>IF(DB!G243="","",DB!G243)</f>
        <v/>
      </c>
      <c r="I250" t="str">
        <f>IF(DB!W243="","",DB!W243)</f>
        <v/>
      </c>
      <c r="J250" t="str">
        <f>IF(DB!AN243="","",DB!AN243)</f>
        <v/>
      </c>
      <c r="K250" t="str">
        <f>IF(DB!H243="","",DB!H243)</f>
        <v/>
      </c>
      <c r="M250" s="73">
        <v>0.5</v>
      </c>
      <c r="N250" s="69" t="str">
        <f>IF(K250="","",IF($E$9="Zentral",$F$9,IF($E$9=Optionen!$K$5,IF('4.2 Mitnutzungsquote'!$E$10="Ja",'4.2 Mitnutzungsquote'!$F$10,'4.2 Mitnutzungsquote'!M250))))</f>
        <v/>
      </c>
    </row>
    <row r="251" spans="2:14" x14ac:dyDescent="0.3">
      <c r="B251" t="str">
        <f>IF(DB!B244="","",DB!B244)</f>
        <v/>
      </c>
      <c r="C251" s="169" t="str">
        <f>IF(DB!C244="","",DB!C244)</f>
        <v/>
      </c>
      <c r="D251" s="169"/>
      <c r="E251" t="str">
        <f>IF(DB!D244="","",DB!D244)</f>
        <v/>
      </c>
      <c r="F251" t="str">
        <f>IF(DB!E244="","",DB!E244)</f>
        <v/>
      </c>
      <c r="G251" t="str">
        <f>IF(DB!F244="","",DB!F244)</f>
        <v/>
      </c>
      <c r="H251" t="str">
        <f>IF(DB!G244="","",DB!G244)</f>
        <v/>
      </c>
      <c r="I251" t="str">
        <f>IF(DB!W244="","",DB!W244)</f>
        <v/>
      </c>
      <c r="J251" t="str">
        <f>IF(DB!AN244="","",DB!AN244)</f>
        <v/>
      </c>
      <c r="K251" t="str">
        <f>IF(DB!H244="","",DB!H244)</f>
        <v/>
      </c>
      <c r="M251" s="73">
        <v>0.5</v>
      </c>
      <c r="N251" s="69" t="str">
        <f>IF(K251="","",IF($E$9="Zentral",$F$9,IF($E$9=Optionen!$K$5,IF('4.2 Mitnutzungsquote'!$E$10="Ja",'4.2 Mitnutzungsquote'!$F$10,'4.2 Mitnutzungsquote'!M251))))</f>
        <v/>
      </c>
    </row>
    <row r="252" spans="2:14" x14ac:dyDescent="0.3">
      <c r="B252" t="str">
        <f>IF(DB!B245="","",DB!B245)</f>
        <v/>
      </c>
      <c r="C252" s="169" t="str">
        <f>IF(DB!C245="","",DB!C245)</f>
        <v/>
      </c>
      <c r="D252" s="169"/>
      <c r="E252" t="str">
        <f>IF(DB!D245="","",DB!D245)</f>
        <v/>
      </c>
      <c r="F252" t="str">
        <f>IF(DB!E245="","",DB!E245)</f>
        <v/>
      </c>
      <c r="G252" t="str">
        <f>IF(DB!F245="","",DB!F245)</f>
        <v/>
      </c>
      <c r="H252" t="str">
        <f>IF(DB!G245="","",DB!G245)</f>
        <v/>
      </c>
      <c r="I252" t="str">
        <f>IF(DB!W245="","",DB!W245)</f>
        <v/>
      </c>
      <c r="J252" t="str">
        <f>IF(DB!AN245="","",DB!AN245)</f>
        <v/>
      </c>
      <c r="K252" t="str">
        <f>IF(DB!H245="","",DB!H245)</f>
        <v/>
      </c>
      <c r="M252" s="73">
        <v>0.5</v>
      </c>
      <c r="N252" s="69" t="str">
        <f>IF(K252="","",IF($E$9="Zentral",$F$9,IF($E$9=Optionen!$K$5,IF('4.2 Mitnutzungsquote'!$E$10="Ja",'4.2 Mitnutzungsquote'!$F$10,'4.2 Mitnutzungsquote'!M252))))</f>
        <v/>
      </c>
    </row>
    <row r="253" spans="2:14" x14ac:dyDescent="0.3">
      <c r="B253" t="str">
        <f>IF(DB!B246="","",DB!B246)</f>
        <v/>
      </c>
      <c r="C253" s="169" t="str">
        <f>IF(DB!C246="","",DB!C246)</f>
        <v/>
      </c>
      <c r="D253" s="169"/>
      <c r="E253" t="str">
        <f>IF(DB!D246="","",DB!D246)</f>
        <v/>
      </c>
      <c r="F253" t="str">
        <f>IF(DB!E246="","",DB!E246)</f>
        <v/>
      </c>
      <c r="G253" t="str">
        <f>IF(DB!F246="","",DB!F246)</f>
        <v/>
      </c>
      <c r="H253" t="str">
        <f>IF(DB!G246="","",DB!G246)</f>
        <v/>
      </c>
      <c r="I253" t="str">
        <f>IF(DB!W246="","",DB!W246)</f>
        <v/>
      </c>
      <c r="J253" t="str">
        <f>IF(DB!AN246="","",DB!AN246)</f>
        <v/>
      </c>
      <c r="K253" t="str">
        <f>IF(DB!H246="","",DB!H246)</f>
        <v/>
      </c>
      <c r="M253" s="73">
        <v>0.5</v>
      </c>
      <c r="N253" s="69" t="str">
        <f>IF(K253="","",IF($E$9="Zentral",$F$9,IF($E$9=Optionen!$K$5,IF('4.2 Mitnutzungsquote'!$E$10="Ja",'4.2 Mitnutzungsquote'!$F$10,'4.2 Mitnutzungsquote'!M253))))</f>
        <v/>
      </c>
    </row>
    <row r="254" spans="2:14" x14ac:dyDescent="0.3">
      <c r="B254" t="str">
        <f>IF(DB!B247="","",DB!B247)</f>
        <v/>
      </c>
      <c r="C254" s="169" t="str">
        <f>IF(DB!C247="","",DB!C247)</f>
        <v/>
      </c>
      <c r="D254" s="169"/>
      <c r="E254" t="str">
        <f>IF(DB!D247="","",DB!D247)</f>
        <v/>
      </c>
      <c r="F254" t="str">
        <f>IF(DB!E247="","",DB!E247)</f>
        <v/>
      </c>
      <c r="G254" t="str">
        <f>IF(DB!F247="","",DB!F247)</f>
        <v/>
      </c>
      <c r="H254" t="str">
        <f>IF(DB!G247="","",DB!G247)</f>
        <v/>
      </c>
      <c r="I254" t="str">
        <f>IF(DB!W247="","",DB!W247)</f>
        <v/>
      </c>
      <c r="J254" t="str">
        <f>IF(DB!AN247="","",DB!AN247)</f>
        <v/>
      </c>
      <c r="K254" t="str">
        <f>IF(DB!H247="","",DB!H247)</f>
        <v/>
      </c>
      <c r="M254" s="73">
        <v>0.5</v>
      </c>
      <c r="N254" s="69" t="str">
        <f>IF(K254="","",IF($E$9="Zentral",$F$9,IF($E$9=Optionen!$K$5,IF('4.2 Mitnutzungsquote'!$E$10="Ja",'4.2 Mitnutzungsquote'!$F$10,'4.2 Mitnutzungsquote'!M254))))</f>
        <v/>
      </c>
    </row>
    <row r="255" spans="2:14" x14ac:dyDescent="0.3">
      <c r="B255" t="str">
        <f>IF(DB!B248="","",DB!B248)</f>
        <v/>
      </c>
      <c r="C255" s="169" t="str">
        <f>IF(DB!C248="","",DB!C248)</f>
        <v/>
      </c>
      <c r="D255" s="169"/>
      <c r="E255" t="str">
        <f>IF(DB!D248="","",DB!D248)</f>
        <v/>
      </c>
      <c r="F255" t="str">
        <f>IF(DB!E248="","",DB!E248)</f>
        <v/>
      </c>
      <c r="G255" t="str">
        <f>IF(DB!F248="","",DB!F248)</f>
        <v/>
      </c>
      <c r="H255" t="str">
        <f>IF(DB!G248="","",DB!G248)</f>
        <v/>
      </c>
      <c r="I255" t="str">
        <f>IF(DB!W248="","",DB!W248)</f>
        <v/>
      </c>
      <c r="J255" t="str">
        <f>IF(DB!AN248="","",DB!AN248)</f>
        <v/>
      </c>
      <c r="K255" t="str">
        <f>IF(DB!H248="","",DB!H248)</f>
        <v/>
      </c>
      <c r="M255" s="73">
        <v>0.5</v>
      </c>
      <c r="N255" s="69" t="str">
        <f>IF(K255="","",IF($E$9="Zentral",$F$9,IF($E$9=Optionen!$K$5,IF('4.2 Mitnutzungsquote'!$E$10="Ja",'4.2 Mitnutzungsquote'!$F$10,'4.2 Mitnutzungsquote'!M255))))</f>
        <v/>
      </c>
    </row>
    <row r="256" spans="2:14" x14ac:dyDescent="0.3">
      <c r="B256" t="str">
        <f>IF(DB!B249="","",DB!B249)</f>
        <v/>
      </c>
      <c r="C256" s="169" t="str">
        <f>IF(DB!C249="","",DB!C249)</f>
        <v/>
      </c>
      <c r="D256" s="169"/>
      <c r="E256" t="str">
        <f>IF(DB!D249="","",DB!D249)</f>
        <v/>
      </c>
      <c r="F256" t="str">
        <f>IF(DB!E249="","",DB!E249)</f>
        <v/>
      </c>
      <c r="G256" t="str">
        <f>IF(DB!F249="","",DB!F249)</f>
        <v/>
      </c>
      <c r="H256" t="str">
        <f>IF(DB!G249="","",DB!G249)</f>
        <v/>
      </c>
      <c r="I256" t="str">
        <f>IF(DB!W249="","",DB!W249)</f>
        <v/>
      </c>
      <c r="J256" t="str">
        <f>IF(DB!AN249="","",DB!AN249)</f>
        <v/>
      </c>
      <c r="K256" t="str">
        <f>IF(DB!H249="","",DB!H249)</f>
        <v/>
      </c>
      <c r="M256" s="73">
        <v>0.5</v>
      </c>
      <c r="N256" s="69" t="str">
        <f>IF(K256="","",IF($E$9="Zentral",$F$9,IF($E$9=Optionen!$K$5,IF('4.2 Mitnutzungsquote'!$E$10="Ja",'4.2 Mitnutzungsquote'!$F$10,'4.2 Mitnutzungsquote'!M256))))</f>
        <v/>
      </c>
    </row>
    <row r="257" spans="2:14" x14ac:dyDescent="0.3">
      <c r="B257" t="str">
        <f>IF(DB!B250="","",DB!B250)</f>
        <v/>
      </c>
      <c r="C257" s="169" t="str">
        <f>IF(DB!C250="","",DB!C250)</f>
        <v/>
      </c>
      <c r="D257" s="169"/>
      <c r="E257" t="str">
        <f>IF(DB!D250="","",DB!D250)</f>
        <v/>
      </c>
      <c r="F257" t="str">
        <f>IF(DB!E250="","",DB!E250)</f>
        <v/>
      </c>
      <c r="G257" t="str">
        <f>IF(DB!F250="","",DB!F250)</f>
        <v/>
      </c>
      <c r="H257" t="str">
        <f>IF(DB!G250="","",DB!G250)</f>
        <v/>
      </c>
      <c r="I257" t="str">
        <f>IF(DB!W250="","",DB!W250)</f>
        <v/>
      </c>
      <c r="J257" t="str">
        <f>IF(DB!AN250="","",DB!AN250)</f>
        <v/>
      </c>
      <c r="K257" t="str">
        <f>IF(DB!H250="","",DB!H250)</f>
        <v/>
      </c>
      <c r="M257" s="73">
        <v>0.5</v>
      </c>
      <c r="N257" s="69" t="str">
        <f>IF(K257="","",IF($E$9="Zentral",$F$9,IF($E$9=Optionen!$K$5,IF('4.2 Mitnutzungsquote'!$E$10="Ja",'4.2 Mitnutzungsquote'!$F$10,'4.2 Mitnutzungsquote'!M257))))</f>
        <v/>
      </c>
    </row>
    <row r="258" spans="2:14" x14ac:dyDescent="0.3">
      <c r="B258" t="str">
        <f>IF(DB!B251="","",DB!B251)</f>
        <v/>
      </c>
      <c r="C258" s="169" t="str">
        <f>IF(DB!C251="","",DB!C251)</f>
        <v/>
      </c>
      <c r="D258" s="169"/>
      <c r="E258" t="str">
        <f>IF(DB!D251="","",DB!D251)</f>
        <v/>
      </c>
      <c r="F258" t="str">
        <f>IF(DB!E251="","",DB!E251)</f>
        <v/>
      </c>
      <c r="G258" t="str">
        <f>IF(DB!F251="","",DB!F251)</f>
        <v/>
      </c>
      <c r="H258" t="str">
        <f>IF(DB!G251="","",DB!G251)</f>
        <v/>
      </c>
      <c r="I258" t="str">
        <f>IF(DB!W251="","",DB!W251)</f>
        <v/>
      </c>
      <c r="J258" t="str">
        <f>IF(DB!AN251="","",DB!AN251)</f>
        <v/>
      </c>
      <c r="K258" t="str">
        <f>IF(DB!H251="","",DB!H251)</f>
        <v/>
      </c>
      <c r="M258" s="73">
        <v>0.5</v>
      </c>
      <c r="N258" s="69" t="str">
        <f>IF(K258="","",IF($E$9="Zentral",$F$9,IF($E$9=Optionen!$K$5,IF('4.2 Mitnutzungsquote'!$E$10="Ja",'4.2 Mitnutzungsquote'!$F$10,'4.2 Mitnutzungsquote'!M258))))</f>
        <v/>
      </c>
    </row>
    <row r="259" spans="2:14" x14ac:dyDescent="0.3">
      <c r="B259" t="str">
        <f>IF(DB!B252="","",DB!B252)</f>
        <v/>
      </c>
      <c r="C259" s="169" t="str">
        <f>IF(DB!C252="","",DB!C252)</f>
        <v/>
      </c>
      <c r="D259" s="169"/>
      <c r="E259" t="str">
        <f>IF(DB!D252="","",DB!D252)</f>
        <v/>
      </c>
      <c r="F259" t="str">
        <f>IF(DB!E252="","",DB!E252)</f>
        <v/>
      </c>
      <c r="G259" t="str">
        <f>IF(DB!F252="","",DB!F252)</f>
        <v/>
      </c>
      <c r="H259" t="str">
        <f>IF(DB!G252="","",DB!G252)</f>
        <v/>
      </c>
      <c r="I259" t="str">
        <f>IF(DB!W252="","",DB!W252)</f>
        <v/>
      </c>
      <c r="J259" t="str">
        <f>IF(DB!AN252="","",DB!AN252)</f>
        <v/>
      </c>
      <c r="K259" t="str">
        <f>IF(DB!H252="","",DB!H252)</f>
        <v/>
      </c>
      <c r="M259" s="73">
        <v>0.5</v>
      </c>
      <c r="N259" s="69" t="str">
        <f>IF(K259="","",IF($E$9="Zentral",$F$9,IF($E$9=Optionen!$K$5,IF('4.2 Mitnutzungsquote'!$E$10="Ja",'4.2 Mitnutzungsquote'!$F$10,'4.2 Mitnutzungsquote'!M259))))</f>
        <v/>
      </c>
    </row>
    <row r="260" spans="2:14" x14ac:dyDescent="0.3">
      <c r="B260" t="str">
        <f>IF(DB!B253="","",DB!B253)</f>
        <v/>
      </c>
      <c r="C260" s="169" t="str">
        <f>IF(DB!C253="","",DB!C253)</f>
        <v/>
      </c>
      <c r="D260" s="169"/>
      <c r="E260" t="str">
        <f>IF(DB!D253="","",DB!D253)</f>
        <v/>
      </c>
      <c r="F260" t="str">
        <f>IF(DB!E253="","",DB!E253)</f>
        <v/>
      </c>
      <c r="G260" t="str">
        <f>IF(DB!F253="","",DB!F253)</f>
        <v/>
      </c>
      <c r="H260" t="str">
        <f>IF(DB!G253="","",DB!G253)</f>
        <v/>
      </c>
      <c r="I260" t="str">
        <f>IF(DB!W253="","",DB!W253)</f>
        <v/>
      </c>
      <c r="J260" t="str">
        <f>IF(DB!AN253="","",DB!AN253)</f>
        <v/>
      </c>
      <c r="K260" t="str">
        <f>IF(DB!H253="","",DB!H253)</f>
        <v/>
      </c>
      <c r="M260" s="73">
        <v>0.5</v>
      </c>
      <c r="N260" s="69" t="str">
        <f>IF(K260="","",IF($E$9="Zentral",$F$9,IF($E$9=Optionen!$K$5,IF('4.2 Mitnutzungsquote'!$E$10="Ja",'4.2 Mitnutzungsquote'!$F$10,'4.2 Mitnutzungsquote'!M260))))</f>
        <v/>
      </c>
    </row>
    <row r="261" spans="2:14" x14ac:dyDescent="0.3">
      <c r="B261" t="str">
        <f>IF(DB!B254="","",DB!B254)</f>
        <v/>
      </c>
      <c r="C261" s="169" t="str">
        <f>IF(DB!C254="","",DB!C254)</f>
        <v/>
      </c>
      <c r="D261" s="169"/>
      <c r="E261" t="str">
        <f>IF(DB!D254="","",DB!D254)</f>
        <v/>
      </c>
      <c r="F261" t="str">
        <f>IF(DB!E254="","",DB!E254)</f>
        <v/>
      </c>
      <c r="G261" t="str">
        <f>IF(DB!F254="","",DB!F254)</f>
        <v/>
      </c>
      <c r="H261" t="str">
        <f>IF(DB!G254="","",DB!G254)</f>
        <v/>
      </c>
      <c r="I261" t="str">
        <f>IF(DB!W254="","",DB!W254)</f>
        <v/>
      </c>
      <c r="J261" t="str">
        <f>IF(DB!AN254="","",DB!AN254)</f>
        <v/>
      </c>
      <c r="K261" t="str">
        <f>IF(DB!H254="","",DB!H254)</f>
        <v/>
      </c>
      <c r="M261" s="73">
        <v>0.5</v>
      </c>
      <c r="N261" s="69" t="str">
        <f>IF(K261="","",IF($E$9="Zentral",$F$9,IF($E$9=Optionen!$K$5,IF('4.2 Mitnutzungsquote'!$E$10="Ja",'4.2 Mitnutzungsquote'!$F$10,'4.2 Mitnutzungsquote'!M261))))</f>
        <v/>
      </c>
    </row>
    <row r="262" spans="2:14" x14ac:dyDescent="0.3">
      <c r="B262" t="str">
        <f>IF(DB!B255="","",DB!B255)</f>
        <v/>
      </c>
      <c r="C262" s="169" t="str">
        <f>IF(DB!C255="","",DB!C255)</f>
        <v/>
      </c>
      <c r="D262" s="169"/>
      <c r="E262" t="str">
        <f>IF(DB!D255="","",DB!D255)</f>
        <v/>
      </c>
      <c r="F262" t="str">
        <f>IF(DB!E255="","",DB!E255)</f>
        <v/>
      </c>
      <c r="G262" t="str">
        <f>IF(DB!F255="","",DB!F255)</f>
        <v/>
      </c>
      <c r="H262" t="str">
        <f>IF(DB!G255="","",DB!G255)</f>
        <v/>
      </c>
      <c r="I262" t="str">
        <f>IF(DB!W255="","",DB!W255)</f>
        <v/>
      </c>
      <c r="J262" t="str">
        <f>IF(DB!AN255="","",DB!AN255)</f>
        <v/>
      </c>
      <c r="K262" t="str">
        <f>IF(DB!H255="","",DB!H255)</f>
        <v/>
      </c>
      <c r="M262" s="73">
        <v>0.5</v>
      </c>
      <c r="N262" s="69" t="str">
        <f>IF(K262="","",IF($E$9="Zentral",$F$9,IF($E$9=Optionen!$K$5,IF('4.2 Mitnutzungsquote'!$E$10="Ja",'4.2 Mitnutzungsquote'!$F$10,'4.2 Mitnutzungsquote'!M262))))</f>
        <v/>
      </c>
    </row>
    <row r="263" spans="2:14" x14ac:dyDescent="0.3">
      <c r="B263" t="str">
        <f>IF(DB!B256="","",DB!B256)</f>
        <v/>
      </c>
      <c r="C263" s="169" t="str">
        <f>IF(DB!C256="","",DB!C256)</f>
        <v/>
      </c>
      <c r="D263" s="169"/>
      <c r="E263" t="str">
        <f>IF(DB!D256="","",DB!D256)</f>
        <v/>
      </c>
      <c r="F263" t="str">
        <f>IF(DB!E256="","",DB!E256)</f>
        <v/>
      </c>
      <c r="G263" t="str">
        <f>IF(DB!F256="","",DB!F256)</f>
        <v/>
      </c>
      <c r="H263" t="str">
        <f>IF(DB!G256="","",DB!G256)</f>
        <v/>
      </c>
      <c r="I263" t="str">
        <f>IF(DB!W256="","",DB!W256)</f>
        <v/>
      </c>
      <c r="J263" t="str">
        <f>IF(DB!AN256="","",DB!AN256)</f>
        <v/>
      </c>
      <c r="K263" t="str">
        <f>IF(DB!H256="","",DB!H256)</f>
        <v/>
      </c>
      <c r="M263" s="73">
        <v>0.5</v>
      </c>
      <c r="N263" s="69" t="str">
        <f>IF(K263="","",IF($E$9="Zentral",$F$9,IF($E$9=Optionen!$K$5,IF('4.2 Mitnutzungsquote'!$E$10="Ja",'4.2 Mitnutzungsquote'!$F$10,'4.2 Mitnutzungsquote'!M263))))</f>
        <v/>
      </c>
    </row>
    <row r="264" spans="2:14" x14ac:dyDescent="0.3">
      <c r="B264" t="str">
        <f>IF(DB!B257="","",DB!B257)</f>
        <v/>
      </c>
      <c r="C264" s="169" t="str">
        <f>IF(DB!C257="","",DB!C257)</f>
        <v/>
      </c>
      <c r="D264" s="169"/>
      <c r="E264" t="str">
        <f>IF(DB!D257="","",DB!D257)</f>
        <v/>
      </c>
      <c r="F264" t="str">
        <f>IF(DB!E257="","",DB!E257)</f>
        <v/>
      </c>
      <c r="G264" t="str">
        <f>IF(DB!F257="","",DB!F257)</f>
        <v/>
      </c>
      <c r="H264" t="str">
        <f>IF(DB!G257="","",DB!G257)</f>
        <v/>
      </c>
      <c r="I264" t="str">
        <f>IF(DB!W257="","",DB!W257)</f>
        <v/>
      </c>
      <c r="J264" t="str">
        <f>IF(DB!AN257="","",DB!AN257)</f>
        <v/>
      </c>
      <c r="K264" t="str">
        <f>IF(DB!H257="","",DB!H257)</f>
        <v/>
      </c>
      <c r="M264" s="73">
        <v>0.5</v>
      </c>
      <c r="N264" s="69" t="str">
        <f>IF(K264="","",IF($E$9="Zentral",$F$9,IF($E$9=Optionen!$K$5,IF('4.2 Mitnutzungsquote'!$E$10="Ja",'4.2 Mitnutzungsquote'!$F$10,'4.2 Mitnutzungsquote'!M264))))</f>
        <v/>
      </c>
    </row>
    <row r="265" spans="2:14" x14ac:dyDescent="0.3">
      <c r="B265" t="str">
        <f>IF(DB!B258="","",DB!B258)</f>
        <v/>
      </c>
      <c r="C265" s="169" t="str">
        <f>IF(DB!C258="","",DB!C258)</f>
        <v/>
      </c>
      <c r="D265" s="169"/>
      <c r="E265" t="str">
        <f>IF(DB!D258="","",DB!D258)</f>
        <v/>
      </c>
      <c r="F265" t="str">
        <f>IF(DB!E258="","",DB!E258)</f>
        <v/>
      </c>
      <c r="G265" t="str">
        <f>IF(DB!F258="","",DB!F258)</f>
        <v/>
      </c>
      <c r="H265" t="str">
        <f>IF(DB!G258="","",DB!G258)</f>
        <v/>
      </c>
      <c r="I265" t="str">
        <f>IF(DB!W258="","",DB!W258)</f>
        <v/>
      </c>
      <c r="J265" t="str">
        <f>IF(DB!AN258="","",DB!AN258)</f>
        <v/>
      </c>
      <c r="K265" t="str">
        <f>IF(DB!H258="","",DB!H258)</f>
        <v/>
      </c>
      <c r="M265" s="73">
        <v>0.5</v>
      </c>
      <c r="N265" s="69" t="str">
        <f>IF(K265="","",IF($E$9="Zentral",$F$9,IF($E$9=Optionen!$K$5,IF('4.2 Mitnutzungsquote'!$E$10="Ja",'4.2 Mitnutzungsquote'!$F$10,'4.2 Mitnutzungsquote'!M265))))</f>
        <v/>
      </c>
    </row>
    <row r="266" spans="2:14" x14ac:dyDescent="0.3">
      <c r="B266" t="str">
        <f>IF(DB!B259="","",DB!B259)</f>
        <v/>
      </c>
      <c r="C266" s="169" t="str">
        <f>IF(DB!C259="","",DB!C259)</f>
        <v/>
      </c>
      <c r="D266" s="169"/>
      <c r="E266" t="str">
        <f>IF(DB!D259="","",DB!D259)</f>
        <v/>
      </c>
      <c r="F266" t="str">
        <f>IF(DB!E259="","",DB!E259)</f>
        <v/>
      </c>
      <c r="G266" t="str">
        <f>IF(DB!F259="","",DB!F259)</f>
        <v/>
      </c>
      <c r="H266" t="str">
        <f>IF(DB!G259="","",DB!G259)</f>
        <v/>
      </c>
      <c r="I266" t="str">
        <f>IF(DB!W259="","",DB!W259)</f>
        <v/>
      </c>
      <c r="J266" t="str">
        <f>IF(DB!AN259="","",DB!AN259)</f>
        <v/>
      </c>
      <c r="K266" t="str">
        <f>IF(DB!H259="","",DB!H259)</f>
        <v/>
      </c>
      <c r="M266" s="73">
        <v>0.5</v>
      </c>
      <c r="N266" s="69" t="str">
        <f>IF(K266="","",IF($E$9="Zentral",$F$9,IF($E$9=Optionen!$K$5,IF('4.2 Mitnutzungsquote'!$E$10="Ja",'4.2 Mitnutzungsquote'!$F$10,'4.2 Mitnutzungsquote'!M266))))</f>
        <v/>
      </c>
    </row>
    <row r="267" spans="2:14" x14ac:dyDescent="0.3">
      <c r="B267" t="str">
        <f>IF(DB!B260="","",DB!B260)</f>
        <v/>
      </c>
      <c r="C267" s="169" t="str">
        <f>IF(DB!C260="","",DB!C260)</f>
        <v/>
      </c>
      <c r="D267" s="169"/>
      <c r="E267" t="str">
        <f>IF(DB!D260="","",DB!D260)</f>
        <v/>
      </c>
      <c r="F267" t="str">
        <f>IF(DB!E260="","",DB!E260)</f>
        <v/>
      </c>
      <c r="G267" t="str">
        <f>IF(DB!F260="","",DB!F260)</f>
        <v/>
      </c>
      <c r="H267" t="str">
        <f>IF(DB!G260="","",DB!G260)</f>
        <v/>
      </c>
      <c r="I267" t="str">
        <f>IF(DB!W260="","",DB!W260)</f>
        <v/>
      </c>
      <c r="J267" t="str">
        <f>IF(DB!AN260="","",DB!AN260)</f>
        <v/>
      </c>
      <c r="K267" t="str">
        <f>IF(DB!H260="","",DB!H260)</f>
        <v/>
      </c>
      <c r="M267" s="73">
        <v>0.5</v>
      </c>
      <c r="N267" s="69" t="str">
        <f>IF(K267="","",IF($E$9="Zentral",$F$9,IF($E$9=Optionen!$K$5,IF('4.2 Mitnutzungsquote'!$E$10="Ja",'4.2 Mitnutzungsquote'!$F$10,'4.2 Mitnutzungsquote'!M267))))</f>
        <v/>
      </c>
    </row>
    <row r="268" spans="2:14" x14ac:dyDescent="0.3">
      <c r="B268" t="str">
        <f>IF(DB!B261="","",DB!B261)</f>
        <v/>
      </c>
      <c r="C268" s="169" t="str">
        <f>IF(DB!C261="","",DB!C261)</f>
        <v/>
      </c>
      <c r="D268" s="169"/>
      <c r="E268" t="str">
        <f>IF(DB!D261="","",DB!D261)</f>
        <v/>
      </c>
      <c r="F268" t="str">
        <f>IF(DB!E261="","",DB!E261)</f>
        <v/>
      </c>
      <c r="G268" t="str">
        <f>IF(DB!F261="","",DB!F261)</f>
        <v/>
      </c>
      <c r="H268" t="str">
        <f>IF(DB!G261="","",DB!G261)</f>
        <v/>
      </c>
      <c r="I268" t="str">
        <f>IF(DB!W261="","",DB!W261)</f>
        <v/>
      </c>
      <c r="J268" t="str">
        <f>IF(DB!AN261="","",DB!AN261)</f>
        <v/>
      </c>
      <c r="K268" t="str">
        <f>IF(DB!H261="","",DB!H261)</f>
        <v/>
      </c>
      <c r="M268" s="73">
        <v>0.5</v>
      </c>
      <c r="N268" s="69" t="str">
        <f>IF(K268="","",IF($E$9="Zentral",$F$9,IF($E$9=Optionen!$K$5,IF('4.2 Mitnutzungsquote'!$E$10="Ja",'4.2 Mitnutzungsquote'!$F$10,'4.2 Mitnutzungsquote'!M268))))</f>
        <v/>
      </c>
    </row>
    <row r="269" spans="2:14" x14ac:dyDescent="0.3">
      <c r="B269" t="str">
        <f>IF(DB!B262="","",DB!B262)</f>
        <v/>
      </c>
      <c r="C269" s="169" t="str">
        <f>IF(DB!C262="","",DB!C262)</f>
        <v/>
      </c>
      <c r="D269" s="169"/>
      <c r="E269" t="str">
        <f>IF(DB!D262="","",DB!D262)</f>
        <v/>
      </c>
      <c r="F269" t="str">
        <f>IF(DB!E262="","",DB!E262)</f>
        <v/>
      </c>
      <c r="G269" t="str">
        <f>IF(DB!F262="","",DB!F262)</f>
        <v/>
      </c>
      <c r="H269" t="str">
        <f>IF(DB!G262="","",DB!G262)</f>
        <v/>
      </c>
      <c r="I269" t="str">
        <f>IF(DB!W262="","",DB!W262)</f>
        <v/>
      </c>
      <c r="J269" t="str">
        <f>IF(DB!AN262="","",DB!AN262)</f>
        <v/>
      </c>
      <c r="K269" t="str">
        <f>IF(DB!H262="","",DB!H262)</f>
        <v/>
      </c>
      <c r="M269" s="73">
        <v>0.5</v>
      </c>
      <c r="N269" s="69" t="str">
        <f>IF(K269="","",IF($E$9="Zentral",$F$9,IF($E$9=Optionen!$K$5,IF('4.2 Mitnutzungsquote'!$E$10="Ja",'4.2 Mitnutzungsquote'!$F$10,'4.2 Mitnutzungsquote'!M269))))</f>
        <v/>
      </c>
    </row>
    <row r="270" spans="2:14" x14ac:dyDescent="0.3">
      <c r="B270" t="str">
        <f>IF(DB!B263="","",DB!B263)</f>
        <v/>
      </c>
      <c r="C270" s="169" t="str">
        <f>IF(DB!C263="","",DB!C263)</f>
        <v/>
      </c>
      <c r="D270" s="169"/>
      <c r="E270" t="str">
        <f>IF(DB!D263="","",DB!D263)</f>
        <v/>
      </c>
      <c r="F270" t="str">
        <f>IF(DB!E263="","",DB!E263)</f>
        <v/>
      </c>
      <c r="G270" t="str">
        <f>IF(DB!F263="","",DB!F263)</f>
        <v/>
      </c>
      <c r="H270" t="str">
        <f>IF(DB!G263="","",DB!G263)</f>
        <v/>
      </c>
      <c r="I270" t="str">
        <f>IF(DB!W263="","",DB!W263)</f>
        <v/>
      </c>
      <c r="J270" t="str">
        <f>IF(DB!AN263="","",DB!AN263)</f>
        <v/>
      </c>
      <c r="K270" t="str">
        <f>IF(DB!H263="","",DB!H263)</f>
        <v/>
      </c>
      <c r="M270" s="73">
        <v>0.5</v>
      </c>
      <c r="N270" s="69" t="str">
        <f>IF(K270="","",IF($E$9="Zentral",$F$9,IF($E$9=Optionen!$K$5,IF('4.2 Mitnutzungsquote'!$E$10="Ja",'4.2 Mitnutzungsquote'!$F$10,'4.2 Mitnutzungsquote'!M270))))</f>
        <v/>
      </c>
    </row>
    <row r="271" spans="2:14" x14ac:dyDescent="0.3">
      <c r="B271" t="str">
        <f>IF(DB!B264="","",DB!B264)</f>
        <v/>
      </c>
      <c r="C271" s="169" t="str">
        <f>IF(DB!C264="","",DB!C264)</f>
        <v/>
      </c>
      <c r="D271" s="169"/>
      <c r="E271" t="str">
        <f>IF(DB!D264="","",DB!D264)</f>
        <v/>
      </c>
      <c r="F271" t="str">
        <f>IF(DB!E264="","",DB!E264)</f>
        <v/>
      </c>
      <c r="G271" t="str">
        <f>IF(DB!F264="","",DB!F264)</f>
        <v/>
      </c>
      <c r="H271" t="str">
        <f>IF(DB!G264="","",DB!G264)</f>
        <v/>
      </c>
      <c r="I271" t="str">
        <f>IF(DB!W264="","",DB!W264)</f>
        <v/>
      </c>
      <c r="J271" t="str">
        <f>IF(DB!AN264="","",DB!AN264)</f>
        <v/>
      </c>
      <c r="K271" t="str">
        <f>IF(DB!H264="","",DB!H264)</f>
        <v/>
      </c>
      <c r="M271" s="73">
        <v>0.5</v>
      </c>
      <c r="N271" s="69" t="str">
        <f>IF(K271="","",IF($E$9="Zentral",$F$9,IF($E$9=Optionen!$K$5,IF('4.2 Mitnutzungsquote'!$E$10="Ja",'4.2 Mitnutzungsquote'!$F$10,'4.2 Mitnutzungsquote'!M271))))</f>
        <v/>
      </c>
    </row>
    <row r="272" spans="2:14" x14ac:dyDescent="0.3">
      <c r="B272" t="str">
        <f>IF(DB!B265="","",DB!B265)</f>
        <v/>
      </c>
      <c r="C272" s="169" t="str">
        <f>IF(DB!C265="","",DB!C265)</f>
        <v/>
      </c>
      <c r="D272" s="169"/>
      <c r="E272" t="str">
        <f>IF(DB!D265="","",DB!D265)</f>
        <v/>
      </c>
      <c r="F272" t="str">
        <f>IF(DB!E265="","",DB!E265)</f>
        <v/>
      </c>
      <c r="G272" t="str">
        <f>IF(DB!F265="","",DB!F265)</f>
        <v/>
      </c>
      <c r="H272" t="str">
        <f>IF(DB!G265="","",DB!G265)</f>
        <v/>
      </c>
      <c r="I272" t="str">
        <f>IF(DB!W265="","",DB!W265)</f>
        <v/>
      </c>
      <c r="J272" t="str">
        <f>IF(DB!AN265="","",DB!AN265)</f>
        <v/>
      </c>
      <c r="K272" t="str">
        <f>IF(DB!H265="","",DB!H265)</f>
        <v/>
      </c>
      <c r="M272" s="73">
        <v>0.5</v>
      </c>
      <c r="N272" s="69" t="str">
        <f>IF(K272="","",IF($E$9="Zentral",$F$9,IF($E$9=Optionen!$K$5,IF('4.2 Mitnutzungsquote'!$E$10="Ja",'4.2 Mitnutzungsquote'!$F$10,'4.2 Mitnutzungsquote'!M272))))</f>
        <v/>
      </c>
    </row>
    <row r="273" spans="2:14" x14ac:dyDescent="0.3">
      <c r="B273" t="str">
        <f>IF(DB!B266="","",DB!B266)</f>
        <v/>
      </c>
      <c r="C273" s="169" t="str">
        <f>IF(DB!C266="","",DB!C266)</f>
        <v/>
      </c>
      <c r="D273" s="169"/>
      <c r="E273" t="str">
        <f>IF(DB!D266="","",DB!D266)</f>
        <v/>
      </c>
      <c r="F273" t="str">
        <f>IF(DB!E266="","",DB!E266)</f>
        <v/>
      </c>
      <c r="G273" t="str">
        <f>IF(DB!F266="","",DB!F266)</f>
        <v/>
      </c>
      <c r="H273" t="str">
        <f>IF(DB!G266="","",DB!G266)</f>
        <v/>
      </c>
      <c r="I273" t="str">
        <f>IF(DB!W266="","",DB!W266)</f>
        <v/>
      </c>
      <c r="J273" t="str">
        <f>IF(DB!AN266="","",DB!AN266)</f>
        <v/>
      </c>
      <c r="K273" t="str">
        <f>IF(DB!H266="","",DB!H266)</f>
        <v/>
      </c>
      <c r="M273" s="73">
        <v>0.5</v>
      </c>
      <c r="N273" s="69" t="str">
        <f>IF(K273="","",IF($E$9="Zentral",$F$9,IF($E$9=Optionen!$K$5,IF('4.2 Mitnutzungsquote'!$E$10="Ja",'4.2 Mitnutzungsquote'!$F$10,'4.2 Mitnutzungsquote'!M273))))</f>
        <v/>
      </c>
    </row>
    <row r="274" spans="2:14" x14ac:dyDescent="0.3">
      <c r="B274" t="str">
        <f>IF(DB!B267="","",DB!B267)</f>
        <v/>
      </c>
      <c r="C274" s="169" t="str">
        <f>IF(DB!C267="","",DB!C267)</f>
        <v/>
      </c>
      <c r="D274" s="169"/>
      <c r="E274" t="str">
        <f>IF(DB!D267="","",DB!D267)</f>
        <v/>
      </c>
      <c r="F274" t="str">
        <f>IF(DB!E267="","",DB!E267)</f>
        <v/>
      </c>
      <c r="G274" t="str">
        <f>IF(DB!F267="","",DB!F267)</f>
        <v/>
      </c>
      <c r="H274" t="str">
        <f>IF(DB!G267="","",DB!G267)</f>
        <v/>
      </c>
      <c r="I274" t="str">
        <f>IF(DB!W267="","",DB!W267)</f>
        <v/>
      </c>
      <c r="J274" t="str">
        <f>IF(DB!AN267="","",DB!AN267)</f>
        <v/>
      </c>
      <c r="K274" t="str">
        <f>IF(DB!H267="","",DB!H267)</f>
        <v/>
      </c>
      <c r="M274" s="73">
        <v>0.5</v>
      </c>
      <c r="N274" s="69" t="str">
        <f>IF(K274="","",IF($E$9="Zentral",$F$9,IF($E$9=Optionen!$K$5,IF('4.2 Mitnutzungsquote'!$E$10="Ja",'4.2 Mitnutzungsquote'!$F$10,'4.2 Mitnutzungsquote'!M274))))</f>
        <v/>
      </c>
    </row>
    <row r="275" spans="2:14" x14ac:dyDescent="0.3">
      <c r="B275" t="str">
        <f>IF(DB!B268="","",DB!B268)</f>
        <v/>
      </c>
      <c r="C275" s="169" t="str">
        <f>IF(DB!C268="","",DB!C268)</f>
        <v/>
      </c>
      <c r="D275" s="169"/>
      <c r="E275" t="str">
        <f>IF(DB!D268="","",DB!D268)</f>
        <v/>
      </c>
      <c r="F275" t="str">
        <f>IF(DB!E268="","",DB!E268)</f>
        <v/>
      </c>
      <c r="G275" t="str">
        <f>IF(DB!F268="","",DB!F268)</f>
        <v/>
      </c>
      <c r="H275" t="str">
        <f>IF(DB!G268="","",DB!G268)</f>
        <v/>
      </c>
      <c r="I275" t="str">
        <f>IF(DB!W268="","",DB!W268)</f>
        <v/>
      </c>
      <c r="J275" t="str">
        <f>IF(DB!AN268="","",DB!AN268)</f>
        <v/>
      </c>
      <c r="K275" t="str">
        <f>IF(DB!H268="","",DB!H268)</f>
        <v/>
      </c>
      <c r="M275" s="73">
        <v>0.5</v>
      </c>
      <c r="N275" s="69" t="str">
        <f>IF(K275="","",IF($E$9="Zentral",$F$9,IF($E$9=Optionen!$K$5,IF('4.2 Mitnutzungsquote'!$E$10="Ja",'4.2 Mitnutzungsquote'!$F$10,'4.2 Mitnutzungsquote'!M275))))</f>
        <v/>
      </c>
    </row>
    <row r="276" spans="2:14" x14ac:dyDescent="0.3">
      <c r="B276" t="str">
        <f>IF(DB!B269="","",DB!B269)</f>
        <v/>
      </c>
      <c r="C276" s="169" t="str">
        <f>IF(DB!C269="","",DB!C269)</f>
        <v/>
      </c>
      <c r="D276" s="169"/>
      <c r="E276" t="str">
        <f>IF(DB!D269="","",DB!D269)</f>
        <v/>
      </c>
      <c r="F276" t="str">
        <f>IF(DB!E269="","",DB!E269)</f>
        <v/>
      </c>
      <c r="G276" t="str">
        <f>IF(DB!F269="","",DB!F269)</f>
        <v/>
      </c>
      <c r="H276" t="str">
        <f>IF(DB!G269="","",DB!G269)</f>
        <v/>
      </c>
      <c r="I276" t="str">
        <f>IF(DB!W269="","",DB!W269)</f>
        <v/>
      </c>
      <c r="J276" t="str">
        <f>IF(DB!AN269="","",DB!AN269)</f>
        <v/>
      </c>
      <c r="K276" t="str">
        <f>IF(DB!H269="","",DB!H269)</f>
        <v/>
      </c>
      <c r="M276" s="73">
        <v>0.5</v>
      </c>
      <c r="N276" s="69" t="str">
        <f>IF(K276="","",IF($E$9="Zentral",$F$9,IF($E$9=Optionen!$K$5,IF('4.2 Mitnutzungsquote'!$E$10="Ja",'4.2 Mitnutzungsquote'!$F$10,'4.2 Mitnutzungsquote'!M276))))</f>
        <v/>
      </c>
    </row>
    <row r="277" spans="2:14" x14ac:dyDescent="0.3">
      <c r="B277" t="str">
        <f>IF(DB!B270="","",DB!B270)</f>
        <v/>
      </c>
      <c r="C277" s="169" t="str">
        <f>IF(DB!C270="","",DB!C270)</f>
        <v/>
      </c>
      <c r="D277" s="169"/>
      <c r="E277" t="str">
        <f>IF(DB!D270="","",DB!D270)</f>
        <v/>
      </c>
      <c r="F277" t="str">
        <f>IF(DB!E270="","",DB!E270)</f>
        <v/>
      </c>
      <c r="G277" t="str">
        <f>IF(DB!F270="","",DB!F270)</f>
        <v/>
      </c>
      <c r="H277" t="str">
        <f>IF(DB!G270="","",DB!G270)</f>
        <v/>
      </c>
      <c r="I277" t="str">
        <f>IF(DB!W270="","",DB!W270)</f>
        <v/>
      </c>
      <c r="J277" t="str">
        <f>IF(DB!AN270="","",DB!AN270)</f>
        <v/>
      </c>
      <c r="K277" t="str">
        <f>IF(DB!H270="","",DB!H270)</f>
        <v/>
      </c>
      <c r="M277" s="73">
        <v>0.5</v>
      </c>
      <c r="N277" s="69" t="str">
        <f>IF(K277="","",IF($E$9="Zentral",$F$9,IF($E$9=Optionen!$K$5,IF('4.2 Mitnutzungsquote'!$E$10="Ja",'4.2 Mitnutzungsquote'!$F$10,'4.2 Mitnutzungsquote'!M277))))</f>
        <v/>
      </c>
    </row>
    <row r="278" spans="2:14" x14ac:dyDescent="0.3">
      <c r="B278" t="str">
        <f>IF(DB!B271="","",DB!B271)</f>
        <v/>
      </c>
      <c r="C278" s="169" t="str">
        <f>IF(DB!C271="","",DB!C271)</f>
        <v/>
      </c>
      <c r="D278" s="169"/>
      <c r="E278" t="str">
        <f>IF(DB!D271="","",DB!D271)</f>
        <v/>
      </c>
      <c r="F278" t="str">
        <f>IF(DB!E271="","",DB!E271)</f>
        <v/>
      </c>
      <c r="G278" t="str">
        <f>IF(DB!F271="","",DB!F271)</f>
        <v/>
      </c>
      <c r="H278" t="str">
        <f>IF(DB!G271="","",DB!G271)</f>
        <v/>
      </c>
      <c r="I278" t="str">
        <f>IF(DB!W271="","",DB!W271)</f>
        <v/>
      </c>
      <c r="J278" t="str">
        <f>IF(DB!AN271="","",DB!AN271)</f>
        <v/>
      </c>
      <c r="K278" t="str">
        <f>IF(DB!H271="","",DB!H271)</f>
        <v/>
      </c>
      <c r="M278" s="73">
        <v>0.5</v>
      </c>
      <c r="N278" s="69" t="str">
        <f>IF(K278="","",IF($E$9="Zentral",$F$9,IF($E$9=Optionen!$K$5,IF('4.2 Mitnutzungsquote'!$E$10="Ja",'4.2 Mitnutzungsquote'!$F$10,'4.2 Mitnutzungsquote'!M278))))</f>
        <v/>
      </c>
    </row>
    <row r="279" spans="2:14" x14ac:dyDescent="0.3">
      <c r="B279" t="str">
        <f>IF(DB!B272="","",DB!B272)</f>
        <v/>
      </c>
      <c r="C279" s="169" t="str">
        <f>IF(DB!C272="","",DB!C272)</f>
        <v/>
      </c>
      <c r="D279" s="169"/>
      <c r="E279" t="str">
        <f>IF(DB!D272="","",DB!D272)</f>
        <v/>
      </c>
      <c r="F279" t="str">
        <f>IF(DB!E272="","",DB!E272)</f>
        <v/>
      </c>
      <c r="G279" t="str">
        <f>IF(DB!F272="","",DB!F272)</f>
        <v/>
      </c>
      <c r="H279" t="str">
        <f>IF(DB!G272="","",DB!G272)</f>
        <v/>
      </c>
      <c r="I279" t="str">
        <f>IF(DB!W272="","",DB!W272)</f>
        <v/>
      </c>
      <c r="J279" t="str">
        <f>IF(DB!AN272="","",DB!AN272)</f>
        <v/>
      </c>
      <c r="K279" t="str">
        <f>IF(DB!H272="","",DB!H272)</f>
        <v/>
      </c>
      <c r="M279" s="73">
        <v>0.5</v>
      </c>
      <c r="N279" s="69" t="str">
        <f>IF(K279="","",IF($E$9="Zentral",$F$9,IF($E$9=Optionen!$K$5,IF('4.2 Mitnutzungsquote'!$E$10="Ja",'4.2 Mitnutzungsquote'!$F$10,'4.2 Mitnutzungsquote'!M279))))</f>
        <v/>
      </c>
    </row>
    <row r="280" spans="2:14" x14ac:dyDescent="0.3">
      <c r="B280" t="str">
        <f>IF(DB!B273="","",DB!B273)</f>
        <v/>
      </c>
      <c r="C280" s="169" t="str">
        <f>IF(DB!C273="","",DB!C273)</f>
        <v/>
      </c>
      <c r="D280" s="169"/>
      <c r="E280" t="str">
        <f>IF(DB!D273="","",DB!D273)</f>
        <v/>
      </c>
      <c r="F280" t="str">
        <f>IF(DB!E273="","",DB!E273)</f>
        <v/>
      </c>
      <c r="G280" t="str">
        <f>IF(DB!F273="","",DB!F273)</f>
        <v/>
      </c>
      <c r="H280" t="str">
        <f>IF(DB!G273="","",DB!G273)</f>
        <v/>
      </c>
      <c r="I280" t="str">
        <f>IF(DB!W273="","",DB!W273)</f>
        <v/>
      </c>
      <c r="J280" t="str">
        <f>IF(DB!AN273="","",DB!AN273)</f>
        <v/>
      </c>
      <c r="K280" t="str">
        <f>IF(DB!H273="","",DB!H273)</f>
        <v/>
      </c>
      <c r="M280" s="73">
        <v>0.5</v>
      </c>
      <c r="N280" s="69" t="str">
        <f>IF(K280="","",IF($E$9="Zentral",$F$9,IF($E$9=Optionen!$K$5,IF('4.2 Mitnutzungsquote'!$E$10="Ja",'4.2 Mitnutzungsquote'!$F$10,'4.2 Mitnutzungsquote'!M280))))</f>
        <v/>
      </c>
    </row>
    <row r="281" spans="2:14" x14ac:dyDescent="0.3">
      <c r="B281" t="str">
        <f>IF(DB!B274="","",DB!B274)</f>
        <v/>
      </c>
      <c r="C281" s="169" t="str">
        <f>IF(DB!C274="","",DB!C274)</f>
        <v/>
      </c>
      <c r="D281" s="169"/>
      <c r="E281" t="str">
        <f>IF(DB!D274="","",DB!D274)</f>
        <v/>
      </c>
      <c r="F281" t="str">
        <f>IF(DB!E274="","",DB!E274)</f>
        <v/>
      </c>
      <c r="G281" t="str">
        <f>IF(DB!F274="","",DB!F274)</f>
        <v/>
      </c>
      <c r="H281" t="str">
        <f>IF(DB!G274="","",DB!G274)</f>
        <v/>
      </c>
      <c r="I281" t="str">
        <f>IF(DB!W274="","",DB!W274)</f>
        <v/>
      </c>
      <c r="J281" t="str">
        <f>IF(DB!AN274="","",DB!AN274)</f>
        <v/>
      </c>
      <c r="K281" t="str">
        <f>IF(DB!H274="","",DB!H274)</f>
        <v/>
      </c>
      <c r="M281" s="73">
        <v>0.5</v>
      </c>
      <c r="N281" s="69" t="str">
        <f>IF(K281="","",IF($E$9="Zentral",$F$9,IF($E$9=Optionen!$K$5,IF('4.2 Mitnutzungsquote'!$E$10="Ja",'4.2 Mitnutzungsquote'!$F$10,'4.2 Mitnutzungsquote'!M281))))</f>
        <v/>
      </c>
    </row>
    <row r="282" spans="2:14" x14ac:dyDescent="0.3">
      <c r="B282" t="str">
        <f>IF(DB!B275="","",DB!B275)</f>
        <v/>
      </c>
      <c r="C282" s="169" t="str">
        <f>IF(DB!C275="","",DB!C275)</f>
        <v/>
      </c>
      <c r="D282" s="169"/>
      <c r="E282" t="str">
        <f>IF(DB!D275="","",DB!D275)</f>
        <v/>
      </c>
      <c r="F282" t="str">
        <f>IF(DB!E275="","",DB!E275)</f>
        <v/>
      </c>
      <c r="G282" t="str">
        <f>IF(DB!F275="","",DB!F275)</f>
        <v/>
      </c>
      <c r="H282" t="str">
        <f>IF(DB!G275="","",DB!G275)</f>
        <v/>
      </c>
      <c r="I282" t="str">
        <f>IF(DB!W275="","",DB!W275)</f>
        <v/>
      </c>
      <c r="J282" t="str">
        <f>IF(DB!AN275="","",DB!AN275)</f>
        <v/>
      </c>
      <c r="K282" t="str">
        <f>IF(DB!H275="","",DB!H275)</f>
        <v/>
      </c>
      <c r="M282" s="73">
        <v>0.5</v>
      </c>
      <c r="N282" s="69" t="str">
        <f>IF(K282="","",IF($E$9="Zentral",$F$9,IF($E$9=Optionen!$K$5,IF('4.2 Mitnutzungsquote'!$E$10="Ja",'4.2 Mitnutzungsquote'!$F$10,'4.2 Mitnutzungsquote'!M282))))</f>
        <v/>
      </c>
    </row>
    <row r="283" spans="2:14" x14ac:dyDescent="0.3">
      <c r="B283" t="str">
        <f>IF(DB!B276="","",DB!B276)</f>
        <v/>
      </c>
      <c r="C283" s="169" t="str">
        <f>IF(DB!C276="","",DB!C276)</f>
        <v/>
      </c>
      <c r="D283" s="169"/>
      <c r="E283" t="str">
        <f>IF(DB!D276="","",DB!D276)</f>
        <v/>
      </c>
      <c r="F283" t="str">
        <f>IF(DB!E276="","",DB!E276)</f>
        <v/>
      </c>
      <c r="G283" t="str">
        <f>IF(DB!F276="","",DB!F276)</f>
        <v/>
      </c>
      <c r="H283" t="str">
        <f>IF(DB!G276="","",DB!G276)</f>
        <v/>
      </c>
      <c r="I283" t="str">
        <f>IF(DB!W276="","",DB!W276)</f>
        <v/>
      </c>
      <c r="J283" t="str">
        <f>IF(DB!AN276="","",DB!AN276)</f>
        <v/>
      </c>
      <c r="K283" t="str">
        <f>IF(DB!H276="","",DB!H276)</f>
        <v/>
      </c>
      <c r="M283" s="73">
        <v>0.5</v>
      </c>
      <c r="N283" s="69" t="str">
        <f>IF(K283="","",IF($E$9="Zentral",$F$9,IF($E$9=Optionen!$K$5,IF('4.2 Mitnutzungsquote'!$E$10="Ja",'4.2 Mitnutzungsquote'!$F$10,'4.2 Mitnutzungsquote'!M283))))</f>
        <v/>
      </c>
    </row>
    <row r="284" spans="2:14" x14ac:dyDescent="0.3">
      <c r="B284" t="str">
        <f>IF(DB!B277="","",DB!B277)</f>
        <v/>
      </c>
      <c r="C284" s="169" t="str">
        <f>IF(DB!C277="","",DB!C277)</f>
        <v/>
      </c>
      <c r="D284" s="169"/>
      <c r="E284" t="str">
        <f>IF(DB!D277="","",DB!D277)</f>
        <v/>
      </c>
      <c r="F284" t="str">
        <f>IF(DB!E277="","",DB!E277)</f>
        <v/>
      </c>
      <c r="G284" t="str">
        <f>IF(DB!F277="","",DB!F277)</f>
        <v/>
      </c>
      <c r="H284" t="str">
        <f>IF(DB!G277="","",DB!G277)</f>
        <v/>
      </c>
      <c r="I284" t="str">
        <f>IF(DB!W277="","",DB!W277)</f>
        <v/>
      </c>
      <c r="J284" t="str">
        <f>IF(DB!AN277="","",DB!AN277)</f>
        <v/>
      </c>
      <c r="K284" t="str">
        <f>IF(DB!H277="","",DB!H277)</f>
        <v/>
      </c>
      <c r="M284" s="73">
        <v>0.5</v>
      </c>
      <c r="N284" s="69" t="str">
        <f>IF(K284="","",IF($E$9="Zentral",$F$9,IF($E$9=Optionen!$K$5,IF('4.2 Mitnutzungsquote'!$E$10="Ja",'4.2 Mitnutzungsquote'!$F$10,'4.2 Mitnutzungsquote'!M284))))</f>
        <v/>
      </c>
    </row>
    <row r="285" spans="2:14" x14ac:dyDescent="0.3">
      <c r="B285" t="str">
        <f>IF(DB!B278="","",DB!B278)</f>
        <v/>
      </c>
      <c r="C285" s="169" t="str">
        <f>IF(DB!C278="","",DB!C278)</f>
        <v/>
      </c>
      <c r="D285" s="169"/>
      <c r="E285" t="str">
        <f>IF(DB!D278="","",DB!D278)</f>
        <v/>
      </c>
      <c r="F285" t="str">
        <f>IF(DB!E278="","",DB!E278)</f>
        <v/>
      </c>
      <c r="G285" t="str">
        <f>IF(DB!F278="","",DB!F278)</f>
        <v/>
      </c>
      <c r="H285" t="str">
        <f>IF(DB!G278="","",DB!G278)</f>
        <v/>
      </c>
      <c r="I285" t="str">
        <f>IF(DB!W278="","",DB!W278)</f>
        <v/>
      </c>
      <c r="J285" t="str">
        <f>IF(DB!AN278="","",DB!AN278)</f>
        <v/>
      </c>
      <c r="K285" t="str">
        <f>IF(DB!H278="","",DB!H278)</f>
        <v/>
      </c>
      <c r="M285" s="73">
        <v>0.5</v>
      </c>
      <c r="N285" s="69" t="str">
        <f>IF(K285="","",IF($E$9="Zentral",$F$9,IF($E$9=Optionen!$K$5,IF('4.2 Mitnutzungsquote'!$E$10="Ja",'4.2 Mitnutzungsquote'!$F$10,'4.2 Mitnutzungsquote'!M285))))</f>
        <v/>
      </c>
    </row>
    <row r="286" spans="2:14" x14ac:dyDescent="0.3">
      <c r="B286" t="str">
        <f>IF(DB!B279="","",DB!B279)</f>
        <v/>
      </c>
      <c r="C286" s="169" t="str">
        <f>IF(DB!C279="","",DB!C279)</f>
        <v/>
      </c>
      <c r="D286" s="169"/>
      <c r="E286" t="str">
        <f>IF(DB!D279="","",DB!D279)</f>
        <v/>
      </c>
      <c r="F286" t="str">
        <f>IF(DB!E279="","",DB!E279)</f>
        <v/>
      </c>
      <c r="G286" t="str">
        <f>IF(DB!F279="","",DB!F279)</f>
        <v/>
      </c>
      <c r="H286" t="str">
        <f>IF(DB!G279="","",DB!G279)</f>
        <v/>
      </c>
      <c r="I286" t="str">
        <f>IF(DB!W279="","",DB!W279)</f>
        <v/>
      </c>
      <c r="J286" t="str">
        <f>IF(DB!AN279="","",DB!AN279)</f>
        <v/>
      </c>
      <c r="K286" t="str">
        <f>IF(DB!H279="","",DB!H279)</f>
        <v/>
      </c>
      <c r="M286" s="73">
        <v>0.5</v>
      </c>
      <c r="N286" s="69" t="str">
        <f>IF(K286="","",IF($E$9="Zentral",$F$9,IF($E$9=Optionen!$K$5,IF('4.2 Mitnutzungsquote'!$E$10="Ja",'4.2 Mitnutzungsquote'!$F$10,'4.2 Mitnutzungsquote'!M286))))</f>
        <v/>
      </c>
    </row>
    <row r="287" spans="2:14" x14ac:dyDescent="0.3">
      <c r="B287" t="str">
        <f>IF(DB!B280="","",DB!B280)</f>
        <v/>
      </c>
      <c r="C287" s="169" t="str">
        <f>IF(DB!C280="","",DB!C280)</f>
        <v/>
      </c>
      <c r="D287" s="169"/>
      <c r="E287" t="str">
        <f>IF(DB!D280="","",DB!D280)</f>
        <v/>
      </c>
      <c r="F287" t="str">
        <f>IF(DB!E280="","",DB!E280)</f>
        <v/>
      </c>
      <c r="G287" t="str">
        <f>IF(DB!F280="","",DB!F280)</f>
        <v/>
      </c>
      <c r="H287" t="str">
        <f>IF(DB!G280="","",DB!G280)</f>
        <v/>
      </c>
      <c r="I287" t="str">
        <f>IF(DB!W280="","",DB!W280)</f>
        <v/>
      </c>
      <c r="J287" t="str">
        <f>IF(DB!AN280="","",DB!AN280)</f>
        <v/>
      </c>
      <c r="K287" t="str">
        <f>IF(DB!H280="","",DB!H280)</f>
        <v/>
      </c>
      <c r="M287" s="73">
        <v>0.5</v>
      </c>
      <c r="N287" s="69" t="str">
        <f>IF(K287="","",IF($E$9="Zentral",$F$9,IF($E$9=Optionen!$K$5,IF('4.2 Mitnutzungsquote'!$E$10="Ja",'4.2 Mitnutzungsquote'!$F$10,'4.2 Mitnutzungsquote'!M287))))</f>
        <v/>
      </c>
    </row>
    <row r="288" spans="2:14" x14ac:dyDescent="0.3">
      <c r="B288" t="str">
        <f>IF(DB!B281="","",DB!B281)</f>
        <v/>
      </c>
      <c r="C288" s="169" t="str">
        <f>IF(DB!C281="","",DB!C281)</f>
        <v/>
      </c>
      <c r="D288" s="169"/>
      <c r="E288" t="str">
        <f>IF(DB!D281="","",DB!D281)</f>
        <v/>
      </c>
      <c r="F288" t="str">
        <f>IF(DB!E281="","",DB!E281)</f>
        <v/>
      </c>
      <c r="G288" t="str">
        <f>IF(DB!F281="","",DB!F281)</f>
        <v/>
      </c>
      <c r="H288" t="str">
        <f>IF(DB!G281="","",DB!G281)</f>
        <v/>
      </c>
      <c r="I288" t="str">
        <f>IF(DB!W281="","",DB!W281)</f>
        <v/>
      </c>
      <c r="J288" t="str">
        <f>IF(DB!AN281="","",DB!AN281)</f>
        <v/>
      </c>
      <c r="K288" t="str">
        <f>IF(DB!H281="","",DB!H281)</f>
        <v/>
      </c>
      <c r="M288" s="73">
        <v>0.5</v>
      </c>
      <c r="N288" s="69" t="str">
        <f>IF(K288="","",IF($E$9="Zentral",$F$9,IF($E$9=Optionen!$K$5,IF('4.2 Mitnutzungsquote'!$E$10="Ja",'4.2 Mitnutzungsquote'!$F$10,'4.2 Mitnutzungsquote'!M288))))</f>
        <v/>
      </c>
    </row>
    <row r="289" spans="2:14" x14ac:dyDescent="0.3">
      <c r="B289" t="str">
        <f>IF(DB!B282="","",DB!B282)</f>
        <v/>
      </c>
      <c r="C289" s="169" t="str">
        <f>IF(DB!C282="","",DB!C282)</f>
        <v/>
      </c>
      <c r="D289" s="169"/>
      <c r="E289" t="str">
        <f>IF(DB!D282="","",DB!D282)</f>
        <v/>
      </c>
      <c r="F289" t="str">
        <f>IF(DB!E282="","",DB!E282)</f>
        <v/>
      </c>
      <c r="G289" t="str">
        <f>IF(DB!F282="","",DB!F282)</f>
        <v/>
      </c>
      <c r="H289" t="str">
        <f>IF(DB!G282="","",DB!G282)</f>
        <v/>
      </c>
      <c r="I289" t="str">
        <f>IF(DB!W282="","",DB!W282)</f>
        <v/>
      </c>
      <c r="J289" t="str">
        <f>IF(DB!AN282="","",DB!AN282)</f>
        <v/>
      </c>
      <c r="K289" t="str">
        <f>IF(DB!H282="","",DB!H282)</f>
        <v/>
      </c>
      <c r="M289" s="73">
        <v>0.5</v>
      </c>
      <c r="N289" s="69" t="str">
        <f>IF(K289="","",IF($E$9="Zentral",$F$9,IF($E$9=Optionen!$K$5,IF('4.2 Mitnutzungsquote'!$E$10="Ja",'4.2 Mitnutzungsquote'!$F$10,'4.2 Mitnutzungsquote'!M289))))</f>
        <v/>
      </c>
    </row>
    <row r="290" spans="2:14" x14ac:dyDescent="0.3">
      <c r="B290" t="str">
        <f>IF(DB!B283="","",DB!B283)</f>
        <v/>
      </c>
      <c r="C290" s="169" t="str">
        <f>IF(DB!C283="","",DB!C283)</f>
        <v/>
      </c>
      <c r="D290" s="169"/>
      <c r="E290" t="str">
        <f>IF(DB!D283="","",DB!D283)</f>
        <v/>
      </c>
      <c r="F290" t="str">
        <f>IF(DB!E283="","",DB!E283)</f>
        <v/>
      </c>
      <c r="G290" t="str">
        <f>IF(DB!F283="","",DB!F283)</f>
        <v/>
      </c>
      <c r="H290" t="str">
        <f>IF(DB!G283="","",DB!G283)</f>
        <v/>
      </c>
      <c r="I290" t="str">
        <f>IF(DB!W283="","",DB!W283)</f>
        <v/>
      </c>
      <c r="J290" t="str">
        <f>IF(DB!AN283="","",DB!AN283)</f>
        <v/>
      </c>
      <c r="K290" t="str">
        <f>IF(DB!H283="","",DB!H283)</f>
        <v/>
      </c>
      <c r="M290" s="73">
        <v>0.5</v>
      </c>
      <c r="N290" s="69" t="str">
        <f>IF(K290="","",IF($E$9="Zentral",$F$9,IF($E$9=Optionen!$K$5,IF('4.2 Mitnutzungsquote'!$E$10="Ja",'4.2 Mitnutzungsquote'!$F$10,'4.2 Mitnutzungsquote'!M290))))</f>
        <v/>
      </c>
    </row>
    <row r="291" spans="2:14" x14ac:dyDescent="0.3">
      <c r="B291" t="str">
        <f>IF(DB!B284="","",DB!B284)</f>
        <v/>
      </c>
      <c r="C291" s="169" t="str">
        <f>IF(DB!C284="","",DB!C284)</f>
        <v/>
      </c>
      <c r="D291" s="169"/>
      <c r="E291" t="str">
        <f>IF(DB!D284="","",DB!D284)</f>
        <v/>
      </c>
      <c r="F291" t="str">
        <f>IF(DB!E284="","",DB!E284)</f>
        <v/>
      </c>
      <c r="G291" t="str">
        <f>IF(DB!F284="","",DB!F284)</f>
        <v/>
      </c>
      <c r="H291" t="str">
        <f>IF(DB!G284="","",DB!G284)</f>
        <v/>
      </c>
      <c r="I291" t="str">
        <f>IF(DB!W284="","",DB!W284)</f>
        <v/>
      </c>
      <c r="J291" t="str">
        <f>IF(DB!AN284="","",DB!AN284)</f>
        <v/>
      </c>
      <c r="K291" t="str">
        <f>IF(DB!H284="","",DB!H284)</f>
        <v/>
      </c>
      <c r="M291" s="73">
        <v>0.5</v>
      </c>
      <c r="N291" s="69" t="str">
        <f>IF(K291="","",IF($E$9="Zentral",$F$9,IF($E$9=Optionen!$K$5,IF('4.2 Mitnutzungsquote'!$E$10="Ja",'4.2 Mitnutzungsquote'!$F$10,'4.2 Mitnutzungsquote'!M291))))</f>
        <v/>
      </c>
    </row>
    <row r="292" spans="2:14" x14ac:dyDescent="0.3">
      <c r="B292" t="str">
        <f>IF(DB!B285="","",DB!B285)</f>
        <v/>
      </c>
      <c r="C292" s="169" t="str">
        <f>IF(DB!C285="","",DB!C285)</f>
        <v/>
      </c>
      <c r="D292" s="169"/>
      <c r="E292" t="str">
        <f>IF(DB!D285="","",DB!D285)</f>
        <v/>
      </c>
      <c r="F292" t="str">
        <f>IF(DB!E285="","",DB!E285)</f>
        <v/>
      </c>
      <c r="G292" t="str">
        <f>IF(DB!F285="","",DB!F285)</f>
        <v/>
      </c>
      <c r="H292" t="str">
        <f>IF(DB!G285="","",DB!G285)</f>
        <v/>
      </c>
      <c r="I292" t="str">
        <f>IF(DB!W285="","",DB!W285)</f>
        <v/>
      </c>
      <c r="J292" t="str">
        <f>IF(DB!AN285="","",DB!AN285)</f>
        <v/>
      </c>
      <c r="K292" t="str">
        <f>IF(DB!H285="","",DB!H285)</f>
        <v/>
      </c>
      <c r="M292" s="73">
        <v>0.5</v>
      </c>
      <c r="N292" s="69" t="str">
        <f>IF(K292="","",IF($E$9="Zentral",$F$9,IF($E$9=Optionen!$K$5,IF('4.2 Mitnutzungsquote'!$E$10="Ja",'4.2 Mitnutzungsquote'!$F$10,'4.2 Mitnutzungsquote'!M292))))</f>
        <v/>
      </c>
    </row>
    <row r="293" spans="2:14" x14ac:dyDescent="0.3">
      <c r="B293" t="str">
        <f>IF(DB!B286="","",DB!B286)</f>
        <v/>
      </c>
      <c r="C293" s="169" t="str">
        <f>IF(DB!C286="","",DB!C286)</f>
        <v/>
      </c>
      <c r="D293" s="169"/>
      <c r="E293" t="str">
        <f>IF(DB!D286="","",DB!D286)</f>
        <v/>
      </c>
      <c r="F293" t="str">
        <f>IF(DB!E286="","",DB!E286)</f>
        <v/>
      </c>
      <c r="G293" t="str">
        <f>IF(DB!F286="","",DB!F286)</f>
        <v/>
      </c>
      <c r="H293" t="str">
        <f>IF(DB!G286="","",DB!G286)</f>
        <v/>
      </c>
      <c r="I293" t="str">
        <f>IF(DB!W286="","",DB!W286)</f>
        <v/>
      </c>
      <c r="J293" t="str">
        <f>IF(DB!AN286="","",DB!AN286)</f>
        <v/>
      </c>
      <c r="K293" t="str">
        <f>IF(DB!H286="","",DB!H286)</f>
        <v/>
      </c>
      <c r="M293" s="73">
        <v>0.5</v>
      </c>
      <c r="N293" s="69" t="str">
        <f>IF(K293="","",IF($E$9="Zentral",$F$9,IF($E$9=Optionen!$K$5,IF('4.2 Mitnutzungsquote'!$E$10="Ja",'4.2 Mitnutzungsquote'!$F$10,'4.2 Mitnutzungsquote'!M293))))</f>
        <v/>
      </c>
    </row>
    <row r="294" spans="2:14" x14ac:dyDescent="0.3">
      <c r="B294" t="str">
        <f>IF(DB!B287="","",DB!B287)</f>
        <v/>
      </c>
      <c r="C294" s="169" t="str">
        <f>IF(DB!C287="","",DB!C287)</f>
        <v/>
      </c>
      <c r="D294" s="169"/>
      <c r="E294" t="str">
        <f>IF(DB!D287="","",DB!D287)</f>
        <v/>
      </c>
      <c r="F294" t="str">
        <f>IF(DB!E287="","",DB!E287)</f>
        <v/>
      </c>
      <c r="G294" t="str">
        <f>IF(DB!F287="","",DB!F287)</f>
        <v/>
      </c>
      <c r="H294" t="str">
        <f>IF(DB!G287="","",DB!G287)</f>
        <v/>
      </c>
      <c r="I294" t="str">
        <f>IF(DB!W287="","",DB!W287)</f>
        <v/>
      </c>
      <c r="J294" t="str">
        <f>IF(DB!AN287="","",DB!AN287)</f>
        <v/>
      </c>
      <c r="K294" t="str">
        <f>IF(DB!H287="","",DB!H287)</f>
        <v/>
      </c>
      <c r="M294" s="73">
        <v>0.5</v>
      </c>
      <c r="N294" s="69" t="str">
        <f>IF(K294="","",IF($E$9="Zentral",$F$9,IF($E$9=Optionen!$K$5,IF('4.2 Mitnutzungsquote'!$E$10="Ja",'4.2 Mitnutzungsquote'!$F$10,'4.2 Mitnutzungsquote'!M294))))</f>
        <v/>
      </c>
    </row>
    <row r="295" spans="2:14" x14ac:dyDescent="0.3">
      <c r="B295" t="str">
        <f>IF(DB!B288="","",DB!B288)</f>
        <v/>
      </c>
      <c r="C295" s="169" t="str">
        <f>IF(DB!C288="","",DB!C288)</f>
        <v/>
      </c>
      <c r="D295" s="169"/>
      <c r="E295" t="str">
        <f>IF(DB!D288="","",DB!D288)</f>
        <v/>
      </c>
      <c r="F295" t="str">
        <f>IF(DB!E288="","",DB!E288)</f>
        <v/>
      </c>
      <c r="G295" t="str">
        <f>IF(DB!F288="","",DB!F288)</f>
        <v/>
      </c>
      <c r="H295" t="str">
        <f>IF(DB!G288="","",DB!G288)</f>
        <v/>
      </c>
      <c r="I295" t="str">
        <f>IF(DB!W288="","",DB!W288)</f>
        <v/>
      </c>
      <c r="J295" t="str">
        <f>IF(DB!AN288="","",DB!AN288)</f>
        <v/>
      </c>
      <c r="K295" t="str">
        <f>IF(DB!H288="","",DB!H288)</f>
        <v/>
      </c>
      <c r="M295" s="73">
        <v>0.5</v>
      </c>
      <c r="N295" s="69" t="str">
        <f>IF(K295="","",IF($E$9="Zentral",$F$9,IF($E$9=Optionen!$K$5,IF('4.2 Mitnutzungsquote'!$E$10="Ja",'4.2 Mitnutzungsquote'!$F$10,'4.2 Mitnutzungsquote'!M295))))</f>
        <v/>
      </c>
    </row>
    <row r="296" spans="2:14" x14ac:dyDescent="0.3">
      <c r="B296" t="str">
        <f>IF(DB!B289="","",DB!B289)</f>
        <v/>
      </c>
      <c r="C296" s="169" t="str">
        <f>IF(DB!C289="","",DB!C289)</f>
        <v/>
      </c>
      <c r="D296" s="169"/>
      <c r="E296" t="str">
        <f>IF(DB!D289="","",DB!D289)</f>
        <v/>
      </c>
      <c r="F296" t="str">
        <f>IF(DB!E289="","",DB!E289)</f>
        <v/>
      </c>
      <c r="G296" t="str">
        <f>IF(DB!F289="","",DB!F289)</f>
        <v/>
      </c>
      <c r="H296" t="str">
        <f>IF(DB!G289="","",DB!G289)</f>
        <v/>
      </c>
      <c r="I296" t="str">
        <f>IF(DB!W289="","",DB!W289)</f>
        <v/>
      </c>
      <c r="J296" t="str">
        <f>IF(DB!AN289="","",DB!AN289)</f>
        <v/>
      </c>
      <c r="K296" t="str">
        <f>IF(DB!H289="","",DB!H289)</f>
        <v/>
      </c>
      <c r="M296" s="73">
        <v>0.5</v>
      </c>
      <c r="N296" s="69" t="str">
        <f>IF(K296="","",IF($E$9="Zentral",$F$9,IF($E$9=Optionen!$K$5,IF('4.2 Mitnutzungsquote'!$E$10="Ja",'4.2 Mitnutzungsquote'!$F$10,'4.2 Mitnutzungsquote'!M296))))</f>
        <v/>
      </c>
    </row>
    <row r="297" spans="2:14" x14ac:dyDescent="0.3">
      <c r="B297" t="str">
        <f>IF(DB!B290="","",DB!B290)</f>
        <v/>
      </c>
      <c r="C297" s="169" t="str">
        <f>IF(DB!C290="","",DB!C290)</f>
        <v/>
      </c>
      <c r="D297" s="169"/>
      <c r="E297" t="str">
        <f>IF(DB!D290="","",DB!D290)</f>
        <v/>
      </c>
      <c r="F297" t="str">
        <f>IF(DB!E290="","",DB!E290)</f>
        <v/>
      </c>
      <c r="G297" t="str">
        <f>IF(DB!F290="","",DB!F290)</f>
        <v/>
      </c>
      <c r="H297" t="str">
        <f>IF(DB!G290="","",DB!G290)</f>
        <v/>
      </c>
      <c r="I297" t="str">
        <f>IF(DB!W290="","",DB!W290)</f>
        <v/>
      </c>
      <c r="J297" t="str">
        <f>IF(DB!AN290="","",DB!AN290)</f>
        <v/>
      </c>
      <c r="K297" t="str">
        <f>IF(DB!H290="","",DB!H290)</f>
        <v/>
      </c>
      <c r="M297" s="73">
        <v>0.5</v>
      </c>
      <c r="N297" s="69" t="str">
        <f>IF(K297="","",IF($E$9="Zentral",$F$9,IF($E$9=Optionen!$K$5,IF('4.2 Mitnutzungsquote'!$E$10="Ja",'4.2 Mitnutzungsquote'!$F$10,'4.2 Mitnutzungsquote'!M297))))</f>
        <v/>
      </c>
    </row>
    <row r="298" spans="2:14" x14ac:dyDescent="0.3">
      <c r="B298" t="str">
        <f>IF(DB!B291="","",DB!B291)</f>
        <v/>
      </c>
      <c r="C298" s="169" t="str">
        <f>IF(DB!C291="","",DB!C291)</f>
        <v/>
      </c>
      <c r="D298" s="169"/>
      <c r="E298" t="str">
        <f>IF(DB!D291="","",DB!D291)</f>
        <v/>
      </c>
      <c r="F298" t="str">
        <f>IF(DB!E291="","",DB!E291)</f>
        <v/>
      </c>
      <c r="G298" t="str">
        <f>IF(DB!F291="","",DB!F291)</f>
        <v/>
      </c>
      <c r="H298" t="str">
        <f>IF(DB!G291="","",DB!G291)</f>
        <v/>
      </c>
      <c r="I298" t="str">
        <f>IF(DB!W291="","",DB!W291)</f>
        <v/>
      </c>
      <c r="J298" t="str">
        <f>IF(DB!AN291="","",DB!AN291)</f>
        <v/>
      </c>
      <c r="K298" t="str">
        <f>IF(DB!H291="","",DB!H291)</f>
        <v/>
      </c>
      <c r="M298" s="73">
        <v>0.5</v>
      </c>
      <c r="N298" s="69" t="str">
        <f>IF(K298="","",IF($E$9="Zentral",$F$9,IF($E$9=Optionen!$K$5,IF('4.2 Mitnutzungsquote'!$E$10="Ja",'4.2 Mitnutzungsquote'!$F$10,'4.2 Mitnutzungsquote'!M298))))</f>
        <v/>
      </c>
    </row>
    <row r="299" spans="2:14" x14ac:dyDescent="0.3">
      <c r="B299" t="str">
        <f>IF(DB!B292="","",DB!B292)</f>
        <v/>
      </c>
      <c r="C299" s="169" t="str">
        <f>IF(DB!C292="","",DB!C292)</f>
        <v/>
      </c>
      <c r="D299" s="169"/>
      <c r="E299" t="str">
        <f>IF(DB!D292="","",DB!D292)</f>
        <v/>
      </c>
      <c r="F299" t="str">
        <f>IF(DB!E292="","",DB!E292)</f>
        <v/>
      </c>
      <c r="G299" t="str">
        <f>IF(DB!F292="","",DB!F292)</f>
        <v/>
      </c>
      <c r="H299" t="str">
        <f>IF(DB!G292="","",DB!G292)</f>
        <v/>
      </c>
      <c r="I299" t="str">
        <f>IF(DB!W292="","",DB!W292)</f>
        <v/>
      </c>
      <c r="J299" t="str">
        <f>IF(DB!AN292="","",DB!AN292)</f>
        <v/>
      </c>
      <c r="K299" t="str">
        <f>IF(DB!H292="","",DB!H292)</f>
        <v/>
      </c>
      <c r="M299" s="73">
        <v>0.5</v>
      </c>
      <c r="N299" s="69" t="str">
        <f>IF(K299="","",IF($E$9="Zentral",$F$9,IF($E$9=Optionen!$K$5,IF('4.2 Mitnutzungsquote'!$E$10="Ja",'4.2 Mitnutzungsquote'!$F$10,'4.2 Mitnutzungsquote'!M299))))</f>
        <v/>
      </c>
    </row>
    <row r="300" spans="2:14" x14ac:dyDescent="0.3">
      <c r="B300" t="str">
        <f>IF(DB!B293="","",DB!B293)</f>
        <v/>
      </c>
      <c r="C300" s="169" t="str">
        <f>IF(DB!C293="","",DB!C293)</f>
        <v/>
      </c>
      <c r="D300" s="169"/>
      <c r="E300" t="str">
        <f>IF(DB!D293="","",DB!D293)</f>
        <v/>
      </c>
      <c r="F300" t="str">
        <f>IF(DB!E293="","",DB!E293)</f>
        <v/>
      </c>
      <c r="G300" t="str">
        <f>IF(DB!F293="","",DB!F293)</f>
        <v/>
      </c>
      <c r="H300" t="str">
        <f>IF(DB!G293="","",DB!G293)</f>
        <v/>
      </c>
      <c r="I300" t="str">
        <f>IF(DB!W293="","",DB!W293)</f>
        <v/>
      </c>
      <c r="J300" t="str">
        <f>IF(DB!AN293="","",DB!AN293)</f>
        <v/>
      </c>
      <c r="K300" t="str">
        <f>IF(DB!H293="","",DB!H293)</f>
        <v/>
      </c>
      <c r="M300" s="73">
        <v>0.5</v>
      </c>
      <c r="N300" s="69" t="str">
        <f>IF(K300="","",IF($E$9="Zentral",$F$9,IF($E$9=Optionen!$K$5,IF('4.2 Mitnutzungsquote'!$E$10="Ja",'4.2 Mitnutzungsquote'!$F$10,'4.2 Mitnutzungsquote'!M300))))</f>
        <v/>
      </c>
    </row>
    <row r="301" spans="2:14" x14ac:dyDescent="0.3">
      <c r="B301" t="str">
        <f>IF(DB!B294="","",DB!B294)</f>
        <v/>
      </c>
      <c r="C301" s="169" t="str">
        <f>IF(DB!C294="","",DB!C294)</f>
        <v/>
      </c>
      <c r="D301" s="169"/>
      <c r="E301" t="str">
        <f>IF(DB!D294="","",DB!D294)</f>
        <v/>
      </c>
      <c r="F301" t="str">
        <f>IF(DB!E294="","",DB!E294)</f>
        <v/>
      </c>
      <c r="G301" t="str">
        <f>IF(DB!F294="","",DB!F294)</f>
        <v/>
      </c>
      <c r="H301" t="str">
        <f>IF(DB!G294="","",DB!G294)</f>
        <v/>
      </c>
      <c r="I301" t="str">
        <f>IF(DB!W294="","",DB!W294)</f>
        <v/>
      </c>
      <c r="J301" t="str">
        <f>IF(DB!AN294="","",DB!AN294)</f>
        <v/>
      </c>
      <c r="K301" t="str">
        <f>IF(DB!H294="","",DB!H294)</f>
        <v/>
      </c>
      <c r="M301" s="73">
        <v>0.5</v>
      </c>
      <c r="N301" s="69" t="str">
        <f>IF(K301="","",IF($E$9="Zentral",$F$9,IF($E$9=Optionen!$K$5,IF('4.2 Mitnutzungsquote'!$E$10="Ja",'4.2 Mitnutzungsquote'!$F$10,'4.2 Mitnutzungsquote'!M301))))</f>
        <v/>
      </c>
    </row>
    <row r="302" spans="2:14" x14ac:dyDescent="0.3">
      <c r="B302" t="str">
        <f>IF(DB!B295="","",DB!B295)</f>
        <v/>
      </c>
      <c r="C302" s="169" t="str">
        <f>IF(DB!C295="","",DB!C295)</f>
        <v/>
      </c>
      <c r="D302" s="169"/>
      <c r="E302" t="str">
        <f>IF(DB!D295="","",DB!D295)</f>
        <v/>
      </c>
      <c r="F302" t="str">
        <f>IF(DB!E295="","",DB!E295)</f>
        <v/>
      </c>
      <c r="G302" t="str">
        <f>IF(DB!F295="","",DB!F295)</f>
        <v/>
      </c>
      <c r="H302" t="str">
        <f>IF(DB!G295="","",DB!G295)</f>
        <v/>
      </c>
      <c r="I302" t="str">
        <f>IF(DB!W295="","",DB!W295)</f>
        <v/>
      </c>
      <c r="J302" t="str">
        <f>IF(DB!AN295="","",DB!AN295)</f>
        <v/>
      </c>
      <c r="K302" t="str">
        <f>IF(DB!H295="","",DB!H295)</f>
        <v/>
      </c>
      <c r="M302" s="73">
        <v>0.5</v>
      </c>
      <c r="N302" s="69" t="str">
        <f>IF(K302="","",IF($E$9="Zentral",$F$9,IF($E$9=Optionen!$K$5,IF('4.2 Mitnutzungsquote'!$E$10="Ja",'4.2 Mitnutzungsquote'!$F$10,'4.2 Mitnutzungsquote'!M302))))</f>
        <v/>
      </c>
    </row>
    <row r="303" spans="2:14" x14ac:dyDescent="0.3">
      <c r="B303" t="str">
        <f>IF(DB!B296="","",DB!B296)</f>
        <v/>
      </c>
      <c r="C303" s="169" t="str">
        <f>IF(DB!C296="","",DB!C296)</f>
        <v/>
      </c>
      <c r="D303" s="169"/>
      <c r="E303" t="str">
        <f>IF(DB!D296="","",DB!D296)</f>
        <v/>
      </c>
      <c r="F303" t="str">
        <f>IF(DB!E296="","",DB!E296)</f>
        <v/>
      </c>
      <c r="G303" t="str">
        <f>IF(DB!F296="","",DB!F296)</f>
        <v/>
      </c>
      <c r="H303" t="str">
        <f>IF(DB!G296="","",DB!G296)</f>
        <v/>
      </c>
      <c r="I303" t="str">
        <f>IF(DB!W296="","",DB!W296)</f>
        <v/>
      </c>
      <c r="J303" t="str">
        <f>IF(DB!AN296="","",DB!AN296)</f>
        <v/>
      </c>
      <c r="K303" t="str">
        <f>IF(DB!H296="","",DB!H296)</f>
        <v/>
      </c>
      <c r="M303" s="73">
        <v>0.5</v>
      </c>
      <c r="N303" s="69" t="str">
        <f>IF(K303="","",IF($E$9="Zentral",$F$9,IF($E$9=Optionen!$K$5,IF('4.2 Mitnutzungsquote'!$E$10="Ja",'4.2 Mitnutzungsquote'!$F$10,'4.2 Mitnutzungsquote'!M303))))</f>
        <v/>
      </c>
    </row>
    <row r="304" spans="2:14" x14ac:dyDescent="0.3">
      <c r="B304" t="str">
        <f>IF(DB!B297="","",DB!B297)</f>
        <v/>
      </c>
      <c r="C304" s="169" t="str">
        <f>IF(DB!C297="","",DB!C297)</f>
        <v/>
      </c>
      <c r="D304" s="169"/>
      <c r="E304" t="str">
        <f>IF(DB!D297="","",DB!D297)</f>
        <v/>
      </c>
      <c r="F304" t="str">
        <f>IF(DB!E297="","",DB!E297)</f>
        <v/>
      </c>
      <c r="G304" t="str">
        <f>IF(DB!F297="","",DB!F297)</f>
        <v/>
      </c>
      <c r="H304" t="str">
        <f>IF(DB!G297="","",DB!G297)</f>
        <v/>
      </c>
      <c r="I304" t="str">
        <f>IF(DB!W297="","",DB!W297)</f>
        <v/>
      </c>
      <c r="J304" t="str">
        <f>IF(DB!AN297="","",DB!AN297)</f>
        <v/>
      </c>
      <c r="K304" t="str">
        <f>IF(DB!H297="","",DB!H297)</f>
        <v/>
      </c>
      <c r="M304" s="73">
        <v>0.5</v>
      </c>
      <c r="N304" s="69" t="str">
        <f>IF(K304="","",IF($E$9="Zentral",$F$9,IF($E$9=Optionen!$K$5,IF('4.2 Mitnutzungsquote'!$E$10="Ja",'4.2 Mitnutzungsquote'!$F$10,'4.2 Mitnutzungsquote'!M304))))</f>
        <v/>
      </c>
    </row>
    <row r="305" spans="2:14" x14ac:dyDescent="0.3">
      <c r="B305" t="str">
        <f>IF(DB!B298="","",DB!B298)</f>
        <v/>
      </c>
      <c r="C305" s="169" t="str">
        <f>IF(DB!C298="","",DB!C298)</f>
        <v/>
      </c>
      <c r="D305" s="169"/>
      <c r="E305" t="str">
        <f>IF(DB!D298="","",DB!D298)</f>
        <v/>
      </c>
      <c r="F305" t="str">
        <f>IF(DB!E298="","",DB!E298)</f>
        <v/>
      </c>
      <c r="G305" t="str">
        <f>IF(DB!F298="","",DB!F298)</f>
        <v/>
      </c>
      <c r="H305" t="str">
        <f>IF(DB!G298="","",DB!G298)</f>
        <v/>
      </c>
      <c r="I305" t="str">
        <f>IF(DB!W298="","",DB!W298)</f>
        <v/>
      </c>
      <c r="J305" t="str">
        <f>IF(DB!AN298="","",DB!AN298)</f>
        <v/>
      </c>
      <c r="K305" t="str">
        <f>IF(DB!H298="","",DB!H298)</f>
        <v/>
      </c>
      <c r="M305" s="73">
        <v>0.5</v>
      </c>
      <c r="N305" s="69" t="str">
        <f>IF(K305="","",IF($E$9="Zentral",$F$9,IF($E$9=Optionen!$K$5,IF('4.2 Mitnutzungsquote'!$E$10="Ja",'4.2 Mitnutzungsquote'!$F$10,'4.2 Mitnutzungsquote'!M305))))</f>
        <v/>
      </c>
    </row>
    <row r="306" spans="2:14" x14ac:dyDescent="0.3">
      <c r="B306" t="str">
        <f>IF(DB!B299="","",DB!B299)</f>
        <v/>
      </c>
      <c r="C306" s="169" t="str">
        <f>IF(DB!C299="","",DB!C299)</f>
        <v/>
      </c>
      <c r="D306" s="169"/>
      <c r="E306" t="str">
        <f>IF(DB!D299="","",DB!D299)</f>
        <v/>
      </c>
      <c r="F306" t="str">
        <f>IF(DB!E299="","",DB!E299)</f>
        <v/>
      </c>
      <c r="G306" t="str">
        <f>IF(DB!F299="","",DB!F299)</f>
        <v/>
      </c>
      <c r="H306" t="str">
        <f>IF(DB!G299="","",DB!G299)</f>
        <v/>
      </c>
      <c r="I306" t="str">
        <f>IF(DB!W299="","",DB!W299)</f>
        <v/>
      </c>
      <c r="J306" t="str">
        <f>IF(DB!AN299="","",DB!AN299)</f>
        <v/>
      </c>
      <c r="K306" t="str">
        <f>IF(DB!H299="","",DB!H299)</f>
        <v/>
      </c>
      <c r="M306" s="73">
        <v>0.5</v>
      </c>
      <c r="N306" s="69" t="str">
        <f>IF(K306="","",IF($E$9="Zentral",$F$9,IF($E$9=Optionen!$K$5,IF('4.2 Mitnutzungsquote'!$E$10="Ja",'4.2 Mitnutzungsquote'!$F$10,'4.2 Mitnutzungsquote'!M306))))</f>
        <v/>
      </c>
    </row>
    <row r="307" spans="2:14" x14ac:dyDescent="0.3">
      <c r="B307" t="str">
        <f>IF(DB!B300="","",DB!B300)</f>
        <v/>
      </c>
      <c r="C307" s="169" t="str">
        <f>IF(DB!C300="","",DB!C300)</f>
        <v/>
      </c>
      <c r="D307" s="169"/>
      <c r="E307" t="str">
        <f>IF(DB!D300="","",DB!D300)</f>
        <v/>
      </c>
      <c r="F307" t="str">
        <f>IF(DB!E300="","",DB!E300)</f>
        <v/>
      </c>
      <c r="G307" t="str">
        <f>IF(DB!F300="","",DB!F300)</f>
        <v/>
      </c>
      <c r="H307" t="str">
        <f>IF(DB!G300="","",DB!G300)</f>
        <v/>
      </c>
      <c r="I307" t="str">
        <f>IF(DB!W300="","",DB!W300)</f>
        <v/>
      </c>
      <c r="J307" t="str">
        <f>IF(DB!AN300="","",DB!AN300)</f>
        <v/>
      </c>
      <c r="K307" t="str">
        <f>IF(DB!H300="","",DB!H300)</f>
        <v/>
      </c>
      <c r="M307" s="73">
        <v>0.5</v>
      </c>
      <c r="N307" s="69" t="str">
        <f>IF(K307="","",IF($E$9="Zentral",$F$9,IF($E$9=Optionen!$K$5,IF('4.2 Mitnutzungsquote'!$E$10="Ja",'4.2 Mitnutzungsquote'!$F$10,'4.2 Mitnutzungsquote'!M307))))</f>
        <v/>
      </c>
    </row>
    <row r="308" spans="2:14" x14ac:dyDescent="0.3">
      <c r="B308" t="str">
        <f>IF(DB!B301="","",DB!B301)</f>
        <v/>
      </c>
      <c r="C308" s="169" t="str">
        <f>IF(DB!C301="","",DB!C301)</f>
        <v/>
      </c>
      <c r="D308" s="169"/>
      <c r="E308" t="str">
        <f>IF(DB!D301="","",DB!D301)</f>
        <v/>
      </c>
      <c r="F308" t="str">
        <f>IF(DB!E301="","",DB!E301)</f>
        <v/>
      </c>
      <c r="G308" t="str">
        <f>IF(DB!F301="","",DB!F301)</f>
        <v/>
      </c>
      <c r="H308" t="str">
        <f>IF(DB!G301="","",DB!G301)</f>
        <v/>
      </c>
      <c r="I308" t="str">
        <f>IF(DB!W301="","",DB!W301)</f>
        <v/>
      </c>
      <c r="J308" t="str">
        <f>IF(DB!AN301="","",DB!AN301)</f>
        <v/>
      </c>
      <c r="K308" t="str">
        <f>IF(DB!H301="","",DB!H301)</f>
        <v/>
      </c>
      <c r="M308" s="73">
        <v>0.5</v>
      </c>
      <c r="N308" s="69" t="str">
        <f>IF(K308="","",IF($E$9="Zentral",$F$9,IF($E$9=Optionen!$K$5,IF('4.2 Mitnutzungsquote'!$E$10="Ja",'4.2 Mitnutzungsquote'!$F$10,'4.2 Mitnutzungsquote'!M308))))</f>
        <v/>
      </c>
    </row>
    <row r="309" spans="2:14" x14ac:dyDescent="0.3">
      <c r="B309" t="str">
        <f>IF(DB!B302="","",DB!B302)</f>
        <v/>
      </c>
      <c r="C309" s="169" t="str">
        <f>IF(DB!C302="","",DB!C302)</f>
        <v/>
      </c>
      <c r="D309" s="169"/>
      <c r="E309" t="str">
        <f>IF(DB!D302="","",DB!D302)</f>
        <v/>
      </c>
      <c r="F309" t="str">
        <f>IF(DB!E302="","",DB!E302)</f>
        <v/>
      </c>
      <c r="G309" t="str">
        <f>IF(DB!F302="","",DB!F302)</f>
        <v/>
      </c>
      <c r="H309" t="str">
        <f>IF(DB!G302="","",DB!G302)</f>
        <v/>
      </c>
      <c r="I309" t="str">
        <f>IF(DB!W302="","",DB!W302)</f>
        <v/>
      </c>
      <c r="J309" t="str">
        <f>IF(DB!AN302="","",DB!AN302)</f>
        <v/>
      </c>
      <c r="K309" t="str">
        <f>IF(DB!H302="","",DB!H302)</f>
        <v/>
      </c>
      <c r="M309" s="73">
        <v>0.5</v>
      </c>
      <c r="N309" s="69" t="str">
        <f>IF(K309="","",IF($E$9="Zentral",$F$9,IF($E$9=Optionen!$K$5,IF('4.2 Mitnutzungsquote'!$E$10="Ja",'4.2 Mitnutzungsquote'!$F$10,'4.2 Mitnutzungsquote'!M309))))</f>
        <v/>
      </c>
    </row>
    <row r="310" spans="2:14" x14ac:dyDescent="0.3">
      <c r="B310" t="str">
        <f>IF(DB!B303="","",DB!B303)</f>
        <v/>
      </c>
      <c r="C310" s="169" t="str">
        <f>IF(DB!C303="","",DB!C303)</f>
        <v/>
      </c>
      <c r="D310" s="169"/>
      <c r="E310" t="str">
        <f>IF(DB!D303="","",DB!D303)</f>
        <v/>
      </c>
      <c r="F310" t="str">
        <f>IF(DB!E303="","",DB!E303)</f>
        <v/>
      </c>
      <c r="G310" t="str">
        <f>IF(DB!F303="","",DB!F303)</f>
        <v/>
      </c>
      <c r="H310" t="str">
        <f>IF(DB!G303="","",DB!G303)</f>
        <v/>
      </c>
      <c r="I310" t="str">
        <f>IF(DB!W303="","",DB!W303)</f>
        <v/>
      </c>
      <c r="J310" t="str">
        <f>IF(DB!AN303="","",DB!AN303)</f>
        <v/>
      </c>
      <c r="K310" t="str">
        <f>IF(DB!H303="","",DB!H303)</f>
        <v/>
      </c>
      <c r="M310" s="73">
        <v>0.5</v>
      </c>
      <c r="N310" s="69" t="str">
        <f>IF(K310="","",IF($E$9="Zentral",$F$9,IF($E$9=Optionen!$K$5,IF('4.2 Mitnutzungsquote'!$E$10="Ja",'4.2 Mitnutzungsquote'!$F$10,'4.2 Mitnutzungsquote'!M310))))</f>
        <v/>
      </c>
    </row>
    <row r="311" spans="2:14" x14ac:dyDescent="0.3">
      <c r="B311" t="str">
        <f>IF(DB!B304="","",DB!B304)</f>
        <v/>
      </c>
      <c r="C311" s="169" t="str">
        <f>IF(DB!C304="","",DB!C304)</f>
        <v/>
      </c>
      <c r="D311" s="169"/>
      <c r="E311" t="str">
        <f>IF(DB!D304="","",DB!D304)</f>
        <v/>
      </c>
      <c r="F311" t="str">
        <f>IF(DB!E304="","",DB!E304)</f>
        <v/>
      </c>
      <c r="G311" t="str">
        <f>IF(DB!F304="","",DB!F304)</f>
        <v/>
      </c>
      <c r="H311" t="str">
        <f>IF(DB!G304="","",DB!G304)</f>
        <v/>
      </c>
      <c r="I311" t="str">
        <f>IF(DB!W304="","",DB!W304)</f>
        <v/>
      </c>
      <c r="J311" t="str">
        <f>IF(DB!AN304="","",DB!AN304)</f>
        <v/>
      </c>
      <c r="K311" t="str">
        <f>IF(DB!H304="","",DB!H304)</f>
        <v/>
      </c>
      <c r="M311" s="73">
        <v>0.5</v>
      </c>
      <c r="N311" s="69" t="str">
        <f>IF(K311="","",IF($E$9="Zentral",$F$9,IF($E$9=Optionen!$K$5,IF('4.2 Mitnutzungsquote'!$E$10="Ja",'4.2 Mitnutzungsquote'!$F$10,'4.2 Mitnutzungsquote'!M311))))</f>
        <v/>
      </c>
    </row>
    <row r="312" spans="2:14" x14ac:dyDescent="0.3">
      <c r="B312" t="str">
        <f>IF(DB!B305="","",DB!B305)</f>
        <v/>
      </c>
      <c r="C312" s="169" t="str">
        <f>IF(DB!C305="","",DB!C305)</f>
        <v/>
      </c>
      <c r="D312" s="169"/>
      <c r="E312" t="str">
        <f>IF(DB!D305="","",DB!D305)</f>
        <v/>
      </c>
      <c r="F312" t="str">
        <f>IF(DB!E305="","",DB!E305)</f>
        <v/>
      </c>
      <c r="G312" t="str">
        <f>IF(DB!F305="","",DB!F305)</f>
        <v/>
      </c>
      <c r="H312" t="str">
        <f>IF(DB!G305="","",DB!G305)</f>
        <v/>
      </c>
      <c r="I312" t="str">
        <f>IF(DB!W305="","",DB!W305)</f>
        <v/>
      </c>
      <c r="J312" t="str">
        <f>IF(DB!AN305="","",DB!AN305)</f>
        <v/>
      </c>
      <c r="K312" t="str">
        <f>IF(DB!H305="","",DB!H305)</f>
        <v/>
      </c>
      <c r="M312" s="73">
        <v>0.5</v>
      </c>
      <c r="N312" s="69" t="str">
        <f>IF(K312="","",IF($E$9="Zentral",$F$9,IF($E$9=Optionen!$K$5,IF('4.2 Mitnutzungsquote'!$E$10="Ja",'4.2 Mitnutzungsquote'!$F$10,'4.2 Mitnutzungsquote'!M312))))</f>
        <v/>
      </c>
    </row>
    <row r="313" spans="2:14" x14ac:dyDescent="0.3">
      <c r="B313" t="str">
        <f>IF(DB!B306="","",DB!B306)</f>
        <v/>
      </c>
      <c r="C313" s="169" t="str">
        <f>IF(DB!C306="","",DB!C306)</f>
        <v/>
      </c>
      <c r="D313" s="169"/>
      <c r="E313" t="str">
        <f>IF(DB!D306="","",DB!D306)</f>
        <v/>
      </c>
      <c r="F313" t="str">
        <f>IF(DB!E306="","",DB!E306)</f>
        <v/>
      </c>
      <c r="G313" t="str">
        <f>IF(DB!F306="","",DB!F306)</f>
        <v/>
      </c>
      <c r="H313" t="str">
        <f>IF(DB!G306="","",DB!G306)</f>
        <v/>
      </c>
      <c r="I313" t="str">
        <f>IF(DB!W306="","",DB!W306)</f>
        <v/>
      </c>
      <c r="J313" t="str">
        <f>IF(DB!AN306="","",DB!AN306)</f>
        <v/>
      </c>
      <c r="K313" t="str">
        <f>IF(DB!H306="","",DB!H306)</f>
        <v/>
      </c>
      <c r="M313" s="73">
        <v>0.5</v>
      </c>
      <c r="N313" s="69" t="str">
        <f>IF(K313="","",IF($E$9="Zentral",$F$9,IF($E$9=Optionen!$K$5,IF('4.2 Mitnutzungsquote'!$E$10="Ja",'4.2 Mitnutzungsquote'!$F$10,'4.2 Mitnutzungsquote'!M313))))</f>
        <v/>
      </c>
    </row>
    <row r="314" spans="2:14" x14ac:dyDescent="0.3">
      <c r="B314" t="str">
        <f>IF(DB!B307="","",DB!B307)</f>
        <v/>
      </c>
      <c r="C314" s="169" t="str">
        <f>IF(DB!C307="","",DB!C307)</f>
        <v/>
      </c>
      <c r="D314" s="169"/>
      <c r="E314" t="str">
        <f>IF(DB!D307="","",DB!D307)</f>
        <v/>
      </c>
      <c r="F314" t="str">
        <f>IF(DB!E307="","",DB!E307)</f>
        <v/>
      </c>
      <c r="G314" t="str">
        <f>IF(DB!F307="","",DB!F307)</f>
        <v/>
      </c>
      <c r="H314" t="str">
        <f>IF(DB!G307="","",DB!G307)</f>
        <v/>
      </c>
      <c r="I314" t="str">
        <f>IF(DB!W307="","",DB!W307)</f>
        <v/>
      </c>
      <c r="J314" t="str">
        <f>IF(DB!AN307="","",DB!AN307)</f>
        <v/>
      </c>
      <c r="K314" t="str">
        <f>IF(DB!H307="","",DB!H307)</f>
        <v/>
      </c>
      <c r="M314" s="73">
        <v>0.5</v>
      </c>
      <c r="N314" s="69" t="str">
        <f>IF(K314="","",IF($E$9="Zentral",$F$9,IF($E$9=Optionen!$K$5,IF('4.2 Mitnutzungsquote'!$E$10="Ja",'4.2 Mitnutzungsquote'!$F$10,'4.2 Mitnutzungsquote'!M314))))</f>
        <v/>
      </c>
    </row>
    <row r="315" spans="2:14" x14ac:dyDescent="0.3"/>
    <row r="316" spans="2:14" x14ac:dyDescent="0.3"/>
  </sheetData>
  <sheetProtection sheet="1" objects="1" scenarios="1" selectLockedCells="1"/>
  <mergeCells count="304">
    <mergeCell ref="B4:C4"/>
    <mergeCell ref="C14:D14"/>
    <mergeCell ref="B9:D9"/>
    <mergeCell ref="B10:D10"/>
    <mergeCell ref="C15:D15"/>
    <mergeCell ref="C22:D22"/>
    <mergeCell ref="C23:D23"/>
    <mergeCell ref="C24:D24"/>
    <mergeCell ref="C25:D25"/>
    <mergeCell ref="C26:D26"/>
    <mergeCell ref="C27:D27"/>
    <mergeCell ref="C16:D16"/>
    <mergeCell ref="C17:D17"/>
    <mergeCell ref="C18:D18"/>
    <mergeCell ref="C19:D19"/>
    <mergeCell ref="C20:D20"/>
    <mergeCell ref="C21:D21"/>
    <mergeCell ref="C34:D34"/>
    <mergeCell ref="C35:D35"/>
    <mergeCell ref="C36:D36"/>
    <mergeCell ref="C37:D37"/>
    <mergeCell ref="C38:D38"/>
    <mergeCell ref="C39:D39"/>
    <mergeCell ref="C28:D28"/>
    <mergeCell ref="C29:D29"/>
    <mergeCell ref="C30:D30"/>
    <mergeCell ref="C31:D31"/>
    <mergeCell ref="C32:D32"/>
    <mergeCell ref="C33:D33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58:D58"/>
    <mergeCell ref="C59:D59"/>
    <mergeCell ref="C60:D60"/>
    <mergeCell ref="C61:D61"/>
    <mergeCell ref="C62:D62"/>
    <mergeCell ref="C63:D63"/>
    <mergeCell ref="C52:D52"/>
    <mergeCell ref="C53:D53"/>
    <mergeCell ref="C54:D54"/>
    <mergeCell ref="C55:D55"/>
    <mergeCell ref="C56:D56"/>
    <mergeCell ref="C57:D57"/>
    <mergeCell ref="C70:D70"/>
    <mergeCell ref="C71:D71"/>
    <mergeCell ref="C72:D72"/>
    <mergeCell ref="C73:D73"/>
    <mergeCell ref="C74:D74"/>
    <mergeCell ref="C75:D75"/>
    <mergeCell ref="C64:D64"/>
    <mergeCell ref="C65:D65"/>
    <mergeCell ref="C66:D66"/>
    <mergeCell ref="C67:D67"/>
    <mergeCell ref="C68:D68"/>
    <mergeCell ref="C69:D69"/>
    <mergeCell ref="C82:D82"/>
    <mergeCell ref="C83:D83"/>
    <mergeCell ref="C84:D84"/>
    <mergeCell ref="C85:D85"/>
    <mergeCell ref="C86:D86"/>
    <mergeCell ref="C87:D87"/>
    <mergeCell ref="C76:D76"/>
    <mergeCell ref="C77:D77"/>
    <mergeCell ref="C78:D78"/>
    <mergeCell ref="C79:D79"/>
    <mergeCell ref="C80:D80"/>
    <mergeCell ref="C81:D81"/>
    <mergeCell ref="C94:D94"/>
    <mergeCell ref="C95:D95"/>
    <mergeCell ref="C96:D96"/>
    <mergeCell ref="C97:D97"/>
    <mergeCell ref="C98:D98"/>
    <mergeCell ref="C99:D99"/>
    <mergeCell ref="C88:D88"/>
    <mergeCell ref="C89:D89"/>
    <mergeCell ref="C90:D90"/>
    <mergeCell ref="C91:D91"/>
    <mergeCell ref="C92:D92"/>
    <mergeCell ref="C93:D93"/>
    <mergeCell ref="C106:D106"/>
    <mergeCell ref="C107:D107"/>
    <mergeCell ref="C108:D108"/>
    <mergeCell ref="C109:D109"/>
    <mergeCell ref="C110:D110"/>
    <mergeCell ref="C111:D111"/>
    <mergeCell ref="C100:D100"/>
    <mergeCell ref="C101:D101"/>
    <mergeCell ref="C102:D102"/>
    <mergeCell ref="C103:D103"/>
    <mergeCell ref="C104:D104"/>
    <mergeCell ref="C105:D105"/>
    <mergeCell ref="C118:D118"/>
    <mergeCell ref="C119:D119"/>
    <mergeCell ref="C120:D120"/>
    <mergeCell ref="C121:D121"/>
    <mergeCell ref="C122:D122"/>
    <mergeCell ref="C123:D123"/>
    <mergeCell ref="C112:D112"/>
    <mergeCell ref="C113:D113"/>
    <mergeCell ref="C114:D114"/>
    <mergeCell ref="C115:D115"/>
    <mergeCell ref="C116:D116"/>
    <mergeCell ref="C117:D117"/>
    <mergeCell ref="C130:D130"/>
    <mergeCell ref="C131:D131"/>
    <mergeCell ref="C132:D132"/>
    <mergeCell ref="C133:D133"/>
    <mergeCell ref="C134:D134"/>
    <mergeCell ref="C135:D135"/>
    <mergeCell ref="C124:D124"/>
    <mergeCell ref="C125:D125"/>
    <mergeCell ref="C126:D126"/>
    <mergeCell ref="C127:D127"/>
    <mergeCell ref="C128:D128"/>
    <mergeCell ref="C129:D129"/>
    <mergeCell ref="C142:D142"/>
    <mergeCell ref="C143:D143"/>
    <mergeCell ref="C144:D144"/>
    <mergeCell ref="C145:D145"/>
    <mergeCell ref="C146:D146"/>
    <mergeCell ref="C147:D147"/>
    <mergeCell ref="C136:D136"/>
    <mergeCell ref="C137:D137"/>
    <mergeCell ref="C138:D138"/>
    <mergeCell ref="C139:D139"/>
    <mergeCell ref="C140:D140"/>
    <mergeCell ref="C141:D141"/>
    <mergeCell ref="C154:D154"/>
    <mergeCell ref="C155:D155"/>
    <mergeCell ref="C156:D156"/>
    <mergeCell ref="C157:D157"/>
    <mergeCell ref="C158:D158"/>
    <mergeCell ref="C159:D159"/>
    <mergeCell ref="C148:D148"/>
    <mergeCell ref="C149:D149"/>
    <mergeCell ref="C150:D150"/>
    <mergeCell ref="C151:D151"/>
    <mergeCell ref="C152:D152"/>
    <mergeCell ref="C153:D153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178:D178"/>
    <mergeCell ref="C179:D179"/>
    <mergeCell ref="C180:D180"/>
    <mergeCell ref="C181:D181"/>
    <mergeCell ref="C182:D182"/>
    <mergeCell ref="C183:D183"/>
    <mergeCell ref="C172:D172"/>
    <mergeCell ref="C173:D173"/>
    <mergeCell ref="C174:D174"/>
    <mergeCell ref="C175:D175"/>
    <mergeCell ref="C176:D176"/>
    <mergeCell ref="C177:D177"/>
    <mergeCell ref="C190:D190"/>
    <mergeCell ref="C191:D191"/>
    <mergeCell ref="C192:D192"/>
    <mergeCell ref="C193:D193"/>
    <mergeCell ref="C194:D194"/>
    <mergeCell ref="C195:D195"/>
    <mergeCell ref="C184:D184"/>
    <mergeCell ref="C185:D185"/>
    <mergeCell ref="C186:D186"/>
    <mergeCell ref="C187:D187"/>
    <mergeCell ref="C188:D188"/>
    <mergeCell ref="C189:D189"/>
    <mergeCell ref="C202:D202"/>
    <mergeCell ref="C203:D203"/>
    <mergeCell ref="C204:D204"/>
    <mergeCell ref="C205:D205"/>
    <mergeCell ref="C206:D206"/>
    <mergeCell ref="C207:D207"/>
    <mergeCell ref="C196:D196"/>
    <mergeCell ref="C197:D197"/>
    <mergeCell ref="C198:D198"/>
    <mergeCell ref="C199:D199"/>
    <mergeCell ref="C200:D200"/>
    <mergeCell ref="C201:D201"/>
    <mergeCell ref="C214:D214"/>
    <mergeCell ref="C215:D215"/>
    <mergeCell ref="C216:D216"/>
    <mergeCell ref="C217:D217"/>
    <mergeCell ref="C218:D218"/>
    <mergeCell ref="C219:D219"/>
    <mergeCell ref="C208:D208"/>
    <mergeCell ref="C209:D209"/>
    <mergeCell ref="C210:D210"/>
    <mergeCell ref="C211:D211"/>
    <mergeCell ref="C212:D212"/>
    <mergeCell ref="C213:D213"/>
    <mergeCell ref="C226:D226"/>
    <mergeCell ref="C227:D227"/>
    <mergeCell ref="C228:D228"/>
    <mergeCell ref="C229:D229"/>
    <mergeCell ref="C230:D230"/>
    <mergeCell ref="C231:D231"/>
    <mergeCell ref="C220:D220"/>
    <mergeCell ref="C221:D221"/>
    <mergeCell ref="C222:D222"/>
    <mergeCell ref="C223:D223"/>
    <mergeCell ref="C224:D224"/>
    <mergeCell ref="C225:D225"/>
    <mergeCell ref="C238:D238"/>
    <mergeCell ref="C239:D239"/>
    <mergeCell ref="C240:D240"/>
    <mergeCell ref="C241:D241"/>
    <mergeCell ref="C242:D242"/>
    <mergeCell ref="C243:D243"/>
    <mergeCell ref="C232:D232"/>
    <mergeCell ref="C233:D233"/>
    <mergeCell ref="C234:D234"/>
    <mergeCell ref="C235:D235"/>
    <mergeCell ref="C236:D236"/>
    <mergeCell ref="C237:D237"/>
    <mergeCell ref="C250:D250"/>
    <mergeCell ref="C251:D251"/>
    <mergeCell ref="C252:D252"/>
    <mergeCell ref="C253:D253"/>
    <mergeCell ref="C254:D254"/>
    <mergeCell ref="C255:D255"/>
    <mergeCell ref="C244:D244"/>
    <mergeCell ref="C245:D245"/>
    <mergeCell ref="C246:D246"/>
    <mergeCell ref="C247:D247"/>
    <mergeCell ref="C248:D248"/>
    <mergeCell ref="C249:D249"/>
    <mergeCell ref="C262:D262"/>
    <mergeCell ref="C263:D263"/>
    <mergeCell ref="C264:D264"/>
    <mergeCell ref="C265:D265"/>
    <mergeCell ref="C266:D266"/>
    <mergeCell ref="C267:D267"/>
    <mergeCell ref="C256:D256"/>
    <mergeCell ref="C257:D257"/>
    <mergeCell ref="C258:D258"/>
    <mergeCell ref="C259:D259"/>
    <mergeCell ref="C260:D260"/>
    <mergeCell ref="C261:D261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98:D298"/>
    <mergeCell ref="C299:D299"/>
    <mergeCell ref="C300:D300"/>
    <mergeCell ref="C301:D301"/>
    <mergeCell ref="C302:D302"/>
    <mergeCell ref="C303:D303"/>
    <mergeCell ref="C292:D292"/>
    <mergeCell ref="C293:D293"/>
    <mergeCell ref="C294:D294"/>
    <mergeCell ref="C295:D295"/>
    <mergeCell ref="C296:D296"/>
    <mergeCell ref="C297:D297"/>
    <mergeCell ref="C310:D310"/>
    <mergeCell ref="C311:D311"/>
    <mergeCell ref="C312:D312"/>
    <mergeCell ref="C313:D313"/>
    <mergeCell ref="C314:D314"/>
    <mergeCell ref="C304:D304"/>
    <mergeCell ref="C305:D305"/>
    <mergeCell ref="C306:D306"/>
    <mergeCell ref="C307:D307"/>
    <mergeCell ref="C308:D308"/>
    <mergeCell ref="C309:D309"/>
  </mergeCells>
  <conditionalFormatting sqref="B15:K314">
    <cfRule type="expression" dxfId="500" priority="9">
      <formula>$K15&lt;&gt;""</formula>
    </cfRule>
  </conditionalFormatting>
  <conditionalFormatting sqref="N15:N314">
    <cfRule type="expression" dxfId="499" priority="8">
      <formula>$K15&lt;&gt;""</formula>
    </cfRule>
  </conditionalFormatting>
  <conditionalFormatting sqref="M15:M314">
    <cfRule type="expression" dxfId="498" priority="5">
      <formula>$K15=""</formula>
    </cfRule>
  </conditionalFormatting>
  <conditionalFormatting sqref="B12:N314">
    <cfRule type="expression" dxfId="497" priority="4">
      <formula>$E$9="(Bitte Wählen)"</formula>
    </cfRule>
  </conditionalFormatting>
  <conditionalFormatting sqref="F10">
    <cfRule type="expression" dxfId="496" priority="11">
      <formula>$E$10="Ja"</formula>
    </cfRule>
  </conditionalFormatting>
  <dataValidations count="1">
    <dataValidation type="decimal" allowBlank="1" showInputMessage="1" showErrorMessage="1" sqref="F9:F10 M15:N314" xr:uid="{00000000-0002-0000-0500-000000000000}">
      <formula1>0.01</formula1>
      <formula2>1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C8E19C8-57C6-4E57-B4B3-2E5BB1158D8B}">
            <xm:f>$E$9=Optionen!$K$6</xm:f>
            <x14:dxf>
              <font>
                <color theme="1"/>
              </font>
              <fill>
                <patternFill>
                  <bgColor rgb="FFFCF0AA"/>
                </patternFill>
              </fill>
              <border>
                <top style="hair">
                  <color auto="1"/>
                </top>
                <bottom style="hair">
                  <color auto="1"/>
                </bottom>
                <vertical/>
                <horizontal/>
              </border>
            </x14:dxf>
          </x14:cfRule>
          <xm:sqref>F9</xm:sqref>
        </x14:conditionalFormatting>
        <x14:conditionalFormatting xmlns:xm="http://schemas.microsoft.com/office/excel/2006/main">
          <x14:cfRule type="expression" priority="3" id="{4CEBE568-12D2-418A-B02E-5AFB2F34441A}">
            <xm:f>$E$9=Optionen!$K$4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 style="hair">
                  <color auto="1"/>
                </top>
                <bottom/>
                <vertical/>
                <horizontal/>
              </border>
            </x14:dxf>
          </x14:cfRule>
          <x14:cfRule type="expression" priority="10" id="{26166D24-7773-4517-8C05-906F786BC5F3}">
            <xm:f>$E$9=Optionen!$K$6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 style="hair">
                  <color auto="1"/>
                </top>
                <bottom/>
                <vertical/>
                <horizontal/>
              </border>
            </x14:dxf>
          </x14:cfRule>
          <xm:sqref>B10:K10</xm:sqref>
        </x14:conditionalFormatting>
        <x14:conditionalFormatting xmlns:xm="http://schemas.microsoft.com/office/excel/2006/main">
          <x14:cfRule type="expression" priority="7" id="{34E3ABA0-3078-4685-B3C2-78B5B680AAEB}">
            <xm:f>$E$9=Optionen!$K$5</xm:f>
            <x14:dxf>
              <font>
                <color theme="1"/>
              </font>
              <fill>
                <patternFill>
                  <bgColor theme="4" tint="0.79998168889431442"/>
                </patternFill>
              </fill>
              <border>
                <left/>
                <right/>
                <top style="hair">
                  <color auto="1"/>
                </top>
                <bottom/>
                <vertical/>
                <horizontal/>
              </border>
            </x14:dxf>
          </x14:cfRule>
          <xm:sqref>M15:M314</xm:sqref>
        </x14:conditionalFormatting>
        <x14:conditionalFormatting xmlns:xm="http://schemas.microsoft.com/office/excel/2006/main">
          <x14:cfRule type="expression" priority="6" id="{11A1EC16-BF82-4095-A122-0893A860CA37}">
            <xm:f>$E$9=Optionen!$K$6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  <border>
                <top style="hair">
                  <color auto="1"/>
                </top>
                <vertical/>
                <horizontal/>
              </border>
            </x14:dxf>
          </x14:cfRule>
          <xm:sqref>M15:M314</xm:sqref>
        </x14:conditionalFormatting>
        <x14:conditionalFormatting xmlns:xm="http://schemas.microsoft.com/office/excel/2006/main">
          <x14:cfRule type="expression" priority="1" id="{19E27B33-33D3-48A0-BCFF-D08D30CB773B}">
            <xm:f>$E$9=Optionen!$K$4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 style="hair">
                  <color auto="1"/>
                </top>
                <bottom/>
                <vertical/>
                <horizontal/>
              </border>
            </x14:dxf>
          </x14:cfRule>
          <x14:cfRule type="expression" priority="2" id="{FB50869D-F8BF-464D-8310-E6D21789C676}">
            <xm:f>$E$9=Optionen!$K$6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 style="hair">
                  <color auto="1"/>
                </top>
                <bottom/>
                <vertical/>
                <horizontal/>
              </border>
            </x14:dxf>
          </x14:cfRule>
          <xm:sqref>L10:N10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Optionen!$D$5:$D$6</xm:f>
          </x14:formula1>
          <xm:sqref>E10</xm:sqref>
        </x14:dataValidation>
        <x14:dataValidation type="list" allowBlank="1" showInputMessage="1" showErrorMessage="1" xr:uid="{00000000-0002-0000-0500-000002000000}">
          <x14:formula1>
            <xm:f>Optionen!$K$4:$K$6</xm:f>
          </x14:formula1>
          <xm:sqref>E9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Q336"/>
  <sheetViews>
    <sheetView showGridLines="0" zoomScaleNormal="100" workbookViewId="0">
      <selection activeCell="E9" sqref="E9"/>
    </sheetView>
  </sheetViews>
  <sheetFormatPr baseColWidth="10" defaultColWidth="0" defaultRowHeight="14.4" zeroHeight="1" x14ac:dyDescent="0.3"/>
  <cols>
    <col min="1" max="1" width="8.77734375" customWidth="1"/>
    <col min="2" max="2" width="3.6640625" customWidth="1"/>
    <col min="3" max="3" width="8.77734375" customWidth="1"/>
    <col min="4" max="4" width="15.5546875" customWidth="1"/>
    <col min="5" max="5" width="19.88671875" customWidth="1"/>
    <col min="6" max="6" width="21.77734375" customWidth="1"/>
    <col min="7" max="7" width="15.77734375" bestFit="1" customWidth="1"/>
    <col min="8" max="8" width="14.77734375" customWidth="1"/>
    <col min="9" max="9" width="11.88671875" customWidth="1"/>
    <col min="10" max="10" width="10.21875" customWidth="1"/>
    <col min="11" max="11" width="14.33203125" customWidth="1"/>
    <col min="12" max="12" width="3.6640625" customWidth="1"/>
    <col min="13" max="13" width="19.77734375" customWidth="1"/>
    <col min="14" max="14" width="23.21875" customWidth="1"/>
    <col min="15" max="15" width="3.6640625" customWidth="1"/>
    <col min="16" max="16" width="11.5546875" customWidth="1"/>
    <col min="17" max="17" width="8.77734375" customWidth="1"/>
    <col min="18" max="16384" width="8.77734375" hidden="1"/>
  </cols>
  <sheetData>
    <row r="1" spans="1:17" x14ac:dyDescent="0.3"/>
    <row r="2" spans="1:17" ht="18" x14ac:dyDescent="0.3">
      <c r="A2" s="50" t="s">
        <v>43</v>
      </c>
      <c r="B2" s="51">
        <v>5</v>
      </c>
      <c r="C2" s="51" t="s">
        <v>163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2"/>
    </row>
    <row r="3" spans="1:17" x14ac:dyDescent="0.3"/>
    <row r="4" spans="1:17" x14ac:dyDescent="0.3">
      <c r="B4" s="164" t="s">
        <v>40</v>
      </c>
      <c r="C4" s="164"/>
      <c r="D4" s="43" t="str">
        <f>CONCATENATE("Optional können einzelne ",'2. Erfassung der Leistungen'!$D$7,IF('2. Erfassung der Leistungen'!$D$7=Optionen!B5,"e","en")," zu Paketen gebündelt werden, um die (preisliche) Attraktivität bestimmter ",'2. Erfassung der Leistungen'!$D$7,IF('2. Erfassung der Leistungen'!$D$7=Optionen!B5,"e","en")," zu erhöhen")</f>
        <v>Optional können einzelne Online-Dienste zu Paketen gebündelt werden, um die (preisliche) Attraktivität bestimmter Online-Dienste zu erhöhen</v>
      </c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17" x14ac:dyDescent="0.3"/>
    <row r="6" spans="1:17" x14ac:dyDescent="0.3"/>
    <row r="7" spans="1:17" x14ac:dyDescent="0.3"/>
    <row r="8" spans="1:17" x14ac:dyDescent="0.3">
      <c r="B8" s="16" t="s">
        <v>162</v>
      </c>
      <c r="C8" s="16"/>
      <c r="D8" s="16"/>
      <c r="E8" s="16"/>
      <c r="F8" s="16" t="s">
        <v>35</v>
      </c>
      <c r="G8" s="16"/>
      <c r="H8" s="16"/>
      <c r="I8" s="16"/>
      <c r="J8" s="16"/>
    </row>
    <row r="9" spans="1:17" x14ac:dyDescent="0.3">
      <c r="B9" s="176" t="s">
        <v>240</v>
      </c>
      <c r="C9" s="176"/>
      <c r="D9" s="176"/>
      <c r="E9" s="65" t="s">
        <v>43</v>
      </c>
      <c r="F9" s="54" t="str">
        <f>CONCATENATE("Werden keine Pakete gebündelt, können ",'2. Erfassung der Leistungen'!$D$7,IF('2. Erfassung der Leistungen'!$D$7=Optionen!B5,"e","en")," nur einzeln erworben werden")</f>
        <v>Werden keine Pakete gebündelt, können Online-Dienste nur einzeln erworben werden</v>
      </c>
      <c r="G9" s="54"/>
      <c r="H9" s="54"/>
      <c r="I9" s="54"/>
      <c r="J9" s="54"/>
    </row>
    <row r="10" spans="1:17" x14ac:dyDescent="0.3"/>
    <row r="11" spans="1:17" x14ac:dyDescent="0.3">
      <c r="B11" s="16" t="s">
        <v>164</v>
      </c>
      <c r="C11" s="16"/>
      <c r="D11" s="16"/>
      <c r="E11" s="16"/>
      <c r="F11" s="16"/>
      <c r="G11" s="16"/>
      <c r="H11" s="164"/>
      <c r="I11" s="164"/>
    </row>
    <row r="12" spans="1:17" ht="28.8" x14ac:dyDescent="0.3">
      <c r="B12" s="30"/>
      <c r="C12" s="166" t="s">
        <v>165</v>
      </c>
      <c r="D12" s="166"/>
      <c r="E12" s="166"/>
      <c r="F12" s="30" t="str">
        <f>CONCATENATE("Anzahl der ",'2. Erfassung der Leistungen'!$D$7,IF('2. Erfassung der Leistungen'!$D$7=Optionen!B5,"e","en"))</f>
        <v>Anzahl der Online-Dienste</v>
      </c>
      <c r="G12" s="30" t="s">
        <v>167</v>
      </c>
      <c r="H12" s="174" t="s">
        <v>169</v>
      </c>
      <c r="I12" s="174"/>
    </row>
    <row r="13" spans="1:17" x14ac:dyDescent="0.3">
      <c r="B13" s="53"/>
      <c r="C13" s="58" t="s">
        <v>166</v>
      </c>
      <c r="D13" s="58"/>
      <c r="E13" s="58"/>
      <c r="F13" s="59">
        <f>IF(C13="","",IF(COUNTIF($C$13:C13,C13)&gt;1,"-",COUNTIFS($I$34:$I$333,"Ja",$H$34:$H$333,"Ja",$J$34:$J$333,"Ja",$K$34:$K$333,"Ja",$M$34:$M$333,C13)))</f>
        <v>1</v>
      </c>
      <c r="G13" s="60">
        <f>IF(C13="","",IF(H13="Paketname bereits vergeben","-",SUMIFS(DB!$Z$8:$Z$307,DB!$BX$8:$BX$307,'5. Bündelung zu Paketen'!C13,DB!$BY$8:$BY$307,"Korrekt zugeordnet")))</f>
        <v>8364516.8808333334</v>
      </c>
      <c r="H13" s="182" t="str">
        <f>IF(C13="",IF(C12&lt;&gt;"","&lt;= Paket hier anlegen",""),IF(COUNTIF($C$13:C13,C13)&gt;1,"Paketname bereits vergeben",IF(F13&gt;0,"Korrekt angelegt",CONCATENATE("(Bitte ",'2. Erfassung der Leistungen'!$D$7," zuordnen)"))))</f>
        <v>Korrekt angelegt</v>
      </c>
      <c r="I13" s="182"/>
    </row>
    <row r="14" spans="1:17" x14ac:dyDescent="0.3">
      <c r="C14" s="181" t="s">
        <v>307</v>
      </c>
      <c r="D14" s="181"/>
      <c r="E14" s="181"/>
      <c r="F14" s="59">
        <f>IF(C14="","",IF(COUNTIF($C$13:C14,C14)&gt;1,"-",COUNTIFS($I$34:$I$333,"Ja",$H$34:$H$333,"Ja",$J$34:$J$333,"Ja",$K$34:$K$333,"Ja",$M$34:$M$333,C14)))</f>
        <v>3</v>
      </c>
      <c r="G14" s="60">
        <f>IF(C14="","",IF(H14="Paketname bereits vergeben","-",SUMIFS(DB!$Z$8:$Z$307,DB!$BX$8:$BX$307,'5. Bündelung zu Paketen'!C14,DB!$BY$8:$BY$307,"Korrekt zugeordnet")))</f>
        <v>0</v>
      </c>
      <c r="H14" s="182" t="str">
        <f>IF(C14="",IF(C13&lt;&gt;"","&lt;= Paket hier anlegen",""),IF(COUNTIF($C$13:C14,C14)&gt;1,"Paketname bereits vergeben",IF(F14&gt;0,"Korrekt angelegt",CONCATENATE("(Bitte ",'2. Erfassung der Leistungen'!$D$7," zuordnen)"))))</f>
        <v>Korrekt angelegt</v>
      </c>
      <c r="I14" s="182"/>
    </row>
    <row r="15" spans="1:17" x14ac:dyDescent="0.3">
      <c r="C15" s="181"/>
      <c r="D15" s="181"/>
      <c r="E15" s="181"/>
      <c r="F15" s="59" t="str">
        <f>IF(C15="","",IF(COUNTIF($C$13:C15,C15)&gt;1,"-",COUNTIFS($I$34:$I$333,"Ja",$H$34:$H$333,"Ja",$J$34:$J$333,"Ja",$K$34:$K$333,"Ja",$M$34:$M$333,C15)))</f>
        <v/>
      </c>
      <c r="G15" s="60" t="str">
        <f>IF(C15="","",IF(H15="Paketname bereits vergeben","-",SUMIFS(DB!$Z$8:$Z$307,DB!$BX$8:$BX$307,'5. Bündelung zu Paketen'!C15,DB!$BY$8:$BY$307,"Korrekt zugeordnet")))</f>
        <v/>
      </c>
      <c r="H15" s="182" t="str">
        <f>IF(C15="",IF(C14&lt;&gt;"","&lt;= Paket hier anlegen",""),IF(COUNTIF($C$13:C15,C15)&gt;1,"Paketname bereits vergeben",IF(F15&gt;0,"Korrekt angelegt",CONCATENATE("(Bitte ",'2. Erfassung der Leistungen'!$D$7," zuordnen)"))))</f>
        <v>&lt;= Paket hier anlegen</v>
      </c>
      <c r="I15" s="182"/>
    </row>
    <row r="16" spans="1:17" x14ac:dyDescent="0.3">
      <c r="C16" s="181"/>
      <c r="D16" s="181"/>
      <c r="E16" s="181"/>
      <c r="F16" s="59" t="str">
        <f>IF(C16="","",IF(COUNTIF($C$13:C16,C16)&gt;1,"-",COUNTIFS($I$34:$I$333,"Ja",$H$34:$H$333,"Ja",$J$34:$J$333,"Ja",$K$34:$K$333,"Ja",$M$34:$M$333,C16)))</f>
        <v/>
      </c>
      <c r="G16" s="60" t="str">
        <f>IF(C16="","",IF(H16="Paketname bereits vergeben","-",SUMIFS(DB!$Z$8:$Z$307,DB!$BX$8:$BX$307,'5. Bündelung zu Paketen'!C16,DB!$BY$8:$BY$307,"Korrekt zugeordnet")))</f>
        <v/>
      </c>
      <c r="H16" s="182" t="str">
        <f>IF(C16="",IF(C15&lt;&gt;"","&lt;= Paket hier anlegen",""),IF(COUNTIF($C$13:C16,C16)&gt;1,"Paketname bereits vergeben",IF(F16&gt;0,"Korrekt angelegt",CONCATENATE("(Bitte ",'2. Erfassung der Leistungen'!$D$7," zuordnen)"))))</f>
        <v/>
      </c>
      <c r="I16" s="182"/>
    </row>
    <row r="17" spans="2:16" x14ac:dyDescent="0.3">
      <c r="C17" s="181"/>
      <c r="D17" s="181"/>
      <c r="E17" s="181"/>
      <c r="F17" s="59" t="str">
        <f>IF(C17="","",IF(COUNTIF($C$13:C17,C17)&gt;1,"-",COUNTIFS($I$34:$I$333,"Ja",$H$34:$H$333,"Ja",$J$34:$J$333,"Ja",$K$34:$K$333,"Ja",$M$34:$M$333,C17)))</f>
        <v/>
      </c>
      <c r="G17" s="60" t="str">
        <f>IF(C17="","",IF(H17="Paketname bereits vergeben","-",SUMIFS(DB!$Z$8:$Z$307,DB!$BX$8:$BX$307,'5. Bündelung zu Paketen'!C17,DB!$BY$8:$BY$307,"Korrekt zugeordnet")))</f>
        <v/>
      </c>
      <c r="H17" s="182" t="str">
        <f>IF(C17="",IF(C16&lt;&gt;"","&lt;= Paket hier anlegen",""),IF(COUNTIF($C$13:C17,C17)&gt;1,"Paketname bereits vergeben",IF(F17&gt;0,"Korrekt angelegt",CONCATENATE("(Bitte ",'2. Erfassung der Leistungen'!$D$7," zuordnen)"))))</f>
        <v/>
      </c>
      <c r="I17" s="182"/>
    </row>
    <row r="18" spans="2:16" x14ac:dyDescent="0.3">
      <c r="C18" s="181"/>
      <c r="D18" s="181"/>
      <c r="E18" s="181"/>
      <c r="F18" s="59" t="str">
        <f>IF(C18="","",IF(COUNTIF($C$13:C18,C18)&gt;1,"-",COUNTIFS($I$34:$I$333,"Ja",$H$34:$H$333,"Ja",$J$34:$J$333,"Ja",$K$34:$K$333,"Ja",$M$34:$M$333,C18)))</f>
        <v/>
      </c>
      <c r="G18" s="60" t="str">
        <f>IF(C18="","",IF(H18="Paketname bereits vergeben","-",SUMIFS(DB!$Z$8:$Z$307,DB!$BX$8:$BX$307,'5. Bündelung zu Paketen'!C18,DB!$BY$8:$BY$307,"Korrekt zugeordnet")))</f>
        <v/>
      </c>
      <c r="H18" s="182" t="str">
        <f>IF(C18="",IF(C17&lt;&gt;"","&lt;= Paket hier anlegen",""),IF(COUNTIF($C$13:C18,C18)&gt;1,"Paketname bereits vergeben",IF(F18&gt;0,"Korrekt angelegt",CONCATENATE("(Bitte ",'2. Erfassung der Leistungen'!$D$7," zuordnen)"))))</f>
        <v/>
      </c>
      <c r="I18" s="182"/>
    </row>
    <row r="19" spans="2:16" x14ac:dyDescent="0.3">
      <c r="C19" s="181"/>
      <c r="D19" s="181"/>
      <c r="E19" s="181"/>
      <c r="F19" s="59" t="str">
        <f>IF(C19="","",IF(COUNTIF($C$13:C19,C19)&gt;1,"-",COUNTIFS($I$34:$I$333,"Ja",$H$34:$H$333,"Ja",$J$34:$J$333,"Ja",$K$34:$K$333,"Ja",$M$34:$M$333,C19)))</f>
        <v/>
      </c>
      <c r="G19" s="60" t="str">
        <f>IF(C19="","",IF(H19="Paketname bereits vergeben","-",SUMIFS(DB!$Z$8:$Z$307,DB!$BX$8:$BX$307,'5. Bündelung zu Paketen'!C19,DB!$BY$8:$BY$307,"Korrekt zugeordnet")))</f>
        <v/>
      </c>
      <c r="H19" s="182" t="str">
        <f>IF(C19="",IF(C18&lt;&gt;"","&lt;= Paket hier anlegen",""),IF(COUNTIF($C$13:C19,C19)&gt;1,"Paketname bereits vergeben",IF(F19&gt;0,"Korrekt angelegt",CONCATENATE("(Bitte ",'2. Erfassung der Leistungen'!$D$7," zuordnen)"))))</f>
        <v/>
      </c>
      <c r="I19" s="182"/>
    </row>
    <row r="20" spans="2:16" x14ac:dyDescent="0.3">
      <c r="C20" s="181"/>
      <c r="D20" s="181"/>
      <c r="E20" s="181"/>
      <c r="F20" s="59" t="str">
        <f>IF(C20="","",IF(COUNTIF($C$13:C20,C20)&gt;1,"-",COUNTIFS($I$34:$I$333,"Ja",$H$34:$H$333,"Ja",$J$34:$J$333,"Ja",$K$34:$K$333,"Ja",$M$34:$M$333,C20)))</f>
        <v/>
      </c>
      <c r="G20" s="60" t="str">
        <f>IF(C20="","",IF(H20="Paketname bereits vergeben","-",SUMIFS(DB!$Z$8:$Z$307,DB!$BX$8:$BX$307,'5. Bündelung zu Paketen'!C20,DB!$BY$8:$BY$307,"Korrekt zugeordnet")))</f>
        <v/>
      </c>
      <c r="H20" s="182" t="str">
        <f>IF(C20="",IF(C19&lt;&gt;"","&lt;= Paket hier anlegen",""),IF(COUNTIF($C$13:C20,C20)&gt;1,"Paketname bereits vergeben",IF(F20&gt;0,"Korrekt angelegt",CONCATENATE("(Bitte ",'2. Erfassung der Leistungen'!$D$7," zuordnen)"))))</f>
        <v/>
      </c>
      <c r="I20" s="182"/>
    </row>
    <row r="21" spans="2:16" x14ac:dyDescent="0.3">
      <c r="C21" s="181"/>
      <c r="D21" s="181"/>
      <c r="E21" s="181"/>
      <c r="F21" s="59" t="str">
        <f>IF(C21="","",IF(COUNTIF($C$13:C21,C21)&gt;1,"-",COUNTIFS($I$34:$I$333,"Ja",$H$34:$H$333,"Ja",$J$34:$J$333,"Ja",$K$34:$K$333,"Ja",$M$34:$M$333,C21)))</f>
        <v/>
      </c>
      <c r="G21" s="60" t="str">
        <f>IF(C21="","",IF(H21="Paketname bereits vergeben","-",SUMIFS(DB!$Z$8:$Z$307,DB!$BX$8:$BX$307,'5. Bündelung zu Paketen'!C21,DB!$BY$8:$BY$307,"Korrekt zugeordnet")))</f>
        <v/>
      </c>
      <c r="H21" s="182" t="str">
        <f>IF(C21="",IF(C20&lt;&gt;"","&lt;= Paket hier anlegen",""),IF(COUNTIF($C$13:C21,C21)&gt;1,"Paketname bereits vergeben",IF(F21&gt;0,"Korrekt angelegt",CONCATENATE("(Bitte ",'2. Erfassung der Leistungen'!$D$7," zuordnen)"))))</f>
        <v/>
      </c>
      <c r="I21" s="182"/>
    </row>
    <row r="22" spans="2:16" x14ac:dyDescent="0.3">
      <c r="C22" s="181"/>
      <c r="D22" s="181"/>
      <c r="E22" s="181"/>
      <c r="F22" s="59" t="str">
        <f>IF(C22="","",IF(COUNTIF($C$13:C22,C22)&gt;1,"-",COUNTIFS($I$34:$I$333,"Ja",$H$34:$H$333,"Ja",$J$34:$J$333,"Ja",$K$34:$K$333,"Ja",$M$34:$M$333,C22)))</f>
        <v/>
      </c>
      <c r="G22" s="60" t="str">
        <f>IF(C22="","",IF(H22="Paketname bereits vergeben","-",SUMIFS(DB!$Z$8:$Z$307,DB!$BX$8:$BX$307,'5. Bündelung zu Paketen'!C22,DB!$BY$8:$BY$307,"Korrekt zugeordnet")))</f>
        <v/>
      </c>
      <c r="H22" s="182" t="str">
        <f>IF(C22="",IF(C21&lt;&gt;"","&lt;= Paket hier anlegen",""),IF(COUNTIF($C$13:C22,C22)&gt;1,"Paketname bereits vergeben",IF(F22&gt;0,"Korrekt angelegt",CONCATENATE("(Bitte ",'2. Erfassung der Leistungen'!$D$7," zuordnen)"))))</f>
        <v/>
      </c>
      <c r="I22" s="182"/>
    </row>
    <row r="23" spans="2:16" x14ac:dyDescent="0.3">
      <c r="C23" s="181"/>
      <c r="D23" s="181"/>
      <c r="E23" s="181"/>
      <c r="F23" s="59" t="str">
        <f>IF(C23="","",IF(COUNTIF($C$13:C23,C23)&gt;1,"-",COUNTIFS($I$34:$I$333,"Ja",$H$34:$H$333,"Ja",$J$34:$J$333,"Ja",$K$34:$K$333,"Ja",$M$34:$M$333,C23)))</f>
        <v/>
      </c>
      <c r="G23" s="60" t="str">
        <f>IF(C23="","",IF(H23="Paketname bereits vergeben","-",SUMIFS(DB!$Z$8:$Z$307,DB!$BX$8:$BX$307,'5. Bündelung zu Paketen'!C23,DB!$BY$8:$BY$307,"Korrekt zugeordnet")))</f>
        <v/>
      </c>
      <c r="H23" s="182" t="str">
        <f>IF(C23="",IF(C22&lt;&gt;"","&lt;= Paket hier anlegen",""),IF(COUNTIF($C$13:C23,C23)&gt;1,"Paketname bereits vergeben",IF(F23&gt;0,"Korrekt angelegt",CONCATENATE("(Bitte ",'2. Erfassung der Leistungen'!$D$7," zuordnen)"))))</f>
        <v/>
      </c>
      <c r="I23" s="182"/>
    </row>
    <row r="24" spans="2:16" x14ac:dyDescent="0.3">
      <c r="C24" s="181"/>
      <c r="D24" s="181"/>
      <c r="E24" s="181"/>
      <c r="F24" s="59" t="str">
        <f>IF(C24="","",IF(COUNTIF($C$13:C24,C24)&gt;1,"-",COUNTIFS($I$34:$I$333,"Ja",$H$34:$H$333,"Ja",$J$34:$J$333,"Ja",$K$34:$K$333,"Ja",$M$34:$M$333,C24)))</f>
        <v/>
      </c>
      <c r="G24" s="60" t="str">
        <f>IF(C24="","",IF(H24="Paketname bereits vergeben","-",SUMIFS(DB!$Z$8:$Z$307,DB!$BX$8:$BX$307,'5. Bündelung zu Paketen'!C24,DB!$BY$8:$BY$307,"Korrekt zugeordnet")))</f>
        <v/>
      </c>
      <c r="H24" s="182" t="str">
        <f>IF(C24="",IF(C23&lt;&gt;"","&lt;= Paket hier anlegen",""),IF(COUNTIF($C$13:C24,C24)&gt;1,"Paketname bereits vergeben",IF(F24&gt;0,"Korrekt angelegt",CONCATENATE("(Bitte ",'2. Erfassung der Leistungen'!$D$7," zuordnen)"))))</f>
        <v/>
      </c>
      <c r="I24" s="182"/>
    </row>
    <row r="25" spans="2:16" x14ac:dyDescent="0.3">
      <c r="C25" s="181"/>
      <c r="D25" s="181"/>
      <c r="E25" s="181"/>
      <c r="F25" s="59" t="str">
        <f>IF(C25="","",IF(COUNTIF($C$13:C25,C25)&gt;1,"-",COUNTIFS($I$34:$I$333,"Ja",$H$34:$H$333,"Ja",$J$34:$J$333,"Ja",$K$34:$K$333,"Ja",$M$34:$M$333,C25)))</f>
        <v/>
      </c>
      <c r="G25" s="60" t="str">
        <f>IF(C25="","",IF(H25="Paketname bereits vergeben","-",SUMIFS(DB!$Z$8:$Z$307,DB!$BX$8:$BX$307,'5. Bündelung zu Paketen'!C25,DB!$BY$8:$BY$307,"Korrekt zugeordnet")))</f>
        <v/>
      </c>
      <c r="H25" s="182" t="str">
        <f>IF(C25="",IF(C24&lt;&gt;"","&lt;= Paket hier anlegen",""),IF(COUNTIF($C$13:C25,C25)&gt;1,"Paketname bereits vergeben",IF(F25&gt;0,"Korrekt angelegt",CONCATENATE("(Bitte ",'2. Erfassung der Leistungen'!$D$7," zuordnen)"))))</f>
        <v/>
      </c>
      <c r="I25" s="182"/>
    </row>
    <row r="26" spans="2:16" x14ac:dyDescent="0.3">
      <c r="C26" s="181"/>
      <c r="D26" s="181"/>
      <c r="E26" s="181"/>
      <c r="F26" s="59" t="str">
        <f>IF(C26="","",IF(COUNTIF($C$13:C26,C26)&gt;1,"-",COUNTIFS($I$34:$I$333,"Ja",$H$34:$H$333,"Ja",$J$34:$J$333,"Ja",$K$34:$K$333,"Ja",$M$34:$M$333,C26)))</f>
        <v/>
      </c>
      <c r="G26" s="60" t="str">
        <f>IF(C26="","",IF(H26="Paketname bereits vergeben","-",SUMIFS(DB!$Z$8:$Z$307,DB!$BX$8:$BX$307,'5. Bündelung zu Paketen'!C26,DB!$BY$8:$BY$307,"Korrekt zugeordnet")))</f>
        <v/>
      </c>
      <c r="H26" s="182" t="str">
        <f>IF(C26="",IF(C25&lt;&gt;"","&lt;= Paket hier anlegen",""),IF(COUNTIF($C$13:C26,C26)&gt;1,"Paketname bereits vergeben",IF(F26&gt;0,"Korrekt angelegt",CONCATENATE("(Bitte ",'2. Erfassung der Leistungen'!$D$7," zuordnen)"))))</f>
        <v/>
      </c>
      <c r="I26" s="182"/>
    </row>
    <row r="27" spans="2:16" x14ac:dyDescent="0.3">
      <c r="C27" s="181"/>
      <c r="D27" s="181"/>
      <c r="E27" s="181"/>
      <c r="F27" s="59" t="str">
        <f>IF(C27="","",IF(COUNTIF($C$13:C27,C27)&gt;1,"-",COUNTIFS($I$34:$I$333,"Ja",$H$34:$H$333,"Ja",$J$34:$J$333,"Ja",$K$34:$K$333,"Ja",$M$34:$M$333,C27)))</f>
        <v/>
      </c>
      <c r="G27" s="60" t="str">
        <f>IF(C27="","",IF(H27="Paketname bereits vergeben","-",SUMIFS(DB!$Z$8:$Z$307,DB!$BX$8:$BX$307,'5. Bündelung zu Paketen'!C27,DB!$BY$8:$BY$307,"Korrekt zugeordnet")))</f>
        <v/>
      </c>
      <c r="H27" s="182" t="str">
        <f>IF(C27="",IF(C26&lt;&gt;"","&lt;= Paket hier anlegen",""),IF(COUNTIF($C$13:C27,C27)&gt;1,"Paketname bereits vergeben",IF(F27&gt;0,"Korrekt angelegt",CONCATENATE("(Bitte ",'2. Erfassung der Leistungen'!$D$7," zuordnen)"))))</f>
        <v/>
      </c>
      <c r="I27" s="182"/>
    </row>
    <row r="28" spans="2:16" x14ac:dyDescent="0.3">
      <c r="C28" s="181"/>
      <c r="D28" s="181"/>
      <c r="E28" s="181"/>
      <c r="F28" s="59" t="str">
        <f>IF(C28="","",IF(COUNTIF($C$13:C28,C28)&gt;1,"-",COUNTIFS($I$34:$I$333,"Ja",$H$34:$H$333,"Ja",$J$34:$J$333,"Ja",$K$34:$K$333,"Ja",$M$34:$M$333,C28)))</f>
        <v/>
      </c>
      <c r="G28" s="60" t="str">
        <f>IF(C28="","",IF(H28="Paketname bereits vergeben","-",SUMIFS(DB!$Z$8:$Z$307,DB!$BX$8:$BX$307,'5. Bündelung zu Paketen'!C28,DB!$BY$8:$BY$307,"Korrekt zugeordnet")))</f>
        <v/>
      </c>
      <c r="H28" s="182" t="str">
        <f>IF(C28="",IF(C27&lt;&gt;"","&lt;= Paket hier anlegen",""),IF(COUNTIF($C$13:C28,C28)&gt;1,"Paketname bereits vergeben",IF(F28&gt;0,"Korrekt angelegt",CONCATENATE("(Bitte ",'2. Erfassung der Leistungen'!$D$7," zuordnen)"))))</f>
        <v/>
      </c>
      <c r="I28" s="182"/>
    </row>
    <row r="29" spans="2:16" x14ac:dyDescent="0.3">
      <c r="B29" s="47"/>
      <c r="C29" s="183" t="s">
        <v>30</v>
      </c>
      <c r="D29" s="183"/>
      <c r="E29" s="183"/>
      <c r="F29" s="47">
        <f>SUM(F13:F28)</f>
        <v>4</v>
      </c>
      <c r="G29" s="61">
        <f>SUM(G13:G28)</f>
        <v>8364516.8808333334</v>
      </c>
    </row>
    <row r="30" spans="2:16" x14ac:dyDescent="0.3"/>
    <row r="31" spans="2:16" x14ac:dyDescent="0.3">
      <c r="B31" s="16" t="s">
        <v>127</v>
      </c>
      <c r="C31" s="16"/>
      <c r="D31" s="16"/>
      <c r="E31" s="16"/>
      <c r="F31" s="16"/>
      <c r="G31" s="16"/>
      <c r="H31" s="16"/>
      <c r="I31" s="16"/>
      <c r="J31" s="16"/>
      <c r="K31" s="16"/>
      <c r="M31" s="16" t="s">
        <v>170</v>
      </c>
      <c r="N31" s="16"/>
      <c r="O31" s="56"/>
      <c r="P31" s="16"/>
    </row>
    <row r="32" spans="2:16" x14ac:dyDescent="0.3">
      <c r="B32" s="30"/>
      <c r="C32" s="62"/>
      <c r="D32" s="62"/>
      <c r="E32" s="62"/>
      <c r="F32" s="30"/>
      <c r="G32" s="30"/>
      <c r="H32" s="30"/>
      <c r="I32" s="30"/>
      <c r="J32" s="30"/>
      <c r="K32" s="30"/>
      <c r="M32" s="30"/>
      <c r="N32" s="30"/>
      <c r="O32" s="63"/>
      <c r="P32" s="30"/>
    </row>
    <row r="33" spans="2:16" ht="28.8" x14ac:dyDescent="0.3">
      <c r="B33" s="30" t="s">
        <v>36</v>
      </c>
      <c r="C33" s="166" t="s">
        <v>37</v>
      </c>
      <c r="D33" s="166"/>
      <c r="E33" s="30" t="str">
        <f>'2. Erfassung der Leistungen'!D7</f>
        <v>Online-Dienst</v>
      </c>
      <c r="F33" s="30" t="s">
        <v>38</v>
      </c>
      <c r="G33" s="30" t="str">
        <f>'4.2 Mitnutzungsquote'!G14</f>
        <v>OD-ID (optional)</v>
      </c>
      <c r="H33" s="30" t="str">
        <f>'4.2 Mitnutzungsquote'!H14</f>
        <v>Basisdaten vollständig</v>
      </c>
      <c r="I33" s="30" t="str">
        <f>'4.2 Mitnutzungsquote'!I14</f>
        <v>Gewichtung vollständig</v>
      </c>
      <c r="J33" s="30" t="str">
        <f>'4.2 Mitnutzungsquote'!J14</f>
        <v>Kosten vollständig</v>
      </c>
      <c r="K33" s="30" t="str">
        <f>'4.2 Mitnutzungsquote'!K14</f>
        <v>Berücksichtigen</v>
      </c>
      <c r="M33" s="30" t="s">
        <v>168</v>
      </c>
      <c r="N33" s="30" t="s">
        <v>169</v>
      </c>
      <c r="O33" s="63"/>
      <c r="P33" s="30" t="s">
        <v>39</v>
      </c>
    </row>
    <row r="34" spans="2:16" x14ac:dyDescent="0.3">
      <c r="B34">
        <f>IF(DB!B8="","",DB!B8)</f>
        <v>1</v>
      </c>
      <c r="C34" s="180" t="str">
        <f>IF(DB!C8="","",DB!C8)</f>
        <v>Bauen und Wohnen</v>
      </c>
      <c r="D34" s="180"/>
      <c r="E34" t="str">
        <f>IF(DB!D8="","",DB!D8)</f>
        <v>DiPlanPortal</v>
      </c>
      <c r="F34" t="str">
        <f>IF(DB!E8="","",DB!E8)</f>
        <v>Bürgerbeteiligung und Information</v>
      </c>
      <c r="G34" t="str">
        <f>IF(DB!F8="","",DB!F8)</f>
        <v/>
      </c>
      <c r="H34" t="str">
        <f>IF(DB!G8="","",DB!G8)</f>
        <v>Ja</v>
      </c>
      <c r="I34" t="str">
        <f>IF(DB!W8="","",DB!W8)</f>
        <v>Ja</v>
      </c>
      <c r="J34" t="str">
        <f>IF(DB!AN8="","",DB!AN8)</f>
        <v>Ja</v>
      </c>
      <c r="K34" t="str">
        <f>IF(DB!H8="","",DB!H8)</f>
        <v>Ja</v>
      </c>
      <c r="L34" s="50" t="str">
        <f t="shared" ref="L34:L97" si="0">IF(COUNTIF(H34:J34,"Ja")&lt;3,"NB","OK")</f>
        <v>OK</v>
      </c>
      <c r="M34" s="4" t="s">
        <v>307</v>
      </c>
      <c r="N34" s="64" t="str">
        <f t="shared" ref="N34:N35" si="1">IF(E7="Nein","Korrekt zugeordnet",IF(L34="OK",IF(COUNTIF($C$13:$C$28,M34)=0,"(Bitte neu zuordnen)","Korrekt zugeordnet"),IF(L34="NB","(Bitte vollständig pflegen)","Error")))</f>
        <v>Korrekt zugeordnet</v>
      </c>
      <c r="O34" s="64"/>
      <c r="P34" t="str">
        <f>IF(K34="","",IF(E9="Nein","Ja",IF(N34="Korrekt zugeordnet","Ja","Nein")))</f>
        <v>Ja</v>
      </c>
    </row>
    <row r="35" spans="2:16" x14ac:dyDescent="0.3">
      <c r="B35">
        <f>IF(DB!B9="","",DB!B9)</f>
        <v>2</v>
      </c>
      <c r="C35" s="169" t="str">
        <f>IF(DB!C9="","",DB!C9)</f>
        <v>Bauen und Wohnen</v>
      </c>
      <c r="D35" s="169"/>
      <c r="E35" t="str">
        <f>IF(DB!D9="","",DB!D9)</f>
        <v>DiPlanCockpit Basis</v>
      </c>
      <c r="F35" t="str">
        <f>IF(DB!E9="","",DB!E9)</f>
        <v>Bürgerbeteiligung und Information</v>
      </c>
      <c r="G35" t="str">
        <f>IF(DB!F9="","",DB!F9)</f>
        <v/>
      </c>
      <c r="H35" t="str">
        <f>IF(DB!G9="","",DB!G9)</f>
        <v>Ja</v>
      </c>
      <c r="I35" t="str">
        <f>IF(DB!W9="","",DB!W9)</f>
        <v>Ja</v>
      </c>
      <c r="J35" t="str">
        <f>IF(DB!AN9="","",DB!AN9)</f>
        <v>Ja</v>
      </c>
      <c r="K35" t="str">
        <f>IF(DB!H9="","",DB!H9)</f>
        <v>Ja</v>
      </c>
      <c r="L35" s="50" t="str">
        <f t="shared" si="0"/>
        <v>OK</v>
      </c>
      <c r="M35" s="4" t="s">
        <v>307</v>
      </c>
      <c r="N35" s="64" t="str">
        <f t="shared" si="1"/>
        <v>Korrekt zugeordnet</v>
      </c>
      <c r="O35" s="64"/>
      <c r="P35" t="str">
        <f t="shared" ref="P35:P98" si="2">IF(K35="","",IF(E10="Nein","Ja",IF(N35="Korrekt zugeordnet","Ja","Nein")))</f>
        <v>Ja</v>
      </c>
    </row>
    <row r="36" spans="2:16" x14ac:dyDescent="0.3">
      <c r="B36">
        <f>IF(DB!B10="","",DB!B10)</f>
        <v>3</v>
      </c>
      <c r="C36" s="169" t="str">
        <f>IF(DB!C10="","",DB!C10)</f>
        <v>Bauen und Wohnen</v>
      </c>
      <c r="D36" s="169"/>
      <c r="E36" t="str">
        <f>IF(DB!D10="","",DB!D10)</f>
        <v>DiPlanCockpit Pro</v>
      </c>
      <c r="F36" t="str">
        <f>IF(DB!E10="","",DB!E10)</f>
        <v>Bürgerbeteiligung und Information</v>
      </c>
      <c r="G36" t="str">
        <f>IF(DB!F10="","",DB!F10)</f>
        <v/>
      </c>
      <c r="H36" t="str">
        <f>IF(DB!G10="","",DB!G10)</f>
        <v>Ja</v>
      </c>
      <c r="I36" t="str">
        <f>IF(DB!W10="","",DB!W10)</f>
        <v>Ja</v>
      </c>
      <c r="J36" t="str">
        <f>IF(DB!AN10="","",DB!AN10)</f>
        <v>Ja</v>
      </c>
      <c r="K36" t="str">
        <f>IF(DB!H10="","",DB!H10)</f>
        <v>Ja</v>
      </c>
      <c r="L36" s="50" t="str">
        <f>IF(COUNTIF(H36:J36,"Ja")&lt;3,"NB","OK")</f>
        <v>OK</v>
      </c>
      <c r="M36" s="4" t="s">
        <v>166</v>
      </c>
      <c r="N36" s="64" t="str">
        <f>IF(E9="Nein","Korrekt zugeordnet",IF(L36="OK",IF(COUNTIF($C$13:$C$28,M36)=0,"(Bitte neu zuordnen)","Korrekt zugeordnet"),IF(L36="NB","(Bitte vollständig pflegen)","Error")))</f>
        <v>Korrekt zugeordnet</v>
      </c>
      <c r="O36" s="64"/>
      <c r="P36" t="str">
        <f t="shared" si="2"/>
        <v>Ja</v>
      </c>
    </row>
    <row r="37" spans="2:16" x14ac:dyDescent="0.3">
      <c r="B37">
        <f>IF(DB!B11="","",DB!B11)</f>
        <v>4</v>
      </c>
      <c r="C37" s="169" t="str">
        <f>IF(DB!C11="","",DB!C11)</f>
        <v>Bauen und Wohnen</v>
      </c>
      <c r="D37" s="169"/>
      <c r="E37" t="str">
        <f>IF(DB!D11="","",DB!D11)</f>
        <v>DiPlanBeteiligung</v>
      </c>
      <c r="F37" t="str">
        <f>IF(DB!E11="","",DB!E11)</f>
        <v>Bürgerbeteiligung und Information</v>
      </c>
      <c r="G37" t="str">
        <f>IF(DB!F11="","",DB!F11)</f>
        <v/>
      </c>
      <c r="H37" t="str">
        <f>IF(DB!G11="","",DB!G11)</f>
        <v>Ja</v>
      </c>
      <c r="I37" t="str">
        <f>IF(DB!W11="","",DB!W11)</f>
        <v>Ja</v>
      </c>
      <c r="J37" t="str">
        <f>IF(DB!AN11="","",DB!AN11)</f>
        <v>Ja</v>
      </c>
      <c r="K37" t="str">
        <f>IF(DB!H11="","",DB!H11)</f>
        <v>Ja</v>
      </c>
      <c r="L37" s="50" t="str">
        <f t="shared" si="0"/>
        <v>OK</v>
      </c>
      <c r="M37" s="4" t="s">
        <v>307</v>
      </c>
      <c r="N37" s="64" t="str">
        <f t="shared" ref="N37:N100" si="3">IF(E10="Nein","Korrekt zugeordnet",IF(L37="OK",IF(COUNTIF($C$13:$C$28,M37)=0,"(Bitte neu zuordnen)","Korrekt zugeordnet"),IF(L37="NB","(Bitte vollständig pflegen)","Error")))</f>
        <v>Korrekt zugeordnet</v>
      </c>
      <c r="O37" s="64"/>
      <c r="P37" t="str">
        <f t="shared" si="2"/>
        <v>Ja</v>
      </c>
    </row>
    <row r="38" spans="2:16" x14ac:dyDescent="0.3">
      <c r="B38" t="str">
        <f>IF(DB!B12="","",DB!B12)</f>
        <v/>
      </c>
      <c r="C38" s="169" t="str">
        <f>IF(DB!C12="","",DB!C12)</f>
        <v/>
      </c>
      <c r="D38" s="169"/>
      <c r="E38" t="str">
        <f>IF(DB!D12="","",DB!D12)</f>
        <v/>
      </c>
      <c r="F38" t="str">
        <f>IF(DB!E12="","",DB!E12)</f>
        <v/>
      </c>
      <c r="G38" t="str">
        <f>IF(DB!F12="","",DB!F12)</f>
        <v/>
      </c>
      <c r="H38" t="str">
        <f>IF(DB!G12="","",DB!G12)</f>
        <v/>
      </c>
      <c r="I38" t="str">
        <f>IF(DB!W12="","",DB!W12)</f>
        <v/>
      </c>
      <c r="J38" t="str">
        <f>IF(DB!AN12="","",DB!AN12)</f>
        <v/>
      </c>
      <c r="K38" t="str">
        <f>IF(DB!H12="","",DB!H12)</f>
        <v/>
      </c>
      <c r="L38" s="50" t="str">
        <f t="shared" si="0"/>
        <v>NB</v>
      </c>
      <c r="M38" s="4" t="s">
        <v>166</v>
      </c>
      <c r="N38" s="64" t="str">
        <f t="shared" si="3"/>
        <v>(Bitte vollständig pflegen)</v>
      </c>
      <c r="P38" t="str">
        <f t="shared" si="2"/>
        <v/>
      </c>
    </row>
    <row r="39" spans="2:16" x14ac:dyDescent="0.3">
      <c r="B39" t="str">
        <f>IF(DB!B13="","",DB!B13)</f>
        <v/>
      </c>
      <c r="C39" s="169" t="str">
        <f>IF(DB!C13="","",DB!C13)</f>
        <v/>
      </c>
      <c r="D39" s="169"/>
      <c r="E39" t="str">
        <f>IF(DB!D13="","",DB!D13)</f>
        <v/>
      </c>
      <c r="F39" t="str">
        <f>IF(DB!E13="","",DB!E13)</f>
        <v/>
      </c>
      <c r="G39" t="str">
        <f>IF(DB!F13="","",DB!F13)</f>
        <v/>
      </c>
      <c r="H39" t="str">
        <f>IF(DB!G13="","",DB!G13)</f>
        <v/>
      </c>
      <c r="I39" t="str">
        <f>IF(DB!W13="","",DB!W13)</f>
        <v/>
      </c>
      <c r="J39" t="str">
        <f>IF(DB!AN13="","",DB!AN13)</f>
        <v/>
      </c>
      <c r="K39" t="str">
        <f>IF(DB!H13="","",DB!H13)</f>
        <v/>
      </c>
      <c r="L39" s="50" t="str">
        <f t="shared" si="0"/>
        <v>NB</v>
      </c>
      <c r="M39" s="4" t="s">
        <v>166</v>
      </c>
      <c r="N39" s="64" t="str">
        <f t="shared" si="3"/>
        <v>(Bitte vollständig pflegen)</v>
      </c>
      <c r="P39" t="str">
        <f t="shared" si="2"/>
        <v/>
      </c>
    </row>
    <row r="40" spans="2:16" x14ac:dyDescent="0.3">
      <c r="B40" t="str">
        <f>IF(DB!B14="","",DB!B14)</f>
        <v/>
      </c>
      <c r="C40" s="169" t="str">
        <f>IF(DB!C14="","",DB!C14)</f>
        <v/>
      </c>
      <c r="D40" s="169"/>
      <c r="E40" t="str">
        <f>IF(DB!D14="","",DB!D14)</f>
        <v/>
      </c>
      <c r="F40" t="str">
        <f>IF(DB!E14="","",DB!E14)</f>
        <v/>
      </c>
      <c r="G40" t="str">
        <f>IF(DB!F14="","",DB!F14)</f>
        <v/>
      </c>
      <c r="H40" t="str">
        <f>IF(DB!G14="","",DB!G14)</f>
        <v/>
      </c>
      <c r="I40" t="str">
        <f>IF(DB!W14="","",DB!W14)</f>
        <v/>
      </c>
      <c r="J40" t="str">
        <f>IF(DB!AN14="","",DB!AN14)</f>
        <v/>
      </c>
      <c r="K40" t="str">
        <f>IF(DB!H14="","",DB!H14)</f>
        <v/>
      </c>
      <c r="L40" s="50" t="str">
        <f t="shared" si="0"/>
        <v>NB</v>
      </c>
      <c r="M40" s="4" t="s">
        <v>166</v>
      </c>
      <c r="N40" s="64" t="str">
        <f t="shared" si="3"/>
        <v>(Bitte vollständig pflegen)</v>
      </c>
      <c r="P40" t="str">
        <f t="shared" si="2"/>
        <v/>
      </c>
    </row>
    <row r="41" spans="2:16" x14ac:dyDescent="0.3">
      <c r="B41" t="str">
        <f>IF(DB!B15="","",DB!B15)</f>
        <v/>
      </c>
      <c r="C41" s="169" t="str">
        <f>IF(DB!C15="","",DB!C15)</f>
        <v/>
      </c>
      <c r="D41" s="169"/>
      <c r="E41" t="str">
        <f>IF(DB!D15="","",DB!D15)</f>
        <v/>
      </c>
      <c r="F41" t="str">
        <f>IF(DB!E15="","",DB!E15)</f>
        <v/>
      </c>
      <c r="G41" t="str">
        <f>IF(DB!F15="","",DB!F15)</f>
        <v/>
      </c>
      <c r="H41" t="str">
        <f>IF(DB!G15="","",DB!G15)</f>
        <v/>
      </c>
      <c r="I41" t="str">
        <f>IF(DB!W15="","",DB!W15)</f>
        <v/>
      </c>
      <c r="J41" t="str">
        <f>IF(DB!AN15="","",DB!AN15)</f>
        <v/>
      </c>
      <c r="K41" t="str">
        <f>IF(DB!H15="","",DB!H15)</f>
        <v/>
      </c>
      <c r="L41" s="50" t="str">
        <f t="shared" si="0"/>
        <v>NB</v>
      </c>
      <c r="M41" s="4" t="s">
        <v>166</v>
      </c>
      <c r="N41" s="64" t="str">
        <f t="shared" si="3"/>
        <v>(Bitte vollständig pflegen)</v>
      </c>
      <c r="P41" t="str">
        <f t="shared" si="2"/>
        <v/>
      </c>
    </row>
    <row r="42" spans="2:16" x14ac:dyDescent="0.3">
      <c r="B42" t="str">
        <f>IF(DB!B16="","",DB!B16)</f>
        <v/>
      </c>
      <c r="C42" s="169" t="str">
        <f>IF(DB!C16="","",DB!C16)</f>
        <v/>
      </c>
      <c r="D42" s="169"/>
      <c r="E42" t="str">
        <f>IF(DB!D16="","",DB!D16)</f>
        <v/>
      </c>
      <c r="F42" t="str">
        <f>IF(DB!E16="","",DB!E16)</f>
        <v/>
      </c>
      <c r="G42" t="str">
        <f>IF(DB!F16="","",DB!F16)</f>
        <v/>
      </c>
      <c r="H42" t="str">
        <f>IF(DB!G16="","",DB!G16)</f>
        <v/>
      </c>
      <c r="I42" t="str">
        <f>IF(DB!W16="","",DB!W16)</f>
        <v/>
      </c>
      <c r="J42" t="str">
        <f>IF(DB!AN16="","",DB!AN16)</f>
        <v/>
      </c>
      <c r="K42" t="str">
        <f>IF(DB!H16="","",DB!H16)</f>
        <v/>
      </c>
      <c r="L42" s="50" t="str">
        <f t="shared" si="0"/>
        <v>NB</v>
      </c>
      <c r="M42" s="4" t="s">
        <v>166</v>
      </c>
      <c r="N42" s="64" t="str">
        <f t="shared" si="3"/>
        <v>(Bitte vollständig pflegen)</v>
      </c>
      <c r="P42" t="str">
        <f t="shared" si="2"/>
        <v/>
      </c>
    </row>
    <row r="43" spans="2:16" x14ac:dyDescent="0.3">
      <c r="B43" t="str">
        <f>IF(DB!B17="","",DB!B17)</f>
        <v/>
      </c>
      <c r="C43" s="169" t="str">
        <f>IF(DB!C17="","",DB!C17)</f>
        <v/>
      </c>
      <c r="D43" s="169"/>
      <c r="E43" t="str">
        <f>IF(DB!D17="","",DB!D17)</f>
        <v/>
      </c>
      <c r="F43" t="str">
        <f>IF(DB!E17="","",DB!E17)</f>
        <v/>
      </c>
      <c r="G43" t="str">
        <f>IF(DB!F17="","",DB!F17)</f>
        <v/>
      </c>
      <c r="H43" t="str">
        <f>IF(DB!G17="","",DB!G17)</f>
        <v/>
      </c>
      <c r="I43" t="str">
        <f>IF(DB!W17="","",DB!W17)</f>
        <v/>
      </c>
      <c r="J43" t="str">
        <f>IF(DB!AN17="","",DB!AN17)</f>
        <v/>
      </c>
      <c r="K43" t="str">
        <f>IF(DB!H17="","",DB!H17)</f>
        <v/>
      </c>
      <c r="L43" s="50" t="str">
        <f t="shared" si="0"/>
        <v>NB</v>
      </c>
      <c r="M43" s="4" t="s">
        <v>166</v>
      </c>
      <c r="N43" s="64" t="str">
        <f t="shared" si="3"/>
        <v>(Bitte vollständig pflegen)</v>
      </c>
      <c r="P43" t="str">
        <f t="shared" si="2"/>
        <v/>
      </c>
    </row>
    <row r="44" spans="2:16" x14ac:dyDescent="0.3">
      <c r="B44" t="str">
        <f>IF(DB!B18="","",DB!B18)</f>
        <v/>
      </c>
      <c r="C44" s="169" t="str">
        <f>IF(DB!C18="","",DB!C18)</f>
        <v/>
      </c>
      <c r="D44" s="169"/>
      <c r="E44" t="str">
        <f>IF(DB!D18="","",DB!D18)</f>
        <v/>
      </c>
      <c r="F44" t="str">
        <f>IF(DB!E18="","",DB!E18)</f>
        <v/>
      </c>
      <c r="G44" t="str">
        <f>IF(DB!F18="","",DB!F18)</f>
        <v/>
      </c>
      <c r="H44" t="str">
        <f>IF(DB!G18="","",DB!G18)</f>
        <v/>
      </c>
      <c r="I44" t="str">
        <f>IF(DB!W18="","",DB!W18)</f>
        <v/>
      </c>
      <c r="J44" t="str">
        <f>IF(DB!AN18="","",DB!AN18)</f>
        <v/>
      </c>
      <c r="K44" t="str">
        <f>IF(DB!H18="","",DB!H18)</f>
        <v/>
      </c>
      <c r="L44" s="50" t="str">
        <f t="shared" si="0"/>
        <v>NB</v>
      </c>
      <c r="M44" s="4" t="s">
        <v>166</v>
      </c>
      <c r="N44" s="64" t="str">
        <f t="shared" si="3"/>
        <v>(Bitte vollständig pflegen)</v>
      </c>
      <c r="P44" t="str">
        <f t="shared" si="2"/>
        <v/>
      </c>
    </row>
    <row r="45" spans="2:16" x14ac:dyDescent="0.3">
      <c r="B45" t="str">
        <f>IF(DB!B19="","",DB!B19)</f>
        <v/>
      </c>
      <c r="C45" s="169" t="str">
        <f>IF(DB!C19="","",DB!C19)</f>
        <v/>
      </c>
      <c r="D45" s="169"/>
      <c r="E45" t="str">
        <f>IF(DB!D19="","",DB!D19)</f>
        <v/>
      </c>
      <c r="F45" t="str">
        <f>IF(DB!E19="","",DB!E19)</f>
        <v/>
      </c>
      <c r="G45" t="str">
        <f>IF(DB!F19="","",DB!F19)</f>
        <v/>
      </c>
      <c r="H45" t="str">
        <f>IF(DB!G19="","",DB!G19)</f>
        <v/>
      </c>
      <c r="I45" t="str">
        <f>IF(DB!W19="","",DB!W19)</f>
        <v/>
      </c>
      <c r="J45" t="str">
        <f>IF(DB!AN19="","",DB!AN19)</f>
        <v/>
      </c>
      <c r="K45" t="str">
        <f>IF(DB!H19="","",DB!H19)</f>
        <v/>
      </c>
      <c r="L45" s="50" t="str">
        <f t="shared" si="0"/>
        <v>NB</v>
      </c>
      <c r="M45" s="4" t="s">
        <v>166</v>
      </c>
      <c r="N45" s="64" t="str">
        <f t="shared" si="3"/>
        <v>(Bitte vollständig pflegen)</v>
      </c>
      <c r="P45" t="str">
        <f t="shared" si="2"/>
        <v/>
      </c>
    </row>
    <row r="46" spans="2:16" x14ac:dyDescent="0.3">
      <c r="B46" t="str">
        <f>IF(DB!B20="","",DB!B20)</f>
        <v/>
      </c>
      <c r="C46" s="169" t="str">
        <f>IF(DB!C20="","",DB!C20)</f>
        <v/>
      </c>
      <c r="D46" s="169"/>
      <c r="E46" t="str">
        <f>IF(DB!D20="","",DB!D20)</f>
        <v/>
      </c>
      <c r="F46" t="str">
        <f>IF(DB!E20="","",DB!E20)</f>
        <v/>
      </c>
      <c r="G46" t="str">
        <f>IF(DB!F20="","",DB!F20)</f>
        <v/>
      </c>
      <c r="H46" t="str">
        <f>IF(DB!G20="","",DB!G20)</f>
        <v/>
      </c>
      <c r="I46" t="str">
        <f>IF(DB!W20="","",DB!W20)</f>
        <v/>
      </c>
      <c r="J46" t="str">
        <f>IF(DB!AN20="","",DB!AN20)</f>
        <v/>
      </c>
      <c r="K46" t="str">
        <f>IF(DB!H20="","",DB!H20)</f>
        <v/>
      </c>
      <c r="L46" s="50" t="str">
        <f t="shared" si="0"/>
        <v>NB</v>
      </c>
      <c r="M46" s="4" t="s">
        <v>166</v>
      </c>
      <c r="N46" s="64" t="str">
        <f t="shared" si="3"/>
        <v>(Bitte vollständig pflegen)</v>
      </c>
      <c r="P46" t="str">
        <f t="shared" si="2"/>
        <v/>
      </c>
    </row>
    <row r="47" spans="2:16" x14ac:dyDescent="0.3">
      <c r="B47" t="str">
        <f>IF(DB!B21="","",DB!B21)</f>
        <v/>
      </c>
      <c r="C47" s="169" t="str">
        <f>IF(DB!C21="","",DB!C21)</f>
        <v/>
      </c>
      <c r="D47" s="169"/>
      <c r="E47" t="str">
        <f>IF(DB!D21="","",DB!D21)</f>
        <v/>
      </c>
      <c r="F47" t="str">
        <f>IF(DB!E21="","",DB!E21)</f>
        <v/>
      </c>
      <c r="G47" t="str">
        <f>IF(DB!F21="","",DB!F21)</f>
        <v/>
      </c>
      <c r="H47" t="str">
        <f>IF(DB!G21="","",DB!G21)</f>
        <v/>
      </c>
      <c r="I47" t="str">
        <f>IF(DB!W21="","",DB!W21)</f>
        <v/>
      </c>
      <c r="J47" t="str">
        <f>IF(DB!AN21="","",DB!AN21)</f>
        <v/>
      </c>
      <c r="K47" t="str">
        <f>IF(DB!H21="","",DB!H21)</f>
        <v/>
      </c>
      <c r="L47" s="50" t="str">
        <f t="shared" si="0"/>
        <v>NB</v>
      </c>
      <c r="M47" s="4" t="s">
        <v>166</v>
      </c>
      <c r="N47" s="64" t="str">
        <f t="shared" si="3"/>
        <v>(Bitte vollständig pflegen)</v>
      </c>
      <c r="P47" t="str">
        <f t="shared" si="2"/>
        <v/>
      </c>
    </row>
    <row r="48" spans="2:16" x14ac:dyDescent="0.3">
      <c r="B48" t="str">
        <f>IF(DB!B22="","",DB!B22)</f>
        <v/>
      </c>
      <c r="C48" s="169" t="str">
        <f>IF(DB!C22="","",DB!C22)</f>
        <v/>
      </c>
      <c r="D48" s="169"/>
      <c r="E48" t="str">
        <f>IF(DB!D22="","",DB!D22)</f>
        <v/>
      </c>
      <c r="F48" t="str">
        <f>IF(DB!E22="","",DB!E22)</f>
        <v/>
      </c>
      <c r="G48" t="str">
        <f>IF(DB!F22="","",DB!F22)</f>
        <v/>
      </c>
      <c r="H48" t="str">
        <f>IF(DB!G22="","",DB!G22)</f>
        <v/>
      </c>
      <c r="I48" t="str">
        <f>IF(DB!W22="","",DB!W22)</f>
        <v/>
      </c>
      <c r="J48" t="str">
        <f>IF(DB!AN22="","",DB!AN22)</f>
        <v/>
      </c>
      <c r="K48" t="str">
        <f>IF(DB!H22="","",DB!H22)</f>
        <v/>
      </c>
      <c r="L48" s="50" t="str">
        <f t="shared" si="0"/>
        <v>NB</v>
      </c>
      <c r="M48" s="4" t="s">
        <v>166</v>
      </c>
      <c r="N48" s="64" t="str">
        <f t="shared" si="3"/>
        <v>(Bitte vollständig pflegen)</v>
      </c>
      <c r="P48" t="str">
        <f t="shared" si="2"/>
        <v/>
      </c>
    </row>
    <row r="49" spans="2:16" x14ac:dyDescent="0.3">
      <c r="B49" t="str">
        <f>IF(DB!B23="","",DB!B23)</f>
        <v/>
      </c>
      <c r="C49" s="169" t="str">
        <f>IF(DB!C23="","",DB!C23)</f>
        <v/>
      </c>
      <c r="D49" s="169"/>
      <c r="E49" t="str">
        <f>IF(DB!D23="","",DB!D23)</f>
        <v/>
      </c>
      <c r="F49" t="str">
        <f>IF(DB!E23="","",DB!E23)</f>
        <v/>
      </c>
      <c r="G49" t="str">
        <f>IF(DB!F23="","",DB!F23)</f>
        <v/>
      </c>
      <c r="H49" t="str">
        <f>IF(DB!G23="","",DB!G23)</f>
        <v/>
      </c>
      <c r="I49" t="str">
        <f>IF(DB!W23="","",DB!W23)</f>
        <v/>
      </c>
      <c r="J49" t="str">
        <f>IF(DB!AN23="","",DB!AN23)</f>
        <v/>
      </c>
      <c r="K49" t="str">
        <f>IF(DB!H23="","",DB!H23)</f>
        <v/>
      </c>
      <c r="L49" s="50" t="str">
        <f t="shared" si="0"/>
        <v>NB</v>
      </c>
      <c r="M49" s="4" t="s">
        <v>166</v>
      </c>
      <c r="N49" s="64" t="str">
        <f t="shared" si="3"/>
        <v>(Bitte vollständig pflegen)</v>
      </c>
      <c r="P49" t="str">
        <f t="shared" si="2"/>
        <v/>
      </c>
    </row>
    <row r="50" spans="2:16" x14ac:dyDescent="0.3">
      <c r="B50" t="str">
        <f>IF(DB!B24="","",DB!B24)</f>
        <v/>
      </c>
      <c r="C50" s="169" t="str">
        <f>IF(DB!C24="","",DB!C24)</f>
        <v/>
      </c>
      <c r="D50" s="169"/>
      <c r="E50" t="str">
        <f>IF(DB!D24="","",DB!D24)</f>
        <v/>
      </c>
      <c r="F50" t="str">
        <f>IF(DB!E24="","",DB!E24)</f>
        <v/>
      </c>
      <c r="G50" t="str">
        <f>IF(DB!F24="","",DB!F24)</f>
        <v/>
      </c>
      <c r="H50" t="str">
        <f>IF(DB!G24="","",DB!G24)</f>
        <v/>
      </c>
      <c r="I50" t="str">
        <f>IF(DB!W24="","",DB!W24)</f>
        <v/>
      </c>
      <c r="J50" t="str">
        <f>IF(DB!AN24="","",DB!AN24)</f>
        <v/>
      </c>
      <c r="K50" t="str">
        <f>IF(DB!H24="","",DB!H24)</f>
        <v/>
      </c>
      <c r="L50" s="50" t="str">
        <f t="shared" si="0"/>
        <v>NB</v>
      </c>
      <c r="M50" s="4" t="s">
        <v>166</v>
      </c>
      <c r="N50" s="64" t="str">
        <f t="shared" si="3"/>
        <v>(Bitte vollständig pflegen)</v>
      </c>
      <c r="P50" t="str">
        <f t="shared" si="2"/>
        <v/>
      </c>
    </row>
    <row r="51" spans="2:16" x14ac:dyDescent="0.3">
      <c r="B51" t="str">
        <f>IF(DB!B25="","",DB!B25)</f>
        <v/>
      </c>
      <c r="C51" s="169" t="str">
        <f>IF(DB!C25="","",DB!C25)</f>
        <v/>
      </c>
      <c r="D51" s="169"/>
      <c r="E51" t="str">
        <f>IF(DB!D25="","",DB!D25)</f>
        <v/>
      </c>
      <c r="F51" t="str">
        <f>IF(DB!E25="","",DB!E25)</f>
        <v/>
      </c>
      <c r="G51" t="str">
        <f>IF(DB!F25="","",DB!F25)</f>
        <v/>
      </c>
      <c r="H51" t="str">
        <f>IF(DB!G25="","",DB!G25)</f>
        <v/>
      </c>
      <c r="I51" t="str">
        <f>IF(DB!W25="","",DB!W25)</f>
        <v/>
      </c>
      <c r="J51" t="str">
        <f>IF(DB!AN25="","",DB!AN25)</f>
        <v/>
      </c>
      <c r="K51" t="str">
        <f>IF(DB!H25="","",DB!H25)</f>
        <v/>
      </c>
      <c r="L51" s="50" t="str">
        <f t="shared" si="0"/>
        <v>NB</v>
      </c>
      <c r="M51" s="4" t="s">
        <v>166</v>
      </c>
      <c r="N51" s="64" t="str">
        <f t="shared" si="3"/>
        <v>(Bitte vollständig pflegen)</v>
      </c>
      <c r="P51" t="str">
        <f t="shared" si="2"/>
        <v/>
      </c>
    </row>
    <row r="52" spans="2:16" x14ac:dyDescent="0.3">
      <c r="B52" t="str">
        <f>IF(DB!B26="","",DB!B26)</f>
        <v/>
      </c>
      <c r="C52" s="169" t="str">
        <f>IF(DB!C26="","",DB!C26)</f>
        <v/>
      </c>
      <c r="D52" s="169"/>
      <c r="E52" t="str">
        <f>IF(DB!D26="","",DB!D26)</f>
        <v/>
      </c>
      <c r="F52" t="str">
        <f>IF(DB!E26="","",DB!E26)</f>
        <v/>
      </c>
      <c r="G52" t="str">
        <f>IF(DB!F26="","",DB!F26)</f>
        <v/>
      </c>
      <c r="H52" t="str">
        <f>IF(DB!G26="","",DB!G26)</f>
        <v/>
      </c>
      <c r="I52" t="str">
        <f>IF(DB!W26="","",DB!W26)</f>
        <v/>
      </c>
      <c r="J52" t="str">
        <f>IF(DB!AN26="","",DB!AN26)</f>
        <v/>
      </c>
      <c r="K52" t="str">
        <f>IF(DB!H26="","",DB!H26)</f>
        <v/>
      </c>
      <c r="L52" s="50" t="str">
        <f t="shared" si="0"/>
        <v>NB</v>
      </c>
      <c r="M52" s="4" t="s">
        <v>166</v>
      </c>
      <c r="N52" s="64" t="str">
        <f t="shared" si="3"/>
        <v>(Bitte vollständig pflegen)</v>
      </c>
      <c r="P52" t="str">
        <f t="shared" si="2"/>
        <v/>
      </c>
    </row>
    <row r="53" spans="2:16" x14ac:dyDescent="0.3">
      <c r="B53" t="str">
        <f>IF(DB!B27="","",DB!B27)</f>
        <v/>
      </c>
      <c r="C53" s="169" t="str">
        <f>IF(DB!C27="","",DB!C27)</f>
        <v/>
      </c>
      <c r="D53" s="169"/>
      <c r="E53" t="str">
        <f>IF(DB!D27="","",DB!D27)</f>
        <v/>
      </c>
      <c r="F53" t="str">
        <f>IF(DB!E27="","",DB!E27)</f>
        <v/>
      </c>
      <c r="G53" t="str">
        <f>IF(DB!F27="","",DB!F27)</f>
        <v/>
      </c>
      <c r="H53" t="str">
        <f>IF(DB!G27="","",DB!G27)</f>
        <v/>
      </c>
      <c r="I53" t="str">
        <f>IF(DB!W27="","",DB!W27)</f>
        <v/>
      </c>
      <c r="J53" t="str">
        <f>IF(DB!AN27="","",DB!AN27)</f>
        <v/>
      </c>
      <c r="K53" t="str">
        <f>IF(DB!H27="","",DB!H27)</f>
        <v/>
      </c>
      <c r="L53" s="50" t="str">
        <f t="shared" si="0"/>
        <v>NB</v>
      </c>
      <c r="M53" s="4" t="s">
        <v>166</v>
      </c>
      <c r="N53" s="64" t="str">
        <f t="shared" si="3"/>
        <v>(Bitte vollständig pflegen)</v>
      </c>
      <c r="P53" t="str">
        <f t="shared" si="2"/>
        <v/>
      </c>
    </row>
    <row r="54" spans="2:16" x14ac:dyDescent="0.3">
      <c r="B54" t="str">
        <f>IF(DB!B28="","",DB!B28)</f>
        <v/>
      </c>
      <c r="C54" s="169" t="str">
        <f>IF(DB!C28="","",DB!C28)</f>
        <v/>
      </c>
      <c r="D54" s="169"/>
      <c r="E54" t="str">
        <f>IF(DB!D28="","",DB!D28)</f>
        <v/>
      </c>
      <c r="F54" t="str">
        <f>IF(DB!E28="","",DB!E28)</f>
        <v/>
      </c>
      <c r="G54" t="str">
        <f>IF(DB!F28="","",DB!F28)</f>
        <v/>
      </c>
      <c r="H54" t="str">
        <f>IF(DB!G28="","",DB!G28)</f>
        <v/>
      </c>
      <c r="I54" t="str">
        <f>IF(DB!W28="","",DB!W28)</f>
        <v/>
      </c>
      <c r="J54" t="str">
        <f>IF(DB!AN28="","",DB!AN28)</f>
        <v/>
      </c>
      <c r="K54" t="str">
        <f>IF(DB!H28="","",DB!H28)</f>
        <v/>
      </c>
      <c r="L54" s="50" t="str">
        <f t="shared" si="0"/>
        <v>NB</v>
      </c>
      <c r="M54" s="4" t="s">
        <v>166</v>
      </c>
      <c r="N54" s="64" t="str">
        <f t="shared" si="3"/>
        <v>(Bitte vollständig pflegen)</v>
      </c>
      <c r="P54" t="str">
        <f t="shared" si="2"/>
        <v/>
      </c>
    </row>
    <row r="55" spans="2:16" x14ac:dyDescent="0.3">
      <c r="B55" t="str">
        <f>IF(DB!B29="","",DB!B29)</f>
        <v/>
      </c>
      <c r="C55" s="169" t="str">
        <f>IF(DB!C29="","",DB!C29)</f>
        <v/>
      </c>
      <c r="D55" s="169"/>
      <c r="E55" t="str">
        <f>IF(DB!D29="","",DB!D29)</f>
        <v/>
      </c>
      <c r="F55" t="str">
        <f>IF(DB!E29="","",DB!E29)</f>
        <v/>
      </c>
      <c r="G55" t="str">
        <f>IF(DB!F29="","",DB!F29)</f>
        <v/>
      </c>
      <c r="H55" t="str">
        <f>IF(DB!G29="","",DB!G29)</f>
        <v/>
      </c>
      <c r="I55" t="str">
        <f>IF(DB!W29="","",DB!W29)</f>
        <v/>
      </c>
      <c r="J55" t="str">
        <f>IF(DB!AN29="","",DB!AN29)</f>
        <v/>
      </c>
      <c r="K55" t="str">
        <f>IF(DB!H29="","",DB!H29)</f>
        <v/>
      </c>
      <c r="L55" s="50" t="str">
        <f t="shared" si="0"/>
        <v>NB</v>
      </c>
      <c r="M55" s="4" t="s">
        <v>166</v>
      </c>
      <c r="N55" s="64" t="str">
        <f t="shared" si="3"/>
        <v>(Bitte vollständig pflegen)</v>
      </c>
      <c r="P55" t="str">
        <f t="shared" si="2"/>
        <v/>
      </c>
    </row>
    <row r="56" spans="2:16" x14ac:dyDescent="0.3">
      <c r="B56" t="str">
        <f>IF(DB!B30="","",DB!B30)</f>
        <v/>
      </c>
      <c r="C56" s="169" t="str">
        <f>IF(DB!C30="","",DB!C30)</f>
        <v/>
      </c>
      <c r="D56" s="169"/>
      <c r="E56" t="str">
        <f>IF(DB!D30="","",DB!D30)</f>
        <v/>
      </c>
      <c r="F56" t="str">
        <f>IF(DB!E30="","",DB!E30)</f>
        <v/>
      </c>
      <c r="G56" t="str">
        <f>IF(DB!F30="","",DB!F30)</f>
        <v/>
      </c>
      <c r="H56" t="str">
        <f>IF(DB!G30="","",DB!G30)</f>
        <v/>
      </c>
      <c r="I56" t="str">
        <f>IF(DB!W30="","",DB!W30)</f>
        <v/>
      </c>
      <c r="J56" t="str">
        <f>IF(DB!AN30="","",DB!AN30)</f>
        <v/>
      </c>
      <c r="K56" t="str">
        <f>IF(DB!H30="","",DB!H30)</f>
        <v/>
      </c>
      <c r="L56" s="50" t="str">
        <f t="shared" si="0"/>
        <v>NB</v>
      </c>
      <c r="M56" s="4" t="s">
        <v>166</v>
      </c>
      <c r="N56" s="64" t="str">
        <f t="shared" si="3"/>
        <v>(Bitte vollständig pflegen)</v>
      </c>
      <c r="P56" t="str">
        <f t="shared" si="2"/>
        <v/>
      </c>
    </row>
    <row r="57" spans="2:16" x14ac:dyDescent="0.3">
      <c r="B57" t="str">
        <f>IF(DB!B31="","",DB!B31)</f>
        <v/>
      </c>
      <c r="C57" s="169" t="str">
        <f>IF(DB!C31="","",DB!C31)</f>
        <v/>
      </c>
      <c r="D57" s="169"/>
      <c r="E57" t="str">
        <f>IF(DB!D31="","",DB!D31)</f>
        <v/>
      </c>
      <c r="F57" t="str">
        <f>IF(DB!E31="","",DB!E31)</f>
        <v/>
      </c>
      <c r="G57" t="str">
        <f>IF(DB!F31="","",DB!F31)</f>
        <v/>
      </c>
      <c r="H57" t="str">
        <f>IF(DB!G31="","",DB!G31)</f>
        <v/>
      </c>
      <c r="I57" t="str">
        <f>IF(DB!W31="","",DB!W31)</f>
        <v/>
      </c>
      <c r="J57" t="str">
        <f>IF(DB!AN31="","",DB!AN31)</f>
        <v/>
      </c>
      <c r="K57" t="str">
        <f>IF(DB!H31="","",DB!H31)</f>
        <v/>
      </c>
      <c r="L57" s="50" t="str">
        <f t="shared" si="0"/>
        <v>NB</v>
      </c>
      <c r="M57" s="4" t="s">
        <v>166</v>
      </c>
      <c r="N57" s="64" t="str">
        <f t="shared" si="3"/>
        <v>(Bitte vollständig pflegen)</v>
      </c>
      <c r="P57" t="str">
        <f t="shared" si="2"/>
        <v/>
      </c>
    </row>
    <row r="58" spans="2:16" x14ac:dyDescent="0.3">
      <c r="B58" t="str">
        <f>IF(DB!B32="","",DB!B32)</f>
        <v/>
      </c>
      <c r="C58" s="169" t="str">
        <f>IF(DB!C32="","",DB!C32)</f>
        <v/>
      </c>
      <c r="D58" s="169"/>
      <c r="E58" t="str">
        <f>IF(DB!D32="","",DB!D32)</f>
        <v/>
      </c>
      <c r="F58" t="str">
        <f>IF(DB!E32="","",DB!E32)</f>
        <v/>
      </c>
      <c r="G58" t="str">
        <f>IF(DB!F32="","",DB!F32)</f>
        <v/>
      </c>
      <c r="H58" t="str">
        <f>IF(DB!G32="","",DB!G32)</f>
        <v/>
      </c>
      <c r="I58" t="str">
        <f>IF(DB!W32="","",DB!W32)</f>
        <v/>
      </c>
      <c r="J58" t="str">
        <f>IF(DB!AN32="","",DB!AN32)</f>
        <v/>
      </c>
      <c r="K58" t="str">
        <f>IF(DB!H32="","",DB!H32)</f>
        <v/>
      </c>
      <c r="L58" s="50" t="str">
        <f t="shared" si="0"/>
        <v>NB</v>
      </c>
      <c r="M58" s="4" t="s">
        <v>166</v>
      </c>
      <c r="N58" s="64" t="str">
        <f t="shared" si="3"/>
        <v>(Bitte vollständig pflegen)</v>
      </c>
      <c r="P58" t="str">
        <f t="shared" si="2"/>
        <v/>
      </c>
    </row>
    <row r="59" spans="2:16" x14ac:dyDescent="0.3">
      <c r="B59" t="str">
        <f>IF(DB!B33="","",DB!B33)</f>
        <v/>
      </c>
      <c r="C59" s="169" t="str">
        <f>IF(DB!C33="","",DB!C33)</f>
        <v/>
      </c>
      <c r="D59" s="169"/>
      <c r="E59" t="str">
        <f>IF(DB!D33="","",DB!D33)</f>
        <v/>
      </c>
      <c r="F59" t="str">
        <f>IF(DB!E33="","",DB!E33)</f>
        <v/>
      </c>
      <c r="G59" t="str">
        <f>IF(DB!F33="","",DB!F33)</f>
        <v/>
      </c>
      <c r="H59" t="str">
        <f>IF(DB!G33="","",DB!G33)</f>
        <v/>
      </c>
      <c r="I59" t="str">
        <f>IF(DB!W33="","",DB!W33)</f>
        <v/>
      </c>
      <c r="J59" t="str">
        <f>IF(DB!AN33="","",DB!AN33)</f>
        <v/>
      </c>
      <c r="K59" t="str">
        <f>IF(DB!H33="","",DB!H33)</f>
        <v/>
      </c>
      <c r="L59" s="50" t="str">
        <f t="shared" si="0"/>
        <v>NB</v>
      </c>
      <c r="M59" s="4" t="s">
        <v>166</v>
      </c>
      <c r="N59" s="64" t="str">
        <f t="shared" si="3"/>
        <v>(Bitte vollständig pflegen)</v>
      </c>
      <c r="P59" t="str">
        <f t="shared" si="2"/>
        <v/>
      </c>
    </row>
    <row r="60" spans="2:16" x14ac:dyDescent="0.3">
      <c r="B60" t="str">
        <f>IF(DB!B34="","",DB!B34)</f>
        <v/>
      </c>
      <c r="C60" s="169" t="str">
        <f>IF(DB!C34="","",DB!C34)</f>
        <v/>
      </c>
      <c r="D60" s="169"/>
      <c r="E60" t="str">
        <f>IF(DB!D34="","",DB!D34)</f>
        <v/>
      </c>
      <c r="F60" t="str">
        <f>IF(DB!E34="","",DB!E34)</f>
        <v/>
      </c>
      <c r="G60" t="str">
        <f>IF(DB!F34="","",DB!F34)</f>
        <v/>
      </c>
      <c r="H60" t="str">
        <f>IF(DB!G34="","",DB!G34)</f>
        <v/>
      </c>
      <c r="I60" t="str">
        <f>IF(DB!W34="","",DB!W34)</f>
        <v/>
      </c>
      <c r="J60" t="str">
        <f>IF(DB!AN34="","",DB!AN34)</f>
        <v/>
      </c>
      <c r="K60" t="str">
        <f>IF(DB!H34="","",DB!H34)</f>
        <v/>
      </c>
      <c r="L60" s="50" t="str">
        <f t="shared" si="0"/>
        <v>NB</v>
      </c>
      <c r="M60" s="4" t="s">
        <v>166</v>
      </c>
      <c r="N60" s="64" t="str">
        <f t="shared" si="3"/>
        <v>(Bitte vollständig pflegen)</v>
      </c>
      <c r="P60" t="str">
        <f t="shared" si="2"/>
        <v/>
      </c>
    </row>
    <row r="61" spans="2:16" x14ac:dyDescent="0.3">
      <c r="B61" t="str">
        <f>IF(DB!B35="","",DB!B35)</f>
        <v/>
      </c>
      <c r="C61" s="169" t="str">
        <f>IF(DB!C35="","",DB!C35)</f>
        <v/>
      </c>
      <c r="D61" s="169"/>
      <c r="E61" t="str">
        <f>IF(DB!D35="","",DB!D35)</f>
        <v/>
      </c>
      <c r="F61" t="str">
        <f>IF(DB!E35="","",DB!E35)</f>
        <v/>
      </c>
      <c r="G61" t="str">
        <f>IF(DB!F35="","",DB!F35)</f>
        <v/>
      </c>
      <c r="H61" t="str">
        <f>IF(DB!G35="","",DB!G35)</f>
        <v/>
      </c>
      <c r="I61" t="str">
        <f>IF(DB!W35="","",DB!W35)</f>
        <v/>
      </c>
      <c r="J61" t="str">
        <f>IF(DB!AN35="","",DB!AN35)</f>
        <v/>
      </c>
      <c r="K61" t="str">
        <f>IF(DB!H35="","",DB!H35)</f>
        <v/>
      </c>
      <c r="L61" s="50" t="str">
        <f t="shared" si="0"/>
        <v>NB</v>
      </c>
      <c r="M61" s="4" t="s">
        <v>166</v>
      </c>
      <c r="N61" s="64" t="str">
        <f t="shared" si="3"/>
        <v>(Bitte vollständig pflegen)</v>
      </c>
      <c r="P61" t="str">
        <f t="shared" si="2"/>
        <v/>
      </c>
    </row>
    <row r="62" spans="2:16" x14ac:dyDescent="0.3">
      <c r="B62" t="str">
        <f>IF(DB!B36="","",DB!B36)</f>
        <v/>
      </c>
      <c r="C62" s="169" t="str">
        <f>IF(DB!C36="","",DB!C36)</f>
        <v/>
      </c>
      <c r="D62" s="169"/>
      <c r="E62" t="str">
        <f>IF(DB!D36="","",DB!D36)</f>
        <v/>
      </c>
      <c r="F62" t="str">
        <f>IF(DB!E36="","",DB!E36)</f>
        <v/>
      </c>
      <c r="G62" t="str">
        <f>IF(DB!F36="","",DB!F36)</f>
        <v/>
      </c>
      <c r="H62" t="str">
        <f>IF(DB!G36="","",DB!G36)</f>
        <v/>
      </c>
      <c r="I62" t="str">
        <f>IF(DB!W36="","",DB!W36)</f>
        <v/>
      </c>
      <c r="J62" t="str">
        <f>IF(DB!AN36="","",DB!AN36)</f>
        <v/>
      </c>
      <c r="K62" t="str">
        <f>IF(DB!H36="","",DB!H36)</f>
        <v/>
      </c>
      <c r="L62" s="50" t="str">
        <f t="shared" si="0"/>
        <v>NB</v>
      </c>
      <c r="M62" s="4" t="s">
        <v>166</v>
      </c>
      <c r="N62" s="64" t="str">
        <f t="shared" si="3"/>
        <v>(Bitte vollständig pflegen)</v>
      </c>
      <c r="P62" t="str">
        <f t="shared" si="2"/>
        <v/>
      </c>
    </row>
    <row r="63" spans="2:16" x14ac:dyDescent="0.3">
      <c r="B63" t="str">
        <f>IF(DB!B37="","",DB!B37)</f>
        <v/>
      </c>
      <c r="C63" s="169" t="str">
        <f>IF(DB!C37="","",DB!C37)</f>
        <v/>
      </c>
      <c r="D63" s="169"/>
      <c r="E63" t="str">
        <f>IF(DB!D37="","",DB!D37)</f>
        <v/>
      </c>
      <c r="F63" t="str">
        <f>IF(DB!E37="","",DB!E37)</f>
        <v/>
      </c>
      <c r="G63" t="str">
        <f>IF(DB!F37="","",DB!F37)</f>
        <v/>
      </c>
      <c r="H63" t="str">
        <f>IF(DB!G37="","",DB!G37)</f>
        <v/>
      </c>
      <c r="I63" t="str">
        <f>IF(DB!W37="","",DB!W37)</f>
        <v/>
      </c>
      <c r="J63" t="str">
        <f>IF(DB!AN37="","",DB!AN37)</f>
        <v/>
      </c>
      <c r="K63" t="str">
        <f>IF(DB!H37="","",DB!H37)</f>
        <v/>
      </c>
      <c r="L63" s="50" t="str">
        <f t="shared" si="0"/>
        <v>NB</v>
      </c>
      <c r="M63" s="4" t="s">
        <v>166</v>
      </c>
      <c r="N63" s="64" t="str">
        <f t="shared" si="3"/>
        <v>(Bitte vollständig pflegen)</v>
      </c>
      <c r="P63" t="str">
        <f t="shared" si="2"/>
        <v/>
      </c>
    </row>
    <row r="64" spans="2:16" x14ac:dyDescent="0.3">
      <c r="B64" t="str">
        <f>IF(DB!B38="","",DB!B38)</f>
        <v/>
      </c>
      <c r="C64" s="169" t="str">
        <f>IF(DB!C38="","",DB!C38)</f>
        <v/>
      </c>
      <c r="D64" s="169"/>
      <c r="E64" t="str">
        <f>IF(DB!D38="","",DB!D38)</f>
        <v/>
      </c>
      <c r="F64" t="str">
        <f>IF(DB!E38="","",DB!E38)</f>
        <v/>
      </c>
      <c r="G64" t="str">
        <f>IF(DB!F38="","",DB!F38)</f>
        <v/>
      </c>
      <c r="H64" t="str">
        <f>IF(DB!G38="","",DB!G38)</f>
        <v/>
      </c>
      <c r="I64" t="str">
        <f>IF(DB!W38="","",DB!W38)</f>
        <v/>
      </c>
      <c r="J64" t="str">
        <f>IF(DB!AN38="","",DB!AN38)</f>
        <v/>
      </c>
      <c r="K64" t="str">
        <f>IF(DB!H38="","",DB!H38)</f>
        <v/>
      </c>
      <c r="L64" s="50" t="str">
        <f t="shared" si="0"/>
        <v>NB</v>
      </c>
      <c r="M64" s="4" t="s">
        <v>166</v>
      </c>
      <c r="N64" s="64" t="str">
        <f t="shared" si="3"/>
        <v>(Bitte vollständig pflegen)</v>
      </c>
      <c r="P64" t="str">
        <f t="shared" si="2"/>
        <v/>
      </c>
    </row>
    <row r="65" spans="2:16" x14ac:dyDescent="0.3">
      <c r="B65" t="str">
        <f>IF(DB!B39="","",DB!B39)</f>
        <v/>
      </c>
      <c r="C65" s="169" t="str">
        <f>IF(DB!C39="","",DB!C39)</f>
        <v/>
      </c>
      <c r="D65" s="169"/>
      <c r="E65" t="str">
        <f>IF(DB!D39="","",DB!D39)</f>
        <v/>
      </c>
      <c r="F65" t="str">
        <f>IF(DB!E39="","",DB!E39)</f>
        <v/>
      </c>
      <c r="G65" t="str">
        <f>IF(DB!F39="","",DB!F39)</f>
        <v/>
      </c>
      <c r="H65" t="str">
        <f>IF(DB!G39="","",DB!G39)</f>
        <v/>
      </c>
      <c r="I65" t="str">
        <f>IF(DB!W39="","",DB!W39)</f>
        <v/>
      </c>
      <c r="J65" t="str">
        <f>IF(DB!AN39="","",DB!AN39)</f>
        <v/>
      </c>
      <c r="K65" t="str">
        <f>IF(DB!H39="","",DB!H39)</f>
        <v/>
      </c>
      <c r="L65" s="50" t="str">
        <f t="shared" si="0"/>
        <v>NB</v>
      </c>
      <c r="M65" s="4" t="s">
        <v>166</v>
      </c>
      <c r="N65" s="64" t="str">
        <f t="shared" si="3"/>
        <v>(Bitte vollständig pflegen)</v>
      </c>
      <c r="P65" t="str">
        <f t="shared" si="2"/>
        <v/>
      </c>
    </row>
    <row r="66" spans="2:16" x14ac:dyDescent="0.3">
      <c r="B66" t="str">
        <f>IF(DB!B40="","",DB!B40)</f>
        <v/>
      </c>
      <c r="C66" s="169" t="str">
        <f>IF(DB!C40="","",DB!C40)</f>
        <v/>
      </c>
      <c r="D66" s="169"/>
      <c r="E66" t="str">
        <f>IF(DB!D40="","",DB!D40)</f>
        <v/>
      </c>
      <c r="F66" t="str">
        <f>IF(DB!E40="","",DB!E40)</f>
        <v/>
      </c>
      <c r="G66" t="str">
        <f>IF(DB!F40="","",DB!F40)</f>
        <v/>
      </c>
      <c r="H66" t="str">
        <f>IF(DB!G40="","",DB!G40)</f>
        <v/>
      </c>
      <c r="I66" t="str">
        <f>IF(DB!W40="","",DB!W40)</f>
        <v/>
      </c>
      <c r="J66" t="str">
        <f>IF(DB!AN40="","",DB!AN40)</f>
        <v/>
      </c>
      <c r="K66" t="str">
        <f>IF(DB!H40="","",DB!H40)</f>
        <v/>
      </c>
      <c r="L66" s="50" t="str">
        <f t="shared" si="0"/>
        <v>NB</v>
      </c>
      <c r="M66" s="4" t="s">
        <v>166</v>
      </c>
      <c r="N66" s="64" t="str">
        <f t="shared" si="3"/>
        <v>(Bitte vollständig pflegen)</v>
      </c>
      <c r="P66" t="str">
        <f t="shared" si="2"/>
        <v/>
      </c>
    </row>
    <row r="67" spans="2:16" x14ac:dyDescent="0.3">
      <c r="B67" t="str">
        <f>IF(DB!B41="","",DB!B41)</f>
        <v/>
      </c>
      <c r="C67" s="169" t="str">
        <f>IF(DB!C41="","",DB!C41)</f>
        <v/>
      </c>
      <c r="D67" s="169"/>
      <c r="E67" t="str">
        <f>IF(DB!D41="","",DB!D41)</f>
        <v/>
      </c>
      <c r="F67" t="str">
        <f>IF(DB!E41="","",DB!E41)</f>
        <v/>
      </c>
      <c r="G67" t="str">
        <f>IF(DB!F41="","",DB!F41)</f>
        <v/>
      </c>
      <c r="H67" t="str">
        <f>IF(DB!G41="","",DB!G41)</f>
        <v/>
      </c>
      <c r="I67" t="str">
        <f>IF(DB!W41="","",DB!W41)</f>
        <v/>
      </c>
      <c r="J67" t="str">
        <f>IF(DB!AN41="","",DB!AN41)</f>
        <v/>
      </c>
      <c r="K67" t="str">
        <f>IF(DB!H41="","",DB!H41)</f>
        <v/>
      </c>
      <c r="L67" s="50" t="str">
        <f t="shared" si="0"/>
        <v>NB</v>
      </c>
      <c r="M67" s="4" t="s">
        <v>166</v>
      </c>
      <c r="N67" s="64" t="str">
        <f t="shared" si="3"/>
        <v>(Bitte vollständig pflegen)</v>
      </c>
      <c r="P67" t="str">
        <f t="shared" si="2"/>
        <v/>
      </c>
    </row>
    <row r="68" spans="2:16" x14ac:dyDescent="0.3">
      <c r="B68" t="str">
        <f>IF(DB!B42="","",DB!B42)</f>
        <v/>
      </c>
      <c r="C68" s="169" t="str">
        <f>IF(DB!C42="","",DB!C42)</f>
        <v/>
      </c>
      <c r="D68" s="169"/>
      <c r="E68" t="str">
        <f>IF(DB!D42="","",DB!D42)</f>
        <v/>
      </c>
      <c r="F68" t="str">
        <f>IF(DB!E42="","",DB!E42)</f>
        <v/>
      </c>
      <c r="G68" t="str">
        <f>IF(DB!F42="","",DB!F42)</f>
        <v/>
      </c>
      <c r="H68" t="str">
        <f>IF(DB!G42="","",DB!G42)</f>
        <v/>
      </c>
      <c r="I68" t="str">
        <f>IF(DB!W42="","",DB!W42)</f>
        <v/>
      </c>
      <c r="J68" t="str">
        <f>IF(DB!AN42="","",DB!AN42)</f>
        <v/>
      </c>
      <c r="K68" t="str">
        <f>IF(DB!H42="","",DB!H42)</f>
        <v/>
      </c>
      <c r="L68" s="50" t="str">
        <f t="shared" si="0"/>
        <v>NB</v>
      </c>
      <c r="M68" s="4" t="s">
        <v>166</v>
      </c>
      <c r="N68" s="64" t="str">
        <f t="shared" si="3"/>
        <v>(Bitte vollständig pflegen)</v>
      </c>
      <c r="P68" t="str">
        <f t="shared" si="2"/>
        <v/>
      </c>
    </row>
    <row r="69" spans="2:16" x14ac:dyDescent="0.3">
      <c r="B69" t="str">
        <f>IF(DB!B43="","",DB!B43)</f>
        <v/>
      </c>
      <c r="C69" s="169" t="str">
        <f>IF(DB!C43="","",DB!C43)</f>
        <v/>
      </c>
      <c r="D69" s="169"/>
      <c r="E69" t="str">
        <f>IF(DB!D43="","",DB!D43)</f>
        <v/>
      </c>
      <c r="F69" t="str">
        <f>IF(DB!E43="","",DB!E43)</f>
        <v/>
      </c>
      <c r="G69" t="str">
        <f>IF(DB!F43="","",DB!F43)</f>
        <v/>
      </c>
      <c r="H69" t="str">
        <f>IF(DB!G43="","",DB!G43)</f>
        <v/>
      </c>
      <c r="I69" t="str">
        <f>IF(DB!W43="","",DB!W43)</f>
        <v/>
      </c>
      <c r="J69" t="str">
        <f>IF(DB!AN43="","",DB!AN43)</f>
        <v/>
      </c>
      <c r="K69" t="str">
        <f>IF(DB!H43="","",DB!H43)</f>
        <v/>
      </c>
      <c r="L69" s="50" t="str">
        <f t="shared" si="0"/>
        <v>NB</v>
      </c>
      <c r="M69" s="4" t="s">
        <v>166</v>
      </c>
      <c r="N69" s="64" t="str">
        <f t="shared" si="3"/>
        <v>(Bitte vollständig pflegen)</v>
      </c>
      <c r="P69" t="str">
        <f t="shared" si="2"/>
        <v/>
      </c>
    </row>
    <row r="70" spans="2:16" x14ac:dyDescent="0.3">
      <c r="B70" t="str">
        <f>IF(DB!B44="","",DB!B44)</f>
        <v/>
      </c>
      <c r="C70" s="169" t="str">
        <f>IF(DB!C44="","",DB!C44)</f>
        <v/>
      </c>
      <c r="D70" s="169"/>
      <c r="E70" t="str">
        <f>IF(DB!D44="","",DB!D44)</f>
        <v/>
      </c>
      <c r="F70" t="str">
        <f>IF(DB!E44="","",DB!E44)</f>
        <v/>
      </c>
      <c r="G70" t="str">
        <f>IF(DB!F44="","",DB!F44)</f>
        <v/>
      </c>
      <c r="H70" t="str">
        <f>IF(DB!G44="","",DB!G44)</f>
        <v/>
      </c>
      <c r="I70" t="str">
        <f>IF(DB!W44="","",DB!W44)</f>
        <v/>
      </c>
      <c r="J70" t="str">
        <f>IF(DB!AN44="","",DB!AN44)</f>
        <v/>
      </c>
      <c r="K70" t="str">
        <f>IF(DB!H44="","",DB!H44)</f>
        <v/>
      </c>
      <c r="L70" s="50" t="str">
        <f t="shared" si="0"/>
        <v>NB</v>
      </c>
      <c r="M70" s="4" t="s">
        <v>166</v>
      </c>
      <c r="N70" s="64" t="str">
        <f t="shared" si="3"/>
        <v>(Bitte vollständig pflegen)</v>
      </c>
      <c r="P70" t="str">
        <f t="shared" si="2"/>
        <v/>
      </c>
    </row>
    <row r="71" spans="2:16" x14ac:dyDescent="0.3">
      <c r="B71" t="str">
        <f>IF(DB!B45="","",DB!B45)</f>
        <v/>
      </c>
      <c r="C71" s="169" t="str">
        <f>IF(DB!C45="","",DB!C45)</f>
        <v/>
      </c>
      <c r="D71" s="169"/>
      <c r="E71" t="str">
        <f>IF(DB!D45="","",DB!D45)</f>
        <v/>
      </c>
      <c r="F71" t="str">
        <f>IF(DB!E45="","",DB!E45)</f>
        <v/>
      </c>
      <c r="G71" t="str">
        <f>IF(DB!F45="","",DB!F45)</f>
        <v/>
      </c>
      <c r="H71" t="str">
        <f>IF(DB!G45="","",DB!G45)</f>
        <v/>
      </c>
      <c r="I71" t="str">
        <f>IF(DB!W45="","",DB!W45)</f>
        <v/>
      </c>
      <c r="J71" t="str">
        <f>IF(DB!AN45="","",DB!AN45)</f>
        <v/>
      </c>
      <c r="K71" t="str">
        <f>IF(DB!H45="","",DB!H45)</f>
        <v/>
      </c>
      <c r="L71" s="50" t="str">
        <f t="shared" si="0"/>
        <v>NB</v>
      </c>
      <c r="M71" s="4" t="s">
        <v>166</v>
      </c>
      <c r="N71" s="64" t="str">
        <f t="shared" si="3"/>
        <v>(Bitte vollständig pflegen)</v>
      </c>
      <c r="P71" t="str">
        <f t="shared" si="2"/>
        <v/>
      </c>
    </row>
    <row r="72" spans="2:16" x14ac:dyDescent="0.3">
      <c r="B72" t="str">
        <f>IF(DB!B46="","",DB!B46)</f>
        <v/>
      </c>
      <c r="C72" s="169" t="str">
        <f>IF(DB!C46="","",DB!C46)</f>
        <v/>
      </c>
      <c r="D72" s="169"/>
      <c r="E72" t="str">
        <f>IF(DB!D46="","",DB!D46)</f>
        <v/>
      </c>
      <c r="F72" t="str">
        <f>IF(DB!E46="","",DB!E46)</f>
        <v/>
      </c>
      <c r="G72" t="str">
        <f>IF(DB!F46="","",DB!F46)</f>
        <v/>
      </c>
      <c r="H72" t="str">
        <f>IF(DB!G46="","",DB!G46)</f>
        <v/>
      </c>
      <c r="I72" t="str">
        <f>IF(DB!W46="","",DB!W46)</f>
        <v/>
      </c>
      <c r="J72" t="str">
        <f>IF(DB!AN46="","",DB!AN46)</f>
        <v/>
      </c>
      <c r="K72" t="str">
        <f>IF(DB!H46="","",DB!H46)</f>
        <v/>
      </c>
      <c r="L72" s="50" t="str">
        <f t="shared" si="0"/>
        <v>NB</v>
      </c>
      <c r="M72" s="4" t="s">
        <v>166</v>
      </c>
      <c r="N72" s="64" t="str">
        <f t="shared" si="3"/>
        <v>(Bitte vollständig pflegen)</v>
      </c>
      <c r="P72" t="str">
        <f t="shared" si="2"/>
        <v/>
      </c>
    </row>
    <row r="73" spans="2:16" x14ac:dyDescent="0.3">
      <c r="B73" t="str">
        <f>IF(DB!B47="","",DB!B47)</f>
        <v/>
      </c>
      <c r="C73" s="169" t="str">
        <f>IF(DB!C47="","",DB!C47)</f>
        <v/>
      </c>
      <c r="D73" s="169"/>
      <c r="E73" t="str">
        <f>IF(DB!D47="","",DB!D47)</f>
        <v/>
      </c>
      <c r="F73" t="str">
        <f>IF(DB!E47="","",DB!E47)</f>
        <v/>
      </c>
      <c r="G73" t="str">
        <f>IF(DB!F47="","",DB!F47)</f>
        <v/>
      </c>
      <c r="H73" t="str">
        <f>IF(DB!G47="","",DB!G47)</f>
        <v/>
      </c>
      <c r="I73" t="str">
        <f>IF(DB!W47="","",DB!W47)</f>
        <v/>
      </c>
      <c r="J73" t="str">
        <f>IF(DB!AN47="","",DB!AN47)</f>
        <v/>
      </c>
      <c r="K73" t="str">
        <f>IF(DB!H47="","",DB!H47)</f>
        <v/>
      </c>
      <c r="L73" s="50" t="str">
        <f t="shared" si="0"/>
        <v>NB</v>
      </c>
      <c r="M73" s="4" t="s">
        <v>166</v>
      </c>
      <c r="N73" s="64" t="str">
        <f t="shared" si="3"/>
        <v>(Bitte vollständig pflegen)</v>
      </c>
      <c r="P73" t="str">
        <f t="shared" si="2"/>
        <v/>
      </c>
    </row>
    <row r="74" spans="2:16" x14ac:dyDescent="0.3">
      <c r="B74" t="str">
        <f>IF(DB!B48="","",DB!B48)</f>
        <v/>
      </c>
      <c r="C74" s="169" t="str">
        <f>IF(DB!C48="","",DB!C48)</f>
        <v/>
      </c>
      <c r="D74" s="169"/>
      <c r="E74" t="str">
        <f>IF(DB!D48="","",DB!D48)</f>
        <v/>
      </c>
      <c r="F74" t="str">
        <f>IF(DB!E48="","",DB!E48)</f>
        <v/>
      </c>
      <c r="G74" t="str">
        <f>IF(DB!F48="","",DB!F48)</f>
        <v/>
      </c>
      <c r="H74" t="str">
        <f>IF(DB!G48="","",DB!G48)</f>
        <v/>
      </c>
      <c r="I74" t="str">
        <f>IF(DB!W48="","",DB!W48)</f>
        <v/>
      </c>
      <c r="J74" t="str">
        <f>IF(DB!AN48="","",DB!AN48)</f>
        <v/>
      </c>
      <c r="K74" t="str">
        <f>IF(DB!H48="","",DB!H48)</f>
        <v/>
      </c>
      <c r="L74" s="50" t="str">
        <f t="shared" si="0"/>
        <v>NB</v>
      </c>
      <c r="M74" s="4" t="s">
        <v>166</v>
      </c>
      <c r="N74" s="64" t="str">
        <f t="shared" si="3"/>
        <v>(Bitte vollständig pflegen)</v>
      </c>
      <c r="P74" t="str">
        <f t="shared" si="2"/>
        <v/>
      </c>
    </row>
    <row r="75" spans="2:16" x14ac:dyDescent="0.3">
      <c r="B75" t="str">
        <f>IF(DB!B49="","",DB!B49)</f>
        <v/>
      </c>
      <c r="C75" s="169" t="str">
        <f>IF(DB!C49="","",DB!C49)</f>
        <v/>
      </c>
      <c r="D75" s="169"/>
      <c r="E75" t="str">
        <f>IF(DB!D49="","",DB!D49)</f>
        <v/>
      </c>
      <c r="F75" t="str">
        <f>IF(DB!E49="","",DB!E49)</f>
        <v/>
      </c>
      <c r="G75" t="str">
        <f>IF(DB!F49="","",DB!F49)</f>
        <v/>
      </c>
      <c r="H75" t="str">
        <f>IF(DB!G49="","",DB!G49)</f>
        <v/>
      </c>
      <c r="I75" t="str">
        <f>IF(DB!W49="","",DB!W49)</f>
        <v/>
      </c>
      <c r="J75" t="str">
        <f>IF(DB!AN49="","",DB!AN49)</f>
        <v/>
      </c>
      <c r="K75" t="str">
        <f>IF(DB!H49="","",DB!H49)</f>
        <v/>
      </c>
      <c r="L75" s="50" t="str">
        <f t="shared" si="0"/>
        <v>NB</v>
      </c>
      <c r="M75" s="4" t="s">
        <v>166</v>
      </c>
      <c r="N75" s="64" t="str">
        <f t="shared" si="3"/>
        <v>(Bitte vollständig pflegen)</v>
      </c>
      <c r="P75" t="str">
        <f t="shared" si="2"/>
        <v/>
      </c>
    </row>
    <row r="76" spans="2:16" x14ac:dyDescent="0.3">
      <c r="B76" t="str">
        <f>IF(DB!B50="","",DB!B50)</f>
        <v/>
      </c>
      <c r="C76" s="169" t="str">
        <f>IF(DB!C50="","",DB!C50)</f>
        <v/>
      </c>
      <c r="D76" s="169"/>
      <c r="E76" t="str">
        <f>IF(DB!D50="","",DB!D50)</f>
        <v/>
      </c>
      <c r="F76" t="str">
        <f>IF(DB!E50="","",DB!E50)</f>
        <v/>
      </c>
      <c r="G76" t="str">
        <f>IF(DB!F50="","",DB!F50)</f>
        <v/>
      </c>
      <c r="H76" t="str">
        <f>IF(DB!G50="","",DB!G50)</f>
        <v/>
      </c>
      <c r="I76" t="str">
        <f>IF(DB!W50="","",DB!W50)</f>
        <v/>
      </c>
      <c r="J76" t="str">
        <f>IF(DB!AN50="","",DB!AN50)</f>
        <v/>
      </c>
      <c r="K76" t="str">
        <f>IF(DB!H50="","",DB!H50)</f>
        <v/>
      </c>
      <c r="L76" s="50" t="str">
        <f t="shared" si="0"/>
        <v>NB</v>
      </c>
      <c r="M76" s="4" t="s">
        <v>166</v>
      </c>
      <c r="N76" s="64" t="str">
        <f t="shared" si="3"/>
        <v>(Bitte vollständig pflegen)</v>
      </c>
      <c r="P76" t="str">
        <f t="shared" si="2"/>
        <v/>
      </c>
    </row>
    <row r="77" spans="2:16" x14ac:dyDescent="0.3">
      <c r="B77" t="str">
        <f>IF(DB!B51="","",DB!B51)</f>
        <v/>
      </c>
      <c r="C77" s="169" t="str">
        <f>IF(DB!C51="","",DB!C51)</f>
        <v/>
      </c>
      <c r="D77" s="169"/>
      <c r="E77" t="str">
        <f>IF(DB!D51="","",DB!D51)</f>
        <v/>
      </c>
      <c r="F77" t="str">
        <f>IF(DB!E51="","",DB!E51)</f>
        <v/>
      </c>
      <c r="G77" t="str">
        <f>IF(DB!F51="","",DB!F51)</f>
        <v/>
      </c>
      <c r="H77" t="str">
        <f>IF(DB!G51="","",DB!G51)</f>
        <v/>
      </c>
      <c r="I77" t="str">
        <f>IF(DB!W51="","",DB!W51)</f>
        <v/>
      </c>
      <c r="J77" t="str">
        <f>IF(DB!AN51="","",DB!AN51)</f>
        <v/>
      </c>
      <c r="K77" t="str">
        <f>IF(DB!H51="","",DB!H51)</f>
        <v/>
      </c>
      <c r="L77" s="50" t="str">
        <f t="shared" si="0"/>
        <v>NB</v>
      </c>
      <c r="M77" s="4" t="s">
        <v>166</v>
      </c>
      <c r="N77" s="64" t="str">
        <f t="shared" si="3"/>
        <v>(Bitte vollständig pflegen)</v>
      </c>
      <c r="P77" t="str">
        <f t="shared" si="2"/>
        <v/>
      </c>
    </row>
    <row r="78" spans="2:16" x14ac:dyDescent="0.3">
      <c r="B78" t="str">
        <f>IF(DB!B52="","",DB!B52)</f>
        <v/>
      </c>
      <c r="C78" s="169" t="str">
        <f>IF(DB!C52="","",DB!C52)</f>
        <v/>
      </c>
      <c r="D78" s="169"/>
      <c r="E78" t="str">
        <f>IF(DB!D52="","",DB!D52)</f>
        <v/>
      </c>
      <c r="F78" t="str">
        <f>IF(DB!E52="","",DB!E52)</f>
        <v/>
      </c>
      <c r="G78" t="str">
        <f>IF(DB!F52="","",DB!F52)</f>
        <v/>
      </c>
      <c r="H78" t="str">
        <f>IF(DB!G52="","",DB!G52)</f>
        <v/>
      </c>
      <c r="I78" t="str">
        <f>IF(DB!W52="","",DB!W52)</f>
        <v/>
      </c>
      <c r="J78" t="str">
        <f>IF(DB!AN52="","",DB!AN52)</f>
        <v/>
      </c>
      <c r="K78" t="str">
        <f>IF(DB!H52="","",DB!H52)</f>
        <v/>
      </c>
      <c r="L78" s="50" t="str">
        <f t="shared" si="0"/>
        <v>NB</v>
      </c>
      <c r="M78" s="4" t="s">
        <v>166</v>
      </c>
      <c r="N78" s="64" t="str">
        <f t="shared" si="3"/>
        <v>(Bitte vollständig pflegen)</v>
      </c>
      <c r="P78" t="str">
        <f t="shared" si="2"/>
        <v/>
      </c>
    </row>
    <row r="79" spans="2:16" x14ac:dyDescent="0.3">
      <c r="B79" t="str">
        <f>IF(DB!B53="","",DB!B53)</f>
        <v/>
      </c>
      <c r="C79" s="169" t="str">
        <f>IF(DB!C53="","",DB!C53)</f>
        <v/>
      </c>
      <c r="D79" s="169"/>
      <c r="E79" t="str">
        <f>IF(DB!D53="","",DB!D53)</f>
        <v/>
      </c>
      <c r="F79" t="str">
        <f>IF(DB!E53="","",DB!E53)</f>
        <v/>
      </c>
      <c r="G79" t="str">
        <f>IF(DB!F53="","",DB!F53)</f>
        <v/>
      </c>
      <c r="H79" t="str">
        <f>IF(DB!G53="","",DB!G53)</f>
        <v/>
      </c>
      <c r="I79" t="str">
        <f>IF(DB!W53="","",DB!W53)</f>
        <v/>
      </c>
      <c r="J79" t="str">
        <f>IF(DB!AN53="","",DB!AN53)</f>
        <v/>
      </c>
      <c r="K79" t="str">
        <f>IF(DB!H53="","",DB!H53)</f>
        <v/>
      </c>
      <c r="L79" s="50" t="str">
        <f t="shared" si="0"/>
        <v>NB</v>
      </c>
      <c r="M79" s="4" t="s">
        <v>166</v>
      </c>
      <c r="N79" s="64" t="str">
        <f t="shared" si="3"/>
        <v>(Bitte vollständig pflegen)</v>
      </c>
      <c r="P79" t="str">
        <f t="shared" si="2"/>
        <v/>
      </c>
    </row>
    <row r="80" spans="2:16" x14ac:dyDescent="0.3">
      <c r="B80" t="str">
        <f>IF(DB!B54="","",DB!B54)</f>
        <v/>
      </c>
      <c r="C80" s="169" t="str">
        <f>IF(DB!C54="","",DB!C54)</f>
        <v/>
      </c>
      <c r="D80" s="169"/>
      <c r="E80" t="str">
        <f>IF(DB!D54="","",DB!D54)</f>
        <v/>
      </c>
      <c r="F80" t="str">
        <f>IF(DB!E54="","",DB!E54)</f>
        <v/>
      </c>
      <c r="G80" t="str">
        <f>IF(DB!F54="","",DB!F54)</f>
        <v/>
      </c>
      <c r="H80" t="str">
        <f>IF(DB!G54="","",DB!G54)</f>
        <v/>
      </c>
      <c r="I80" t="str">
        <f>IF(DB!W54="","",DB!W54)</f>
        <v/>
      </c>
      <c r="J80" t="str">
        <f>IF(DB!AN54="","",DB!AN54)</f>
        <v/>
      </c>
      <c r="K80" t="str">
        <f>IF(DB!H54="","",DB!H54)</f>
        <v/>
      </c>
      <c r="L80" s="50" t="str">
        <f t="shared" si="0"/>
        <v>NB</v>
      </c>
      <c r="M80" s="4" t="s">
        <v>166</v>
      </c>
      <c r="N80" s="64" t="str">
        <f t="shared" si="3"/>
        <v>(Bitte vollständig pflegen)</v>
      </c>
      <c r="P80" t="str">
        <f t="shared" si="2"/>
        <v/>
      </c>
    </row>
    <row r="81" spans="2:16" x14ac:dyDescent="0.3">
      <c r="B81" t="str">
        <f>IF(DB!B55="","",DB!B55)</f>
        <v/>
      </c>
      <c r="C81" s="169" t="str">
        <f>IF(DB!C55="","",DB!C55)</f>
        <v/>
      </c>
      <c r="D81" s="169"/>
      <c r="E81" t="str">
        <f>IF(DB!D55="","",DB!D55)</f>
        <v/>
      </c>
      <c r="F81" t="str">
        <f>IF(DB!E55="","",DB!E55)</f>
        <v/>
      </c>
      <c r="G81" t="str">
        <f>IF(DB!F55="","",DB!F55)</f>
        <v/>
      </c>
      <c r="H81" t="str">
        <f>IF(DB!G55="","",DB!G55)</f>
        <v/>
      </c>
      <c r="I81" t="str">
        <f>IF(DB!W55="","",DB!W55)</f>
        <v/>
      </c>
      <c r="J81" t="str">
        <f>IF(DB!AN55="","",DB!AN55)</f>
        <v/>
      </c>
      <c r="K81" t="str">
        <f>IF(DB!H55="","",DB!H55)</f>
        <v/>
      </c>
      <c r="L81" s="50" t="str">
        <f t="shared" si="0"/>
        <v>NB</v>
      </c>
      <c r="M81" s="4" t="s">
        <v>166</v>
      </c>
      <c r="N81" s="64" t="str">
        <f t="shared" si="3"/>
        <v>(Bitte vollständig pflegen)</v>
      </c>
      <c r="P81" t="str">
        <f t="shared" si="2"/>
        <v/>
      </c>
    </row>
    <row r="82" spans="2:16" x14ac:dyDescent="0.3">
      <c r="B82" t="str">
        <f>IF(DB!B56="","",DB!B56)</f>
        <v/>
      </c>
      <c r="C82" s="169" t="str">
        <f>IF(DB!C56="","",DB!C56)</f>
        <v/>
      </c>
      <c r="D82" s="169"/>
      <c r="E82" t="str">
        <f>IF(DB!D56="","",DB!D56)</f>
        <v/>
      </c>
      <c r="F82" t="str">
        <f>IF(DB!E56="","",DB!E56)</f>
        <v/>
      </c>
      <c r="G82" t="str">
        <f>IF(DB!F56="","",DB!F56)</f>
        <v/>
      </c>
      <c r="H82" t="str">
        <f>IF(DB!G56="","",DB!G56)</f>
        <v/>
      </c>
      <c r="I82" t="str">
        <f>IF(DB!W56="","",DB!W56)</f>
        <v/>
      </c>
      <c r="J82" t="str">
        <f>IF(DB!AN56="","",DB!AN56)</f>
        <v/>
      </c>
      <c r="K82" t="str">
        <f>IF(DB!H56="","",DB!H56)</f>
        <v/>
      </c>
      <c r="L82" s="50" t="str">
        <f t="shared" si="0"/>
        <v>NB</v>
      </c>
      <c r="M82" s="4" t="s">
        <v>166</v>
      </c>
      <c r="N82" s="64" t="str">
        <f t="shared" si="3"/>
        <v>(Bitte vollständig pflegen)</v>
      </c>
      <c r="P82" t="str">
        <f t="shared" si="2"/>
        <v/>
      </c>
    </row>
    <row r="83" spans="2:16" x14ac:dyDescent="0.3">
      <c r="B83" t="str">
        <f>IF(DB!B57="","",DB!B57)</f>
        <v/>
      </c>
      <c r="C83" s="169" t="str">
        <f>IF(DB!C57="","",DB!C57)</f>
        <v/>
      </c>
      <c r="D83" s="169"/>
      <c r="E83" t="str">
        <f>IF(DB!D57="","",DB!D57)</f>
        <v/>
      </c>
      <c r="F83" t="str">
        <f>IF(DB!E57="","",DB!E57)</f>
        <v/>
      </c>
      <c r="G83" t="str">
        <f>IF(DB!F57="","",DB!F57)</f>
        <v/>
      </c>
      <c r="H83" t="str">
        <f>IF(DB!G57="","",DB!G57)</f>
        <v/>
      </c>
      <c r="I83" t="str">
        <f>IF(DB!W57="","",DB!W57)</f>
        <v/>
      </c>
      <c r="J83" t="str">
        <f>IF(DB!AN57="","",DB!AN57)</f>
        <v/>
      </c>
      <c r="K83" t="str">
        <f>IF(DB!H57="","",DB!H57)</f>
        <v/>
      </c>
      <c r="L83" s="50" t="str">
        <f t="shared" si="0"/>
        <v>NB</v>
      </c>
      <c r="M83" s="4" t="s">
        <v>166</v>
      </c>
      <c r="N83" s="64" t="str">
        <f t="shared" si="3"/>
        <v>(Bitte vollständig pflegen)</v>
      </c>
      <c r="P83" t="str">
        <f t="shared" si="2"/>
        <v/>
      </c>
    </row>
    <row r="84" spans="2:16" x14ac:dyDescent="0.3">
      <c r="B84" t="str">
        <f>IF(DB!B58="","",DB!B58)</f>
        <v/>
      </c>
      <c r="C84" s="169" t="str">
        <f>IF(DB!C58="","",DB!C58)</f>
        <v/>
      </c>
      <c r="D84" s="169"/>
      <c r="E84" t="str">
        <f>IF(DB!D58="","",DB!D58)</f>
        <v/>
      </c>
      <c r="F84" t="str">
        <f>IF(DB!E58="","",DB!E58)</f>
        <v/>
      </c>
      <c r="G84" t="str">
        <f>IF(DB!F58="","",DB!F58)</f>
        <v/>
      </c>
      <c r="H84" t="str">
        <f>IF(DB!G58="","",DB!G58)</f>
        <v/>
      </c>
      <c r="I84" t="str">
        <f>IF(DB!W58="","",DB!W58)</f>
        <v/>
      </c>
      <c r="J84" t="str">
        <f>IF(DB!AN58="","",DB!AN58)</f>
        <v/>
      </c>
      <c r="K84" t="str">
        <f>IF(DB!H58="","",DB!H58)</f>
        <v/>
      </c>
      <c r="L84" s="50" t="str">
        <f t="shared" si="0"/>
        <v>NB</v>
      </c>
      <c r="M84" s="4" t="s">
        <v>166</v>
      </c>
      <c r="N84" s="64" t="str">
        <f t="shared" si="3"/>
        <v>(Bitte vollständig pflegen)</v>
      </c>
      <c r="P84" t="str">
        <f t="shared" si="2"/>
        <v/>
      </c>
    </row>
    <row r="85" spans="2:16" x14ac:dyDescent="0.3">
      <c r="B85" t="str">
        <f>IF(DB!B59="","",DB!B59)</f>
        <v/>
      </c>
      <c r="C85" s="169" t="str">
        <f>IF(DB!C59="","",DB!C59)</f>
        <v/>
      </c>
      <c r="D85" s="169"/>
      <c r="E85" t="str">
        <f>IF(DB!D59="","",DB!D59)</f>
        <v/>
      </c>
      <c r="F85" t="str">
        <f>IF(DB!E59="","",DB!E59)</f>
        <v/>
      </c>
      <c r="G85" t="str">
        <f>IF(DB!F59="","",DB!F59)</f>
        <v/>
      </c>
      <c r="H85" t="str">
        <f>IF(DB!G59="","",DB!G59)</f>
        <v/>
      </c>
      <c r="I85" t="str">
        <f>IF(DB!W59="","",DB!W59)</f>
        <v/>
      </c>
      <c r="J85" t="str">
        <f>IF(DB!AN59="","",DB!AN59)</f>
        <v/>
      </c>
      <c r="K85" t="str">
        <f>IF(DB!H59="","",DB!H59)</f>
        <v/>
      </c>
      <c r="L85" s="50" t="str">
        <f t="shared" si="0"/>
        <v>NB</v>
      </c>
      <c r="M85" s="4" t="s">
        <v>166</v>
      </c>
      <c r="N85" s="64" t="str">
        <f t="shared" si="3"/>
        <v>(Bitte vollständig pflegen)</v>
      </c>
      <c r="P85" t="str">
        <f t="shared" si="2"/>
        <v/>
      </c>
    </row>
    <row r="86" spans="2:16" x14ac:dyDescent="0.3">
      <c r="B86" t="str">
        <f>IF(DB!B60="","",DB!B60)</f>
        <v/>
      </c>
      <c r="C86" s="169" t="str">
        <f>IF(DB!C60="","",DB!C60)</f>
        <v/>
      </c>
      <c r="D86" s="169"/>
      <c r="E86" t="str">
        <f>IF(DB!D60="","",DB!D60)</f>
        <v/>
      </c>
      <c r="F86" t="str">
        <f>IF(DB!E60="","",DB!E60)</f>
        <v/>
      </c>
      <c r="G86" t="str">
        <f>IF(DB!F60="","",DB!F60)</f>
        <v/>
      </c>
      <c r="H86" t="str">
        <f>IF(DB!G60="","",DB!G60)</f>
        <v/>
      </c>
      <c r="I86" t="str">
        <f>IF(DB!W60="","",DB!W60)</f>
        <v/>
      </c>
      <c r="J86" t="str">
        <f>IF(DB!AN60="","",DB!AN60)</f>
        <v/>
      </c>
      <c r="K86" t="str">
        <f>IF(DB!H60="","",DB!H60)</f>
        <v/>
      </c>
      <c r="L86" s="50" t="str">
        <f t="shared" si="0"/>
        <v>NB</v>
      </c>
      <c r="M86" s="4" t="s">
        <v>166</v>
      </c>
      <c r="N86" s="64" t="str">
        <f t="shared" si="3"/>
        <v>(Bitte vollständig pflegen)</v>
      </c>
      <c r="P86" t="str">
        <f t="shared" si="2"/>
        <v/>
      </c>
    </row>
    <row r="87" spans="2:16" x14ac:dyDescent="0.3">
      <c r="B87" t="str">
        <f>IF(DB!B61="","",DB!B61)</f>
        <v/>
      </c>
      <c r="C87" s="169" t="str">
        <f>IF(DB!C61="","",DB!C61)</f>
        <v/>
      </c>
      <c r="D87" s="169"/>
      <c r="E87" t="str">
        <f>IF(DB!D61="","",DB!D61)</f>
        <v/>
      </c>
      <c r="F87" t="str">
        <f>IF(DB!E61="","",DB!E61)</f>
        <v/>
      </c>
      <c r="G87" t="str">
        <f>IF(DB!F61="","",DB!F61)</f>
        <v/>
      </c>
      <c r="H87" t="str">
        <f>IF(DB!G61="","",DB!G61)</f>
        <v/>
      </c>
      <c r="I87" t="str">
        <f>IF(DB!W61="","",DB!W61)</f>
        <v/>
      </c>
      <c r="J87" t="str">
        <f>IF(DB!AN61="","",DB!AN61)</f>
        <v/>
      </c>
      <c r="K87" t="str">
        <f>IF(DB!H61="","",DB!H61)</f>
        <v/>
      </c>
      <c r="L87" s="50" t="str">
        <f t="shared" si="0"/>
        <v>NB</v>
      </c>
      <c r="M87" s="4" t="s">
        <v>166</v>
      </c>
      <c r="N87" s="64" t="str">
        <f t="shared" si="3"/>
        <v>(Bitte vollständig pflegen)</v>
      </c>
      <c r="P87" t="str">
        <f t="shared" si="2"/>
        <v/>
      </c>
    </row>
    <row r="88" spans="2:16" x14ac:dyDescent="0.3">
      <c r="B88" t="str">
        <f>IF(DB!B62="","",DB!B62)</f>
        <v/>
      </c>
      <c r="C88" s="169" t="str">
        <f>IF(DB!C62="","",DB!C62)</f>
        <v/>
      </c>
      <c r="D88" s="169"/>
      <c r="E88" t="str">
        <f>IF(DB!D62="","",DB!D62)</f>
        <v/>
      </c>
      <c r="F88" t="str">
        <f>IF(DB!E62="","",DB!E62)</f>
        <v/>
      </c>
      <c r="G88" t="str">
        <f>IF(DB!F62="","",DB!F62)</f>
        <v/>
      </c>
      <c r="H88" t="str">
        <f>IF(DB!G62="","",DB!G62)</f>
        <v/>
      </c>
      <c r="I88" t="str">
        <f>IF(DB!W62="","",DB!W62)</f>
        <v/>
      </c>
      <c r="J88" t="str">
        <f>IF(DB!AN62="","",DB!AN62)</f>
        <v/>
      </c>
      <c r="K88" t="str">
        <f>IF(DB!H62="","",DB!H62)</f>
        <v/>
      </c>
      <c r="L88" s="50" t="str">
        <f t="shared" si="0"/>
        <v>NB</v>
      </c>
      <c r="M88" s="4" t="s">
        <v>166</v>
      </c>
      <c r="N88" s="64" t="str">
        <f t="shared" si="3"/>
        <v>(Bitte vollständig pflegen)</v>
      </c>
      <c r="P88" t="str">
        <f t="shared" si="2"/>
        <v/>
      </c>
    </row>
    <row r="89" spans="2:16" x14ac:dyDescent="0.3">
      <c r="B89" t="str">
        <f>IF(DB!B63="","",DB!B63)</f>
        <v/>
      </c>
      <c r="C89" s="169" t="str">
        <f>IF(DB!C63="","",DB!C63)</f>
        <v/>
      </c>
      <c r="D89" s="169"/>
      <c r="E89" t="str">
        <f>IF(DB!D63="","",DB!D63)</f>
        <v/>
      </c>
      <c r="F89" t="str">
        <f>IF(DB!E63="","",DB!E63)</f>
        <v/>
      </c>
      <c r="G89" t="str">
        <f>IF(DB!F63="","",DB!F63)</f>
        <v/>
      </c>
      <c r="H89" t="str">
        <f>IF(DB!G63="","",DB!G63)</f>
        <v/>
      </c>
      <c r="I89" t="str">
        <f>IF(DB!W63="","",DB!W63)</f>
        <v/>
      </c>
      <c r="J89" t="str">
        <f>IF(DB!AN63="","",DB!AN63)</f>
        <v/>
      </c>
      <c r="K89" t="str">
        <f>IF(DB!H63="","",DB!H63)</f>
        <v/>
      </c>
      <c r="L89" s="50" t="str">
        <f t="shared" si="0"/>
        <v>NB</v>
      </c>
      <c r="M89" s="4" t="s">
        <v>166</v>
      </c>
      <c r="N89" s="64" t="str">
        <f t="shared" si="3"/>
        <v>(Bitte vollständig pflegen)</v>
      </c>
      <c r="P89" t="str">
        <f t="shared" si="2"/>
        <v/>
      </c>
    </row>
    <row r="90" spans="2:16" x14ac:dyDescent="0.3">
      <c r="B90" t="str">
        <f>IF(DB!B64="","",DB!B64)</f>
        <v/>
      </c>
      <c r="C90" s="169" t="str">
        <f>IF(DB!C64="","",DB!C64)</f>
        <v/>
      </c>
      <c r="D90" s="169"/>
      <c r="E90" t="str">
        <f>IF(DB!D64="","",DB!D64)</f>
        <v/>
      </c>
      <c r="F90" t="str">
        <f>IF(DB!E64="","",DB!E64)</f>
        <v/>
      </c>
      <c r="G90" t="str">
        <f>IF(DB!F64="","",DB!F64)</f>
        <v/>
      </c>
      <c r="H90" t="str">
        <f>IF(DB!G64="","",DB!G64)</f>
        <v/>
      </c>
      <c r="I90" t="str">
        <f>IF(DB!W64="","",DB!W64)</f>
        <v/>
      </c>
      <c r="J90" t="str">
        <f>IF(DB!AN64="","",DB!AN64)</f>
        <v/>
      </c>
      <c r="K90" t="str">
        <f>IF(DB!H64="","",DB!H64)</f>
        <v/>
      </c>
      <c r="L90" s="50" t="str">
        <f t="shared" si="0"/>
        <v>NB</v>
      </c>
      <c r="M90" s="4" t="s">
        <v>166</v>
      </c>
      <c r="N90" s="64" t="str">
        <f t="shared" si="3"/>
        <v>(Bitte vollständig pflegen)</v>
      </c>
      <c r="P90" t="str">
        <f t="shared" si="2"/>
        <v/>
      </c>
    </row>
    <row r="91" spans="2:16" x14ac:dyDescent="0.3">
      <c r="B91" t="str">
        <f>IF(DB!B65="","",DB!B65)</f>
        <v/>
      </c>
      <c r="C91" s="169" t="str">
        <f>IF(DB!C65="","",DB!C65)</f>
        <v/>
      </c>
      <c r="D91" s="169"/>
      <c r="E91" t="str">
        <f>IF(DB!D65="","",DB!D65)</f>
        <v/>
      </c>
      <c r="F91" t="str">
        <f>IF(DB!E65="","",DB!E65)</f>
        <v/>
      </c>
      <c r="G91" t="str">
        <f>IF(DB!F65="","",DB!F65)</f>
        <v/>
      </c>
      <c r="H91" t="str">
        <f>IF(DB!G65="","",DB!G65)</f>
        <v/>
      </c>
      <c r="I91" t="str">
        <f>IF(DB!W65="","",DB!W65)</f>
        <v/>
      </c>
      <c r="J91" t="str">
        <f>IF(DB!AN65="","",DB!AN65)</f>
        <v/>
      </c>
      <c r="K91" t="str">
        <f>IF(DB!H65="","",DB!H65)</f>
        <v/>
      </c>
      <c r="L91" s="50" t="str">
        <f t="shared" si="0"/>
        <v>NB</v>
      </c>
      <c r="M91" s="4" t="s">
        <v>166</v>
      </c>
      <c r="N91" s="64" t="str">
        <f t="shared" si="3"/>
        <v>(Bitte vollständig pflegen)</v>
      </c>
      <c r="P91" t="str">
        <f t="shared" si="2"/>
        <v/>
      </c>
    </row>
    <row r="92" spans="2:16" x14ac:dyDescent="0.3">
      <c r="B92" t="str">
        <f>IF(DB!B66="","",DB!B66)</f>
        <v/>
      </c>
      <c r="C92" s="169" t="str">
        <f>IF(DB!C66="","",DB!C66)</f>
        <v/>
      </c>
      <c r="D92" s="169"/>
      <c r="E92" t="str">
        <f>IF(DB!D66="","",DB!D66)</f>
        <v/>
      </c>
      <c r="F92" t="str">
        <f>IF(DB!E66="","",DB!E66)</f>
        <v/>
      </c>
      <c r="G92" t="str">
        <f>IF(DB!F66="","",DB!F66)</f>
        <v/>
      </c>
      <c r="H92" t="str">
        <f>IF(DB!G66="","",DB!G66)</f>
        <v/>
      </c>
      <c r="I92" t="str">
        <f>IF(DB!W66="","",DB!W66)</f>
        <v/>
      </c>
      <c r="J92" t="str">
        <f>IF(DB!AN66="","",DB!AN66)</f>
        <v/>
      </c>
      <c r="K92" t="str">
        <f>IF(DB!H66="","",DB!H66)</f>
        <v/>
      </c>
      <c r="L92" s="50" t="str">
        <f t="shared" si="0"/>
        <v>NB</v>
      </c>
      <c r="M92" s="4" t="s">
        <v>166</v>
      </c>
      <c r="N92" s="64" t="str">
        <f t="shared" si="3"/>
        <v>(Bitte vollständig pflegen)</v>
      </c>
      <c r="P92" t="str">
        <f t="shared" si="2"/>
        <v/>
      </c>
    </row>
    <row r="93" spans="2:16" x14ac:dyDescent="0.3">
      <c r="B93" t="str">
        <f>IF(DB!B67="","",DB!B67)</f>
        <v/>
      </c>
      <c r="C93" s="169" t="str">
        <f>IF(DB!C67="","",DB!C67)</f>
        <v/>
      </c>
      <c r="D93" s="169"/>
      <c r="E93" t="str">
        <f>IF(DB!D67="","",DB!D67)</f>
        <v/>
      </c>
      <c r="F93" t="str">
        <f>IF(DB!E67="","",DB!E67)</f>
        <v/>
      </c>
      <c r="G93" t="str">
        <f>IF(DB!F67="","",DB!F67)</f>
        <v/>
      </c>
      <c r="H93" t="str">
        <f>IF(DB!G67="","",DB!G67)</f>
        <v/>
      </c>
      <c r="I93" t="str">
        <f>IF(DB!W67="","",DB!W67)</f>
        <v/>
      </c>
      <c r="J93" t="str">
        <f>IF(DB!AN67="","",DB!AN67)</f>
        <v/>
      </c>
      <c r="K93" t="str">
        <f>IF(DB!H67="","",DB!H67)</f>
        <v/>
      </c>
      <c r="L93" s="50" t="str">
        <f t="shared" si="0"/>
        <v>NB</v>
      </c>
      <c r="M93" s="4" t="s">
        <v>166</v>
      </c>
      <c r="N93" s="64" t="str">
        <f t="shared" si="3"/>
        <v>(Bitte vollständig pflegen)</v>
      </c>
      <c r="P93" t="str">
        <f t="shared" si="2"/>
        <v/>
      </c>
    </row>
    <row r="94" spans="2:16" x14ac:dyDescent="0.3">
      <c r="B94" t="str">
        <f>IF(DB!B68="","",DB!B68)</f>
        <v/>
      </c>
      <c r="C94" s="169" t="str">
        <f>IF(DB!C68="","",DB!C68)</f>
        <v/>
      </c>
      <c r="D94" s="169"/>
      <c r="E94" t="str">
        <f>IF(DB!D68="","",DB!D68)</f>
        <v/>
      </c>
      <c r="F94" t="str">
        <f>IF(DB!E68="","",DB!E68)</f>
        <v/>
      </c>
      <c r="G94" t="str">
        <f>IF(DB!F68="","",DB!F68)</f>
        <v/>
      </c>
      <c r="H94" t="str">
        <f>IF(DB!G68="","",DB!G68)</f>
        <v/>
      </c>
      <c r="I94" t="str">
        <f>IF(DB!W68="","",DB!W68)</f>
        <v/>
      </c>
      <c r="J94" t="str">
        <f>IF(DB!AN68="","",DB!AN68)</f>
        <v/>
      </c>
      <c r="K94" t="str">
        <f>IF(DB!H68="","",DB!H68)</f>
        <v/>
      </c>
      <c r="L94" s="50" t="str">
        <f t="shared" si="0"/>
        <v>NB</v>
      </c>
      <c r="M94" s="4" t="s">
        <v>166</v>
      </c>
      <c r="N94" s="64" t="str">
        <f t="shared" si="3"/>
        <v>(Bitte vollständig pflegen)</v>
      </c>
      <c r="P94" t="str">
        <f t="shared" si="2"/>
        <v/>
      </c>
    </row>
    <row r="95" spans="2:16" x14ac:dyDescent="0.3">
      <c r="B95" t="str">
        <f>IF(DB!B69="","",DB!B69)</f>
        <v/>
      </c>
      <c r="C95" s="169" t="str">
        <f>IF(DB!C69="","",DB!C69)</f>
        <v/>
      </c>
      <c r="D95" s="169"/>
      <c r="E95" t="str">
        <f>IF(DB!D69="","",DB!D69)</f>
        <v/>
      </c>
      <c r="F95" t="str">
        <f>IF(DB!E69="","",DB!E69)</f>
        <v/>
      </c>
      <c r="G95" t="str">
        <f>IF(DB!F69="","",DB!F69)</f>
        <v/>
      </c>
      <c r="H95" t="str">
        <f>IF(DB!G69="","",DB!G69)</f>
        <v/>
      </c>
      <c r="I95" t="str">
        <f>IF(DB!W69="","",DB!W69)</f>
        <v/>
      </c>
      <c r="J95" t="str">
        <f>IF(DB!AN69="","",DB!AN69)</f>
        <v/>
      </c>
      <c r="K95" t="str">
        <f>IF(DB!H69="","",DB!H69)</f>
        <v/>
      </c>
      <c r="L95" s="50" t="str">
        <f t="shared" si="0"/>
        <v>NB</v>
      </c>
      <c r="M95" s="4" t="s">
        <v>166</v>
      </c>
      <c r="N95" s="64" t="str">
        <f t="shared" si="3"/>
        <v>(Bitte vollständig pflegen)</v>
      </c>
      <c r="P95" t="str">
        <f t="shared" si="2"/>
        <v/>
      </c>
    </row>
    <row r="96" spans="2:16" x14ac:dyDescent="0.3">
      <c r="B96" t="str">
        <f>IF(DB!B70="","",DB!B70)</f>
        <v/>
      </c>
      <c r="C96" s="169" t="str">
        <f>IF(DB!C70="","",DB!C70)</f>
        <v/>
      </c>
      <c r="D96" s="169"/>
      <c r="E96" t="str">
        <f>IF(DB!D70="","",DB!D70)</f>
        <v/>
      </c>
      <c r="F96" t="str">
        <f>IF(DB!E70="","",DB!E70)</f>
        <v/>
      </c>
      <c r="G96" t="str">
        <f>IF(DB!F70="","",DB!F70)</f>
        <v/>
      </c>
      <c r="H96" t="str">
        <f>IF(DB!G70="","",DB!G70)</f>
        <v/>
      </c>
      <c r="I96" t="str">
        <f>IF(DB!W70="","",DB!W70)</f>
        <v/>
      </c>
      <c r="J96" t="str">
        <f>IF(DB!AN70="","",DB!AN70)</f>
        <v/>
      </c>
      <c r="K96" t="str">
        <f>IF(DB!H70="","",DB!H70)</f>
        <v/>
      </c>
      <c r="L96" s="50" t="str">
        <f t="shared" si="0"/>
        <v>NB</v>
      </c>
      <c r="M96" s="4" t="s">
        <v>166</v>
      </c>
      <c r="N96" s="64" t="str">
        <f t="shared" si="3"/>
        <v>(Bitte vollständig pflegen)</v>
      </c>
      <c r="P96" t="str">
        <f t="shared" si="2"/>
        <v/>
      </c>
    </row>
    <row r="97" spans="2:16" x14ac:dyDescent="0.3">
      <c r="B97" t="str">
        <f>IF(DB!B71="","",DB!B71)</f>
        <v/>
      </c>
      <c r="C97" s="169" t="str">
        <f>IF(DB!C71="","",DB!C71)</f>
        <v/>
      </c>
      <c r="D97" s="169"/>
      <c r="E97" t="str">
        <f>IF(DB!D71="","",DB!D71)</f>
        <v/>
      </c>
      <c r="F97" t="str">
        <f>IF(DB!E71="","",DB!E71)</f>
        <v/>
      </c>
      <c r="G97" t="str">
        <f>IF(DB!F71="","",DB!F71)</f>
        <v/>
      </c>
      <c r="H97" t="str">
        <f>IF(DB!G71="","",DB!G71)</f>
        <v/>
      </c>
      <c r="I97" t="str">
        <f>IF(DB!W71="","",DB!W71)</f>
        <v/>
      </c>
      <c r="J97" t="str">
        <f>IF(DB!AN71="","",DB!AN71)</f>
        <v/>
      </c>
      <c r="K97" t="str">
        <f>IF(DB!H71="","",DB!H71)</f>
        <v/>
      </c>
      <c r="L97" s="50" t="str">
        <f t="shared" si="0"/>
        <v>NB</v>
      </c>
      <c r="M97" s="4" t="s">
        <v>166</v>
      </c>
      <c r="N97" s="64" t="str">
        <f t="shared" si="3"/>
        <v>(Bitte vollständig pflegen)</v>
      </c>
      <c r="P97" t="str">
        <f t="shared" si="2"/>
        <v/>
      </c>
    </row>
    <row r="98" spans="2:16" x14ac:dyDescent="0.3">
      <c r="B98" t="str">
        <f>IF(DB!B72="","",DB!B72)</f>
        <v/>
      </c>
      <c r="C98" s="169" t="str">
        <f>IF(DB!C72="","",DB!C72)</f>
        <v/>
      </c>
      <c r="D98" s="169"/>
      <c r="E98" t="str">
        <f>IF(DB!D72="","",DB!D72)</f>
        <v/>
      </c>
      <c r="F98" t="str">
        <f>IF(DB!E72="","",DB!E72)</f>
        <v/>
      </c>
      <c r="G98" t="str">
        <f>IF(DB!F72="","",DB!F72)</f>
        <v/>
      </c>
      <c r="H98" t="str">
        <f>IF(DB!G72="","",DB!G72)</f>
        <v/>
      </c>
      <c r="I98" t="str">
        <f>IF(DB!W72="","",DB!W72)</f>
        <v/>
      </c>
      <c r="J98" t="str">
        <f>IF(DB!AN72="","",DB!AN72)</f>
        <v/>
      </c>
      <c r="K98" t="str">
        <f>IF(DB!H72="","",DB!H72)</f>
        <v/>
      </c>
      <c r="L98" s="50" t="str">
        <f t="shared" ref="L98:L161" si="4">IF(COUNTIF(H98:J98,"Ja")&lt;3,"NB","OK")</f>
        <v>NB</v>
      </c>
      <c r="M98" s="4" t="s">
        <v>166</v>
      </c>
      <c r="N98" s="64" t="str">
        <f t="shared" si="3"/>
        <v>(Bitte vollständig pflegen)</v>
      </c>
      <c r="P98" t="str">
        <f t="shared" si="2"/>
        <v/>
      </c>
    </row>
    <row r="99" spans="2:16" x14ac:dyDescent="0.3">
      <c r="B99" t="str">
        <f>IF(DB!B73="","",DB!B73)</f>
        <v/>
      </c>
      <c r="C99" s="169" t="str">
        <f>IF(DB!C73="","",DB!C73)</f>
        <v/>
      </c>
      <c r="D99" s="169"/>
      <c r="E99" t="str">
        <f>IF(DB!D73="","",DB!D73)</f>
        <v/>
      </c>
      <c r="F99" t="str">
        <f>IF(DB!E73="","",DB!E73)</f>
        <v/>
      </c>
      <c r="G99" t="str">
        <f>IF(DB!F73="","",DB!F73)</f>
        <v/>
      </c>
      <c r="H99" t="str">
        <f>IF(DB!G73="","",DB!G73)</f>
        <v/>
      </c>
      <c r="I99" t="str">
        <f>IF(DB!W73="","",DB!W73)</f>
        <v/>
      </c>
      <c r="J99" t="str">
        <f>IF(DB!AN73="","",DB!AN73)</f>
        <v/>
      </c>
      <c r="K99" t="str">
        <f>IF(DB!H73="","",DB!H73)</f>
        <v/>
      </c>
      <c r="L99" s="50" t="str">
        <f t="shared" si="4"/>
        <v>NB</v>
      </c>
      <c r="M99" s="4" t="s">
        <v>166</v>
      </c>
      <c r="N99" s="64" t="str">
        <f t="shared" si="3"/>
        <v>(Bitte vollständig pflegen)</v>
      </c>
      <c r="P99" t="str">
        <f t="shared" ref="P99:P162" si="5">IF(K99="","",IF(E74="Nein","Ja",IF(N99="Korrekt zugeordnet","Ja","Nein")))</f>
        <v/>
      </c>
    </row>
    <row r="100" spans="2:16" x14ac:dyDescent="0.3">
      <c r="B100" t="str">
        <f>IF(DB!B74="","",DB!B74)</f>
        <v/>
      </c>
      <c r="C100" s="169" t="str">
        <f>IF(DB!C74="","",DB!C74)</f>
        <v/>
      </c>
      <c r="D100" s="169"/>
      <c r="E100" t="str">
        <f>IF(DB!D74="","",DB!D74)</f>
        <v/>
      </c>
      <c r="F100" t="str">
        <f>IF(DB!E74="","",DB!E74)</f>
        <v/>
      </c>
      <c r="G100" t="str">
        <f>IF(DB!F74="","",DB!F74)</f>
        <v/>
      </c>
      <c r="H100" t="str">
        <f>IF(DB!G74="","",DB!G74)</f>
        <v/>
      </c>
      <c r="I100" t="str">
        <f>IF(DB!W74="","",DB!W74)</f>
        <v/>
      </c>
      <c r="J100" t="str">
        <f>IF(DB!AN74="","",DB!AN74)</f>
        <v/>
      </c>
      <c r="K100" t="str">
        <f>IF(DB!H74="","",DB!H74)</f>
        <v/>
      </c>
      <c r="L100" s="50" t="str">
        <f t="shared" si="4"/>
        <v>NB</v>
      </c>
      <c r="M100" s="4" t="s">
        <v>166</v>
      </c>
      <c r="N100" s="64" t="str">
        <f t="shared" si="3"/>
        <v>(Bitte vollständig pflegen)</v>
      </c>
      <c r="P100" t="str">
        <f t="shared" si="5"/>
        <v/>
      </c>
    </row>
    <row r="101" spans="2:16" x14ac:dyDescent="0.3">
      <c r="B101" t="str">
        <f>IF(DB!B75="","",DB!B75)</f>
        <v/>
      </c>
      <c r="C101" s="169" t="str">
        <f>IF(DB!C75="","",DB!C75)</f>
        <v/>
      </c>
      <c r="D101" s="169"/>
      <c r="E101" t="str">
        <f>IF(DB!D75="","",DB!D75)</f>
        <v/>
      </c>
      <c r="F101" t="str">
        <f>IF(DB!E75="","",DB!E75)</f>
        <v/>
      </c>
      <c r="G101" t="str">
        <f>IF(DB!F75="","",DB!F75)</f>
        <v/>
      </c>
      <c r="H101" t="str">
        <f>IF(DB!G75="","",DB!G75)</f>
        <v/>
      </c>
      <c r="I101" t="str">
        <f>IF(DB!W75="","",DB!W75)</f>
        <v/>
      </c>
      <c r="J101" t="str">
        <f>IF(DB!AN75="","",DB!AN75)</f>
        <v/>
      </c>
      <c r="K101" t="str">
        <f>IF(DB!H75="","",DB!H75)</f>
        <v/>
      </c>
      <c r="L101" s="50" t="str">
        <f t="shared" si="4"/>
        <v>NB</v>
      </c>
      <c r="M101" s="4" t="s">
        <v>166</v>
      </c>
      <c r="N101" s="64" t="str">
        <f t="shared" ref="N101:N164" si="6">IF(E74="Nein","Korrekt zugeordnet",IF(L101="OK",IF(COUNTIF($C$13:$C$28,M101)=0,"(Bitte neu zuordnen)","Korrekt zugeordnet"),IF(L101="NB","(Bitte vollständig pflegen)","Error")))</f>
        <v>(Bitte vollständig pflegen)</v>
      </c>
      <c r="P101" t="str">
        <f t="shared" si="5"/>
        <v/>
      </c>
    </row>
    <row r="102" spans="2:16" x14ac:dyDescent="0.3">
      <c r="B102" t="str">
        <f>IF(DB!B76="","",DB!B76)</f>
        <v/>
      </c>
      <c r="C102" s="169" t="str">
        <f>IF(DB!C76="","",DB!C76)</f>
        <v/>
      </c>
      <c r="D102" s="169"/>
      <c r="E102" t="str">
        <f>IF(DB!D76="","",DB!D76)</f>
        <v/>
      </c>
      <c r="F102" t="str">
        <f>IF(DB!E76="","",DB!E76)</f>
        <v/>
      </c>
      <c r="G102" t="str">
        <f>IF(DB!F76="","",DB!F76)</f>
        <v/>
      </c>
      <c r="H102" t="str">
        <f>IF(DB!G76="","",DB!G76)</f>
        <v/>
      </c>
      <c r="I102" t="str">
        <f>IF(DB!W76="","",DB!W76)</f>
        <v/>
      </c>
      <c r="J102" t="str">
        <f>IF(DB!AN76="","",DB!AN76)</f>
        <v/>
      </c>
      <c r="K102" t="str">
        <f>IF(DB!H76="","",DB!H76)</f>
        <v/>
      </c>
      <c r="L102" s="50" t="str">
        <f t="shared" si="4"/>
        <v>NB</v>
      </c>
      <c r="M102" s="4" t="s">
        <v>166</v>
      </c>
      <c r="N102" s="64" t="str">
        <f t="shared" si="6"/>
        <v>(Bitte vollständig pflegen)</v>
      </c>
      <c r="P102" t="str">
        <f t="shared" si="5"/>
        <v/>
      </c>
    </row>
    <row r="103" spans="2:16" x14ac:dyDescent="0.3">
      <c r="B103" t="str">
        <f>IF(DB!B77="","",DB!B77)</f>
        <v/>
      </c>
      <c r="C103" s="169" t="str">
        <f>IF(DB!C77="","",DB!C77)</f>
        <v/>
      </c>
      <c r="D103" s="169"/>
      <c r="E103" t="str">
        <f>IF(DB!D77="","",DB!D77)</f>
        <v/>
      </c>
      <c r="F103" t="str">
        <f>IF(DB!E77="","",DB!E77)</f>
        <v/>
      </c>
      <c r="G103" t="str">
        <f>IF(DB!F77="","",DB!F77)</f>
        <v/>
      </c>
      <c r="H103" t="str">
        <f>IF(DB!G77="","",DB!G77)</f>
        <v/>
      </c>
      <c r="I103" t="str">
        <f>IF(DB!W77="","",DB!W77)</f>
        <v/>
      </c>
      <c r="J103" t="str">
        <f>IF(DB!AN77="","",DB!AN77)</f>
        <v/>
      </c>
      <c r="K103" t="str">
        <f>IF(DB!H77="","",DB!H77)</f>
        <v/>
      </c>
      <c r="L103" s="50" t="str">
        <f t="shared" si="4"/>
        <v>NB</v>
      </c>
      <c r="M103" s="4" t="s">
        <v>166</v>
      </c>
      <c r="N103" s="64" t="str">
        <f t="shared" si="6"/>
        <v>(Bitte vollständig pflegen)</v>
      </c>
      <c r="P103" t="str">
        <f t="shared" si="5"/>
        <v/>
      </c>
    </row>
    <row r="104" spans="2:16" x14ac:dyDescent="0.3">
      <c r="B104" t="str">
        <f>IF(DB!B78="","",DB!B78)</f>
        <v/>
      </c>
      <c r="C104" s="169" t="str">
        <f>IF(DB!C78="","",DB!C78)</f>
        <v/>
      </c>
      <c r="D104" s="169"/>
      <c r="E104" t="str">
        <f>IF(DB!D78="","",DB!D78)</f>
        <v/>
      </c>
      <c r="F104" t="str">
        <f>IF(DB!E78="","",DB!E78)</f>
        <v/>
      </c>
      <c r="G104" t="str">
        <f>IF(DB!F78="","",DB!F78)</f>
        <v/>
      </c>
      <c r="H104" t="str">
        <f>IF(DB!G78="","",DB!G78)</f>
        <v/>
      </c>
      <c r="I104" t="str">
        <f>IF(DB!W78="","",DB!W78)</f>
        <v/>
      </c>
      <c r="J104" t="str">
        <f>IF(DB!AN78="","",DB!AN78)</f>
        <v/>
      </c>
      <c r="K104" t="str">
        <f>IF(DB!H78="","",DB!H78)</f>
        <v/>
      </c>
      <c r="L104" s="50" t="str">
        <f t="shared" si="4"/>
        <v>NB</v>
      </c>
      <c r="M104" s="4" t="s">
        <v>166</v>
      </c>
      <c r="N104" s="64" t="str">
        <f t="shared" si="6"/>
        <v>(Bitte vollständig pflegen)</v>
      </c>
      <c r="P104" t="str">
        <f t="shared" si="5"/>
        <v/>
      </c>
    </row>
    <row r="105" spans="2:16" x14ac:dyDescent="0.3">
      <c r="B105" t="str">
        <f>IF(DB!B79="","",DB!B79)</f>
        <v/>
      </c>
      <c r="C105" s="169" t="str">
        <f>IF(DB!C79="","",DB!C79)</f>
        <v/>
      </c>
      <c r="D105" s="169"/>
      <c r="E105" t="str">
        <f>IF(DB!D79="","",DB!D79)</f>
        <v/>
      </c>
      <c r="F105" t="str">
        <f>IF(DB!E79="","",DB!E79)</f>
        <v/>
      </c>
      <c r="G105" t="str">
        <f>IF(DB!F79="","",DB!F79)</f>
        <v/>
      </c>
      <c r="H105" t="str">
        <f>IF(DB!G79="","",DB!G79)</f>
        <v/>
      </c>
      <c r="I105" t="str">
        <f>IF(DB!W79="","",DB!W79)</f>
        <v/>
      </c>
      <c r="J105" t="str">
        <f>IF(DB!AN79="","",DB!AN79)</f>
        <v/>
      </c>
      <c r="K105" t="str">
        <f>IF(DB!H79="","",DB!H79)</f>
        <v/>
      </c>
      <c r="L105" s="50" t="str">
        <f t="shared" si="4"/>
        <v>NB</v>
      </c>
      <c r="M105" s="4" t="s">
        <v>166</v>
      </c>
      <c r="N105" s="64" t="str">
        <f t="shared" si="6"/>
        <v>(Bitte vollständig pflegen)</v>
      </c>
      <c r="P105" t="str">
        <f t="shared" si="5"/>
        <v/>
      </c>
    </row>
    <row r="106" spans="2:16" x14ac:dyDescent="0.3">
      <c r="B106" t="str">
        <f>IF(DB!B80="","",DB!B80)</f>
        <v/>
      </c>
      <c r="C106" s="169" t="str">
        <f>IF(DB!C80="","",DB!C80)</f>
        <v/>
      </c>
      <c r="D106" s="169"/>
      <c r="E106" t="str">
        <f>IF(DB!D80="","",DB!D80)</f>
        <v/>
      </c>
      <c r="F106" t="str">
        <f>IF(DB!E80="","",DB!E80)</f>
        <v/>
      </c>
      <c r="G106" t="str">
        <f>IF(DB!F80="","",DB!F80)</f>
        <v/>
      </c>
      <c r="H106" t="str">
        <f>IF(DB!G80="","",DB!G80)</f>
        <v/>
      </c>
      <c r="I106" t="str">
        <f>IF(DB!W80="","",DB!W80)</f>
        <v/>
      </c>
      <c r="J106" t="str">
        <f>IF(DB!AN80="","",DB!AN80)</f>
        <v/>
      </c>
      <c r="K106" t="str">
        <f>IF(DB!H80="","",DB!H80)</f>
        <v/>
      </c>
      <c r="L106" s="50" t="str">
        <f t="shared" si="4"/>
        <v>NB</v>
      </c>
      <c r="M106" s="4" t="s">
        <v>166</v>
      </c>
      <c r="N106" s="64" t="str">
        <f t="shared" si="6"/>
        <v>(Bitte vollständig pflegen)</v>
      </c>
      <c r="P106" t="str">
        <f t="shared" si="5"/>
        <v/>
      </c>
    </row>
    <row r="107" spans="2:16" x14ac:dyDescent="0.3">
      <c r="B107" t="str">
        <f>IF(DB!B81="","",DB!B81)</f>
        <v/>
      </c>
      <c r="C107" s="169" t="str">
        <f>IF(DB!C81="","",DB!C81)</f>
        <v/>
      </c>
      <c r="D107" s="169"/>
      <c r="E107" t="str">
        <f>IF(DB!D81="","",DB!D81)</f>
        <v/>
      </c>
      <c r="F107" t="str">
        <f>IF(DB!E81="","",DB!E81)</f>
        <v/>
      </c>
      <c r="G107" t="str">
        <f>IF(DB!F81="","",DB!F81)</f>
        <v/>
      </c>
      <c r="H107" t="str">
        <f>IF(DB!G81="","",DB!G81)</f>
        <v/>
      </c>
      <c r="I107" t="str">
        <f>IF(DB!W81="","",DB!W81)</f>
        <v/>
      </c>
      <c r="J107" t="str">
        <f>IF(DB!AN81="","",DB!AN81)</f>
        <v/>
      </c>
      <c r="K107" t="str">
        <f>IF(DB!H81="","",DB!H81)</f>
        <v/>
      </c>
      <c r="L107" s="50" t="str">
        <f t="shared" si="4"/>
        <v>NB</v>
      </c>
      <c r="M107" s="4" t="s">
        <v>166</v>
      </c>
      <c r="N107" s="64" t="str">
        <f t="shared" si="6"/>
        <v>(Bitte vollständig pflegen)</v>
      </c>
      <c r="P107" t="str">
        <f t="shared" si="5"/>
        <v/>
      </c>
    </row>
    <row r="108" spans="2:16" x14ac:dyDescent="0.3">
      <c r="B108" t="str">
        <f>IF(DB!B82="","",DB!B82)</f>
        <v/>
      </c>
      <c r="C108" s="169" t="str">
        <f>IF(DB!C82="","",DB!C82)</f>
        <v/>
      </c>
      <c r="D108" s="169"/>
      <c r="E108" t="str">
        <f>IF(DB!D82="","",DB!D82)</f>
        <v/>
      </c>
      <c r="F108" t="str">
        <f>IF(DB!E82="","",DB!E82)</f>
        <v/>
      </c>
      <c r="G108" t="str">
        <f>IF(DB!F82="","",DB!F82)</f>
        <v/>
      </c>
      <c r="H108" t="str">
        <f>IF(DB!G82="","",DB!G82)</f>
        <v/>
      </c>
      <c r="I108" t="str">
        <f>IF(DB!W82="","",DB!W82)</f>
        <v/>
      </c>
      <c r="J108" t="str">
        <f>IF(DB!AN82="","",DB!AN82)</f>
        <v/>
      </c>
      <c r="K108" t="str">
        <f>IF(DB!H82="","",DB!H82)</f>
        <v/>
      </c>
      <c r="L108" s="50" t="str">
        <f t="shared" si="4"/>
        <v>NB</v>
      </c>
      <c r="M108" s="4" t="s">
        <v>166</v>
      </c>
      <c r="N108" s="64" t="str">
        <f t="shared" si="6"/>
        <v>(Bitte vollständig pflegen)</v>
      </c>
      <c r="P108" t="str">
        <f t="shared" si="5"/>
        <v/>
      </c>
    </row>
    <row r="109" spans="2:16" x14ac:dyDescent="0.3">
      <c r="B109" t="str">
        <f>IF(DB!B83="","",DB!B83)</f>
        <v/>
      </c>
      <c r="C109" s="169" t="str">
        <f>IF(DB!C83="","",DB!C83)</f>
        <v/>
      </c>
      <c r="D109" s="169"/>
      <c r="E109" t="str">
        <f>IF(DB!D83="","",DB!D83)</f>
        <v/>
      </c>
      <c r="F109" t="str">
        <f>IF(DB!E83="","",DB!E83)</f>
        <v/>
      </c>
      <c r="G109" t="str">
        <f>IF(DB!F83="","",DB!F83)</f>
        <v/>
      </c>
      <c r="H109" t="str">
        <f>IF(DB!G83="","",DB!G83)</f>
        <v/>
      </c>
      <c r="I109" t="str">
        <f>IF(DB!W83="","",DB!W83)</f>
        <v/>
      </c>
      <c r="J109" t="str">
        <f>IF(DB!AN83="","",DB!AN83)</f>
        <v/>
      </c>
      <c r="K109" t="str">
        <f>IF(DB!H83="","",DB!H83)</f>
        <v/>
      </c>
      <c r="L109" s="50" t="str">
        <f t="shared" si="4"/>
        <v>NB</v>
      </c>
      <c r="M109" s="4" t="s">
        <v>166</v>
      </c>
      <c r="N109" s="64" t="str">
        <f t="shared" si="6"/>
        <v>(Bitte vollständig pflegen)</v>
      </c>
      <c r="P109" t="str">
        <f t="shared" si="5"/>
        <v/>
      </c>
    </row>
    <row r="110" spans="2:16" x14ac:dyDescent="0.3">
      <c r="B110" t="str">
        <f>IF(DB!B84="","",DB!B84)</f>
        <v/>
      </c>
      <c r="C110" s="169" t="str">
        <f>IF(DB!C84="","",DB!C84)</f>
        <v/>
      </c>
      <c r="D110" s="169"/>
      <c r="E110" t="str">
        <f>IF(DB!D84="","",DB!D84)</f>
        <v/>
      </c>
      <c r="F110" t="str">
        <f>IF(DB!E84="","",DB!E84)</f>
        <v/>
      </c>
      <c r="G110" t="str">
        <f>IF(DB!F84="","",DB!F84)</f>
        <v/>
      </c>
      <c r="H110" t="str">
        <f>IF(DB!G84="","",DB!G84)</f>
        <v/>
      </c>
      <c r="I110" t="str">
        <f>IF(DB!W84="","",DB!W84)</f>
        <v/>
      </c>
      <c r="J110" t="str">
        <f>IF(DB!AN84="","",DB!AN84)</f>
        <v/>
      </c>
      <c r="K110" t="str">
        <f>IF(DB!H84="","",DB!H84)</f>
        <v/>
      </c>
      <c r="L110" s="50" t="str">
        <f t="shared" si="4"/>
        <v>NB</v>
      </c>
      <c r="M110" s="4" t="s">
        <v>166</v>
      </c>
      <c r="N110" s="64" t="str">
        <f t="shared" si="6"/>
        <v>(Bitte vollständig pflegen)</v>
      </c>
      <c r="P110" t="str">
        <f t="shared" si="5"/>
        <v/>
      </c>
    </row>
    <row r="111" spans="2:16" x14ac:dyDescent="0.3">
      <c r="B111" t="str">
        <f>IF(DB!B85="","",DB!B85)</f>
        <v/>
      </c>
      <c r="C111" s="169" t="str">
        <f>IF(DB!C85="","",DB!C85)</f>
        <v/>
      </c>
      <c r="D111" s="169"/>
      <c r="E111" t="str">
        <f>IF(DB!D85="","",DB!D85)</f>
        <v/>
      </c>
      <c r="F111" t="str">
        <f>IF(DB!E85="","",DB!E85)</f>
        <v/>
      </c>
      <c r="G111" t="str">
        <f>IF(DB!F85="","",DB!F85)</f>
        <v/>
      </c>
      <c r="H111" t="str">
        <f>IF(DB!G85="","",DB!G85)</f>
        <v/>
      </c>
      <c r="I111" t="str">
        <f>IF(DB!W85="","",DB!W85)</f>
        <v/>
      </c>
      <c r="J111" t="str">
        <f>IF(DB!AN85="","",DB!AN85)</f>
        <v/>
      </c>
      <c r="K111" t="str">
        <f>IF(DB!H85="","",DB!H85)</f>
        <v/>
      </c>
      <c r="L111" s="50" t="str">
        <f t="shared" si="4"/>
        <v>NB</v>
      </c>
      <c r="M111" s="4" t="s">
        <v>166</v>
      </c>
      <c r="N111" s="64" t="str">
        <f t="shared" si="6"/>
        <v>(Bitte vollständig pflegen)</v>
      </c>
      <c r="P111" t="str">
        <f t="shared" si="5"/>
        <v/>
      </c>
    </row>
    <row r="112" spans="2:16" x14ac:dyDescent="0.3">
      <c r="B112" t="str">
        <f>IF(DB!B86="","",DB!B86)</f>
        <v/>
      </c>
      <c r="C112" s="169" t="str">
        <f>IF(DB!C86="","",DB!C86)</f>
        <v/>
      </c>
      <c r="D112" s="169"/>
      <c r="E112" t="str">
        <f>IF(DB!D86="","",DB!D86)</f>
        <v/>
      </c>
      <c r="F112" t="str">
        <f>IF(DB!E86="","",DB!E86)</f>
        <v/>
      </c>
      <c r="G112" t="str">
        <f>IF(DB!F86="","",DB!F86)</f>
        <v/>
      </c>
      <c r="H112" t="str">
        <f>IF(DB!G86="","",DB!G86)</f>
        <v/>
      </c>
      <c r="I112" t="str">
        <f>IF(DB!W86="","",DB!W86)</f>
        <v/>
      </c>
      <c r="J112" t="str">
        <f>IF(DB!AN86="","",DB!AN86)</f>
        <v/>
      </c>
      <c r="K112" t="str">
        <f>IF(DB!H86="","",DB!H86)</f>
        <v/>
      </c>
      <c r="L112" s="50" t="str">
        <f t="shared" si="4"/>
        <v>NB</v>
      </c>
      <c r="M112" s="4" t="s">
        <v>166</v>
      </c>
      <c r="N112" s="64" t="str">
        <f t="shared" si="6"/>
        <v>(Bitte vollständig pflegen)</v>
      </c>
      <c r="P112" t="str">
        <f t="shared" si="5"/>
        <v/>
      </c>
    </row>
    <row r="113" spans="2:16" x14ac:dyDescent="0.3">
      <c r="B113" t="str">
        <f>IF(DB!B87="","",DB!B87)</f>
        <v/>
      </c>
      <c r="C113" s="169" t="str">
        <f>IF(DB!C87="","",DB!C87)</f>
        <v/>
      </c>
      <c r="D113" s="169"/>
      <c r="E113" t="str">
        <f>IF(DB!D87="","",DB!D87)</f>
        <v/>
      </c>
      <c r="F113" t="str">
        <f>IF(DB!E87="","",DB!E87)</f>
        <v/>
      </c>
      <c r="G113" t="str">
        <f>IF(DB!F87="","",DB!F87)</f>
        <v/>
      </c>
      <c r="H113" t="str">
        <f>IF(DB!G87="","",DB!G87)</f>
        <v/>
      </c>
      <c r="I113" t="str">
        <f>IF(DB!W87="","",DB!W87)</f>
        <v/>
      </c>
      <c r="J113" t="str">
        <f>IF(DB!AN87="","",DB!AN87)</f>
        <v/>
      </c>
      <c r="K113" t="str">
        <f>IF(DB!H87="","",DB!H87)</f>
        <v/>
      </c>
      <c r="L113" s="50" t="str">
        <f t="shared" si="4"/>
        <v>NB</v>
      </c>
      <c r="M113" s="4" t="s">
        <v>166</v>
      </c>
      <c r="N113" s="64" t="str">
        <f t="shared" si="6"/>
        <v>(Bitte vollständig pflegen)</v>
      </c>
      <c r="P113" t="str">
        <f t="shared" si="5"/>
        <v/>
      </c>
    </row>
    <row r="114" spans="2:16" x14ac:dyDescent="0.3">
      <c r="B114" t="str">
        <f>IF(DB!B88="","",DB!B88)</f>
        <v/>
      </c>
      <c r="C114" s="169" t="str">
        <f>IF(DB!C88="","",DB!C88)</f>
        <v/>
      </c>
      <c r="D114" s="169"/>
      <c r="E114" t="str">
        <f>IF(DB!D88="","",DB!D88)</f>
        <v/>
      </c>
      <c r="F114" t="str">
        <f>IF(DB!E88="","",DB!E88)</f>
        <v/>
      </c>
      <c r="G114" t="str">
        <f>IF(DB!F88="","",DB!F88)</f>
        <v/>
      </c>
      <c r="H114" t="str">
        <f>IF(DB!G88="","",DB!G88)</f>
        <v/>
      </c>
      <c r="I114" t="str">
        <f>IF(DB!W88="","",DB!W88)</f>
        <v/>
      </c>
      <c r="J114" t="str">
        <f>IF(DB!AN88="","",DB!AN88)</f>
        <v/>
      </c>
      <c r="K114" t="str">
        <f>IF(DB!H88="","",DB!H88)</f>
        <v/>
      </c>
      <c r="L114" s="50" t="str">
        <f t="shared" si="4"/>
        <v>NB</v>
      </c>
      <c r="M114" s="4" t="s">
        <v>166</v>
      </c>
      <c r="N114" s="64" t="str">
        <f t="shared" si="6"/>
        <v>(Bitte vollständig pflegen)</v>
      </c>
      <c r="P114" t="str">
        <f t="shared" si="5"/>
        <v/>
      </c>
    </row>
    <row r="115" spans="2:16" x14ac:dyDescent="0.3">
      <c r="B115" t="str">
        <f>IF(DB!B89="","",DB!B89)</f>
        <v/>
      </c>
      <c r="C115" s="169" t="str">
        <f>IF(DB!C89="","",DB!C89)</f>
        <v/>
      </c>
      <c r="D115" s="169"/>
      <c r="E115" t="str">
        <f>IF(DB!D89="","",DB!D89)</f>
        <v/>
      </c>
      <c r="F115" t="str">
        <f>IF(DB!E89="","",DB!E89)</f>
        <v/>
      </c>
      <c r="G115" t="str">
        <f>IF(DB!F89="","",DB!F89)</f>
        <v/>
      </c>
      <c r="H115" t="str">
        <f>IF(DB!G89="","",DB!G89)</f>
        <v/>
      </c>
      <c r="I115" t="str">
        <f>IF(DB!W89="","",DB!W89)</f>
        <v/>
      </c>
      <c r="J115" t="str">
        <f>IF(DB!AN89="","",DB!AN89)</f>
        <v/>
      </c>
      <c r="K115" t="str">
        <f>IF(DB!H89="","",DB!H89)</f>
        <v/>
      </c>
      <c r="L115" s="50" t="str">
        <f t="shared" si="4"/>
        <v>NB</v>
      </c>
      <c r="M115" s="4" t="s">
        <v>166</v>
      </c>
      <c r="N115" s="64" t="str">
        <f t="shared" si="6"/>
        <v>(Bitte vollständig pflegen)</v>
      </c>
      <c r="P115" t="str">
        <f t="shared" si="5"/>
        <v/>
      </c>
    </row>
    <row r="116" spans="2:16" x14ac:dyDescent="0.3">
      <c r="B116" t="str">
        <f>IF(DB!B90="","",DB!B90)</f>
        <v/>
      </c>
      <c r="C116" s="169" t="str">
        <f>IF(DB!C90="","",DB!C90)</f>
        <v/>
      </c>
      <c r="D116" s="169"/>
      <c r="E116" t="str">
        <f>IF(DB!D90="","",DB!D90)</f>
        <v/>
      </c>
      <c r="F116" t="str">
        <f>IF(DB!E90="","",DB!E90)</f>
        <v/>
      </c>
      <c r="G116" t="str">
        <f>IF(DB!F90="","",DB!F90)</f>
        <v/>
      </c>
      <c r="H116" t="str">
        <f>IF(DB!G90="","",DB!G90)</f>
        <v/>
      </c>
      <c r="I116" t="str">
        <f>IF(DB!W90="","",DB!W90)</f>
        <v/>
      </c>
      <c r="J116" t="str">
        <f>IF(DB!AN90="","",DB!AN90)</f>
        <v/>
      </c>
      <c r="K116" t="str">
        <f>IF(DB!H90="","",DB!H90)</f>
        <v/>
      </c>
      <c r="L116" s="50" t="str">
        <f t="shared" si="4"/>
        <v>NB</v>
      </c>
      <c r="M116" s="4" t="s">
        <v>166</v>
      </c>
      <c r="N116" s="64" t="str">
        <f t="shared" si="6"/>
        <v>(Bitte vollständig pflegen)</v>
      </c>
      <c r="P116" t="str">
        <f t="shared" si="5"/>
        <v/>
      </c>
    </row>
    <row r="117" spans="2:16" x14ac:dyDescent="0.3">
      <c r="B117" t="str">
        <f>IF(DB!B91="","",DB!B91)</f>
        <v/>
      </c>
      <c r="C117" s="169" t="str">
        <f>IF(DB!C91="","",DB!C91)</f>
        <v/>
      </c>
      <c r="D117" s="169"/>
      <c r="E117" t="str">
        <f>IF(DB!D91="","",DB!D91)</f>
        <v/>
      </c>
      <c r="F117" t="str">
        <f>IF(DB!E91="","",DB!E91)</f>
        <v/>
      </c>
      <c r="G117" t="str">
        <f>IF(DB!F91="","",DB!F91)</f>
        <v/>
      </c>
      <c r="H117" t="str">
        <f>IF(DB!G91="","",DB!G91)</f>
        <v/>
      </c>
      <c r="I117" t="str">
        <f>IF(DB!W91="","",DB!W91)</f>
        <v/>
      </c>
      <c r="J117" t="str">
        <f>IF(DB!AN91="","",DB!AN91)</f>
        <v/>
      </c>
      <c r="K117" t="str">
        <f>IF(DB!H91="","",DB!H91)</f>
        <v/>
      </c>
      <c r="L117" s="50" t="str">
        <f t="shared" si="4"/>
        <v>NB</v>
      </c>
      <c r="M117" s="4" t="s">
        <v>166</v>
      </c>
      <c r="N117" s="64" t="str">
        <f t="shared" si="6"/>
        <v>(Bitte vollständig pflegen)</v>
      </c>
      <c r="P117" t="str">
        <f t="shared" si="5"/>
        <v/>
      </c>
    </row>
    <row r="118" spans="2:16" x14ac:dyDescent="0.3">
      <c r="B118" t="str">
        <f>IF(DB!B92="","",DB!B92)</f>
        <v/>
      </c>
      <c r="C118" s="169" t="str">
        <f>IF(DB!C92="","",DB!C92)</f>
        <v/>
      </c>
      <c r="D118" s="169"/>
      <c r="E118" t="str">
        <f>IF(DB!D92="","",DB!D92)</f>
        <v/>
      </c>
      <c r="F118" t="str">
        <f>IF(DB!E92="","",DB!E92)</f>
        <v/>
      </c>
      <c r="G118" t="str">
        <f>IF(DB!F92="","",DB!F92)</f>
        <v/>
      </c>
      <c r="H118" t="str">
        <f>IF(DB!G92="","",DB!G92)</f>
        <v/>
      </c>
      <c r="I118" t="str">
        <f>IF(DB!W92="","",DB!W92)</f>
        <v/>
      </c>
      <c r="J118" t="str">
        <f>IF(DB!AN92="","",DB!AN92)</f>
        <v/>
      </c>
      <c r="K118" t="str">
        <f>IF(DB!H92="","",DB!H92)</f>
        <v/>
      </c>
      <c r="L118" s="50" t="str">
        <f t="shared" si="4"/>
        <v>NB</v>
      </c>
      <c r="M118" s="4" t="s">
        <v>166</v>
      </c>
      <c r="N118" s="64" t="str">
        <f t="shared" si="6"/>
        <v>(Bitte vollständig pflegen)</v>
      </c>
      <c r="P118" t="str">
        <f t="shared" si="5"/>
        <v/>
      </c>
    </row>
    <row r="119" spans="2:16" x14ac:dyDescent="0.3">
      <c r="B119" t="str">
        <f>IF(DB!B93="","",DB!B93)</f>
        <v/>
      </c>
      <c r="C119" s="169" t="str">
        <f>IF(DB!C93="","",DB!C93)</f>
        <v/>
      </c>
      <c r="D119" s="169"/>
      <c r="E119" t="str">
        <f>IF(DB!D93="","",DB!D93)</f>
        <v/>
      </c>
      <c r="F119" t="str">
        <f>IF(DB!E93="","",DB!E93)</f>
        <v/>
      </c>
      <c r="G119" t="str">
        <f>IF(DB!F93="","",DB!F93)</f>
        <v/>
      </c>
      <c r="H119" t="str">
        <f>IF(DB!G93="","",DB!G93)</f>
        <v/>
      </c>
      <c r="I119" t="str">
        <f>IF(DB!W93="","",DB!W93)</f>
        <v/>
      </c>
      <c r="J119" t="str">
        <f>IF(DB!AN93="","",DB!AN93)</f>
        <v/>
      </c>
      <c r="K119" t="str">
        <f>IF(DB!H93="","",DB!H93)</f>
        <v/>
      </c>
      <c r="L119" s="50" t="str">
        <f t="shared" si="4"/>
        <v>NB</v>
      </c>
      <c r="M119" s="4" t="s">
        <v>166</v>
      </c>
      <c r="N119" s="64" t="str">
        <f t="shared" si="6"/>
        <v>(Bitte vollständig pflegen)</v>
      </c>
      <c r="P119" t="str">
        <f t="shared" si="5"/>
        <v/>
      </c>
    </row>
    <row r="120" spans="2:16" x14ac:dyDescent="0.3">
      <c r="B120" t="str">
        <f>IF(DB!B94="","",DB!B94)</f>
        <v/>
      </c>
      <c r="C120" s="169" t="str">
        <f>IF(DB!C94="","",DB!C94)</f>
        <v/>
      </c>
      <c r="D120" s="169"/>
      <c r="E120" t="str">
        <f>IF(DB!D94="","",DB!D94)</f>
        <v/>
      </c>
      <c r="F120" t="str">
        <f>IF(DB!E94="","",DB!E94)</f>
        <v/>
      </c>
      <c r="G120" t="str">
        <f>IF(DB!F94="","",DB!F94)</f>
        <v/>
      </c>
      <c r="H120" t="str">
        <f>IF(DB!G94="","",DB!G94)</f>
        <v/>
      </c>
      <c r="I120" t="str">
        <f>IF(DB!W94="","",DB!W94)</f>
        <v/>
      </c>
      <c r="J120" t="str">
        <f>IF(DB!AN94="","",DB!AN94)</f>
        <v/>
      </c>
      <c r="K120" t="str">
        <f>IF(DB!H94="","",DB!H94)</f>
        <v/>
      </c>
      <c r="L120" s="50" t="str">
        <f t="shared" si="4"/>
        <v>NB</v>
      </c>
      <c r="M120" s="4" t="s">
        <v>166</v>
      </c>
      <c r="N120" s="64" t="str">
        <f t="shared" si="6"/>
        <v>(Bitte vollständig pflegen)</v>
      </c>
      <c r="P120" t="str">
        <f t="shared" si="5"/>
        <v/>
      </c>
    </row>
    <row r="121" spans="2:16" x14ac:dyDescent="0.3">
      <c r="B121" t="str">
        <f>IF(DB!B95="","",DB!B95)</f>
        <v/>
      </c>
      <c r="C121" s="169" t="str">
        <f>IF(DB!C95="","",DB!C95)</f>
        <v/>
      </c>
      <c r="D121" s="169"/>
      <c r="E121" t="str">
        <f>IF(DB!D95="","",DB!D95)</f>
        <v/>
      </c>
      <c r="F121" t="str">
        <f>IF(DB!E95="","",DB!E95)</f>
        <v/>
      </c>
      <c r="G121" t="str">
        <f>IF(DB!F95="","",DB!F95)</f>
        <v/>
      </c>
      <c r="H121" t="str">
        <f>IF(DB!G95="","",DB!G95)</f>
        <v/>
      </c>
      <c r="I121" t="str">
        <f>IF(DB!W95="","",DB!W95)</f>
        <v/>
      </c>
      <c r="J121" t="str">
        <f>IF(DB!AN95="","",DB!AN95)</f>
        <v/>
      </c>
      <c r="K121" t="str">
        <f>IF(DB!H95="","",DB!H95)</f>
        <v/>
      </c>
      <c r="L121" s="50" t="str">
        <f t="shared" si="4"/>
        <v>NB</v>
      </c>
      <c r="M121" s="4" t="s">
        <v>166</v>
      </c>
      <c r="N121" s="64" t="str">
        <f t="shared" si="6"/>
        <v>(Bitte vollständig pflegen)</v>
      </c>
      <c r="P121" t="str">
        <f t="shared" si="5"/>
        <v/>
      </c>
    </row>
    <row r="122" spans="2:16" x14ac:dyDescent="0.3">
      <c r="B122" t="str">
        <f>IF(DB!B96="","",DB!B96)</f>
        <v/>
      </c>
      <c r="C122" s="169" t="str">
        <f>IF(DB!C96="","",DB!C96)</f>
        <v/>
      </c>
      <c r="D122" s="169"/>
      <c r="E122" t="str">
        <f>IF(DB!D96="","",DB!D96)</f>
        <v/>
      </c>
      <c r="F122" t="str">
        <f>IF(DB!E96="","",DB!E96)</f>
        <v/>
      </c>
      <c r="G122" t="str">
        <f>IF(DB!F96="","",DB!F96)</f>
        <v/>
      </c>
      <c r="H122" t="str">
        <f>IF(DB!G96="","",DB!G96)</f>
        <v/>
      </c>
      <c r="I122" t="str">
        <f>IF(DB!W96="","",DB!W96)</f>
        <v/>
      </c>
      <c r="J122" t="str">
        <f>IF(DB!AN96="","",DB!AN96)</f>
        <v/>
      </c>
      <c r="K122" t="str">
        <f>IF(DB!H96="","",DB!H96)</f>
        <v/>
      </c>
      <c r="L122" s="50" t="str">
        <f t="shared" si="4"/>
        <v>NB</v>
      </c>
      <c r="M122" s="4" t="s">
        <v>166</v>
      </c>
      <c r="N122" s="64" t="str">
        <f t="shared" si="6"/>
        <v>(Bitte vollständig pflegen)</v>
      </c>
      <c r="P122" t="str">
        <f t="shared" si="5"/>
        <v/>
      </c>
    </row>
    <row r="123" spans="2:16" x14ac:dyDescent="0.3">
      <c r="B123" t="str">
        <f>IF(DB!B97="","",DB!B97)</f>
        <v/>
      </c>
      <c r="C123" s="169" t="str">
        <f>IF(DB!C97="","",DB!C97)</f>
        <v/>
      </c>
      <c r="D123" s="169"/>
      <c r="E123" t="str">
        <f>IF(DB!D97="","",DB!D97)</f>
        <v/>
      </c>
      <c r="F123" t="str">
        <f>IF(DB!E97="","",DB!E97)</f>
        <v/>
      </c>
      <c r="G123" t="str">
        <f>IF(DB!F97="","",DB!F97)</f>
        <v/>
      </c>
      <c r="H123" t="str">
        <f>IF(DB!G97="","",DB!G97)</f>
        <v/>
      </c>
      <c r="I123" t="str">
        <f>IF(DB!W97="","",DB!W97)</f>
        <v/>
      </c>
      <c r="J123" t="str">
        <f>IF(DB!AN97="","",DB!AN97)</f>
        <v/>
      </c>
      <c r="K123" t="str">
        <f>IF(DB!H97="","",DB!H97)</f>
        <v/>
      </c>
      <c r="L123" s="50" t="str">
        <f t="shared" si="4"/>
        <v>NB</v>
      </c>
      <c r="M123" s="4" t="s">
        <v>166</v>
      </c>
      <c r="N123" s="64" t="str">
        <f t="shared" si="6"/>
        <v>(Bitte vollständig pflegen)</v>
      </c>
      <c r="P123" t="str">
        <f t="shared" si="5"/>
        <v/>
      </c>
    </row>
    <row r="124" spans="2:16" x14ac:dyDescent="0.3">
      <c r="B124" t="str">
        <f>IF(DB!B98="","",DB!B98)</f>
        <v/>
      </c>
      <c r="C124" s="169" t="str">
        <f>IF(DB!C98="","",DB!C98)</f>
        <v/>
      </c>
      <c r="D124" s="169"/>
      <c r="E124" t="str">
        <f>IF(DB!D98="","",DB!D98)</f>
        <v/>
      </c>
      <c r="F124" t="str">
        <f>IF(DB!E98="","",DB!E98)</f>
        <v/>
      </c>
      <c r="G124" t="str">
        <f>IF(DB!F98="","",DB!F98)</f>
        <v/>
      </c>
      <c r="H124" t="str">
        <f>IF(DB!G98="","",DB!G98)</f>
        <v/>
      </c>
      <c r="I124" t="str">
        <f>IF(DB!W98="","",DB!W98)</f>
        <v/>
      </c>
      <c r="J124" t="str">
        <f>IF(DB!AN98="","",DB!AN98)</f>
        <v/>
      </c>
      <c r="K124" t="str">
        <f>IF(DB!H98="","",DB!H98)</f>
        <v/>
      </c>
      <c r="L124" s="50" t="str">
        <f t="shared" si="4"/>
        <v>NB</v>
      </c>
      <c r="M124" s="4" t="s">
        <v>166</v>
      </c>
      <c r="N124" s="64" t="str">
        <f t="shared" si="6"/>
        <v>(Bitte vollständig pflegen)</v>
      </c>
      <c r="P124" t="str">
        <f t="shared" si="5"/>
        <v/>
      </c>
    </row>
    <row r="125" spans="2:16" x14ac:dyDescent="0.3">
      <c r="B125" t="str">
        <f>IF(DB!B99="","",DB!B99)</f>
        <v/>
      </c>
      <c r="C125" s="169" t="str">
        <f>IF(DB!C99="","",DB!C99)</f>
        <v/>
      </c>
      <c r="D125" s="169"/>
      <c r="E125" t="str">
        <f>IF(DB!D99="","",DB!D99)</f>
        <v/>
      </c>
      <c r="F125" t="str">
        <f>IF(DB!E99="","",DB!E99)</f>
        <v/>
      </c>
      <c r="G125" t="str">
        <f>IF(DB!F99="","",DB!F99)</f>
        <v/>
      </c>
      <c r="H125" t="str">
        <f>IF(DB!G99="","",DB!G99)</f>
        <v/>
      </c>
      <c r="I125" t="str">
        <f>IF(DB!W99="","",DB!W99)</f>
        <v/>
      </c>
      <c r="J125" t="str">
        <f>IF(DB!AN99="","",DB!AN99)</f>
        <v/>
      </c>
      <c r="K125" t="str">
        <f>IF(DB!H99="","",DB!H99)</f>
        <v/>
      </c>
      <c r="L125" s="50" t="str">
        <f t="shared" si="4"/>
        <v>NB</v>
      </c>
      <c r="M125" s="4" t="s">
        <v>166</v>
      </c>
      <c r="N125" s="64" t="str">
        <f t="shared" si="6"/>
        <v>(Bitte vollständig pflegen)</v>
      </c>
      <c r="P125" t="str">
        <f t="shared" si="5"/>
        <v/>
      </c>
    </row>
    <row r="126" spans="2:16" x14ac:dyDescent="0.3">
      <c r="B126" t="str">
        <f>IF(DB!B100="","",DB!B100)</f>
        <v/>
      </c>
      <c r="C126" s="169" t="str">
        <f>IF(DB!C100="","",DB!C100)</f>
        <v/>
      </c>
      <c r="D126" s="169"/>
      <c r="E126" t="str">
        <f>IF(DB!D100="","",DB!D100)</f>
        <v/>
      </c>
      <c r="F126" t="str">
        <f>IF(DB!E100="","",DB!E100)</f>
        <v/>
      </c>
      <c r="G126" t="str">
        <f>IF(DB!F100="","",DB!F100)</f>
        <v/>
      </c>
      <c r="H126" t="str">
        <f>IF(DB!G100="","",DB!G100)</f>
        <v/>
      </c>
      <c r="I126" t="str">
        <f>IF(DB!W100="","",DB!W100)</f>
        <v/>
      </c>
      <c r="J126" t="str">
        <f>IF(DB!AN100="","",DB!AN100)</f>
        <v/>
      </c>
      <c r="K126" t="str">
        <f>IF(DB!H100="","",DB!H100)</f>
        <v/>
      </c>
      <c r="L126" s="50" t="str">
        <f t="shared" si="4"/>
        <v>NB</v>
      </c>
      <c r="M126" s="4" t="s">
        <v>166</v>
      </c>
      <c r="N126" s="64" t="str">
        <f t="shared" si="6"/>
        <v>(Bitte vollständig pflegen)</v>
      </c>
      <c r="P126" t="str">
        <f t="shared" si="5"/>
        <v/>
      </c>
    </row>
    <row r="127" spans="2:16" x14ac:dyDescent="0.3">
      <c r="B127" t="str">
        <f>IF(DB!B101="","",DB!B101)</f>
        <v/>
      </c>
      <c r="C127" s="169" t="str">
        <f>IF(DB!C101="","",DB!C101)</f>
        <v/>
      </c>
      <c r="D127" s="169"/>
      <c r="E127" t="str">
        <f>IF(DB!D101="","",DB!D101)</f>
        <v/>
      </c>
      <c r="F127" t="str">
        <f>IF(DB!E101="","",DB!E101)</f>
        <v/>
      </c>
      <c r="G127" t="str">
        <f>IF(DB!F101="","",DB!F101)</f>
        <v/>
      </c>
      <c r="H127" t="str">
        <f>IF(DB!G101="","",DB!G101)</f>
        <v/>
      </c>
      <c r="I127" t="str">
        <f>IF(DB!W101="","",DB!W101)</f>
        <v/>
      </c>
      <c r="J127" t="str">
        <f>IF(DB!AN101="","",DB!AN101)</f>
        <v/>
      </c>
      <c r="K127" t="str">
        <f>IF(DB!H101="","",DB!H101)</f>
        <v/>
      </c>
      <c r="L127" s="50" t="str">
        <f t="shared" si="4"/>
        <v>NB</v>
      </c>
      <c r="M127" s="4" t="s">
        <v>166</v>
      </c>
      <c r="N127" s="64" t="str">
        <f t="shared" si="6"/>
        <v>(Bitte vollständig pflegen)</v>
      </c>
      <c r="P127" t="str">
        <f t="shared" si="5"/>
        <v/>
      </c>
    </row>
    <row r="128" spans="2:16" x14ac:dyDescent="0.3">
      <c r="B128" t="str">
        <f>IF(DB!B102="","",DB!B102)</f>
        <v/>
      </c>
      <c r="C128" s="169" t="str">
        <f>IF(DB!C102="","",DB!C102)</f>
        <v/>
      </c>
      <c r="D128" s="169"/>
      <c r="E128" t="str">
        <f>IF(DB!D102="","",DB!D102)</f>
        <v/>
      </c>
      <c r="F128" t="str">
        <f>IF(DB!E102="","",DB!E102)</f>
        <v/>
      </c>
      <c r="G128" t="str">
        <f>IF(DB!F102="","",DB!F102)</f>
        <v/>
      </c>
      <c r="H128" t="str">
        <f>IF(DB!G102="","",DB!G102)</f>
        <v/>
      </c>
      <c r="I128" t="str">
        <f>IF(DB!W102="","",DB!W102)</f>
        <v/>
      </c>
      <c r="J128" t="str">
        <f>IF(DB!AN102="","",DB!AN102)</f>
        <v/>
      </c>
      <c r="K128" t="str">
        <f>IF(DB!H102="","",DB!H102)</f>
        <v/>
      </c>
      <c r="L128" s="50" t="str">
        <f t="shared" si="4"/>
        <v>NB</v>
      </c>
      <c r="M128" s="4" t="s">
        <v>166</v>
      </c>
      <c r="N128" s="64" t="str">
        <f t="shared" si="6"/>
        <v>(Bitte vollständig pflegen)</v>
      </c>
      <c r="P128" t="str">
        <f t="shared" si="5"/>
        <v/>
      </c>
    </row>
    <row r="129" spans="2:16" x14ac:dyDescent="0.3">
      <c r="B129" t="str">
        <f>IF(DB!B103="","",DB!B103)</f>
        <v/>
      </c>
      <c r="C129" s="169" t="str">
        <f>IF(DB!C103="","",DB!C103)</f>
        <v/>
      </c>
      <c r="D129" s="169"/>
      <c r="E129" t="str">
        <f>IF(DB!D103="","",DB!D103)</f>
        <v/>
      </c>
      <c r="F129" t="str">
        <f>IF(DB!E103="","",DB!E103)</f>
        <v/>
      </c>
      <c r="G129" t="str">
        <f>IF(DB!F103="","",DB!F103)</f>
        <v/>
      </c>
      <c r="H129" t="str">
        <f>IF(DB!G103="","",DB!G103)</f>
        <v/>
      </c>
      <c r="I129" t="str">
        <f>IF(DB!W103="","",DB!W103)</f>
        <v/>
      </c>
      <c r="J129" t="str">
        <f>IF(DB!AN103="","",DB!AN103)</f>
        <v/>
      </c>
      <c r="K129" t="str">
        <f>IF(DB!H103="","",DB!H103)</f>
        <v/>
      </c>
      <c r="L129" s="50" t="str">
        <f t="shared" si="4"/>
        <v>NB</v>
      </c>
      <c r="M129" s="4" t="s">
        <v>166</v>
      </c>
      <c r="N129" s="64" t="str">
        <f t="shared" si="6"/>
        <v>(Bitte vollständig pflegen)</v>
      </c>
      <c r="P129" t="str">
        <f t="shared" si="5"/>
        <v/>
      </c>
    </row>
    <row r="130" spans="2:16" x14ac:dyDescent="0.3">
      <c r="B130" t="str">
        <f>IF(DB!B104="","",DB!B104)</f>
        <v/>
      </c>
      <c r="C130" s="169" t="str">
        <f>IF(DB!C104="","",DB!C104)</f>
        <v/>
      </c>
      <c r="D130" s="169"/>
      <c r="E130" t="str">
        <f>IF(DB!D104="","",DB!D104)</f>
        <v/>
      </c>
      <c r="F130" t="str">
        <f>IF(DB!E104="","",DB!E104)</f>
        <v/>
      </c>
      <c r="G130" t="str">
        <f>IF(DB!F104="","",DB!F104)</f>
        <v/>
      </c>
      <c r="H130" t="str">
        <f>IF(DB!G104="","",DB!G104)</f>
        <v/>
      </c>
      <c r="I130" t="str">
        <f>IF(DB!W104="","",DB!W104)</f>
        <v/>
      </c>
      <c r="J130" t="str">
        <f>IF(DB!AN104="","",DB!AN104)</f>
        <v/>
      </c>
      <c r="K130" t="str">
        <f>IF(DB!H104="","",DB!H104)</f>
        <v/>
      </c>
      <c r="L130" s="50" t="str">
        <f t="shared" si="4"/>
        <v>NB</v>
      </c>
      <c r="M130" s="4" t="s">
        <v>166</v>
      </c>
      <c r="N130" s="64" t="str">
        <f t="shared" si="6"/>
        <v>(Bitte vollständig pflegen)</v>
      </c>
      <c r="P130" t="str">
        <f t="shared" si="5"/>
        <v/>
      </c>
    </row>
    <row r="131" spans="2:16" x14ac:dyDescent="0.3">
      <c r="B131" t="str">
        <f>IF(DB!B105="","",DB!B105)</f>
        <v/>
      </c>
      <c r="C131" s="169" t="str">
        <f>IF(DB!C105="","",DB!C105)</f>
        <v/>
      </c>
      <c r="D131" s="169"/>
      <c r="E131" t="str">
        <f>IF(DB!D105="","",DB!D105)</f>
        <v/>
      </c>
      <c r="F131" t="str">
        <f>IF(DB!E105="","",DB!E105)</f>
        <v/>
      </c>
      <c r="G131" t="str">
        <f>IF(DB!F105="","",DB!F105)</f>
        <v/>
      </c>
      <c r="H131" t="str">
        <f>IF(DB!G105="","",DB!G105)</f>
        <v/>
      </c>
      <c r="I131" t="str">
        <f>IF(DB!W105="","",DB!W105)</f>
        <v/>
      </c>
      <c r="J131" t="str">
        <f>IF(DB!AN105="","",DB!AN105)</f>
        <v/>
      </c>
      <c r="K131" t="str">
        <f>IF(DB!H105="","",DB!H105)</f>
        <v/>
      </c>
      <c r="L131" s="50" t="str">
        <f t="shared" si="4"/>
        <v>NB</v>
      </c>
      <c r="M131" s="4" t="s">
        <v>166</v>
      </c>
      <c r="N131" s="64" t="str">
        <f t="shared" si="6"/>
        <v>(Bitte vollständig pflegen)</v>
      </c>
      <c r="P131" t="str">
        <f t="shared" si="5"/>
        <v/>
      </c>
    </row>
    <row r="132" spans="2:16" x14ac:dyDescent="0.3">
      <c r="B132" t="str">
        <f>IF(DB!B106="","",DB!B106)</f>
        <v/>
      </c>
      <c r="C132" s="169" t="str">
        <f>IF(DB!C106="","",DB!C106)</f>
        <v/>
      </c>
      <c r="D132" s="169"/>
      <c r="E132" t="str">
        <f>IF(DB!D106="","",DB!D106)</f>
        <v/>
      </c>
      <c r="F132" t="str">
        <f>IF(DB!E106="","",DB!E106)</f>
        <v/>
      </c>
      <c r="G132" t="str">
        <f>IF(DB!F106="","",DB!F106)</f>
        <v/>
      </c>
      <c r="H132" t="str">
        <f>IF(DB!G106="","",DB!G106)</f>
        <v/>
      </c>
      <c r="I132" t="str">
        <f>IF(DB!W106="","",DB!W106)</f>
        <v/>
      </c>
      <c r="J132" t="str">
        <f>IF(DB!AN106="","",DB!AN106)</f>
        <v/>
      </c>
      <c r="K132" t="str">
        <f>IF(DB!H106="","",DB!H106)</f>
        <v/>
      </c>
      <c r="L132" s="50" t="str">
        <f t="shared" si="4"/>
        <v>NB</v>
      </c>
      <c r="M132" s="4" t="s">
        <v>166</v>
      </c>
      <c r="N132" s="64" t="str">
        <f t="shared" si="6"/>
        <v>(Bitte vollständig pflegen)</v>
      </c>
      <c r="P132" t="str">
        <f t="shared" si="5"/>
        <v/>
      </c>
    </row>
    <row r="133" spans="2:16" x14ac:dyDescent="0.3">
      <c r="B133" t="str">
        <f>IF(DB!B107="","",DB!B107)</f>
        <v/>
      </c>
      <c r="C133" s="169" t="str">
        <f>IF(DB!C107="","",DB!C107)</f>
        <v/>
      </c>
      <c r="D133" s="169"/>
      <c r="E133" t="str">
        <f>IF(DB!D107="","",DB!D107)</f>
        <v/>
      </c>
      <c r="F133" t="str">
        <f>IF(DB!E107="","",DB!E107)</f>
        <v/>
      </c>
      <c r="G133" t="str">
        <f>IF(DB!F107="","",DB!F107)</f>
        <v/>
      </c>
      <c r="H133" t="str">
        <f>IF(DB!G107="","",DB!G107)</f>
        <v/>
      </c>
      <c r="I133" t="str">
        <f>IF(DB!W107="","",DB!W107)</f>
        <v/>
      </c>
      <c r="J133" t="str">
        <f>IF(DB!AN107="","",DB!AN107)</f>
        <v/>
      </c>
      <c r="K133" t="str">
        <f>IF(DB!H107="","",DB!H107)</f>
        <v/>
      </c>
      <c r="L133" s="50" t="str">
        <f t="shared" si="4"/>
        <v>NB</v>
      </c>
      <c r="M133" s="4" t="s">
        <v>166</v>
      </c>
      <c r="N133" s="64" t="str">
        <f t="shared" si="6"/>
        <v>(Bitte vollständig pflegen)</v>
      </c>
      <c r="P133" t="str">
        <f t="shared" si="5"/>
        <v/>
      </c>
    </row>
    <row r="134" spans="2:16" x14ac:dyDescent="0.3">
      <c r="B134" t="str">
        <f>IF(DB!B108="","",DB!B108)</f>
        <v/>
      </c>
      <c r="C134" s="169" t="str">
        <f>IF(DB!C108="","",DB!C108)</f>
        <v/>
      </c>
      <c r="D134" s="169"/>
      <c r="E134" t="str">
        <f>IF(DB!D108="","",DB!D108)</f>
        <v/>
      </c>
      <c r="F134" t="str">
        <f>IF(DB!E108="","",DB!E108)</f>
        <v/>
      </c>
      <c r="G134" t="str">
        <f>IF(DB!F108="","",DB!F108)</f>
        <v/>
      </c>
      <c r="H134" t="str">
        <f>IF(DB!G108="","",DB!G108)</f>
        <v/>
      </c>
      <c r="I134" t="str">
        <f>IF(DB!W108="","",DB!W108)</f>
        <v/>
      </c>
      <c r="J134" t="str">
        <f>IF(DB!AN108="","",DB!AN108)</f>
        <v/>
      </c>
      <c r="K134" t="str">
        <f>IF(DB!H108="","",DB!H108)</f>
        <v/>
      </c>
      <c r="L134" s="50" t="str">
        <f t="shared" si="4"/>
        <v>NB</v>
      </c>
      <c r="M134" s="4" t="s">
        <v>166</v>
      </c>
      <c r="N134" s="64" t="str">
        <f t="shared" si="6"/>
        <v>(Bitte vollständig pflegen)</v>
      </c>
      <c r="P134" t="str">
        <f t="shared" si="5"/>
        <v/>
      </c>
    </row>
    <row r="135" spans="2:16" x14ac:dyDescent="0.3">
      <c r="B135" t="str">
        <f>IF(DB!B109="","",DB!B109)</f>
        <v/>
      </c>
      <c r="C135" s="169" t="str">
        <f>IF(DB!C109="","",DB!C109)</f>
        <v/>
      </c>
      <c r="D135" s="169"/>
      <c r="E135" t="str">
        <f>IF(DB!D109="","",DB!D109)</f>
        <v/>
      </c>
      <c r="F135" t="str">
        <f>IF(DB!E109="","",DB!E109)</f>
        <v/>
      </c>
      <c r="G135" t="str">
        <f>IF(DB!F109="","",DB!F109)</f>
        <v/>
      </c>
      <c r="H135" t="str">
        <f>IF(DB!G109="","",DB!G109)</f>
        <v/>
      </c>
      <c r="I135" t="str">
        <f>IF(DB!W109="","",DB!W109)</f>
        <v/>
      </c>
      <c r="J135" t="str">
        <f>IF(DB!AN109="","",DB!AN109)</f>
        <v/>
      </c>
      <c r="K135" t="str">
        <f>IF(DB!H109="","",DB!H109)</f>
        <v/>
      </c>
      <c r="L135" s="50" t="str">
        <f t="shared" si="4"/>
        <v>NB</v>
      </c>
      <c r="M135" s="4" t="s">
        <v>166</v>
      </c>
      <c r="N135" s="64" t="str">
        <f t="shared" si="6"/>
        <v>(Bitte vollständig pflegen)</v>
      </c>
      <c r="P135" t="str">
        <f t="shared" si="5"/>
        <v/>
      </c>
    </row>
    <row r="136" spans="2:16" x14ac:dyDescent="0.3">
      <c r="B136" t="str">
        <f>IF(DB!B110="","",DB!B110)</f>
        <v/>
      </c>
      <c r="C136" s="169" t="str">
        <f>IF(DB!C110="","",DB!C110)</f>
        <v/>
      </c>
      <c r="D136" s="169"/>
      <c r="E136" t="str">
        <f>IF(DB!D110="","",DB!D110)</f>
        <v/>
      </c>
      <c r="F136" t="str">
        <f>IF(DB!E110="","",DB!E110)</f>
        <v/>
      </c>
      <c r="G136" t="str">
        <f>IF(DB!F110="","",DB!F110)</f>
        <v/>
      </c>
      <c r="H136" t="str">
        <f>IF(DB!G110="","",DB!G110)</f>
        <v/>
      </c>
      <c r="I136" t="str">
        <f>IF(DB!W110="","",DB!W110)</f>
        <v/>
      </c>
      <c r="J136" t="str">
        <f>IF(DB!AN110="","",DB!AN110)</f>
        <v/>
      </c>
      <c r="K136" t="str">
        <f>IF(DB!H110="","",DB!H110)</f>
        <v/>
      </c>
      <c r="L136" s="50" t="str">
        <f t="shared" si="4"/>
        <v>NB</v>
      </c>
      <c r="M136" s="4" t="s">
        <v>166</v>
      </c>
      <c r="N136" s="64" t="str">
        <f t="shared" si="6"/>
        <v>(Bitte vollständig pflegen)</v>
      </c>
      <c r="P136" t="str">
        <f t="shared" si="5"/>
        <v/>
      </c>
    </row>
    <row r="137" spans="2:16" x14ac:dyDescent="0.3">
      <c r="B137" t="str">
        <f>IF(DB!B111="","",DB!B111)</f>
        <v/>
      </c>
      <c r="C137" s="169" t="str">
        <f>IF(DB!C111="","",DB!C111)</f>
        <v/>
      </c>
      <c r="D137" s="169"/>
      <c r="E137" t="str">
        <f>IF(DB!D111="","",DB!D111)</f>
        <v/>
      </c>
      <c r="F137" t="str">
        <f>IF(DB!E111="","",DB!E111)</f>
        <v/>
      </c>
      <c r="G137" t="str">
        <f>IF(DB!F111="","",DB!F111)</f>
        <v/>
      </c>
      <c r="H137" t="str">
        <f>IF(DB!G111="","",DB!G111)</f>
        <v/>
      </c>
      <c r="I137" t="str">
        <f>IF(DB!W111="","",DB!W111)</f>
        <v/>
      </c>
      <c r="J137" t="str">
        <f>IF(DB!AN111="","",DB!AN111)</f>
        <v/>
      </c>
      <c r="K137" t="str">
        <f>IF(DB!H111="","",DB!H111)</f>
        <v/>
      </c>
      <c r="L137" s="50" t="str">
        <f t="shared" si="4"/>
        <v>NB</v>
      </c>
      <c r="M137" s="4" t="s">
        <v>166</v>
      </c>
      <c r="N137" s="64" t="str">
        <f t="shared" si="6"/>
        <v>(Bitte vollständig pflegen)</v>
      </c>
      <c r="P137" t="str">
        <f t="shared" si="5"/>
        <v/>
      </c>
    </row>
    <row r="138" spans="2:16" x14ac:dyDescent="0.3">
      <c r="B138" t="str">
        <f>IF(DB!B112="","",DB!B112)</f>
        <v/>
      </c>
      <c r="C138" s="169" t="str">
        <f>IF(DB!C112="","",DB!C112)</f>
        <v/>
      </c>
      <c r="D138" s="169"/>
      <c r="E138" t="str">
        <f>IF(DB!D112="","",DB!D112)</f>
        <v/>
      </c>
      <c r="F138" t="str">
        <f>IF(DB!E112="","",DB!E112)</f>
        <v/>
      </c>
      <c r="G138" t="str">
        <f>IF(DB!F112="","",DB!F112)</f>
        <v/>
      </c>
      <c r="H138" t="str">
        <f>IF(DB!G112="","",DB!G112)</f>
        <v/>
      </c>
      <c r="I138" t="str">
        <f>IF(DB!W112="","",DB!W112)</f>
        <v/>
      </c>
      <c r="J138" t="str">
        <f>IF(DB!AN112="","",DB!AN112)</f>
        <v/>
      </c>
      <c r="K138" t="str">
        <f>IF(DB!H112="","",DB!H112)</f>
        <v/>
      </c>
      <c r="L138" s="50" t="str">
        <f t="shared" si="4"/>
        <v>NB</v>
      </c>
      <c r="M138" s="4" t="s">
        <v>166</v>
      </c>
      <c r="N138" s="64" t="str">
        <f t="shared" si="6"/>
        <v>(Bitte vollständig pflegen)</v>
      </c>
      <c r="P138" t="str">
        <f t="shared" si="5"/>
        <v/>
      </c>
    </row>
    <row r="139" spans="2:16" x14ac:dyDescent="0.3">
      <c r="B139" t="str">
        <f>IF(DB!B113="","",DB!B113)</f>
        <v/>
      </c>
      <c r="C139" s="169" t="str">
        <f>IF(DB!C113="","",DB!C113)</f>
        <v/>
      </c>
      <c r="D139" s="169"/>
      <c r="E139" t="str">
        <f>IF(DB!D113="","",DB!D113)</f>
        <v/>
      </c>
      <c r="F139" t="str">
        <f>IF(DB!E113="","",DB!E113)</f>
        <v/>
      </c>
      <c r="G139" t="str">
        <f>IF(DB!F113="","",DB!F113)</f>
        <v/>
      </c>
      <c r="H139" t="str">
        <f>IF(DB!G113="","",DB!G113)</f>
        <v/>
      </c>
      <c r="I139" t="str">
        <f>IF(DB!W113="","",DB!W113)</f>
        <v/>
      </c>
      <c r="J139" t="str">
        <f>IF(DB!AN113="","",DB!AN113)</f>
        <v/>
      </c>
      <c r="K139" t="str">
        <f>IF(DB!H113="","",DB!H113)</f>
        <v/>
      </c>
      <c r="L139" s="50" t="str">
        <f t="shared" si="4"/>
        <v>NB</v>
      </c>
      <c r="M139" s="4" t="s">
        <v>166</v>
      </c>
      <c r="N139" s="64" t="str">
        <f t="shared" si="6"/>
        <v>(Bitte vollständig pflegen)</v>
      </c>
      <c r="P139" t="str">
        <f t="shared" si="5"/>
        <v/>
      </c>
    </row>
    <row r="140" spans="2:16" x14ac:dyDescent="0.3">
      <c r="B140" t="str">
        <f>IF(DB!B114="","",DB!B114)</f>
        <v/>
      </c>
      <c r="C140" s="169" t="str">
        <f>IF(DB!C114="","",DB!C114)</f>
        <v/>
      </c>
      <c r="D140" s="169"/>
      <c r="E140" t="str">
        <f>IF(DB!D114="","",DB!D114)</f>
        <v/>
      </c>
      <c r="F140" t="str">
        <f>IF(DB!E114="","",DB!E114)</f>
        <v/>
      </c>
      <c r="G140" t="str">
        <f>IF(DB!F114="","",DB!F114)</f>
        <v/>
      </c>
      <c r="H140" t="str">
        <f>IF(DB!G114="","",DB!G114)</f>
        <v/>
      </c>
      <c r="I140" t="str">
        <f>IF(DB!W114="","",DB!W114)</f>
        <v/>
      </c>
      <c r="J140" t="str">
        <f>IF(DB!AN114="","",DB!AN114)</f>
        <v/>
      </c>
      <c r="K140" t="str">
        <f>IF(DB!H114="","",DB!H114)</f>
        <v/>
      </c>
      <c r="L140" s="50" t="str">
        <f t="shared" si="4"/>
        <v>NB</v>
      </c>
      <c r="M140" s="4" t="s">
        <v>166</v>
      </c>
      <c r="N140" s="64" t="str">
        <f t="shared" si="6"/>
        <v>(Bitte vollständig pflegen)</v>
      </c>
      <c r="P140" t="str">
        <f t="shared" si="5"/>
        <v/>
      </c>
    </row>
    <row r="141" spans="2:16" x14ac:dyDescent="0.3">
      <c r="B141" t="str">
        <f>IF(DB!B115="","",DB!B115)</f>
        <v/>
      </c>
      <c r="C141" s="169" t="str">
        <f>IF(DB!C115="","",DB!C115)</f>
        <v/>
      </c>
      <c r="D141" s="169"/>
      <c r="E141" t="str">
        <f>IF(DB!D115="","",DB!D115)</f>
        <v/>
      </c>
      <c r="F141" t="str">
        <f>IF(DB!E115="","",DB!E115)</f>
        <v/>
      </c>
      <c r="G141" t="str">
        <f>IF(DB!F115="","",DB!F115)</f>
        <v/>
      </c>
      <c r="H141" t="str">
        <f>IF(DB!G115="","",DB!G115)</f>
        <v/>
      </c>
      <c r="I141" t="str">
        <f>IF(DB!W115="","",DB!W115)</f>
        <v/>
      </c>
      <c r="J141" t="str">
        <f>IF(DB!AN115="","",DB!AN115)</f>
        <v/>
      </c>
      <c r="K141" t="str">
        <f>IF(DB!H115="","",DB!H115)</f>
        <v/>
      </c>
      <c r="L141" s="50" t="str">
        <f t="shared" si="4"/>
        <v>NB</v>
      </c>
      <c r="M141" s="4" t="s">
        <v>166</v>
      </c>
      <c r="N141" s="64" t="str">
        <f t="shared" si="6"/>
        <v>(Bitte vollständig pflegen)</v>
      </c>
      <c r="P141" t="str">
        <f t="shared" si="5"/>
        <v/>
      </c>
    </row>
    <row r="142" spans="2:16" x14ac:dyDescent="0.3">
      <c r="B142" t="str">
        <f>IF(DB!B116="","",DB!B116)</f>
        <v/>
      </c>
      <c r="C142" s="169" t="str">
        <f>IF(DB!C116="","",DB!C116)</f>
        <v/>
      </c>
      <c r="D142" s="169"/>
      <c r="E142" t="str">
        <f>IF(DB!D116="","",DB!D116)</f>
        <v/>
      </c>
      <c r="F142" t="str">
        <f>IF(DB!E116="","",DB!E116)</f>
        <v/>
      </c>
      <c r="G142" t="str">
        <f>IF(DB!F116="","",DB!F116)</f>
        <v/>
      </c>
      <c r="H142" t="str">
        <f>IF(DB!G116="","",DB!G116)</f>
        <v/>
      </c>
      <c r="I142" t="str">
        <f>IF(DB!W116="","",DB!W116)</f>
        <v/>
      </c>
      <c r="J142" t="str">
        <f>IF(DB!AN116="","",DB!AN116)</f>
        <v/>
      </c>
      <c r="K142" t="str">
        <f>IF(DB!H116="","",DB!H116)</f>
        <v/>
      </c>
      <c r="L142" s="50" t="str">
        <f t="shared" si="4"/>
        <v>NB</v>
      </c>
      <c r="M142" s="4" t="s">
        <v>166</v>
      </c>
      <c r="N142" s="64" t="str">
        <f t="shared" si="6"/>
        <v>(Bitte vollständig pflegen)</v>
      </c>
      <c r="P142" t="str">
        <f t="shared" si="5"/>
        <v/>
      </c>
    </row>
    <row r="143" spans="2:16" x14ac:dyDescent="0.3">
      <c r="B143" t="str">
        <f>IF(DB!B117="","",DB!B117)</f>
        <v/>
      </c>
      <c r="C143" s="169" t="str">
        <f>IF(DB!C117="","",DB!C117)</f>
        <v/>
      </c>
      <c r="D143" s="169"/>
      <c r="E143" t="str">
        <f>IF(DB!D117="","",DB!D117)</f>
        <v/>
      </c>
      <c r="F143" t="str">
        <f>IF(DB!E117="","",DB!E117)</f>
        <v/>
      </c>
      <c r="G143" t="str">
        <f>IF(DB!F117="","",DB!F117)</f>
        <v/>
      </c>
      <c r="H143" t="str">
        <f>IF(DB!G117="","",DB!G117)</f>
        <v/>
      </c>
      <c r="I143" t="str">
        <f>IF(DB!W117="","",DB!W117)</f>
        <v/>
      </c>
      <c r="J143" t="str">
        <f>IF(DB!AN117="","",DB!AN117)</f>
        <v/>
      </c>
      <c r="K143" t="str">
        <f>IF(DB!H117="","",DB!H117)</f>
        <v/>
      </c>
      <c r="L143" s="50" t="str">
        <f t="shared" si="4"/>
        <v>NB</v>
      </c>
      <c r="M143" s="4" t="s">
        <v>166</v>
      </c>
      <c r="N143" s="64" t="str">
        <f t="shared" si="6"/>
        <v>(Bitte vollständig pflegen)</v>
      </c>
      <c r="P143" t="str">
        <f t="shared" si="5"/>
        <v/>
      </c>
    </row>
    <row r="144" spans="2:16" x14ac:dyDescent="0.3">
      <c r="B144" t="str">
        <f>IF(DB!B118="","",DB!B118)</f>
        <v/>
      </c>
      <c r="C144" s="169" t="str">
        <f>IF(DB!C118="","",DB!C118)</f>
        <v/>
      </c>
      <c r="D144" s="169"/>
      <c r="E144" t="str">
        <f>IF(DB!D118="","",DB!D118)</f>
        <v/>
      </c>
      <c r="F144" t="str">
        <f>IF(DB!E118="","",DB!E118)</f>
        <v/>
      </c>
      <c r="G144" t="str">
        <f>IF(DB!F118="","",DB!F118)</f>
        <v/>
      </c>
      <c r="H144" t="str">
        <f>IF(DB!G118="","",DB!G118)</f>
        <v/>
      </c>
      <c r="I144" t="str">
        <f>IF(DB!W118="","",DB!W118)</f>
        <v/>
      </c>
      <c r="J144" t="str">
        <f>IF(DB!AN118="","",DB!AN118)</f>
        <v/>
      </c>
      <c r="K144" t="str">
        <f>IF(DB!H118="","",DB!H118)</f>
        <v/>
      </c>
      <c r="L144" s="50" t="str">
        <f t="shared" si="4"/>
        <v>NB</v>
      </c>
      <c r="M144" s="4" t="s">
        <v>166</v>
      </c>
      <c r="N144" s="64" t="str">
        <f t="shared" si="6"/>
        <v>(Bitte vollständig pflegen)</v>
      </c>
      <c r="P144" t="str">
        <f t="shared" si="5"/>
        <v/>
      </c>
    </row>
    <row r="145" spans="2:16" x14ac:dyDescent="0.3">
      <c r="B145" t="str">
        <f>IF(DB!B119="","",DB!B119)</f>
        <v/>
      </c>
      <c r="C145" s="169" t="str">
        <f>IF(DB!C119="","",DB!C119)</f>
        <v/>
      </c>
      <c r="D145" s="169"/>
      <c r="E145" t="str">
        <f>IF(DB!D119="","",DB!D119)</f>
        <v/>
      </c>
      <c r="F145" t="str">
        <f>IF(DB!E119="","",DB!E119)</f>
        <v/>
      </c>
      <c r="G145" t="str">
        <f>IF(DB!F119="","",DB!F119)</f>
        <v/>
      </c>
      <c r="H145" t="str">
        <f>IF(DB!G119="","",DB!G119)</f>
        <v/>
      </c>
      <c r="I145" t="str">
        <f>IF(DB!W119="","",DB!W119)</f>
        <v/>
      </c>
      <c r="J145" t="str">
        <f>IF(DB!AN119="","",DB!AN119)</f>
        <v/>
      </c>
      <c r="K145" t="str">
        <f>IF(DB!H119="","",DB!H119)</f>
        <v/>
      </c>
      <c r="L145" s="50" t="str">
        <f t="shared" si="4"/>
        <v>NB</v>
      </c>
      <c r="M145" s="4" t="s">
        <v>166</v>
      </c>
      <c r="N145" s="64" t="str">
        <f t="shared" si="6"/>
        <v>(Bitte vollständig pflegen)</v>
      </c>
      <c r="P145" t="str">
        <f t="shared" si="5"/>
        <v/>
      </c>
    </row>
    <row r="146" spans="2:16" x14ac:dyDescent="0.3">
      <c r="B146" t="str">
        <f>IF(DB!B120="","",DB!B120)</f>
        <v/>
      </c>
      <c r="C146" s="169" t="str">
        <f>IF(DB!C120="","",DB!C120)</f>
        <v/>
      </c>
      <c r="D146" s="169"/>
      <c r="E146" t="str">
        <f>IF(DB!D120="","",DB!D120)</f>
        <v/>
      </c>
      <c r="F146" t="str">
        <f>IF(DB!E120="","",DB!E120)</f>
        <v/>
      </c>
      <c r="G146" t="str">
        <f>IF(DB!F120="","",DB!F120)</f>
        <v/>
      </c>
      <c r="H146" t="str">
        <f>IF(DB!G120="","",DB!G120)</f>
        <v/>
      </c>
      <c r="I146" t="str">
        <f>IF(DB!W120="","",DB!W120)</f>
        <v/>
      </c>
      <c r="J146" t="str">
        <f>IF(DB!AN120="","",DB!AN120)</f>
        <v/>
      </c>
      <c r="K146" t="str">
        <f>IF(DB!H120="","",DB!H120)</f>
        <v/>
      </c>
      <c r="L146" s="50" t="str">
        <f t="shared" si="4"/>
        <v>NB</v>
      </c>
      <c r="M146" s="4" t="s">
        <v>166</v>
      </c>
      <c r="N146" s="64" t="str">
        <f t="shared" si="6"/>
        <v>(Bitte vollständig pflegen)</v>
      </c>
      <c r="P146" t="str">
        <f t="shared" si="5"/>
        <v/>
      </c>
    </row>
    <row r="147" spans="2:16" x14ac:dyDescent="0.3">
      <c r="B147" t="str">
        <f>IF(DB!B121="","",DB!B121)</f>
        <v/>
      </c>
      <c r="C147" s="169" t="str">
        <f>IF(DB!C121="","",DB!C121)</f>
        <v/>
      </c>
      <c r="D147" s="169"/>
      <c r="E147" t="str">
        <f>IF(DB!D121="","",DB!D121)</f>
        <v/>
      </c>
      <c r="F147" t="str">
        <f>IF(DB!E121="","",DB!E121)</f>
        <v/>
      </c>
      <c r="G147" t="str">
        <f>IF(DB!F121="","",DB!F121)</f>
        <v/>
      </c>
      <c r="H147" t="str">
        <f>IF(DB!G121="","",DB!G121)</f>
        <v/>
      </c>
      <c r="I147" t="str">
        <f>IF(DB!W121="","",DB!W121)</f>
        <v/>
      </c>
      <c r="J147" t="str">
        <f>IF(DB!AN121="","",DB!AN121)</f>
        <v/>
      </c>
      <c r="K147" t="str">
        <f>IF(DB!H121="","",DB!H121)</f>
        <v/>
      </c>
      <c r="L147" s="50" t="str">
        <f t="shared" si="4"/>
        <v>NB</v>
      </c>
      <c r="M147" s="4" t="s">
        <v>166</v>
      </c>
      <c r="N147" s="64" t="str">
        <f t="shared" si="6"/>
        <v>(Bitte vollständig pflegen)</v>
      </c>
      <c r="P147" t="str">
        <f t="shared" si="5"/>
        <v/>
      </c>
    </row>
    <row r="148" spans="2:16" x14ac:dyDescent="0.3">
      <c r="B148" t="str">
        <f>IF(DB!B122="","",DB!B122)</f>
        <v/>
      </c>
      <c r="C148" s="169" t="str">
        <f>IF(DB!C122="","",DB!C122)</f>
        <v/>
      </c>
      <c r="D148" s="169"/>
      <c r="E148" t="str">
        <f>IF(DB!D122="","",DB!D122)</f>
        <v/>
      </c>
      <c r="F148" t="str">
        <f>IF(DB!E122="","",DB!E122)</f>
        <v/>
      </c>
      <c r="G148" t="str">
        <f>IF(DB!F122="","",DB!F122)</f>
        <v/>
      </c>
      <c r="H148" t="str">
        <f>IF(DB!G122="","",DB!G122)</f>
        <v/>
      </c>
      <c r="I148" t="str">
        <f>IF(DB!W122="","",DB!W122)</f>
        <v/>
      </c>
      <c r="J148" t="str">
        <f>IF(DB!AN122="","",DB!AN122)</f>
        <v/>
      </c>
      <c r="K148" t="str">
        <f>IF(DB!H122="","",DB!H122)</f>
        <v/>
      </c>
      <c r="L148" s="50" t="str">
        <f t="shared" si="4"/>
        <v>NB</v>
      </c>
      <c r="M148" s="4" t="s">
        <v>166</v>
      </c>
      <c r="N148" s="64" t="str">
        <f t="shared" si="6"/>
        <v>(Bitte vollständig pflegen)</v>
      </c>
      <c r="P148" t="str">
        <f t="shared" si="5"/>
        <v/>
      </c>
    </row>
    <row r="149" spans="2:16" x14ac:dyDescent="0.3">
      <c r="B149" t="str">
        <f>IF(DB!B123="","",DB!B123)</f>
        <v/>
      </c>
      <c r="C149" s="169" t="str">
        <f>IF(DB!C123="","",DB!C123)</f>
        <v/>
      </c>
      <c r="D149" s="169"/>
      <c r="E149" t="str">
        <f>IF(DB!D123="","",DB!D123)</f>
        <v/>
      </c>
      <c r="F149" t="str">
        <f>IF(DB!E123="","",DB!E123)</f>
        <v/>
      </c>
      <c r="G149" t="str">
        <f>IF(DB!F123="","",DB!F123)</f>
        <v/>
      </c>
      <c r="H149" t="str">
        <f>IF(DB!G123="","",DB!G123)</f>
        <v/>
      </c>
      <c r="I149" t="str">
        <f>IF(DB!W123="","",DB!W123)</f>
        <v/>
      </c>
      <c r="J149" t="str">
        <f>IF(DB!AN123="","",DB!AN123)</f>
        <v/>
      </c>
      <c r="K149" t="str">
        <f>IF(DB!H123="","",DB!H123)</f>
        <v/>
      </c>
      <c r="L149" s="50" t="str">
        <f t="shared" si="4"/>
        <v>NB</v>
      </c>
      <c r="M149" s="4" t="s">
        <v>166</v>
      </c>
      <c r="N149" s="64" t="str">
        <f t="shared" si="6"/>
        <v>(Bitte vollständig pflegen)</v>
      </c>
      <c r="P149" t="str">
        <f t="shared" si="5"/>
        <v/>
      </c>
    </row>
    <row r="150" spans="2:16" x14ac:dyDescent="0.3">
      <c r="B150" t="str">
        <f>IF(DB!B124="","",DB!B124)</f>
        <v/>
      </c>
      <c r="C150" s="169" t="str">
        <f>IF(DB!C124="","",DB!C124)</f>
        <v/>
      </c>
      <c r="D150" s="169"/>
      <c r="E150" t="str">
        <f>IF(DB!D124="","",DB!D124)</f>
        <v/>
      </c>
      <c r="F150" t="str">
        <f>IF(DB!E124="","",DB!E124)</f>
        <v/>
      </c>
      <c r="G150" t="str">
        <f>IF(DB!F124="","",DB!F124)</f>
        <v/>
      </c>
      <c r="H150" t="str">
        <f>IF(DB!G124="","",DB!G124)</f>
        <v/>
      </c>
      <c r="I150" t="str">
        <f>IF(DB!W124="","",DB!W124)</f>
        <v/>
      </c>
      <c r="J150" t="str">
        <f>IF(DB!AN124="","",DB!AN124)</f>
        <v/>
      </c>
      <c r="K150" t="str">
        <f>IF(DB!H124="","",DB!H124)</f>
        <v/>
      </c>
      <c r="L150" s="50" t="str">
        <f t="shared" si="4"/>
        <v>NB</v>
      </c>
      <c r="M150" s="4" t="s">
        <v>166</v>
      </c>
      <c r="N150" s="64" t="str">
        <f t="shared" si="6"/>
        <v>(Bitte vollständig pflegen)</v>
      </c>
      <c r="P150" t="str">
        <f t="shared" si="5"/>
        <v/>
      </c>
    </row>
    <row r="151" spans="2:16" x14ac:dyDescent="0.3">
      <c r="B151" t="str">
        <f>IF(DB!B125="","",DB!B125)</f>
        <v/>
      </c>
      <c r="C151" s="169" t="str">
        <f>IF(DB!C125="","",DB!C125)</f>
        <v/>
      </c>
      <c r="D151" s="169"/>
      <c r="E151" t="str">
        <f>IF(DB!D125="","",DB!D125)</f>
        <v/>
      </c>
      <c r="F151" t="str">
        <f>IF(DB!E125="","",DB!E125)</f>
        <v/>
      </c>
      <c r="G151" t="str">
        <f>IF(DB!F125="","",DB!F125)</f>
        <v/>
      </c>
      <c r="H151" t="str">
        <f>IF(DB!G125="","",DB!G125)</f>
        <v/>
      </c>
      <c r="I151" t="str">
        <f>IF(DB!W125="","",DB!W125)</f>
        <v/>
      </c>
      <c r="J151" t="str">
        <f>IF(DB!AN125="","",DB!AN125)</f>
        <v/>
      </c>
      <c r="K151" t="str">
        <f>IF(DB!H125="","",DB!H125)</f>
        <v/>
      </c>
      <c r="L151" s="50" t="str">
        <f t="shared" si="4"/>
        <v>NB</v>
      </c>
      <c r="M151" s="4" t="s">
        <v>166</v>
      </c>
      <c r="N151" s="64" t="str">
        <f t="shared" si="6"/>
        <v>(Bitte vollständig pflegen)</v>
      </c>
      <c r="P151" t="str">
        <f t="shared" si="5"/>
        <v/>
      </c>
    </row>
    <row r="152" spans="2:16" x14ac:dyDescent="0.3">
      <c r="B152" t="str">
        <f>IF(DB!B126="","",DB!B126)</f>
        <v/>
      </c>
      <c r="C152" s="169" t="str">
        <f>IF(DB!C126="","",DB!C126)</f>
        <v/>
      </c>
      <c r="D152" s="169"/>
      <c r="E152" t="str">
        <f>IF(DB!D126="","",DB!D126)</f>
        <v/>
      </c>
      <c r="F152" t="str">
        <f>IF(DB!E126="","",DB!E126)</f>
        <v/>
      </c>
      <c r="G152" t="str">
        <f>IF(DB!F126="","",DB!F126)</f>
        <v/>
      </c>
      <c r="H152" t="str">
        <f>IF(DB!G126="","",DB!G126)</f>
        <v/>
      </c>
      <c r="I152" t="str">
        <f>IF(DB!W126="","",DB!W126)</f>
        <v/>
      </c>
      <c r="J152" t="str">
        <f>IF(DB!AN126="","",DB!AN126)</f>
        <v/>
      </c>
      <c r="K152" t="str">
        <f>IF(DB!H126="","",DB!H126)</f>
        <v/>
      </c>
      <c r="L152" s="50" t="str">
        <f t="shared" si="4"/>
        <v>NB</v>
      </c>
      <c r="M152" s="4" t="s">
        <v>166</v>
      </c>
      <c r="N152" s="64" t="str">
        <f t="shared" si="6"/>
        <v>(Bitte vollständig pflegen)</v>
      </c>
      <c r="P152" t="str">
        <f t="shared" si="5"/>
        <v/>
      </c>
    </row>
    <row r="153" spans="2:16" x14ac:dyDescent="0.3">
      <c r="B153" t="str">
        <f>IF(DB!B127="","",DB!B127)</f>
        <v/>
      </c>
      <c r="C153" s="169" t="str">
        <f>IF(DB!C127="","",DB!C127)</f>
        <v/>
      </c>
      <c r="D153" s="169"/>
      <c r="E153" t="str">
        <f>IF(DB!D127="","",DB!D127)</f>
        <v/>
      </c>
      <c r="F153" t="str">
        <f>IF(DB!E127="","",DB!E127)</f>
        <v/>
      </c>
      <c r="G153" t="str">
        <f>IF(DB!F127="","",DB!F127)</f>
        <v/>
      </c>
      <c r="H153" t="str">
        <f>IF(DB!G127="","",DB!G127)</f>
        <v/>
      </c>
      <c r="I153" t="str">
        <f>IF(DB!W127="","",DB!W127)</f>
        <v/>
      </c>
      <c r="J153" t="str">
        <f>IF(DB!AN127="","",DB!AN127)</f>
        <v/>
      </c>
      <c r="K153" t="str">
        <f>IF(DB!H127="","",DB!H127)</f>
        <v/>
      </c>
      <c r="L153" s="50" t="str">
        <f t="shared" si="4"/>
        <v>NB</v>
      </c>
      <c r="M153" s="4" t="s">
        <v>166</v>
      </c>
      <c r="N153" s="64" t="str">
        <f t="shared" si="6"/>
        <v>(Bitte vollständig pflegen)</v>
      </c>
      <c r="P153" t="str">
        <f t="shared" si="5"/>
        <v/>
      </c>
    </row>
    <row r="154" spans="2:16" x14ac:dyDescent="0.3">
      <c r="B154" t="str">
        <f>IF(DB!B128="","",DB!B128)</f>
        <v/>
      </c>
      <c r="C154" s="169" t="str">
        <f>IF(DB!C128="","",DB!C128)</f>
        <v/>
      </c>
      <c r="D154" s="169"/>
      <c r="E154" t="str">
        <f>IF(DB!D128="","",DB!D128)</f>
        <v/>
      </c>
      <c r="F154" t="str">
        <f>IF(DB!E128="","",DB!E128)</f>
        <v/>
      </c>
      <c r="G154" t="str">
        <f>IF(DB!F128="","",DB!F128)</f>
        <v/>
      </c>
      <c r="H154" t="str">
        <f>IF(DB!G128="","",DB!G128)</f>
        <v/>
      </c>
      <c r="I154" t="str">
        <f>IF(DB!W128="","",DB!W128)</f>
        <v/>
      </c>
      <c r="J154" t="str">
        <f>IF(DB!AN128="","",DB!AN128)</f>
        <v/>
      </c>
      <c r="K154" t="str">
        <f>IF(DB!H128="","",DB!H128)</f>
        <v/>
      </c>
      <c r="L154" s="50" t="str">
        <f t="shared" si="4"/>
        <v>NB</v>
      </c>
      <c r="M154" s="4" t="s">
        <v>166</v>
      </c>
      <c r="N154" s="64" t="str">
        <f t="shared" si="6"/>
        <v>(Bitte vollständig pflegen)</v>
      </c>
      <c r="P154" t="str">
        <f t="shared" si="5"/>
        <v/>
      </c>
    </row>
    <row r="155" spans="2:16" x14ac:dyDescent="0.3">
      <c r="B155" t="str">
        <f>IF(DB!B129="","",DB!B129)</f>
        <v/>
      </c>
      <c r="C155" s="169" t="str">
        <f>IF(DB!C129="","",DB!C129)</f>
        <v/>
      </c>
      <c r="D155" s="169"/>
      <c r="E155" t="str">
        <f>IF(DB!D129="","",DB!D129)</f>
        <v/>
      </c>
      <c r="F155" t="str">
        <f>IF(DB!E129="","",DB!E129)</f>
        <v/>
      </c>
      <c r="G155" t="str">
        <f>IF(DB!F129="","",DB!F129)</f>
        <v/>
      </c>
      <c r="H155" t="str">
        <f>IF(DB!G129="","",DB!G129)</f>
        <v/>
      </c>
      <c r="I155" t="str">
        <f>IF(DB!W129="","",DB!W129)</f>
        <v/>
      </c>
      <c r="J155" t="str">
        <f>IF(DB!AN129="","",DB!AN129)</f>
        <v/>
      </c>
      <c r="K155" t="str">
        <f>IF(DB!H129="","",DB!H129)</f>
        <v/>
      </c>
      <c r="L155" s="50" t="str">
        <f t="shared" si="4"/>
        <v>NB</v>
      </c>
      <c r="M155" s="4" t="s">
        <v>166</v>
      </c>
      <c r="N155" s="64" t="str">
        <f t="shared" si="6"/>
        <v>(Bitte vollständig pflegen)</v>
      </c>
      <c r="P155" t="str">
        <f t="shared" si="5"/>
        <v/>
      </c>
    </row>
    <row r="156" spans="2:16" x14ac:dyDescent="0.3">
      <c r="B156" t="str">
        <f>IF(DB!B130="","",DB!B130)</f>
        <v/>
      </c>
      <c r="C156" s="169" t="str">
        <f>IF(DB!C130="","",DB!C130)</f>
        <v/>
      </c>
      <c r="D156" s="169"/>
      <c r="E156" t="str">
        <f>IF(DB!D130="","",DB!D130)</f>
        <v/>
      </c>
      <c r="F156" t="str">
        <f>IF(DB!E130="","",DB!E130)</f>
        <v/>
      </c>
      <c r="G156" t="str">
        <f>IF(DB!F130="","",DB!F130)</f>
        <v/>
      </c>
      <c r="H156" t="str">
        <f>IF(DB!G130="","",DB!G130)</f>
        <v/>
      </c>
      <c r="I156" t="str">
        <f>IF(DB!W130="","",DB!W130)</f>
        <v/>
      </c>
      <c r="J156" t="str">
        <f>IF(DB!AN130="","",DB!AN130)</f>
        <v/>
      </c>
      <c r="K156" t="str">
        <f>IF(DB!H130="","",DB!H130)</f>
        <v/>
      </c>
      <c r="L156" s="50" t="str">
        <f t="shared" si="4"/>
        <v>NB</v>
      </c>
      <c r="M156" s="4" t="s">
        <v>166</v>
      </c>
      <c r="N156" s="64" t="str">
        <f t="shared" si="6"/>
        <v>(Bitte vollständig pflegen)</v>
      </c>
      <c r="P156" t="str">
        <f t="shared" si="5"/>
        <v/>
      </c>
    </row>
    <row r="157" spans="2:16" x14ac:dyDescent="0.3">
      <c r="B157" t="str">
        <f>IF(DB!B131="","",DB!B131)</f>
        <v/>
      </c>
      <c r="C157" s="169" t="str">
        <f>IF(DB!C131="","",DB!C131)</f>
        <v/>
      </c>
      <c r="D157" s="169"/>
      <c r="E157" t="str">
        <f>IF(DB!D131="","",DB!D131)</f>
        <v/>
      </c>
      <c r="F157" t="str">
        <f>IF(DB!E131="","",DB!E131)</f>
        <v/>
      </c>
      <c r="G157" t="str">
        <f>IF(DB!F131="","",DB!F131)</f>
        <v/>
      </c>
      <c r="H157" t="str">
        <f>IF(DB!G131="","",DB!G131)</f>
        <v/>
      </c>
      <c r="I157" t="str">
        <f>IF(DB!W131="","",DB!W131)</f>
        <v/>
      </c>
      <c r="J157" t="str">
        <f>IF(DB!AN131="","",DB!AN131)</f>
        <v/>
      </c>
      <c r="K157" t="str">
        <f>IF(DB!H131="","",DB!H131)</f>
        <v/>
      </c>
      <c r="L157" s="50" t="str">
        <f t="shared" si="4"/>
        <v>NB</v>
      </c>
      <c r="M157" s="4" t="s">
        <v>166</v>
      </c>
      <c r="N157" s="64" t="str">
        <f t="shared" si="6"/>
        <v>(Bitte vollständig pflegen)</v>
      </c>
      <c r="P157" t="str">
        <f t="shared" si="5"/>
        <v/>
      </c>
    </row>
    <row r="158" spans="2:16" x14ac:dyDescent="0.3">
      <c r="B158" t="str">
        <f>IF(DB!B132="","",DB!B132)</f>
        <v/>
      </c>
      <c r="C158" s="169" t="str">
        <f>IF(DB!C132="","",DB!C132)</f>
        <v/>
      </c>
      <c r="D158" s="169"/>
      <c r="E158" t="str">
        <f>IF(DB!D132="","",DB!D132)</f>
        <v/>
      </c>
      <c r="F158" t="str">
        <f>IF(DB!E132="","",DB!E132)</f>
        <v/>
      </c>
      <c r="G158" t="str">
        <f>IF(DB!F132="","",DB!F132)</f>
        <v/>
      </c>
      <c r="H158" t="str">
        <f>IF(DB!G132="","",DB!G132)</f>
        <v/>
      </c>
      <c r="I158" t="str">
        <f>IF(DB!W132="","",DB!W132)</f>
        <v/>
      </c>
      <c r="J158" t="str">
        <f>IF(DB!AN132="","",DB!AN132)</f>
        <v/>
      </c>
      <c r="K158" t="str">
        <f>IF(DB!H132="","",DB!H132)</f>
        <v/>
      </c>
      <c r="L158" s="50" t="str">
        <f t="shared" si="4"/>
        <v>NB</v>
      </c>
      <c r="M158" s="4" t="s">
        <v>166</v>
      </c>
      <c r="N158" s="64" t="str">
        <f t="shared" si="6"/>
        <v>(Bitte vollständig pflegen)</v>
      </c>
      <c r="P158" t="str">
        <f t="shared" si="5"/>
        <v/>
      </c>
    </row>
    <row r="159" spans="2:16" x14ac:dyDescent="0.3">
      <c r="B159" t="str">
        <f>IF(DB!B133="","",DB!B133)</f>
        <v/>
      </c>
      <c r="C159" s="169" t="str">
        <f>IF(DB!C133="","",DB!C133)</f>
        <v/>
      </c>
      <c r="D159" s="169"/>
      <c r="E159" t="str">
        <f>IF(DB!D133="","",DB!D133)</f>
        <v/>
      </c>
      <c r="F159" t="str">
        <f>IF(DB!E133="","",DB!E133)</f>
        <v/>
      </c>
      <c r="G159" t="str">
        <f>IF(DB!F133="","",DB!F133)</f>
        <v/>
      </c>
      <c r="H159" t="str">
        <f>IF(DB!G133="","",DB!G133)</f>
        <v/>
      </c>
      <c r="I159" t="str">
        <f>IF(DB!W133="","",DB!W133)</f>
        <v/>
      </c>
      <c r="J159" t="str">
        <f>IF(DB!AN133="","",DB!AN133)</f>
        <v/>
      </c>
      <c r="K159" t="str">
        <f>IF(DB!H133="","",DB!H133)</f>
        <v/>
      </c>
      <c r="L159" s="50" t="str">
        <f t="shared" si="4"/>
        <v>NB</v>
      </c>
      <c r="M159" s="4" t="s">
        <v>166</v>
      </c>
      <c r="N159" s="64" t="str">
        <f t="shared" si="6"/>
        <v>(Bitte vollständig pflegen)</v>
      </c>
      <c r="P159" t="str">
        <f t="shared" si="5"/>
        <v/>
      </c>
    </row>
    <row r="160" spans="2:16" x14ac:dyDescent="0.3">
      <c r="B160" t="str">
        <f>IF(DB!B134="","",DB!B134)</f>
        <v/>
      </c>
      <c r="C160" s="169" t="str">
        <f>IF(DB!C134="","",DB!C134)</f>
        <v/>
      </c>
      <c r="D160" s="169"/>
      <c r="E160" t="str">
        <f>IF(DB!D134="","",DB!D134)</f>
        <v/>
      </c>
      <c r="F160" t="str">
        <f>IF(DB!E134="","",DB!E134)</f>
        <v/>
      </c>
      <c r="G160" t="str">
        <f>IF(DB!F134="","",DB!F134)</f>
        <v/>
      </c>
      <c r="H160" t="str">
        <f>IF(DB!G134="","",DB!G134)</f>
        <v/>
      </c>
      <c r="I160" t="str">
        <f>IF(DB!W134="","",DB!W134)</f>
        <v/>
      </c>
      <c r="J160" t="str">
        <f>IF(DB!AN134="","",DB!AN134)</f>
        <v/>
      </c>
      <c r="K160" t="str">
        <f>IF(DB!H134="","",DB!H134)</f>
        <v/>
      </c>
      <c r="L160" s="50" t="str">
        <f t="shared" si="4"/>
        <v>NB</v>
      </c>
      <c r="M160" s="4" t="s">
        <v>166</v>
      </c>
      <c r="N160" s="64" t="str">
        <f t="shared" si="6"/>
        <v>(Bitte vollständig pflegen)</v>
      </c>
      <c r="P160" t="str">
        <f t="shared" si="5"/>
        <v/>
      </c>
    </row>
    <row r="161" spans="2:16" x14ac:dyDescent="0.3">
      <c r="B161" t="str">
        <f>IF(DB!B135="","",DB!B135)</f>
        <v/>
      </c>
      <c r="C161" s="169" t="str">
        <f>IF(DB!C135="","",DB!C135)</f>
        <v/>
      </c>
      <c r="D161" s="169"/>
      <c r="E161" t="str">
        <f>IF(DB!D135="","",DB!D135)</f>
        <v/>
      </c>
      <c r="F161" t="str">
        <f>IF(DB!E135="","",DB!E135)</f>
        <v/>
      </c>
      <c r="G161" t="str">
        <f>IF(DB!F135="","",DB!F135)</f>
        <v/>
      </c>
      <c r="H161" t="str">
        <f>IF(DB!G135="","",DB!G135)</f>
        <v/>
      </c>
      <c r="I161" t="str">
        <f>IF(DB!W135="","",DB!W135)</f>
        <v/>
      </c>
      <c r="J161" t="str">
        <f>IF(DB!AN135="","",DB!AN135)</f>
        <v/>
      </c>
      <c r="K161" t="str">
        <f>IF(DB!H135="","",DB!H135)</f>
        <v/>
      </c>
      <c r="L161" s="50" t="str">
        <f t="shared" si="4"/>
        <v>NB</v>
      </c>
      <c r="M161" s="4" t="s">
        <v>166</v>
      </c>
      <c r="N161" s="64" t="str">
        <f t="shared" si="6"/>
        <v>(Bitte vollständig pflegen)</v>
      </c>
      <c r="P161" t="str">
        <f t="shared" si="5"/>
        <v/>
      </c>
    </row>
    <row r="162" spans="2:16" x14ac:dyDescent="0.3">
      <c r="B162" t="str">
        <f>IF(DB!B136="","",DB!B136)</f>
        <v/>
      </c>
      <c r="C162" s="169" t="str">
        <f>IF(DB!C136="","",DB!C136)</f>
        <v/>
      </c>
      <c r="D162" s="169"/>
      <c r="E162" t="str">
        <f>IF(DB!D136="","",DB!D136)</f>
        <v/>
      </c>
      <c r="F162" t="str">
        <f>IF(DB!E136="","",DB!E136)</f>
        <v/>
      </c>
      <c r="G162" t="str">
        <f>IF(DB!F136="","",DB!F136)</f>
        <v/>
      </c>
      <c r="H162" t="str">
        <f>IF(DB!G136="","",DB!G136)</f>
        <v/>
      </c>
      <c r="I162" t="str">
        <f>IF(DB!W136="","",DB!W136)</f>
        <v/>
      </c>
      <c r="J162" t="str">
        <f>IF(DB!AN136="","",DB!AN136)</f>
        <v/>
      </c>
      <c r="K162" t="str">
        <f>IF(DB!H136="","",DB!H136)</f>
        <v/>
      </c>
      <c r="L162" s="50" t="str">
        <f t="shared" ref="L162:L225" si="7">IF(COUNTIF(H162:J162,"Ja")&lt;3,"NB","OK")</f>
        <v>NB</v>
      </c>
      <c r="M162" s="4" t="s">
        <v>166</v>
      </c>
      <c r="N162" s="64" t="str">
        <f t="shared" si="6"/>
        <v>(Bitte vollständig pflegen)</v>
      </c>
      <c r="P162" t="str">
        <f t="shared" si="5"/>
        <v/>
      </c>
    </row>
    <row r="163" spans="2:16" x14ac:dyDescent="0.3">
      <c r="B163" t="str">
        <f>IF(DB!B137="","",DB!B137)</f>
        <v/>
      </c>
      <c r="C163" s="169" t="str">
        <f>IF(DB!C137="","",DB!C137)</f>
        <v/>
      </c>
      <c r="D163" s="169"/>
      <c r="E163" t="str">
        <f>IF(DB!D137="","",DB!D137)</f>
        <v/>
      </c>
      <c r="F163" t="str">
        <f>IF(DB!E137="","",DB!E137)</f>
        <v/>
      </c>
      <c r="G163" t="str">
        <f>IF(DB!F137="","",DB!F137)</f>
        <v/>
      </c>
      <c r="H163" t="str">
        <f>IF(DB!G137="","",DB!G137)</f>
        <v/>
      </c>
      <c r="I163" t="str">
        <f>IF(DB!W137="","",DB!W137)</f>
        <v/>
      </c>
      <c r="J163" t="str">
        <f>IF(DB!AN137="","",DB!AN137)</f>
        <v/>
      </c>
      <c r="K163" t="str">
        <f>IF(DB!H137="","",DB!H137)</f>
        <v/>
      </c>
      <c r="L163" s="50" t="str">
        <f t="shared" si="7"/>
        <v>NB</v>
      </c>
      <c r="M163" s="4" t="s">
        <v>166</v>
      </c>
      <c r="N163" s="64" t="str">
        <f t="shared" si="6"/>
        <v>(Bitte vollständig pflegen)</v>
      </c>
      <c r="P163" t="str">
        <f t="shared" ref="P163:P226" si="8">IF(K163="","",IF(E138="Nein","Ja",IF(N163="Korrekt zugeordnet","Ja","Nein")))</f>
        <v/>
      </c>
    </row>
    <row r="164" spans="2:16" x14ac:dyDescent="0.3">
      <c r="B164" t="str">
        <f>IF(DB!B138="","",DB!B138)</f>
        <v/>
      </c>
      <c r="C164" s="169" t="str">
        <f>IF(DB!C138="","",DB!C138)</f>
        <v/>
      </c>
      <c r="D164" s="169"/>
      <c r="E164" t="str">
        <f>IF(DB!D138="","",DB!D138)</f>
        <v/>
      </c>
      <c r="F164" t="str">
        <f>IF(DB!E138="","",DB!E138)</f>
        <v/>
      </c>
      <c r="G164" t="str">
        <f>IF(DB!F138="","",DB!F138)</f>
        <v/>
      </c>
      <c r="H164" t="str">
        <f>IF(DB!G138="","",DB!G138)</f>
        <v/>
      </c>
      <c r="I164" t="str">
        <f>IF(DB!W138="","",DB!W138)</f>
        <v/>
      </c>
      <c r="J164" t="str">
        <f>IF(DB!AN138="","",DB!AN138)</f>
        <v/>
      </c>
      <c r="K164" t="str">
        <f>IF(DB!H138="","",DB!H138)</f>
        <v/>
      </c>
      <c r="L164" s="50" t="str">
        <f t="shared" si="7"/>
        <v>NB</v>
      </c>
      <c r="M164" s="4" t="s">
        <v>166</v>
      </c>
      <c r="N164" s="64" t="str">
        <f t="shared" si="6"/>
        <v>(Bitte vollständig pflegen)</v>
      </c>
      <c r="P164" t="str">
        <f t="shared" si="8"/>
        <v/>
      </c>
    </row>
    <row r="165" spans="2:16" x14ac:dyDescent="0.3">
      <c r="B165" t="str">
        <f>IF(DB!B139="","",DB!B139)</f>
        <v/>
      </c>
      <c r="C165" s="169" t="str">
        <f>IF(DB!C139="","",DB!C139)</f>
        <v/>
      </c>
      <c r="D165" s="169"/>
      <c r="E165" t="str">
        <f>IF(DB!D139="","",DB!D139)</f>
        <v/>
      </c>
      <c r="F165" t="str">
        <f>IF(DB!E139="","",DB!E139)</f>
        <v/>
      </c>
      <c r="G165" t="str">
        <f>IF(DB!F139="","",DB!F139)</f>
        <v/>
      </c>
      <c r="H165" t="str">
        <f>IF(DB!G139="","",DB!G139)</f>
        <v/>
      </c>
      <c r="I165" t="str">
        <f>IF(DB!W139="","",DB!W139)</f>
        <v/>
      </c>
      <c r="J165" t="str">
        <f>IF(DB!AN139="","",DB!AN139)</f>
        <v/>
      </c>
      <c r="K165" t="str">
        <f>IF(DB!H139="","",DB!H139)</f>
        <v/>
      </c>
      <c r="L165" s="50" t="str">
        <f t="shared" si="7"/>
        <v>NB</v>
      </c>
      <c r="M165" s="4" t="s">
        <v>166</v>
      </c>
      <c r="N165" s="64" t="str">
        <f t="shared" ref="N165:N228" si="9">IF(E138="Nein","Korrekt zugeordnet",IF(L165="OK",IF(COUNTIF($C$13:$C$28,M165)=0,"(Bitte neu zuordnen)","Korrekt zugeordnet"),IF(L165="NB","(Bitte vollständig pflegen)","Error")))</f>
        <v>(Bitte vollständig pflegen)</v>
      </c>
      <c r="P165" t="str">
        <f t="shared" si="8"/>
        <v/>
      </c>
    </row>
    <row r="166" spans="2:16" x14ac:dyDescent="0.3">
      <c r="B166" t="str">
        <f>IF(DB!B140="","",DB!B140)</f>
        <v/>
      </c>
      <c r="C166" s="169" t="str">
        <f>IF(DB!C140="","",DB!C140)</f>
        <v/>
      </c>
      <c r="D166" s="169"/>
      <c r="E166" t="str">
        <f>IF(DB!D140="","",DB!D140)</f>
        <v/>
      </c>
      <c r="F166" t="str">
        <f>IF(DB!E140="","",DB!E140)</f>
        <v/>
      </c>
      <c r="G166" t="str">
        <f>IF(DB!F140="","",DB!F140)</f>
        <v/>
      </c>
      <c r="H166" t="str">
        <f>IF(DB!G140="","",DB!G140)</f>
        <v/>
      </c>
      <c r="I166" t="str">
        <f>IF(DB!W140="","",DB!W140)</f>
        <v/>
      </c>
      <c r="J166" t="str">
        <f>IF(DB!AN140="","",DB!AN140)</f>
        <v/>
      </c>
      <c r="K166" t="str">
        <f>IF(DB!H140="","",DB!H140)</f>
        <v/>
      </c>
      <c r="L166" s="50" t="str">
        <f t="shared" si="7"/>
        <v>NB</v>
      </c>
      <c r="M166" s="4" t="s">
        <v>166</v>
      </c>
      <c r="N166" s="64" t="str">
        <f t="shared" si="9"/>
        <v>(Bitte vollständig pflegen)</v>
      </c>
      <c r="P166" t="str">
        <f t="shared" si="8"/>
        <v/>
      </c>
    </row>
    <row r="167" spans="2:16" x14ac:dyDescent="0.3">
      <c r="B167" t="str">
        <f>IF(DB!B141="","",DB!B141)</f>
        <v/>
      </c>
      <c r="C167" s="169" t="str">
        <f>IF(DB!C141="","",DB!C141)</f>
        <v/>
      </c>
      <c r="D167" s="169"/>
      <c r="E167" t="str">
        <f>IF(DB!D141="","",DB!D141)</f>
        <v/>
      </c>
      <c r="F167" t="str">
        <f>IF(DB!E141="","",DB!E141)</f>
        <v/>
      </c>
      <c r="G167" t="str">
        <f>IF(DB!F141="","",DB!F141)</f>
        <v/>
      </c>
      <c r="H167" t="str">
        <f>IF(DB!G141="","",DB!G141)</f>
        <v/>
      </c>
      <c r="I167" t="str">
        <f>IF(DB!W141="","",DB!W141)</f>
        <v/>
      </c>
      <c r="J167" t="str">
        <f>IF(DB!AN141="","",DB!AN141)</f>
        <v/>
      </c>
      <c r="K167" t="str">
        <f>IF(DB!H141="","",DB!H141)</f>
        <v/>
      </c>
      <c r="L167" s="50" t="str">
        <f t="shared" si="7"/>
        <v>NB</v>
      </c>
      <c r="M167" s="4" t="s">
        <v>166</v>
      </c>
      <c r="N167" s="64" t="str">
        <f t="shared" si="9"/>
        <v>(Bitte vollständig pflegen)</v>
      </c>
      <c r="P167" t="str">
        <f t="shared" si="8"/>
        <v/>
      </c>
    </row>
    <row r="168" spans="2:16" x14ac:dyDescent="0.3">
      <c r="B168" t="str">
        <f>IF(DB!B142="","",DB!B142)</f>
        <v/>
      </c>
      <c r="C168" s="169" t="str">
        <f>IF(DB!C142="","",DB!C142)</f>
        <v/>
      </c>
      <c r="D168" s="169"/>
      <c r="E168" t="str">
        <f>IF(DB!D142="","",DB!D142)</f>
        <v/>
      </c>
      <c r="F168" t="str">
        <f>IF(DB!E142="","",DB!E142)</f>
        <v/>
      </c>
      <c r="G168" t="str">
        <f>IF(DB!F142="","",DB!F142)</f>
        <v/>
      </c>
      <c r="H168" t="str">
        <f>IF(DB!G142="","",DB!G142)</f>
        <v/>
      </c>
      <c r="I168" t="str">
        <f>IF(DB!W142="","",DB!W142)</f>
        <v/>
      </c>
      <c r="J168" t="str">
        <f>IF(DB!AN142="","",DB!AN142)</f>
        <v/>
      </c>
      <c r="K168" t="str">
        <f>IF(DB!H142="","",DB!H142)</f>
        <v/>
      </c>
      <c r="L168" s="50" t="str">
        <f t="shared" si="7"/>
        <v>NB</v>
      </c>
      <c r="M168" s="4" t="s">
        <v>166</v>
      </c>
      <c r="N168" s="64" t="str">
        <f t="shared" si="9"/>
        <v>(Bitte vollständig pflegen)</v>
      </c>
      <c r="P168" t="str">
        <f t="shared" si="8"/>
        <v/>
      </c>
    </row>
    <row r="169" spans="2:16" x14ac:dyDescent="0.3">
      <c r="B169" t="str">
        <f>IF(DB!B143="","",DB!B143)</f>
        <v/>
      </c>
      <c r="C169" s="169" t="str">
        <f>IF(DB!C143="","",DB!C143)</f>
        <v/>
      </c>
      <c r="D169" s="169"/>
      <c r="E169" t="str">
        <f>IF(DB!D143="","",DB!D143)</f>
        <v/>
      </c>
      <c r="F169" t="str">
        <f>IF(DB!E143="","",DB!E143)</f>
        <v/>
      </c>
      <c r="G169" t="str">
        <f>IF(DB!F143="","",DB!F143)</f>
        <v/>
      </c>
      <c r="H169" t="str">
        <f>IF(DB!G143="","",DB!G143)</f>
        <v/>
      </c>
      <c r="I169" t="str">
        <f>IF(DB!W143="","",DB!W143)</f>
        <v/>
      </c>
      <c r="J169" t="str">
        <f>IF(DB!AN143="","",DB!AN143)</f>
        <v/>
      </c>
      <c r="K169" t="str">
        <f>IF(DB!H143="","",DB!H143)</f>
        <v/>
      </c>
      <c r="L169" s="50" t="str">
        <f t="shared" si="7"/>
        <v>NB</v>
      </c>
      <c r="M169" s="4" t="s">
        <v>166</v>
      </c>
      <c r="N169" s="64" t="str">
        <f t="shared" si="9"/>
        <v>(Bitte vollständig pflegen)</v>
      </c>
      <c r="P169" t="str">
        <f t="shared" si="8"/>
        <v/>
      </c>
    </row>
    <row r="170" spans="2:16" x14ac:dyDescent="0.3">
      <c r="B170" t="str">
        <f>IF(DB!B144="","",DB!B144)</f>
        <v/>
      </c>
      <c r="C170" s="169" t="str">
        <f>IF(DB!C144="","",DB!C144)</f>
        <v/>
      </c>
      <c r="D170" s="169"/>
      <c r="E170" t="str">
        <f>IF(DB!D144="","",DB!D144)</f>
        <v/>
      </c>
      <c r="F170" t="str">
        <f>IF(DB!E144="","",DB!E144)</f>
        <v/>
      </c>
      <c r="G170" t="str">
        <f>IF(DB!F144="","",DB!F144)</f>
        <v/>
      </c>
      <c r="H170" t="str">
        <f>IF(DB!G144="","",DB!G144)</f>
        <v/>
      </c>
      <c r="I170" t="str">
        <f>IF(DB!W144="","",DB!W144)</f>
        <v/>
      </c>
      <c r="J170" t="str">
        <f>IF(DB!AN144="","",DB!AN144)</f>
        <v/>
      </c>
      <c r="K170" t="str">
        <f>IF(DB!H144="","",DB!H144)</f>
        <v/>
      </c>
      <c r="L170" s="50" t="str">
        <f t="shared" si="7"/>
        <v>NB</v>
      </c>
      <c r="M170" s="4" t="s">
        <v>166</v>
      </c>
      <c r="N170" s="64" t="str">
        <f t="shared" si="9"/>
        <v>(Bitte vollständig pflegen)</v>
      </c>
      <c r="P170" t="str">
        <f t="shared" si="8"/>
        <v/>
      </c>
    </row>
    <row r="171" spans="2:16" x14ac:dyDescent="0.3">
      <c r="B171" t="str">
        <f>IF(DB!B145="","",DB!B145)</f>
        <v/>
      </c>
      <c r="C171" s="169" t="str">
        <f>IF(DB!C145="","",DB!C145)</f>
        <v/>
      </c>
      <c r="D171" s="169"/>
      <c r="E171" t="str">
        <f>IF(DB!D145="","",DB!D145)</f>
        <v/>
      </c>
      <c r="F171" t="str">
        <f>IF(DB!E145="","",DB!E145)</f>
        <v/>
      </c>
      <c r="G171" t="str">
        <f>IF(DB!F145="","",DB!F145)</f>
        <v/>
      </c>
      <c r="H171" t="str">
        <f>IF(DB!G145="","",DB!G145)</f>
        <v/>
      </c>
      <c r="I171" t="str">
        <f>IF(DB!W145="","",DB!W145)</f>
        <v/>
      </c>
      <c r="J171" t="str">
        <f>IF(DB!AN145="","",DB!AN145)</f>
        <v/>
      </c>
      <c r="K171" t="str">
        <f>IF(DB!H145="","",DB!H145)</f>
        <v/>
      </c>
      <c r="L171" s="50" t="str">
        <f t="shared" si="7"/>
        <v>NB</v>
      </c>
      <c r="M171" s="4" t="s">
        <v>166</v>
      </c>
      <c r="N171" s="64" t="str">
        <f t="shared" si="9"/>
        <v>(Bitte vollständig pflegen)</v>
      </c>
      <c r="P171" t="str">
        <f t="shared" si="8"/>
        <v/>
      </c>
    </row>
    <row r="172" spans="2:16" x14ac:dyDescent="0.3">
      <c r="B172" t="str">
        <f>IF(DB!B146="","",DB!B146)</f>
        <v/>
      </c>
      <c r="C172" s="169" t="str">
        <f>IF(DB!C146="","",DB!C146)</f>
        <v/>
      </c>
      <c r="D172" s="169"/>
      <c r="E172" t="str">
        <f>IF(DB!D146="","",DB!D146)</f>
        <v/>
      </c>
      <c r="F172" t="str">
        <f>IF(DB!E146="","",DB!E146)</f>
        <v/>
      </c>
      <c r="G172" t="str">
        <f>IF(DB!F146="","",DB!F146)</f>
        <v/>
      </c>
      <c r="H172" t="str">
        <f>IF(DB!G146="","",DB!G146)</f>
        <v/>
      </c>
      <c r="I172" t="str">
        <f>IF(DB!W146="","",DB!W146)</f>
        <v/>
      </c>
      <c r="J172" t="str">
        <f>IF(DB!AN146="","",DB!AN146)</f>
        <v/>
      </c>
      <c r="K172" t="str">
        <f>IF(DB!H146="","",DB!H146)</f>
        <v/>
      </c>
      <c r="L172" s="50" t="str">
        <f t="shared" si="7"/>
        <v>NB</v>
      </c>
      <c r="M172" s="4" t="s">
        <v>166</v>
      </c>
      <c r="N172" s="64" t="str">
        <f t="shared" si="9"/>
        <v>(Bitte vollständig pflegen)</v>
      </c>
      <c r="P172" t="str">
        <f t="shared" si="8"/>
        <v/>
      </c>
    </row>
    <row r="173" spans="2:16" x14ac:dyDescent="0.3">
      <c r="B173" t="str">
        <f>IF(DB!B147="","",DB!B147)</f>
        <v/>
      </c>
      <c r="C173" s="169" t="str">
        <f>IF(DB!C147="","",DB!C147)</f>
        <v/>
      </c>
      <c r="D173" s="169"/>
      <c r="E173" t="str">
        <f>IF(DB!D147="","",DB!D147)</f>
        <v/>
      </c>
      <c r="F173" t="str">
        <f>IF(DB!E147="","",DB!E147)</f>
        <v/>
      </c>
      <c r="G173" t="str">
        <f>IF(DB!F147="","",DB!F147)</f>
        <v/>
      </c>
      <c r="H173" t="str">
        <f>IF(DB!G147="","",DB!G147)</f>
        <v/>
      </c>
      <c r="I173" t="str">
        <f>IF(DB!W147="","",DB!W147)</f>
        <v/>
      </c>
      <c r="J173" t="str">
        <f>IF(DB!AN147="","",DB!AN147)</f>
        <v/>
      </c>
      <c r="K173" t="str">
        <f>IF(DB!H147="","",DB!H147)</f>
        <v/>
      </c>
      <c r="L173" s="50" t="str">
        <f t="shared" si="7"/>
        <v>NB</v>
      </c>
      <c r="M173" s="4" t="s">
        <v>166</v>
      </c>
      <c r="N173" s="64" t="str">
        <f t="shared" si="9"/>
        <v>(Bitte vollständig pflegen)</v>
      </c>
      <c r="P173" t="str">
        <f t="shared" si="8"/>
        <v/>
      </c>
    </row>
    <row r="174" spans="2:16" x14ac:dyDescent="0.3">
      <c r="B174" t="str">
        <f>IF(DB!B148="","",DB!B148)</f>
        <v/>
      </c>
      <c r="C174" s="169" t="str">
        <f>IF(DB!C148="","",DB!C148)</f>
        <v/>
      </c>
      <c r="D174" s="169"/>
      <c r="E174" t="str">
        <f>IF(DB!D148="","",DB!D148)</f>
        <v/>
      </c>
      <c r="F174" t="str">
        <f>IF(DB!E148="","",DB!E148)</f>
        <v/>
      </c>
      <c r="G174" t="str">
        <f>IF(DB!F148="","",DB!F148)</f>
        <v/>
      </c>
      <c r="H174" t="str">
        <f>IF(DB!G148="","",DB!G148)</f>
        <v/>
      </c>
      <c r="I174" t="str">
        <f>IF(DB!W148="","",DB!W148)</f>
        <v/>
      </c>
      <c r="J174" t="str">
        <f>IF(DB!AN148="","",DB!AN148)</f>
        <v/>
      </c>
      <c r="K174" t="str">
        <f>IF(DB!H148="","",DB!H148)</f>
        <v/>
      </c>
      <c r="L174" s="50" t="str">
        <f t="shared" si="7"/>
        <v>NB</v>
      </c>
      <c r="M174" s="4" t="s">
        <v>166</v>
      </c>
      <c r="N174" s="64" t="str">
        <f t="shared" si="9"/>
        <v>(Bitte vollständig pflegen)</v>
      </c>
      <c r="P174" t="str">
        <f t="shared" si="8"/>
        <v/>
      </c>
    </row>
    <row r="175" spans="2:16" x14ac:dyDescent="0.3">
      <c r="B175" t="str">
        <f>IF(DB!B149="","",DB!B149)</f>
        <v/>
      </c>
      <c r="C175" s="169" t="str">
        <f>IF(DB!C149="","",DB!C149)</f>
        <v/>
      </c>
      <c r="D175" s="169"/>
      <c r="E175" t="str">
        <f>IF(DB!D149="","",DB!D149)</f>
        <v/>
      </c>
      <c r="F175" t="str">
        <f>IF(DB!E149="","",DB!E149)</f>
        <v/>
      </c>
      <c r="G175" t="str">
        <f>IF(DB!F149="","",DB!F149)</f>
        <v/>
      </c>
      <c r="H175" t="str">
        <f>IF(DB!G149="","",DB!G149)</f>
        <v/>
      </c>
      <c r="I175" t="str">
        <f>IF(DB!W149="","",DB!W149)</f>
        <v/>
      </c>
      <c r="J175" t="str">
        <f>IF(DB!AN149="","",DB!AN149)</f>
        <v/>
      </c>
      <c r="K175" t="str">
        <f>IF(DB!H149="","",DB!H149)</f>
        <v/>
      </c>
      <c r="L175" s="50" t="str">
        <f t="shared" si="7"/>
        <v>NB</v>
      </c>
      <c r="M175" s="4" t="s">
        <v>166</v>
      </c>
      <c r="N175" s="64" t="str">
        <f t="shared" si="9"/>
        <v>(Bitte vollständig pflegen)</v>
      </c>
      <c r="P175" t="str">
        <f t="shared" si="8"/>
        <v/>
      </c>
    </row>
    <row r="176" spans="2:16" x14ac:dyDescent="0.3">
      <c r="B176" t="str">
        <f>IF(DB!B150="","",DB!B150)</f>
        <v/>
      </c>
      <c r="C176" s="169" t="str">
        <f>IF(DB!C150="","",DB!C150)</f>
        <v/>
      </c>
      <c r="D176" s="169"/>
      <c r="E176" t="str">
        <f>IF(DB!D150="","",DB!D150)</f>
        <v/>
      </c>
      <c r="F176" t="str">
        <f>IF(DB!E150="","",DB!E150)</f>
        <v/>
      </c>
      <c r="G176" t="str">
        <f>IF(DB!F150="","",DB!F150)</f>
        <v/>
      </c>
      <c r="H176" t="str">
        <f>IF(DB!G150="","",DB!G150)</f>
        <v/>
      </c>
      <c r="I176" t="str">
        <f>IF(DB!W150="","",DB!W150)</f>
        <v/>
      </c>
      <c r="J176" t="str">
        <f>IF(DB!AN150="","",DB!AN150)</f>
        <v/>
      </c>
      <c r="K176" t="str">
        <f>IF(DB!H150="","",DB!H150)</f>
        <v/>
      </c>
      <c r="L176" s="50" t="str">
        <f t="shared" si="7"/>
        <v>NB</v>
      </c>
      <c r="M176" s="4" t="s">
        <v>166</v>
      </c>
      <c r="N176" s="64" t="str">
        <f t="shared" si="9"/>
        <v>(Bitte vollständig pflegen)</v>
      </c>
      <c r="P176" t="str">
        <f t="shared" si="8"/>
        <v/>
      </c>
    </row>
    <row r="177" spans="2:16" x14ac:dyDescent="0.3">
      <c r="B177" t="str">
        <f>IF(DB!B151="","",DB!B151)</f>
        <v/>
      </c>
      <c r="C177" s="169" t="str">
        <f>IF(DB!C151="","",DB!C151)</f>
        <v/>
      </c>
      <c r="D177" s="169"/>
      <c r="E177" t="str">
        <f>IF(DB!D151="","",DB!D151)</f>
        <v/>
      </c>
      <c r="F177" t="str">
        <f>IF(DB!E151="","",DB!E151)</f>
        <v/>
      </c>
      <c r="G177" t="str">
        <f>IF(DB!F151="","",DB!F151)</f>
        <v/>
      </c>
      <c r="H177" t="str">
        <f>IF(DB!G151="","",DB!G151)</f>
        <v/>
      </c>
      <c r="I177" t="str">
        <f>IF(DB!W151="","",DB!W151)</f>
        <v/>
      </c>
      <c r="J177" t="str">
        <f>IF(DB!AN151="","",DB!AN151)</f>
        <v/>
      </c>
      <c r="K177" t="str">
        <f>IF(DB!H151="","",DB!H151)</f>
        <v/>
      </c>
      <c r="L177" s="50" t="str">
        <f t="shared" si="7"/>
        <v>NB</v>
      </c>
      <c r="M177" s="4" t="s">
        <v>166</v>
      </c>
      <c r="N177" s="64" t="str">
        <f t="shared" si="9"/>
        <v>(Bitte vollständig pflegen)</v>
      </c>
      <c r="P177" t="str">
        <f t="shared" si="8"/>
        <v/>
      </c>
    </row>
    <row r="178" spans="2:16" x14ac:dyDescent="0.3">
      <c r="B178" t="str">
        <f>IF(DB!B152="","",DB!B152)</f>
        <v/>
      </c>
      <c r="C178" s="169" t="str">
        <f>IF(DB!C152="","",DB!C152)</f>
        <v/>
      </c>
      <c r="D178" s="169"/>
      <c r="E178" t="str">
        <f>IF(DB!D152="","",DB!D152)</f>
        <v/>
      </c>
      <c r="F178" t="str">
        <f>IF(DB!E152="","",DB!E152)</f>
        <v/>
      </c>
      <c r="G178" t="str">
        <f>IF(DB!F152="","",DB!F152)</f>
        <v/>
      </c>
      <c r="H178" t="str">
        <f>IF(DB!G152="","",DB!G152)</f>
        <v/>
      </c>
      <c r="I178" t="str">
        <f>IF(DB!W152="","",DB!W152)</f>
        <v/>
      </c>
      <c r="J178" t="str">
        <f>IF(DB!AN152="","",DB!AN152)</f>
        <v/>
      </c>
      <c r="K178" t="str">
        <f>IF(DB!H152="","",DB!H152)</f>
        <v/>
      </c>
      <c r="L178" s="50" t="str">
        <f t="shared" si="7"/>
        <v>NB</v>
      </c>
      <c r="M178" s="4" t="s">
        <v>166</v>
      </c>
      <c r="N178" s="64" t="str">
        <f t="shared" si="9"/>
        <v>(Bitte vollständig pflegen)</v>
      </c>
      <c r="P178" t="str">
        <f t="shared" si="8"/>
        <v/>
      </c>
    </row>
    <row r="179" spans="2:16" x14ac:dyDescent="0.3">
      <c r="B179" t="str">
        <f>IF(DB!B153="","",DB!B153)</f>
        <v/>
      </c>
      <c r="C179" s="169" t="str">
        <f>IF(DB!C153="","",DB!C153)</f>
        <v/>
      </c>
      <c r="D179" s="169"/>
      <c r="E179" t="str">
        <f>IF(DB!D153="","",DB!D153)</f>
        <v/>
      </c>
      <c r="F179" t="str">
        <f>IF(DB!E153="","",DB!E153)</f>
        <v/>
      </c>
      <c r="G179" t="str">
        <f>IF(DB!F153="","",DB!F153)</f>
        <v/>
      </c>
      <c r="H179" t="str">
        <f>IF(DB!G153="","",DB!G153)</f>
        <v/>
      </c>
      <c r="I179" t="str">
        <f>IF(DB!W153="","",DB!W153)</f>
        <v/>
      </c>
      <c r="J179" t="str">
        <f>IF(DB!AN153="","",DB!AN153)</f>
        <v/>
      </c>
      <c r="K179" t="str">
        <f>IF(DB!H153="","",DB!H153)</f>
        <v/>
      </c>
      <c r="L179" s="50" t="str">
        <f t="shared" si="7"/>
        <v>NB</v>
      </c>
      <c r="M179" s="4" t="s">
        <v>166</v>
      </c>
      <c r="N179" s="64" t="str">
        <f t="shared" si="9"/>
        <v>(Bitte vollständig pflegen)</v>
      </c>
      <c r="P179" t="str">
        <f t="shared" si="8"/>
        <v/>
      </c>
    </row>
    <row r="180" spans="2:16" x14ac:dyDescent="0.3">
      <c r="B180" t="str">
        <f>IF(DB!B154="","",DB!B154)</f>
        <v/>
      </c>
      <c r="C180" s="169" t="str">
        <f>IF(DB!C154="","",DB!C154)</f>
        <v/>
      </c>
      <c r="D180" s="169"/>
      <c r="E180" t="str">
        <f>IF(DB!D154="","",DB!D154)</f>
        <v/>
      </c>
      <c r="F180" t="str">
        <f>IF(DB!E154="","",DB!E154)</f>
        <v/>
      </c>
      <c r="G180" t="str">
        <f>IF(DB!F154="","",DB!F154)</f>
        <v/>
      </c>
      <c r="H180" t="str">
        <f>IF(DB!G154="","",DB!G154)</f>
        <v/>
      </c>
      <c r="I180" t="str">
        <f>IF(DB!W154="","",DB!W154)</f>
        <v/>
      </c>
      <c r="J180" t="str">
        <f>IF(DB!AN154="","",DB!AN154)</f>
        <v/>
      </c>
      <c r="K180" t="str">
        <f>IF(DB!H154="","",DB!H154)</f>
        <v/>
      </c>
      <c r="L180" s="50" t="str">
        <f t="shared" si="7"/>
        <v>NB</v>
      </c>
      <c r="M180" s="4" t="s">
        <v>166</v>
      </c>
      <c r="N180" s="64" t="str">
        <f t="shared" si="9"/>
        <v>(Bitte vollständig pflegen)</v>
      </c>
      <c r="P180" t="str">
        <f t="shared" si="8"/>
        <v/>
      </c>
    </row>
    <row r="181" spans="2:16" x14ac:dyDescent="0.3">
      <c r="B181" t="str">
        <f>IF(DB!B155="","",DB!B155)</f>
        <v/>
      </c>
      <c r="C181" s="169" t="str">
        <f>IF(DB!C155="","",DB!C155)</f>
        <v/>
      </c>
      <c r="D181" s="169"/>
      <c r="E181" t="str">
        <f>IF(DB!D155="","",DB!D155)</f>
        <v/>
      </c>
      <c r="F181" t="str">
        <f>IF(DB!E155="","",DB!E155)</f>
        <v/>
      </c>
      <c r="G181" t="str">
        <f>IF(DB!F155="","",DB!F155)</f>
        <v/>
      </c>
      <c r="H181" t="str">
        <f>IF(DB!G155="","",DB!G155)</f>
        <v/>
      </c>
      <c r="I181" t="str">
        <f>IF(DB!W155="","",DB!W155)</f>
        <v/>
      </c>
      <c r="J181" t="str">
        <f>IF(DB!AN155="","",DB!AN155)</f>
        <v/>
      </c>
      <c r="K181" t="str">
        <f>IF(DB!H155="","",DB!H155)</f>
        <v/>
      </c>
      <c r="L181" s="50" t="str">
        <f t="shared" si="7"/>
        <v>NB</v>
      </c>
      <c r="M181" s="4" t="s">
        <v>166</v>
      </c>
      <c r="N181" s="64" t="str">
        <f t="shared" si="9"/>
        <v>(Bitte vollständig pflegen)</v>
      </c>
      <c r="P181" t="str">
        <f t="shared" si="8"/>
        <v/>
      </c>
    </row>
    <row r="182" spans="2:16" x14ac:dyDescent="0.3">
      <c r="B182" t="str">
        <f>IF(DB!B156="","",DB!B156)</f>
        <v/>
      </c>
      <c r="C182" s="169" t="str">
        <f>IF(DB!C156="","",DB!C156)</f>
        <v/>
      </c>
      <c r="D182" s="169"/>
      <c r="E182" t="str">
        <f>IF(DB!D156="","",DB!D156)</f>
        <v/>
      </c>
      <c r="F182" t="str">
        <f>IF(DB!E156="","",DB!E156)</f>
        <v/>
      </c>
      <c r="G182" t="str">
        <f>IF(DB!F156="","",DB!F156)</f>
        <v/>
      </c>
      <c r="H182" t="str">
        <f>IF(DB!G156="","",DB!G156)</f>
        <v/>
      </c>
      <c r="I182" t="str">
        <f>IF(DB!W156="","",DB!W156)</f>
        <v/>
      </c>
      <c r="J182" t="str">
        <f>IF(DB!AN156="","",DB!AN156)</f>
        <v/>
      </c>
      <c r="K182" t="str">
        <f>IF(DB!H156="","",DB!H156)</f>
        <v/>
      </c>
      <c r="L182" s="50" t="str">
        <f t="shared" si="7"/>
        <v>NB</v>
      </c>
      <c r="M182" s="4" t="s">
        <v>166</v>
      </c>
      <c r="N182" s="64" t="str">
        <f t="shared" si="9"/>
        <v>(Bitte vollständig pflegen)</v>
      </c>
      <c r="P182" t="str">
        <f t="shared" si="8"/>
        <v/>
      </c>
    </row>
    <row r="183" spans="2:16" x14ac:dyDescent="0.3">
      <c r="B183" t="str">
        <f>IF(DB!B157="","",DB!B157)</f>
        <v/>
      </c>
      <c r="C183" s="169" t="str">
        <f>IF(DB!C157="","",DB!C157)</f>
        <v/>
      </c>
      <c r="D183" s="169"/>
      <c r="E183" t="str">
        <f>IF(DB!D157="","",DB!D157)</f>
        <v/>
      </c>
      <c r="F183" t="str">
        <f>IF(DB!E157="","",DB!E157)</f>
        <v/>
      </c>
      <c r="G183" t="str">
        <f>IF(DB!F157="","",DB!F157)</f>
        <v/>
      </c>
      <c r="H183" t="str">
        <f>IF(DB!G157="","",DB!G157)</f>
        <v/>
      </c>
      <c r="I183" t="str">
        <f>IF(DB!W157="","",DB!W157)</f>
        <v/>
      </c>
      <c r="J183" t="str">
        <f>IF(DB!AN157="","",DB!AN157)</f>
        <v/>
      </c>
      <c r="K183" t="str">
        <f>IF(DB!H157="","",DB!H157)</f>
        <v/>
      </c>
      <c r="L183" s="50" t="str">
        <f t="shared" si="7"/>
        <v>NB</v>
      </c>
      <c r="M183" s="4" t="s">
        <v>166</v>
      </c>
      <c r="N183" s="64" t="str">
        <f t="shared" si="9"/>
        <v>(Bitte vollständig pflegen)</v>
      </c>
      <c r="P183" t="str">
        <f t="shared" si="8"/>
        <v/>
      </c>
    </row>
    <row r="184" spans="2:16" x14ac:dyDescent="0.3">
      <c r="B184" t="str">
        <f>IF(DB!B158="","",DB!B158)</f>
        <v/>
      </c>
      <c r="C184" s="169" t="str">
        <f>IF(DB!C158="","",DB!C158)</f>
        <v/>
      </c>
      <c r="D184" s="169"/>
      <c r="E184" t="str">
        <f>IF(DB!D158="","",DB!D158)</f>
        <v/>
      </c>
      <c r="F184" t="str">
        <f>IF(DB!E158="","",DB!E158)</f>
        <v/>
      </c>
      <c r="G184" t="str">
        <f>IF(DB!F158="","",DB!F158)</f>
        <v/>
      </c>
      <c r="H184" t="str">
        <f>IF(DB!G158="","",DB!G158)</f>
        <v/>
      </c>
      <c r="I184" t="str">
        <f>IF(DB!W158="","",DB!W158)</f>
        <v/>
      </c>
      <c r="J184" t="str">
        <f>IF(DB!AN158="","",DB!AN158)</f>
        <v/>
      </c>
      <c r="K184" t="str">
        <f>IF(DB!H158="","",DB!H158)</f>
        <v/>
      </c>
      <c r="L184" s="50" t="str">
        <f t="shared" si="7"/>
        <v>NB</v>
      </c>
      <c r="M184" s="4" t="s">
        <v>166</v>
      </c>
      <c r="N184" s="64" t="str">
        <f t="shared" si="9"/>
        <v>(Bitte vollständig pflegen)</v>
      </c>
      <c r="P184" t="str">
        <f t="shared" si="8"/>
        <v/>
      </c>
    </row>
    <row r="185" spans="2:16" x14ac:dyDescent="0.3">
      <c r="B185" t="str">
        <f>IF(DB!B159="","",DB!B159)</f>
        <v/>
      </c>
      <c r="C185" s="169" t="str">
        <f>IF(DB!C159="","",DB!C159)</f>
        <v/>
      </c>
      <c r="D185" s="169"/>
      <c r="E185" t="str">
        <f>IF(DB!D159="","",DB!D159)</f>
        <v/>
      </c>
      <c r="F185" t="str">
        <f>IF(DB!E159="","",DB!E159)</f>
        <v/>
      </c>
      <c r="G185" t="str">
        <f>IF(DB!F159="","",DB!F159)</f>
        <v/>
      </c>
      <c r="H185" t="str">
        <f>IF(DB!G159="","",DB!G159)</f>
        <v/>
      </c>
      <c r="I185" t="str">
        <f>IF(DB!W159="","",DB!W159)</f>
        <v/>
      </c>
      <c r="J185" t="str">
        <f>IF(DB!AN159="","",DB!AN159)</f>
        <v/>
      </c>
      <c r="K185" t="str">
        <f>IF(DB!H159="","",DB!H159)</f>
        <v/>
      </c>
      <c r="L185" s="50" t="str">
        <f t="shared" si="7"/>
        <v>NB</v>
      </c>
      <c r="M185" s="4" t="s">
        <v>166</v>
      </c>
      <c r="N185" s="64" t="str">
        <f t="shared" si="9"/>
        <v>(Bitte vollständig pflegen)</v>
      </c>
      <c r="P185" t="str">
        <f t="shared" si="8"/>
        <v/>
      </c>
    </row>
    <row r="186" spans="2:16" x14ac:dyDescent="0.3">
      <c r="B186" t="str">
        <f>IF(DB!B160="","",DB!B160)</f>
        <v/>
      </c>
      <c r="C186" s="169" t="str">
        <f>IF(DB!C160="","",DB!C160)</f>
        <v/>
      </c>
      <c r="D186" s="169"/>
      <c r="E186" t="str">
        <f>IF(DB!D160="","",DB!D160)</f>
        <v/>
      </c>
      <c r="F186" t="str">
        <f>IF(DB!E160="","",DB!E160)</f>
        <v/>
      </c>
      <c r="G186" t="str">
        <f>IF(DB!F160="","",DB!F160)</f>
        <v/>
      </c>
      <c r="H186" t="str">
        <f>IF(DB!G160="","",DB!G160)</f>
        <v/>
      </c>
      <c r="I186" t="str">
        <f>IF(DB!W160="","",DB!W160)</f>
        <v/>
      </c>
      <c r="J186" t="str">
        <f>IF(DB!AN160="","",DB!AN160)</f>
        <v/>
      </c>
      <c r="K186" t="str">
        <f>IF(DB!H160="","",DB!H160)</f>
        <v/>
      </c>
      <c r="L186" s="50" t="str">
        <f t="shared" si="7"/>
        <v>NB</v>
      </c>
      <c r="M186" s="4" t="s">
        <v>166</v>
      </c>
      <c r="N186" s="64" t="str">
        <f t="shared" si="9"/>
        <v>(Bitte vollständig pflegen)</v>
      </c>
      <c r="P186" t="str">
        <f t="shared" si="8"/>
        <v/>
      </c>
    </row>
    <row r="187" spans="2:16" x14ac:dyDescent="0.3">
      <c r="B187" t="str">
        <f>IF(DB!B161="","",DB!B161)</f>
        <v/>
      </c>
      <c r="C187" s="169" t="str">
        <f>IF(DB!C161="","",DB!C161)</f>
        <v/>
      </c>
      <c r="D187" s="169"/>
      <c r="E187" t="str">
        <f>IF(DB!D161="","",DB!D161)</f>
        <v/>
      </c>
      <c r="F187" t="str">
        <f>IF(DB!E161="","",DB!E161)</f>
        <v/>
      </c>
      <c r="G187" t="str">
        <f>IF(DB!F161="","",DB!F161)</f>
        <v/>
      </c>
      <c r="H187" t="str">
        <f>IF(DB!G161="","",DB!G161)</f>
        <v/>
      </c>
      <c r="I187" t="str">
        <f>IF(DB!W161="","",DB!W161)</f>
        <v/>
      </c>
      <c r="J187" t="str">
        <f>IF(DB!AN161="","",DB!AN161)</f>
        <v/>
      </c>
      <c r="K187" t="str">
        <f>IF(DB!H161="","",DB!H161)</f>
        <v/>
      </c>
      <c r="L187" s="50" t="str">
        <f t="shared" si="7"/>
        <v>NB</v>
      </c>
      <c r="M187" s="4" t="s">
        <v>166</v>
      </c>
      <c r="N187" s="64" t="str">
        <f t="shared" si="9"/>
        <v>(Bitte vollständig pflegen)</v>
      </c>
      <c r="P187" t="str">
        <f t="shared" si="8"/>
        <v/>
      </c>
    </row>
    <row r="188" spans="2:16" x14ac:dyDescent="0.3">
      <c r="B188" t="str">
        <f>IF(DB!B162="","",DB!B162)</f>
        <v/>
      </c>
      <c r="C188" s="169" t="str">
        <f>IF(DB!C162="","",DB!C162)</f>
        <v/>
      </c>
      <c r="D188" s="169"/>
      <c r="E188" t="str">
        <f>IF(DB!D162="","",DB!D162)</f>
        <v/>
      </c>
      <c r="F188" t="str">
        <f>IF(DB!E162="","",DB!E162)</f>
        <v/>
      </c>
      <c r="G188" t="str">
        <f>IF(DB!F162="","",DB!F162)</f>
        <v/>
      </c>
      <c r="H188" t="str">
        <f>IF(DB!G162="","",DB!G162)</f>
        <v/>
      </c>
      <c r="I188" t="str">
        <f>IF(DB!W162="","",DB!W162)</f>
        <v/>
      </c>
      <c r="J188" t="str">
        <f>IF(DB!AN162="","",DB!AN162)</f>
        <v/>
      </c>
      <c r="K188" t="str">
        <f>IF(DB!H162="","",DB!H162)</f>
        <v/>
      </c>
      <c r="L188" s="50" t="str">
        <f t="shared" si="7"/>
        <v>NB</v>
      </c>
      <c r="M188" s="4" t="s">
        <v>166</v>
      </c>
      <c r="N188" s="64" t="str">
        <f t="shared" si="9"/>
        <v>(Bitte vollständig pflegen)</v>
      </c>
      <c r="P188" t="str">
        <f t="shared" si="8"/>
        <v/>
      </c>
    </row>
    <row r="189" spans="2:16" x14ac:dyDescent="0.3">
      <c r="B189" t="str">
        <f>IF(DB!B163="","",DB!B163)</f>
        <v/>
      </c>
      <c r="C189" s="169" t="str">
        <f>IF(DB!C163="","",DB!C163)</f>
        <v/>
      </c>
      <c r="D189" s="169"/>
      <c r="E189" t="str">
        <f>IF(DB!D163="","",DB!D163)</f>
        <v/>
      </c>
      <c r="F189" t="str">
        <f>IF(DB!E163="","",DB!E163)</f>
        <v/>
      </c>
      <c r="G189" t="str">
        <f>IF(DB!F163="","",DB!F163)</f>
        <v/>
      </c>
      <c r="H189" t="str">
        <f>IF(DB!G163="","",DB!G163)</f>
        <v/>
      </c>
      <c r="I189" t="str">
        <f>IF(DB!W163="","",DB!W163)</f>
        <v/>
      </c>
      <c r="J189" t="str">
        <f>IF(DB!AN163="","",DB!AN163)</f>
        <v/>
      </c>
      <c r="K189" t="str">
        <f>IF(DB!H163="","",DB!H163)</f>
        <v/>
      </c>
      <c r="L189" s="50" t="str">
        <f t="shared" si="7"/>
        <v>NB</v>
      </c>
      <c r="M189" s="4" t="s">
        <v>166</v>
      </c>
      <c r="N189" s="64" t="str">
        <f t="shared" si="9"/>
        <v>(Bitte vollständig pflegen)</v>
      </c>
      <c r="P189" t="str">
        <f t="shared" si="8"/>
        <v/>
      </c>
    </row>
    <row r="190" spans="2:16" x14ac:dyDescent="0.3">
      <c r="B190" t="str">
        <f>IF(DB!B164="","",DB!B164)</f>
        <v/>
      </c>
      <c r="C190" s="169" t="str">
        <f>IF(DB!C164="","",DB!C164)</f>
        <v/>
      </c>
      <c r="D190" s="169"/>
      <c r="E190" t="str">
        <f>IF(DB!D164="","",DB!D164)</f>
        <v/>
      </c>
      <c r="F190" t="str">
        <f>IF(DB!E164="","",DB!E164)</f>
        <v/>
      </c>
      <c r="G190" t="str">
        <f>IF(DB!F164="","",DB!F164)</f>
        <v/>
      </c>
      <c r="H190" t="str">
        <f>IF(DB!G164="","",DB!G164)</f>
        <v/>
      </c>
      <c r="I190" t="str">
        <f>IF(DB!W164="","",DB!W164)</f>
        <v/>
      </c>
      <c r="J190" t="str">
        <f>IF(DB!AN164="","",DB!AN164)</f>
        <v/>
      </c>
      <c r="K190" t="str">
        <f>IF(DB!H164="","",DB!H164)</f>
        <v/>
      </c>
      <c r="L190" s="50" t="str">
        <f t="shared" si="7"/>
        <v>NB</v>
      </c>
      <c r="M190" s="4" t="s">
        <v>166</v>
      </c>
      <c r="N190" s="64" t="str">
        <f t="shared" si="9"/>
        <v>(Bitte vollständig pflegen)</v>
      </c>
      <c r="P190" t="str">
        <f t="shared" si="8"/>
        <v/>
      </c>
    </row>
    <row r="191" spans="2:16" x14ac:dyDescent="0.3">
      <c r="B191" t="str">
        <f>IF(DB!B165="","",DB!B165)</f>
        <v/>
      </c>
      <c r="C191" s="169" t="str">
        <f>IF(DB!C165="","",DB!C165)</f>
        <v/>
      </c>
      <c r="D191" s="169"/>
      <c r="E191" t="str">
        <f>IF(DB!D165="","",DB!D165)</f>
        <v/>
      </c>
      <c r="F191" t="str">
        <f>IF(DB!E165="","",DB!E165)</f>
        <v/>
      </c>
      <c r="G191" t="str">
        <f>IF(DB!F165="","",DB!F165)</f>
        <v/>
      </c>
      <c r="H191" t="str">
        <f>IF(DB!G165="","",DB!G165)</f>
        <v/>
      </c>
      <c r="I191" t="str">
        <f>IF(DB!W165="","",DB!W165)</f>
        <v/>
      </c>
      <c r="J191" t="str">
        <f>IF(DB!AN165="","",DB!AN165)</f>
        <v/>
      </c>
      <c r="K191" t="str">
        <f>IF(DB!H165="","",DB!H165)</f>
        <v/>
      </c>
      <c r="L191" s="50" t="str">
        <f t="shared" si="7"/>
        <v>NB</v>
      </c>
      <c r="M191" s="4" t="s">
        <v>166</v>
      </c>
      <c r="N191" s="64" t="str">
        <f t="shared" si="9"/>
        <v>(Bitte vollständig pflegen)</v>
      </c>
      <c r="P191" t="str">
        <f t="shared" si="8"/>
        <v/>
      </c>
    </row>
    <row r="192" spans="2:16" x14ac:dyDescent="0.3">
      <c r="B192" t="str">
        <f>IF(DB!B166="","",DB!B166)</f>
        <v/>
      </c>
      <c r="C192" s="169" t="str">
        <f>IF(DB!C166="","",DB!C166)</f>
        <v/>
      </c>
      <c r="D192" s="169"/>
      <c r="E192" t="str">
        <f>IF(DB!D166="","",DB!D166)</f>
        <v/>
      </c>
      <c r="F192" t="str">
        <f>IF(DB!E166="","",DB!E166)</f>
        <v/>
      </c>
      <c r="G192" t="str">
        <f>IF(DB!F166="","",DB!F166)</f>
        <v/>
      </c>
      <c r="H192" t="str">
        <f>IF(DB!G166="","",DB!G166)</f>
        <v/>
      </c>
      <c r="I192" t="str">
        <f>IF(DB!W166="","",DB!W166)</f>
        <v/>
      </c>
      <c r="J192" t="str">
        <f>IF(DB!AN166="","",DB!AN166)</f>
        <v/>
      </c>
      <c r="K192" t="str">
        <f>IF(DB!H166="","",DB!H166)</f>
        <v/>
      </c>
      <c r="L192" s="50" t="str">
        <f t="shared" si="7"/>
        <v>NB</v>
      </c>
      <c r="M192" s="4" t="s">
        <v>166</v>
      </c>
      <c r="N192" s="64" t="str">
        <f t="shared" si="9"/>
        <v>(Bitte vollständig pflegen)</v>
      </c>
      <c r="P192" t="str">
        <f t="shared" si="8"/>
        <v/>
      </c>
    </row>
    <row r="193" spans="2:16" x14ac:dyDescent="0.3">
      <c r="B193" t="str">
        <f>IF(DB!B167="","",DB!B167)</f>
        <v/>
      </c>
      <c r="C193" s="169" t="str">
        <f>IF(DB!C167="","",DB!C167)</f>
        <v/>
      </c>
      <c r="D193" s="169"/>
      <c r="E193" t="str">
        <f>IF(DB!D167="","",DB!D167)</f>
        <v/>
      </c>
      <c r="F193" t="str">
        <f>IF(DB!E167="","",DB!E167)</f>
        <v/>
      </c>
      <c r="G193" t="str">
        <f>IF(DB!F167="","",DB!F167)</f>
        <v/>
      </c>
      <c r="H193" t="str">
        <f>IF(DB!G167="","",DB!G167)</f>
        <v/>
      </c>
      <c r="I193" t="str">
        <f>IF(DB!W167="","",DB!W167)</f>
        <v/>
      </c>
      <c r="J193" t="str">
        <f>IF(DB!AN167="","",DB!AN167)</f>
        <v/>
      </c>
      <c r="K193" t="str">
        <f>IF(DB!H167="","",DB!H167)</f>
        <v/>
      </c>
      <c r="L193" s="50" t="str">
        <f t="shared" si="7"/>
        <v>NB</v>
      </c>
      <c r="M193" s="4" t="s">
        <v>166</v>
      </c>
      <c r="N193" s="64" t="str">
        <f t="shared" si="9"/>
        <v>(Bitte vollständig pflegen)</v>
      </c>
      <c r="P193" t="str">
        <f t="shared" si="8"/>
        <v/>
      </c>
    </row>
    <row r="194" spans="2:16" x14ac:dyDescent="0.3">
      <c r="B194" t="str">
        <f>IF(DB!B168="","",DB!B168)</f>
        <v/>
      </c>
      <c r="C194" s="169" t="str">
        <f>IF(DB!C168="","",DB!C168)</f>
        <v/>
      </c>
      <c r="D194" s="169"/>
      <c r="E194" t="str">
        <f>IF(DB!D168="","",DB!D168)</f>
        <v/>
      </c>
      <c r="F194" t="str">
        <f>IF(DB!E168="","",DB!E168)</f>
        <v/>
      </c>
      <c r="G194" t="str">
        <f>IF(DB!F168="","",DB!F168)</f>
        <v/>
      </c>
      <c r="H194" t="str">
        <f>IF(DB!G168="","",DB!G168)</f>
        <v/>
      </c>
      <c r="I194" t="str">
        <f>IF(DB!W168="","",DB!W168)</f>
        <v/>
      </c>
      <c r="J194" t="str">
        <f>IF(DB!AN168="","",DB!AN168)</f>
        <v/>
      </c>
      <c r="K194" t="str">
        <f>IF(DB!H168="","",DB!H168)</f>
        <v/>
      </c>
      <c r="L194" s="50" t="str">
        <f t="shared" si="7"/>
        <v>NB</v>
      </c>
      <c r="M194" s="4" t="s">
        <v>166</v>
      </c>
      <c r="N194" s="64" t="str">
        <f t="shared" si="9"/>
        <v>(Bitte vollständig pflegen)</v>
      </c>
      <c r="P194" t="str">
        <f t="shared" si="8"/>
        <v/>
      </c>
    </row>
    <row r="195" spans="2:16" x14ac:dyDescent="0.3">
      <c r="B195" t="str">
        <f>IF(DB!B169="","",DB!B169)</f>
        <v/>
      </c>
      <c r="C195" s="169" t="str">
        <f>IF(DB!C169="","",DB!C169)</f>
        <v/>
      </c>
      <c r="D195" s="169"/>
      <c r="E195" t="str">
        <f>IF(DB!D169="","",DB!D169)</f>
        <v/>
      </c>
      <c r="F195" t="str">
        <f>IF(DB!E169="","",DB!E169)</f>
        <v/>
      </c>
      <c r="G195" t="str">
        <f>IF(DB!F169="","",DB!F169)</f>
        <v/>
      </c>
      <c r="H195" t="str">
        <f>IF(DB!G169="","",DB!G169)</f>
        <v/>
      </c>
      <c r="I195" t="str">
        <f>IF(DB!W169="","",DB!W169)</f>
        <v/>
      </c>
      <c r="J195" t="str">
        <f>IF(DB!AN169="","",DB!AN169)</f>
        <v/>
      </c>
      <c r="K195" t="str">
        <f>IF(DB!H169="","",DB!H169)</f>
        <v/>
      </c>
      <c r="L195" s="50" t="str">
        <f t="shared" si="7"/>
        <v>NB</v>
      </c>
      <c r="M195" s="4" t="s">
        <v>166</v>
      </c>
      <c r="N195" s="64" t="str">
        <f t="shared" si="9"/>
        <v>(Bitte vollständig pflegen)</v>
      </c>
      <c r="P195" t="str">
        <f t="shared" si="8"/>
        <v/>
      </c>
    </row>
    <row r="196" spans="2:16" x14ac:dyDescent="0.3">
      <c r="B196" t="str">
        <f>IF(DB!B170="","",DB!B170)</f>
        <v/>
      </c>
      <c r="C196" s="169" t="str">
        <f>IF(DB!C170="","",DB!C170)</f>
        <v/>
      </c>
      <c r="D196" s="169"/>
      <c r="E196" t="str">
        <f>IF(DB!D170="","",DB!D170)</f>
        <v/>
      </c>
      <c r="F196" t="str">
        <f>IF(DB!E170="","",DB!E170)</f>
        <v/>
      </c>
      <c r="G196" t="str">
        <f>IF(DB!F170="","",DB!F170)</f>
        <v/>
      </c>
      <c r="H196" t="str">
        <f>IF(DB!G170="","",DB!G170)</f>
        <v/>
      </c>
      <c r="I196" t="str">
        <f>IF(DB!W170="","",DB!W170)</f>
        <v/>
      </c>
      <c r="J196" t="str">
        <f>IF(DB!AN170="","",DB!AN170)</f>
        <v/>
      </c>
      <c r="K196" t="str">
        <f>IF(DB!H170="","",DB!H170)</f>
        <v/>
      </c>
      <c r="L196" s="50" t="str">
        <f t="shared" si="7"/>
        <v>NB</v>
      </c>
      <c r="M196" s="4" t="s">
        <v>166</v>
      </c>
      <c r="N196" s="64" t="str">
        <f t="shared" si="9"/>
        <v>(Bitte vollständig pflegen)</v>
      </c>
      <c r="P196" t="str">
        <f t="shared" si="8"/>
        <v/>
      </c>
    </row>
    <row r="197" spans="2:16" x14ac:dyDescent="0.3">
      <c r="B197" t="str">
        <f>IF(DB!B171="","",DB!B171)</f>
        <v/>
      </c>
      <c r="C197" s="169" t="str">
        <f>IF(DB!C171="","",DB!C171)</f>
        <v/>
      </c>
      <c r="D197" s="169"/>
      <c r="E197" t="str">
        <f>IF(DB!D171="","",DB!D171)</f>
        <v/>
      </c>
      <c r="F197" t="str">
        <f>IF(DB!E171="","",DB!E171)</f>
        <v/>
      </c>
      <c r="G197" t="str">
        <f>IF(DB!F171="","",DB!F171)</f>
        <v/>
      </c>
      <c r="H197" t="str">
        <f>IF(DB!G171="","",DB!G171)</f>
        <v/>
      </c>
      <c r="I197" t="str">
        <f>IF(DB!W171="","",DB!W171)</f>
        <v/>
      </c>
      <c r="J197" t="str">
        <f>IF(DB!AN171="","",DB!AN171)</f>
        <v/>
      </c>
      <c r="K197" t="str">
        <f>IF(DB!H171="","",DB!H171)</f>
        <v/>
      </c>
      <c r="L197" s="50" t="str">
        <f t="shared" si="7"/>
        <v>NB</v>
      </c>
      <c r="M197" s="4" t="s">
        <v>166</v>
      </c>
      <c r="N197" s="64" t="str">
        <f t="shared" si="9"/>
        <v>(Bitte vollständig pflegen)</v>
      </c>
      <c r="P197" t="str">
        <f t="shared" si="8"/>
        <v/>
      </c>
    </row>
    <row r="198" spans="2:16" x14ac:dyDescent="0.3">
      <c r="B198" t="str">
        <f>IF(DB!B172="","",DB!B172)</f>
        <v/>
      </c>
      <c r="C198" s="169" t="str">
        <f>IF(DB!C172="","",DB!C172)</f>
        <v/>
      </c>
      <c r="D198" s="169"/>
      <c r="E198" t="str">
        <f>IF(DB!D172="","",DB!D172)</f>
        <v/>
      </c>
      <c r="F198" t="str">
        <f>IF(DB!E172="","",DB!E172)</f>
        <v/>
      </c>
      <c r="G198" t="str">
        <f>IF(DB!F172="","",DB!F172)</f>
        <v/>
      </c>
      <c r="H198" t="str">
        <f>IF(DB!G172="","",DB!G172)</f>
        <v/>
      </c>
      <c r="I198" t="str">
        <f>IF(DB!W172="","",DB!W172)</f>
        <v/>
      </c>
      <c r="J198" t="str">
        <f>IF(DB!AN172="","",DB!AN172)</f>
        <v/>
      </c>
      <c r="K198" t="str">
        <f>IF(DB!H172="","",DB!H172)</f>
        <v/>
      </c>
      <c r="L198" s="50" t="str">
        <f t="shared" si="7"/>
        <v>NB</v>
      </c>
      <c r="M198" s="4" t="s">
        <v>166</v>
      </c>
      <c r="N198" s="64" t="str">
        <f t="shared" si="9"/>
        <v>(Bitte vollständig pflegen)</v>
      </c>
      <c r="P198" t="str">
        <f t="shared" si="8"/>
        <v/>
      </c>
    </row>
    <row r="199" spans="2:16" x14ac:dyDescent="0.3">
      <c r="B199" t="str">
        <f>IF(DB!B173="","",DB!B173)</f>
        <v/>
      </c>
      <c r="C199" s="169" t="str">
        <f>IF(DB!C173="","",DB!C173)</f>
        <v/>
      </c>
      <c r="D199" s="169"/>
      <c r="E199" t="str">
        <f>IF(DB!D173="","",DB!D173)</f>
        <v/>
      </c>
      <c r="F199" t="str">
        <f>IF(DB!E173="","",DB!E173)</f>
        <v/>
      </c>
      <c r="G199" t="str">
        <f>IF(DB!F173="","",DB!F173)</f>
        <v/>
      </c>
      <c r="H199" t="str">
        <f>IF(DB!G173="","",DB!G173)</f>
        <v/>
      </c>
      <c r="I199" t="str">
        <f>IF(DB!W173="","",DB!W173)</f>
        <v/>
      </c>
      <c r="J199" t="str">
        <f>IF(DB!AN173="","",DB!AN173)</f>
        <v/>
      </c>
      <c r="K199" t="str">
        <f>IF(DB!H173="","",DB!H173)</f>
        <v/>
      </c>
      <c r="L199" s="50" t="str">
        <f t="shared" si="7"/>
        <v>NB</v>
      </c>
      <c r="M199" s="4" t="s">
        <v>166</v>
      </c>
      <c r="N199" s="64" t="str">
        <f t="shared" si="9"/>
        <v>(Bitte vollständig pflegen)</v>
      </c>
      <c r="P199" t="str">
        <f t="shared" si="8"/>
        <v/>
      </c>
    </row>
    <row r="200" spans="2:16" x14ac:dyDescent="0.3">
      <c r="B200" t="str">
        <f>IF(DB!B174="","",DB!B174)</f>
        <v/>
      </c>
      <c r="C200" s="169" t="str">
        <f>IF(DB!C174="","",DB!C174)</f>
        <v/>
      </c>
      <c r="D200" s="169"/>
      <c r="E200" t="str">
        <f>IF(DB!D174="","",DB!D174)</f>
        <v/>
      </c>
      <c r="F200" t="str">
        <f>IF(DB!E174="","",DB!E174)</f>
        <v/>
      </c>
      <c r="G200" t="str">
        <f>IF(DB!F174="","",DB!F174)</f>
        <v/>
      </c>
      <c r="H200" t="str">
        <f>IF(DB!G174="","",DB!G174)</f>
        <v/>
      </c>
      <c r="I200" t="str">
        <f>IF(DB!W174="","",DB!W174)</f>
        <v/>
      </c>
      <c r="J200" t="str">
        <f>IF(DB!AN174="","",DB!AN174)</f>
        <v/>
      </c>
      <c r="K200" t="str">
        <f>IF(DB!H174="","",DB!H174)</f>
        <v/>
      </c>
      <c r="L200" s="50" t="str">
        <f t="shared" si="7"/>
        <v>NB</v>
      </c>
      <c r="M200" s="4" t="s">
        <v>166</v>
      </c>
      <c r="N200" s="64" t="str">
        <f t="shared" si="9"/>
        <v>(Bitte vollständig pflegen)</v>
      </c>
      <c r="P200" t="str">
        <f t="shared" si="8"/>
        <v/>
      </c>
    </row>
    <row r="201" spans="2:16" x14ac:dyDescent="0.3">
      <c r="B201" t="str">
        <f>IF(DB!B175="","",DB!B175)</f>
        <v/>
      </c>
      <c r="C201" s="169" t="str">
        <f>IF(DB!C175="","",DB!C175)</f>
        <v/>
      </c>
      <c r="D201" s="169"/>
      <c r="E201" t="str">
        <f>IF(DB!D175="","",DB!D175)</f>
        <v/>
      </c>
      <c r="F201" t="str">
        <f>IF(DB!E175="","",DB!E175)</f>
        <v/>
      </c>
      <c r="G201" t="str">
        <f>IF(DB!F175="","",DB!F175)</f>
        <v/>
      </c>
      <c r="H201" t="str">
        <f>IF(DB!G175="","",DB!G175)</f>
        <v/>
      </c>
      <c r="I201" t="str">
        <f>IF(DB!W175="","",DB!W175)</f>
        <v/>
      </c>
      <c r="J201" t="str">
        <f>IF(DB!AN175="","",DB!AN175)</f>
        <v/>
      </c>
      <c r="K201" t="str">
        <f>IF(DB!H175="","",DB!H175)</f>
        <v/>
      </c>
      <c r="L201" s="50" t="str">
        <f t="shared" si="7"/>
        <v>NB</v>
      </c>
      <c r="M201" s="4" t="s">
        <v>166</v>
      </c>
      <c r="N201" s="64" t="str">
        <f t="shared" si="9"/>
        <v>(Bitte vollständig pflegen)</v>
      </c>
      <c r="P201" t="str">
        <f t="shared" si="8"/>
        <v/>
      </c>
    </row>
    <row r="202" spans="2:16" x14ac:dyDescent="0.3">
      <c r="B202" t="str">
        <f>IF(DB!B176="","",DB!B176)</f>
        <v/>
      </c>
      <c r="C202" s="169" t="str">
        <f>IF(DB!C176="","",DB!C176)</f>
        <v/>
      </c>
      <c r="D202" s="169"/>
      <c r="E202" t="str">
        <f>IF(DB!D176="","",DB!D176)</f>
        <v/>
      </c>
      <c r="F202" t="str">
        <f>IF(DB!E176="","",DB!E176)</f>
        <v/>
      </c>
      <c r="G202" t="str">
        <f>IF(DB!F176="","",DB!F176)</f>
        <v/>
      </c>
      <c r="H202" t="str">
        <f>IF(DB!G176="","",DB!G176)</f>
        <v/>
      </c>
      <c r="I202" t="str">
        <f>IF(DB!W176="","",DB!W176)</f>
        <v/>
      </c>
      <c r="J202" t="str">
        <f>IF(DB!AN176="","",DB!AN176)</f>
        <v/>
      </c>
      <c r="K202" t="str">
        <f>IF(DB!H176="","",DB!H176)</f>
        <v/>
      </c>
      <c r="L202" s="50" t="str">
        <f t="shared" si="7"/>
        <v>NB</v>
      </c>
      <c r="M202" s="4" t="s">
        <v>166</v>
      </c>
      <c r="N202" s="64" t="str">
        <f t="shared" si="9"/>
        <v>(Bitte vollständig pflegen)</v>
      </c>
      <c r="P202" t="str">
        <f t="shared" si="8"/>
        <v/>
      </c>
    </row>
    <row r="203" spans="2:16" x14ac:dyDescent="0.3">
      <c r="B203" t="str">
        <f>IF(DB!B177="","",DB!B177)</f>
        <v/>
      </c>
      <c r="C203" s="169" t="str">
        <f>IF(DB!C177="","",DB!C177)</f>
        <v/>
      </c>
      <c r="D203" s="169"/>
      <c r="E203" t="str">
        <f>IF(DB!D177="","",DB!D177)</f>
        <v/>
      </c>
      <c r="F203" t="str">
        <f>IF(DB!E177="","",DB!E177)</f>
        <v/>
      </c>
      <c r="G203" t="str">
        <f>IF(DB!F177="","",DB!F177)</f>
        <v/>
      </c>
      <c r="H203" t="str">
        <f>IF(DB!G177="","",DB!G177)</f>
        <v/>
      </c>
      <c r="I203" t="str">
        <f>IF(DB!W177="","",DB!W177)</f>
        <v/>
      </c>
      <c r="J203" t="str">
        <f>IF(DB!AN177="","",DB!AN177)</f>
        <v/>
      </c>
      <c r="K203" t="str">
        <f>IF(DB!H177="","",DB!H177)</f>
        <v/>
      </c>
      <c r="L203" s="50" t="str">
        <f t="shared" si="7"/>
        <v>NB</v>
      </c>
      <c r="M203" s="4" t="s">
        <v>166</v>
      </c>
      <c r="N203" s="64" t="str">
        <f t="shared" si="9"/>
        <v>(Bitte vollständig pflegen)</v>
      </c>
      <c r="P203" t="str">
        <f t="shared" si="8"/>
        <v/>
      </c>
    </row>
    <row r="204" spans="2:16" x14ac:dyDescent="0.3">
      <c r="B204" t="str">
        <f>IF(DB!B178="","",DB!B178)</f>
        <v/>
      </c>
      <c r="C204" s="169" t="str">
        <f>IF(DB!C178="","",DB!C178)</f>
        <v/>
      </c>
      <c r="D204" s="169"/>
      <c r="E204" t="str">
        <f>IF(DB!D178="","",DB!D178)</f>
        <v/>
      </c>
      <c r="F204" t="str">
        <f>IF(DB!E178="","",DB!E178)</f>
        <v/>
      </c>
      <c r="G204" t="str">
        <f>IF(DB!F178="","",DB!F178)</f>
        <v/>
      </c>
      <c r="H204" t="str">
        <f>IF(DB!G178="","",DB!G178)</f>
        <v/>
      </c>
      <c r="I204" t="str">
        <f>IF(DB!W178="","",DB!W178)</f>
        <v/>
      </c>
      <c r="J204" t="str">
        <f>IF(DB!AN178="","",DB!AN178)</f>
        <v/>
      </c>
      <c r="K204" t="str">
        <f>IF(DB!H178="","",DB!H178)</f>
        <v/>
      </c>
      <c r="L204" s="50" t="str">
        <f t="shared" si="7"/>
        <v>NB</v>
      </c>
      <c r="M204" s="4" t="s">
        <v>166</v>
      </c>
      <c r="N204" s="64" t="str">
        <f t="shared" si="9"/>
        <v>(Bitte vollständig pflegen)</v>
      </c>
      <c r="P204" t="str">
        <f t="shared" si="8"/>
        <v/>
      </c>
    </row>
    <row r="205" spans="2:16" x14ac:dyDescent="0.3">
      <c r="B205" t="str">
        <f>IF(DB!B179="","",DB!B179)</f>
        <v/>
      </c>
      <c r="C205" s="169" t="str">
        <f>IF(DB!C179="","",DB!C179)</f>
        <v/>
      </c>
      <c r="D205" s="169"/>
      <c r="E205" t="str">
        <f>IF(DB!D179="","",DB!D179)</f>
        <v/>
      </c>
      <c r="F205" t="str">
        <f>IF(DB!E179="","",DB!E179)</f>
        <v/>
      </c>
      <c r="G205" t="str">
        <f>IF(DB!F179="","",DB!F179)</f>
        <v/>
      </c>
      <c r="H205" t="str">
        <f>IF(DB!G179="","",DB!G179)</f>
        <v/>
      </c>
      <c r="I205" t="str">
        <f>IF(DB!W179="","",DB!W179)</f>
        <v/>
      </c>
      <c r="J205" t="str">
        <f>IF(DB!AN179="","",DB!AN179)</f>
        <v/>
      </c>
      <c r="K205" t="str">
        <f>IF(DB!H179="","",DB!H179)</f>
        <v/>
      </c>
      <c r="L205" s="50" t="str">
        <f t="shared" si="7"/>
        <v>NB</v>
      </c>
      <c r="M205" s="4" t="s">
        <v>166</v>
      </c>
      <c r="N205" s="64" t="str">
        <f t="shared" si="9"/>
        <v>(Bitte vollständig pflegen)</v>
      </c>
      <c r="P205" t="str">
        <f t="shared" si="8"/>
        <v/>
      </c>
    </row>
    <row r="206" spans="2:16" x14ac:dyDescent="0.3">
      <c r="B206" t="str">
        <f>IF(DB!B180="","",DB!B180)</f>
        <v/>
      </c>
      <c r="C206" s="169" t="str">
        <f>IF(DB!C180="","",DB!C180)</f>
        <v/>
      </c>
      <c r="D206" s="169"/>
      <c r="E206" t="str">
        <f>IF(DB!D180="","",DB!D180)</f>
        <v/>
      </c>
      <c r="F206" t="str">
        <f>IF(DB!E180="","",DB!E180)</f>
        <v/>
      </c>
      <c r="G206" t="str">
        <f>IF(DB!F180="","",DB!F180)</f>
        <v/>
      </c>
      <c r="H206" t="str">
        <f>IF(DB!G180="","",DB!G180)</f>
        <v/>
      </c>
      <c r="I206" t="str">
        <f>IF(DB!W180="","",DB!W180)</f>
        <v/>
      </c>
      <c r="J206" t="str">
        <f>IF(DB!AN180="","",DB!AN180)</f>
        <v/>
      </c>
      <c r="K206" t="str">
        <f>IF(DB!H180="","",DB!H180)</f>
        <v/>
      </c>
      <c r="L206" s="50" t="str">
        <f t="shared" si="7"/>
        <v>NB</v>
      </c>
      <c r="M206" s="4" t="s">
        <v>166</v>
      </c>
      <c r="N206" s="64" t="str">
        <f t="shared" si="9"/>
        <v>(Bitte vollständig pflegen)</v>
      </c>
      <c r="P206" t="str">
        <f t="shared" si="8"/>
        <v/>
      </c>
    </row>
    <row r="207" spans="2:16" x14ac:dyDescent="0.3">
      <c r="B207" t="str">
        <f>IF(DB!B181="","",DB!B181)</f>
        <v/>
      </c>
      <c r="C207" s="169" t="str">
        <f>IF(DB!C181="","",DB!C181)</f>
        <v/>
      </c>
      <c r="D207" s="169"/>
      <c r="E207" t="str">
        <f>IF(DB!D181="","",DB!D181)</f>
        <v/>
      </c>
      <c r="F207" t="str">
        <f>IF(DB!E181="","",DB!E181)</f>
        <v/>
      </c>
      <c r="G207" t="str">
        <f>IF(DB!F181="","",DB!F181)</f>
        <v/>
      </c>
      <c r="H207" t="str">
        <f>IF(DB!G181="","",DB!G181)</f>
        <v/>
      </c>
      <c r="I207" t="str">
        <f>IF(DB!W181="","",DB!W181)</f>
        <v/>
      </c>
      <c r="J207" t="str">
        <f>IF(DB!AN181="","",DB!AN181)</f>
        <v/>
      </c>
      <c r="K207" t="str">
        <f>IF(DB!H181="","",DB!H181)</f>
        <v/>
      </c>
      <c r="L207" s="50" t="str">
        <f t="shared" si="7"/>
        <v>NB</v>
      </c>
      <c r="M207" s="4" t="s">
        <v>166</v>
      </c>
      <c r="N207" s="64" t="str">
        <f t="shared" si="9"/>
        <v>(Bitte vollständig pflegen)</v>
      </c>
      <c r="P207" t="str">
        <f t="shared" si="8"/>
        <v/>
      </c>
    </row>
    <row r="208" spans="2:16" x14ac:dyDescent="0.3">
      <c r="B208" t="str">
        <f>IF(DB!B182="","",DB!B182)</f>
        <v/>
      </c>
      <c r="C208" s="169" t="str">
        <f>IF(DB!C182="","",DB!C182)</f>
        <v/>
      </c>
      <c r="D208" s="169"/>
      <c r="E208" t="str">
        <f>IF(DB!D182="","",DB!D182)</f>
        <v/>
      </c>
      <c r="F208" t="str">
        <f>IF(DB!E182="","",DB!E182)</f>
        <v/>
      </c>
      <c r="G208" t="str">
        <f>IF(DB!F182="","",DB!F182)</f>
        <v/>
      </c>
      <c r="H208" t="str">
        <f>IF(DB!G182="","",DB!G182)</f>
        <v/>
      </c>
      <c r="I208" t="str">
        <f>IF(DB!W182="","",DB!W182)</f>
        <v/>
      </c>
      <c r="J208" t="str">
        <f>IF(DB!AN182="","",DB!AN182)</f>
        <v/>
      </c>
      <c r="K208" t="str">
        <f>IF(DB!H182="","",DB!H182)</f>
        <v/>
      </c>
      <c r="L208" s="50" t="str">
        <f t="shared" si="7"/>
        <v>NB</v>
      </c>
      <c r="M208" s="4" t="s">
        <v>166</v>
      </c>
      <c r="N208" s="64" t="str">
        <f t="shared" si="9"/>
        <v>(Bitte vollständig pflegen)</v>
      </c>
      <c r="P208" t="str">
        <f t="shared" si="8"/>
        <v/>
      </c>
    </row>
    <row r="209" spans="2:16" x14ac:dyDescent="0.3">
      <c r="B209" t="str">
        <f>IF(DB!B183="","",DB!B183)</f>
        <v/>
      </c>
      <c r="C209" s="169" t="str">
        <f>IF(DB!C183="","",DB!C183)</f>
        <v/>
      </c>
      <c r="D209" s="169"/>
      <c r="E209" t="str">
        <f>IF(DB!D183="","",DB!D183)</f>
        <v/>
      </c>
      <c r="F209" t="str">
        <f>IF(DB!E183="","",DB!E183)</f>
        <v/>
      </c>
      <c r="G209" t="str">
        <f>IF(DB!F183="","",DB!F183)</f>
        <v/>
      </c>
      <c r="H209" t="str">
        <f>IF(DB!G183="","",DB!G183)</f>
        <v/>
      </c>
      <c r="I209" t="str">
        <f>IF(DB!W183="","",DB!W183)</f>
        <v/>
      </c>
      <c r="J209" t="str">
        <f>IF(DB!AN183="","",DB!AN183)</f>
        <v/>
      </c>
      <c r="K209" t="str">
        <f>IF(DB!H183="","",DB!H183)</f>
        <v/>
      </c>
      <c r="L209" s="50" t="str">
        <f t="shared" si="7"/>
        <v>NB</v>
      </c>
      <c r="M209" s="4" t="s">
        <v>166</v>
      </c>
      <c r="N209" s="64" t="str">
        <f t="shared" si="9"/>
        <v>(Bitte vollständig pflegen)</v>
      </c>
      <c r="P209" t="str">
        <f t="shared" si="8"/>
        <v/>
      </c>
    </row>
    <row r="210" spans="2:16" x14ac:dyDescent="0.3">
      <c r="B210" t="str">
        <f>IF(DB!B184="","",DB!B184)</f>
        <v/>
      </c>
      <c r="C210" s="169" t="str">
        <f>IF(DB!C184="","",DB!C184)</f>
        <v/>
      </c>
      <c r="D210" s="169"/>
      <c r="E210" t="str">
        <f>IF(DB!D184="","",DB!D184)</f>
        <v/>
      </c>
      <c r="F210" t="str">
        <f>IF(DB!E184="","",DB!E184)</f>
        <v/>
      </c>
      <c r="G210" t="str">
        <f>IF(DB!F184="","",DB!F184)</f>
        <v/>
      </c>
      <c r="H210" t="str">
        <f>IF(DB!G184="","",DB!G184)</f>
        <v/>
      </c>
      <c r="I210" t="str">
        <f>IF(DB!W184="","",DB!W184)</f>
        <v/>
      </c>
      <c r="J210" t="str">
        <f>IF(DB!AN184="","",DB!AN184)</f>
        <v/>
      </c>
      <c r="K210" t="str">
        <f>IF(DB!H184="","",DB!H184)</f>
        <v/>
      </c>
      <c r="L210" s="50" t="str">
        <f t="shared" si="7"/>
        <v>NB</v>
      </c>
      <c r="M210" s="4" t="s">
        <v>166</v>
      </c>
      <c r="N210" s="64" t="str">
        <f t="shared" si="9"/>
        <v>(Bitte vollständig pflegen)</v>
      </c>
      <c r="P210" t="str">
        <f t="shared" si="8"/>
        <v/>
      </c>
    </row>
    <row r="211" spans="2:16" x14ac:dyDescent="0.3">
      <c r="B211" t="str">
        <f>IF(DB!B185="","",DB!B185)</f>
        <v/>
      </c>
      <c r="C211" s="169" t="str">
        <f>IF(DB!C185="","",DB!C185)</f>
        <v/>
      </c>
      <c r="D211" s="169"/>
      <c r="E211" t="str">
        <f>IF(DB!D185="","",DB!D185)</f>
        <v/>
      </c>
      <c r="F211" t="str">
        <f>IF(DB!E185="","",DB!E185)</f>
        <v/>
      </c>
      <c r="G211" t="str">
        <f>IF(DB!F185="","",DB!F185)</f>
        <v/>
      </c>
      <c r="H211" t="str">
        <f>IF(DB!G185="","",DB!G185)</f>
        <v/>
      </c>
      <c r="I211" t="str">
        <f>IF(DB!W185="","",DB!W185)</f>
        <v/>
      </c>
      <c r="J211" t="str">
        <f>IF(DB!AN185="","",DB!AN185)</f>
        <v/>
      </c>
      <c r="K211" t="str">
        <f>IF(DB!H185="","",DB!H185)</f>
        <v/>
      </c>
      <c r="L211" s="50" t="str">
        <f t="shared" si="7"/>
        <v>NB</v>
      </c>
      <c r="M211" s="4" t="s">
        <v>166</v>
      </c>
      <c r="N211" s="64" t="str">
        <f t="shared" si="9"/>
        <v>(Bitte vollständig pflegen)</v>
      </c>
      <c r="P211" t="str">
        <f t="shared" si="8"/>
        <v/>
      </c>
    </row>
    <row r="212" spans="2:16" x14ac:dyDescent="0.3">
      <c r="B212" t="str">
        <f>IF(DB!B186="","",DB!B186)</f>
        <v/>
      </c>
      <c r="C212" s="169" t="str">
        <f>IF(DB!C186="","",DB!C186)</f>
        <v/>
      </c>
      <c r="D212" s="169"/>
      <c r="E212" t="str">
        <f>IF(DB!D186="","",DB!D186)</f>
        <v/>
      </c>
      <c r="F212" t="str">
        <f>IF(DB!E186="","",DB!E186)</f>
        <v/>
      </c>
      <c r="G212" t="str">
        <f>IF(DB!F186="","",DB!F186)</f>
        <v/>
      </c>
      <c r="H212" t="str">
        <f>IF(DB!G186="","",DB!G186)</f>
        <v/>
      </c>
      <c r="I212" t="str">
        <f>IF(DB!W186="","",DB!W186)</f>
        <v/>
      </c>
      <c r="J212" t="str">
        <f>IF(DB!AN186="","",DB!AN186)</f>
        <v/>
      </c>
      <c r="K212" t="str">
        <f>IF(DB!H186="","",DB!H186)</f>
        <v/>
      </c>
      <c r="L212" s="50" t="str">
        <f t="shared" si="7"/>
        <v>NB</v>
      </c>
      <c r="M212" s="4" t="s">
        <v>166</v>
      </c>
      <c r="N212" s="64" t="str">
        <f t="shared" si="9"/>
        <v>(Bitte vollständig pflegen)</v>
      </c>
      <c r="P212" t="str">
        <f t="shared" si="8"/>
        <v/>
      </c>
    </row>
    <row r="213" spans="2:16" x14ac:dyDescent="0.3">
      <c r="B213" t="str">
        <f>IF(DB!B187="","",DB!B187)</f>
        <v/>
      </c>
      <c r="C213" s="169" t="str">
        <f>IF(DB!C187="","",DB!C187)</f>
        <v/>
      </c>
      <c r="D213" s="169"/>
      <c r="E213" t="str">
        <f>IF(DB!D187="","",DB!D187)</f>
        <v/>
      </c>
      <c r="F213" t="str">
        <f>IF(DB!E187="","",DB!E187)</f>
        <v/>
      </c>
      <c r="G213" t="str">
        <f>IF(DB!F187="","",DB!F187)</f>
        <v/>
      </c>
      <c r="H213" t="str">
        <f>IF(DB!G187="","",DB!G187)</f>
        <v/>
      </c>
      <c r="I213" t="str">
        <f>IF(DB!W187="","",DB!W187)</f>
        <v/>
      </c>
      <c r="J213" t="str">
        <f>IF(DB!AN187="","",DB!AN187)</f>
        <v/>
      </c>
      <c r="K213" t="str">
        <f>IF(DB!H187="","",DB!H187)</f>
        <v/>
      </c>
      <c r="L213" s="50" t="str">
        <f t="shared" si="7"/>
        <v>NB</v>
      </c>
      <c r="M213" s="4" t="s">
        <v>166</v>
      </c>
      <c r="N213" s="64" t="str">
        <f t="shared" si="9"/>
        <v>(Bitte vollständig pflegen)</v>
      </c>
      <c r="P213" t="str">
        <f t="shared" si="8"/>
        <v/>
      </c>
    </row>
    <row r="214" spans="2:16" x14ac:dyDescent="0.3">
      <c r="B214" t="str">
        <f>IF(DB!B188="","",DB!B188)</f>
        <v/>
      </c>
      <c r="C214" s="169" t="str">
        <f>IF(DB!C188="","",DB!C188)</f>
        <v/>
      </c>
      <c r="D214" s="169"/>
      <c r="E214" t="str">
        <f>IF(DB!D188="","",DB!D188)</f>
        <v/>
      </c>
      <c r="F214" t="str">
        <f>IF(DB!E188="","",DB!E188)</f>
        <v/>
      </c>
      <c r="G214" t="str">
        <f>IF(DB!F188="","",DB!F188)</f>
        <v/>
      </c>
      <c r="H214" t="str">
        <f>IF(DB!G188="","",DB!G188)</f>
        <v/>
      </c>
      <c r="I214" t="str">
        <f>IF(DB!W188="","",DB!W188)</f>
        <v/>
      </c>
      <c r="J214" t="str">
        <f>IF(DB!AN188="","",DB!AN188)</f>
        <v/>
      </c>
      <c r="K214" t="str">
        <f>IF(DB!H188="","",DB!H188)</f>
        <v/>
      </c>
      <c r="L214" s="50" t="str">
        <f t="shared" si="7"/>
        <v>NB</v>
      </c>
      <c r="M214" s="4" t="s">
        <v>166</v>
      </c>
      <c r="N214" s="64" t="str">
        <f t="shared" si="9"/>
        <v>(Bitte vollständig pflegen)</v>
      </c>
      <c r="P214" t="str">
        <f t="shared" si="8"/>
        <v/>
      </c>
    </row>
    <row r="215" spans="2:16" x14ac:dyDescent="0.3">
      <c r="B215" t="str">
        <f>IF(DB!B189="","",DB!B189)</f>
        <v/>
      </c>
      <c r="C215" s="169" t="str">
        <f>IF(DB!C189="","",DB!C189)</f>
        <v/>
      </c>
      <c r="D215" s="169"/>
      <c r="E215" t="str">
        <f>IF(DB!D189="","",DB!D189)</f>
        <v/>
      </c>
      <c r="F215" t="str">
        <f>IF(DB!E189="","",DB!E189)</f>
        <v/>
      </c>
      <c r="G215" t="str">
        <f>IF(DB!F189="","",DB!F189)</f>
        <v/>
      </c>
      <c r="H215" t="str">
        <f>IF(DB!G189="","",DB!G189)</f>
        <v/>
      </c>
      <c r="I215" t="str">
        <f>IF(DB!W189="","",DB!W189)</f>
        <v/>
      </c>
      <c r="J215" t="str">
        <f>IF(DB!AN189="","",DB!AN189)</f>
        <v/>
      </c>
      <c r="K215" t="str">
        <f>IF(DB!H189="","",DB!H189)</f>
        <v/>
      </c>
      <c r="L215" s="50" t="str">
        <f t="shared" si="7"/>
        <v>NB</v>
      </c>
      <c r="M215" s="4" t="s">
        <v>166</v>
      </c>
      <c r="N215" s="64" t="str">
        <f t="shared" si="9"/>
        <v>(Bitte vollständig pflegen)</v>
      </c>
      <c r="P215" t="str">
        <f t="shared" si="8"/>
        <v/>
      </c>
    </row>
    <row r="216" spans="2:16" x14ac:dyDescent="0.3">
      <c r="B216" t="str">
        <f>IF(DB!B190="","",DB!B190)</f>
        <v/>
      </c>
      <c r="C216" s="169" t="str">
        <f>IF(DB!C190="","",DB!C190)</f>
        <v/>
      </c>
      <c r="D216" s="169"/>
      <c r="E216" t="str">
        <f>IF(DB!D190="","",DB!D190)</f>
        <v/>
      </c>
      <c r="F216" t="str">
        <f>IF(DB!E190="","",DB!E190)</f>
        <v/>
      </c>
      <c r="G216" t="str">
        <f>IF(DB!F190="","",DB!F190)</f>
        <v/>
      </c>
      <c r="H216" t="str">
        <f>IF(DB!G190="","",DB!G190)</f>
        <v/>
      </c>
      <c r="I216" t="str">
        <f>IF(DB!W190="","",DB!W190)</f>
        <v/>
      </c>
      <c r="J216" t="str">
        <f>IF(DB!AN190="","",DB!AN190)</f>
        <v/>
      </c>
      <c r="K216" t="str">
        <f>IF(DB!H190="","",DB!H190)</f>
        <v/>
      </c>
      <c r="L216" s="50" t="str">
        <f t="shared" si="7"/>
        <v>NB</v>
      </c>
      <c r="M216" s="4" t="s">
        <v>166</v>
      </c>
      <c r="N216" s="64" t="str">
        <f t="shared" si="9"/>
        <v>(Bitte vollständig pflegen)</v>
      </c>
      <c r="P216" t="str">
        <f t="shared" si="8"/>
        <v/>
      </c>
    </row>
    <row r="217" spans="2:16" x14ac:dyDescent="0.3">
      <c r="B217" t="str">
        <f>IF(DB!B191="","",DB!B191)</f>
        <v/>
      </c>
      <c r="C217" s="169" t="str">
        <f>IF(DB!C191="","",DB!C191)</f>
        <v/>
      </c>
      <c r="D217" s="169"/>
      <c r="E217" t="str">
        <f>IF(DB!D191="","",DB!D191)</f>
        <v/>
      </c>
      <c r="F217" t="str">
        <f>IF(DB!E191="","",DB!E191)</f>
        <v/>
      </c>
      <c r="G217" t="str">
        <f>IF(DB!F191="","",DB!F191)</f>
        <v/>
      </c>
      <c r="H217" t="str">
        <f>IF(DB!G191="","",DB!G191)</f>
        <v/>
      </c>
      <c r="I217" t="str">
        <f>IF(DB!W191="","",DB!W191)</f>
        <v/>
      </c>
      <c r="J217" t="str">
        <f>IF(DB!AN191="","",DB!AN191)</f>
        <v/>
      </c>
      <c r="K217" t="str">
        <f>IF(DB!H191="","",DB!H191)</f>
        <v/>
      </c>
      <c r="L217" s="50" t="str">
        <f t="shared" si="7"/>
        <v>NB</v>
      </c>
      <c r="M217" s="4" t="s">
        <v>166</v>
      </c>
      <c r="N217" s="64" t="str">
        <f t="shared" si="9"/>
        <v>(Bitte vollständig pflegen)</v>
      </c>
      <c r="P217" t="str">
        <f t="shared" si="8"/>
        <v/>
      </c>
    </row>
    <row r="218" spans="2:16" x14ac:dyDescent="0.3">
      <c r="B218" t="str">
        <f>IF(DB!B192="","",DB!B192)</f>
        <v/>
      </c>
      <c r="C218" s="169" t="str">
        <f>IF(DB!C192="","",DB!C192)</f>
        <v/>
      </c>
      <c r="D218" s="169"/>
      <c r="E218" t="str">
        <f>IF(DB!D192="","",DB!D192)</f>
        <v/>
      </c>
      <c r="F218" t="str">
        <f>IF(DB!E192="","",DB!E192)</f>
        <v/>
      </c>
      <c r="G218" t="str">
        <f>IF(DB!F192="","",DB!F192)</f>
        <v/>
      </c>
      <c r="H218" t="str">
        <f>IF(DB!G192="","",DB!G192)</f>
        <v/>
      </c>
      <c r="I218" t="str">
        <f>IF(DB!W192="","",DB!W192)</f>
        <v/>
      </c>
      <c r="J218" t="str">
        <f>IF(DB!AN192="","",DB!AN192)</f>
        <v/>
      </c>
      <c r="K218" t="str">
        <f>IF(DB!H192="","",DB!H192)</f>
        <v/>
      </c>
      <c r="L218" s="50" t="str">
        <f t="shared" si="7"/>
        <v>NB</v>
      </c>
      <c r="M218" s="4" t="s">
        <v>166</v>
      </c>
      <c r="N218" s="64" t="str">
        <f t="shared" si="9"/>
        <v>(Bitte vollständig pflegen)</v>
      </c>
      <c r="P218" t="str">
        <f t="shared" si="8"/>
        <v/>
      </c>
    </row>
    <row r="219" spans="2:16" x14ac:dyDescent="0.3">
      <c r="B219" t="str">
        <f>IF(DB!B193="","",DB!B193)</f>
        <v/>
      </c>
      <c r="C219" s="169" t="str">
        <f>IF(DB!C193="","",DB!C193)</f>
        <v/>
      </c>
      <c r="D219" s="169"/>
      <c r="E219" t="str">
        <f>IF(DB!D193="","",DB!D193)</f>
        <v/>
      </c>
      <c r="F219" t="str">
        <f>IF(DB!E193="","",DB!E193)</f>
        <v/>
      </c>
      <c r="G219" t="str">
        <f>IF(DB!F193="","",DB!F193)</f>
        <v/>
      </c>
      <c r="H219" t="str">
        <f>IF(DB!G193="","",DB!G193)</f>
        <v/>
      </c>
      <c r="I219" t="str">
        <f>IF(DB!W193="","",DB!W193)</f>
        <v/>
      </c>
      <c r="J219" t="str">
        <f>IF(DB!AN193="","",DB!AN193)</f>
        <v/>
      </c>
      <c r="K219" t="str">
        <f>IF(DB!H193="","",DB!H193)</f>
        <v/>
      </c>
      <c r="L219" s="50" t="str">
        <f t="shared" si="7"/>
        <v>NB</v>
      </c>
      <c r="M219" s="4" t="s">
        <v>166</v>
      </c>
      <c r="N219" s="64" t="str">
        <f t="shared" si="9"/>
        <v>(Bitte vollständig pflegen)</v>
      </c>
      <c r="P219" t="str">
        <f t="shared" si="8"/>
        <v/>
      </c>
    </row>
    <row r="220" spans="2:16" x14ac:dyDescent="0.3">
      <c r="B220" t="str">
        <f>IF(DB!B194="","",DB!B194)</f>
        <v/>
      </c>
      <c r="C220" s="169" t="str">
        <f>IF(DB!C194="","",DB!C194)</f>
        <v/>
      </c>
      <c r="D220" s="169"/>
      <c r="E220" t="str">
        <f>IF(DB!D194="","",DB!D194)</f>
        <v/>
      </c>
      <c r="F220" t="str">
        <f>IF(DB!E194="","",DB!E194)</f>
        <v/>
      </c>
      <c r="G220" t="str">
        <f>IF(DB!F194="","",DB!F194)</f>
        <v/>
      </c>
      <c r="H220" t="str">
        <f>IF(DB!G194="","",DB!G194)</f>
        <v/>
      </c>
      <c r="I220" t="str">
        <f>IF(DB!W194="","",DB!W194)</f>
        <v/>
      </c>
      <c r="J220" t="str">
        <f>IF(DB!AN194="","",DB!AN194)</f>
        <v/>
      </c>
      <c r="K220" t="str">
        <f>IF(DB!H194="","",DB!H194)</f>
        <v/>
      </c>
      <c r="L220" s="50" t="str">
        <f t="shared" si="7"/>
        <v>NB</v>
      </c>
      <c r="M220" s="4" t="s">
        <v>166</v>
      </c>
      <c r="N220" s="64" t="str">
        <f t="shared" si="9"/>
        <v>(Bitte vollständig pflegen)</v>
      </c>
      <c r="P220" t="str">
        <f t="shared" si="8"/>
        <v/>
      </c>
    </row>
    <row r="221" spans="2:16" x14ac:dyDescent="0.3">
      <c r="B221" t="str">
        <f>IF(DB!B195="","",DB!B195)</f>
        <v/>
      </c>
      <c r="C221" s="169" t="str">
        <f>IF(DB!C195="","",DB!C195)</f>
        <v/>
      </c>
      <c r="D221" s="169"/>
      <c r="E221" t="str">
        <f>IF(DB!D195="","",DB!D195)</f>
        <v/>
      </c>
      <c r="F221" t="str">
        <f>IF(DB!E195="","",DB!E195)</f>
        <v/>
      </c>
      <c r="G221" t="str">
        <f>IF(DB!F195="","",DB!F195)</f>
        <v/>
      </c>
      <c r="H221" t="str">
        <f>IF(DB!G195="","",DB!G195)</f>
        <v/>
      </c>
      <c r="I221" t="str">
        <f>IF(DB!W195="","",DB!W195)</f>
        <v/>
      </c>
      <c r="J221" t="str">
        <f>IF(DB!AN195="","",DB!AN195)</f>
        <v/>
      </c>
      <c r="K221" t="str">
        <f>IF(DB!H195="","",DB!H195)</f>
        <v/>
      </c>
      <c r="L221" s="50" t="str">
        <f t="shared" si="7"/>
        <v>NB</v>
      </c>
      <c r="M221" s="4" t="s">
        <v>166</v>
      </c>
      <c r="N221" s="64" t="str">
        <f t="shared" si="9"/>
        <v>(Bitte vollständig pflegen)</v>
      </c>
      <c r="P221" t="str">
        <f t="shared" si="8"/>
        <v/>
      </c>
    </row>
    <row r="222" spans="2:16" x14ac:dyDescent="0.3">
      <c r="B222" t="str">
        <f>IF(DB!B196="","",DB!B196)</f>
        <v/>
      </c>
      <c r="C222" s="169" t="str">
        <f>IF(DB!C196="","",DB!C196)</f>
        <v/>
      </c>
      <c r="D222" s="169"/>
      <c r="E222" t="str">
        <f>IF(DB!D196="","",DB!D196)</f>
        <v/>
      </c>
      <c r="F222" t="str">
        <f>IF(DB!E196="","",DB!E196)</f>
        <v/>
      </c>
      <c r="G222" t="str">
        <f>IF(DB!F196="","",DB!F196)</f>
        <v/>
      </c>
      <c r="H222" t="str">
        <f>IF(DB!G196="","",DB!G196)</f>
        <v/>
      </c>
      <c r="I222" t="str">
        <f>IF(DB!W196="","",DB!W196)</f>
        <v/>
      </c>
      <c r="J222" t="str">
        <f>IF(DB!AN196="","",DB!AN196)</f>
        <v/>
      </c>
      <c r="K222" t="str">
        <f>IF(DB!H196="","",DB!H196)</f>
        <v/>
      </c>
      <c r="L222" s="50" t="str">
        <f t="shared" si="7"/>
        <v>NB</v>
      </c>
      <c r="M222" s="4" t="s">
        <v>166</v>
      </c>
      <c r="N222" s="64" t="str">
        <f t="shared" si="9"/>
        <v>(Bitte vollständig pflegen)</v>
      </c>
      <c r="P222" t="str">
        <f t="shared" si="8"/>
        <v/>
      </c>
    </row>
    <row r="223" spans="2:16" x14ac:dyDescent="0.3">
      <c r="B223" t="str">
        <f>IF(DB!B197="","",DB!B197)</f>
        <v/>
      </c>
      <c r="C223" s="169" t="str">
        <f>IF(DB!C197="","",DB!C197)</f>
        <v/>
      </c>
      <c r="D223" s="169"/>
      <c r="E223" t="str">
        <f>IF(DB!D197="","",DB!D197)</f>
        <v/>
      </c>
      <c r="F223" t="str">
        <f>IF(DB!E197="","",DB!E197)</f>
        <v/>
      </c>
      <c r="G223" t="str">
        <f>IF(DB!F197="","",DB!F197)</f>
        <v/>
      </c>
      <c r="H223" t="str">
        <f>IF(DB!G197="","",DB!G197)</f>
        <v/>
      </c>
      <c r="I223" t="str">
        <f>IF(DB!W197="","",DB!W197)</f>
        <v/>
      </c>
      <c r="J223" t="str">
        <f>IF(DB!AN197="","",DB!AN197)</f>
        <v/>
      </c>
      <c r="K223" t="str">
        <f>IF(DB!H197="","",DB!H197)</f>
        <v/>
      </c>
      <c r="L223" s="50" t="str">
        <f t="shared" si="7"/>
        <v>NB</v>
      </c>
      <c r="M223" s="4" t="s">
        <v>166</v>
      </c>
      <c r="N223" s="64" t="str">
        <f t="shared" si="9"/>
        <v>(Bitte vollständig pflegen)</v>
      </c>
      <c r="P223" t="str">
        <f t="shared" si="8"/>
        <v/>
      </c>
    </row>
    <row r="224" spans="2:16" x14ac:dyDescent="0.3">
      <c r="B224" t="str">
        <f>IF(DB!B198="","",DB!B198)</f>
        <v/>
      </c>
      <c r="C224" s="169" t="str">
        <f>IF(DB!C198="","",DB!C198)</f>
        <v/>
      </c>
      <c r="D224" s="169"/>
      <c r="E224" t="str">
        <f>IF(DB!D198="","",DB!D198)</f>
        <v/>
      </c>
      <c r="F224" t="str">
        <f>IF(DB!E198="","",DB!E198)</f>
        <v/>
      </c>
      <c r="G224" t="str">
        <f>IF(DB!F198="","",DB!F198)</f>
        <v/>
      </c>
      <c r="H224" t="str">
        <f>IF(DB!G198="","",DB!G198)</f>
        <v/>
      </c>
      <c r="I224" t="str">
        <f>IF(DB!W198="","",DB!W198)</f>
        <v/>
      </c>
      <c r="J224" t="str">
        <f>IF(DB!AN198="","",DB!AN198)</f>
        <v/>
      </c>
      <c r="K224" t="str">
        <f>IF(DB!H198="","",DB!H198)</f>
        <v/>
      </c>
      <c r="L224" s="50" t="str">
        <f t="shared" si="7"/>
        <v>NB</v>
      </c>
      <c r="M224" s="4" t="s">
        <v>166</v>
      </c>
      <c r="N224" s="64" t="str">
        <f t="shared" si="9"/>
        <v>(Bitte vollständig pflegen)</v>
      </c>
      <c r="P224" t="str">
        <f t="shared" si="8"/>
        <v/>
      </c>
    </row>
    <row r="225" spans="2:16" x14ac:dyDescent="0.3">
      <c r="B225" t="str">
        <f>IF(DB!B199="","",DB!B199)</f>
        <v/>
      </c>
      <c r="C225" s="169" t="str">
        <f>IF(DB!C199="","",DB!C199)</f>
        <v/>
      </c>
      <c r="D225" s="169"/>
      <c r="E225" t="str">
        <f>IF(DB!D199="","",DB!D199)</f>
        <v/>
      </c>
      <c r="F225" t="str">
        <f>IF(DB!E199="","",DB!E199)</f>
        <v/>
      </c>
      <c r="G225" t="str">
        <f>IF(DB!F199="","",DB!F199)</f>
        <v/>
      </c>
      <c r="H225" t="str">
        <f>IF(DB!G199="","",DB!G199)</f>
        <v/>
      </c>
      <c r="I225" t="str">
        <f>IF(DB!W199="","",DB!W199)</f>
        <v/>
      </c>
      <c r="J225" t="str">
        <f>IF(DB!AN199="","",DB!AN199)</f>
        <v/>
      </c>
      <c r="K225" t="str">
        <f>IF(DB!H199="","",DB!H199)</f>
        <v/>
      </c>
      <c r="L225" s="50" t="str">
        <f t="shared" si="7"/>
        <v>NB</v>
      </c>
      <c r="M225" s="4" t="s">
        <v>166</v>
      </c>
      <c r="N225" s="64" t="str">
        <f t="shared" si="9"/>
        <v>(Bitte vollständig pflegen)</v>
      </c>
      <c r="P225" t="str">
        <f t="shared" si="8"/>
        <v/>
      </c>
    </row>
    <row r="226" spans="2:16" x14ac:dyDescent="0.3">
      <c r="B226" t="str">
        <f>IF(DB!B200="","",DB!B200)</f>
        <v/>
      </c>
      <c r="C226" s="169" t="str">
        <f>IF(DB!C200="","",DB!C200)</f>
        <v/>
      </c>
      <c r="D226" s="169"/>
      <c r="E226" t="str">
        <f>IF(DB!D200="","",DB!D200)</f>
        <v/>
      </c>
      <c r="F226" t="str">
        <f>IF(DB!E200="","",DB!E200)</f>
        <v/>
      </c>
      <c r="G226" t="str">
        <f>IF(DB!F200="","",DB!F200)</f>
        <v/>
      </c>
      <c r="H226" t="str">
        <f>IF(DB!G200="","",DB!G200)</f>
        <v/>
      </c>
      <c r="I226" t="str">
        <f>IF(DB!W200="","",DB!W200)</f>
        <v/>
      </c>
      <c r="J226" t="str">
        <f>IF(DB!AN200="","",DB!AN200)</f>
        <v/>
      </c>
      <c r="K226" t="str">
        <f>IF(DB!H200="","",DB!H200)</f>
        <v/>
      </c>
      <c r="L226" s="50" t="str">
        <f t="shared" ref="L226:L289" si="10">IF(COUNTIF(H226:J226,"Ja")&lt;3,"NB","OK")</f>
        <v>NB</v>
      </c>
      <c r="M226" s="4" t="s">
        <v>166</v>
      </c>
      <c r="N226" s="64" t="str">
        <f t="shared" si="9"/>
        <v>(Bitte vollständig pflegen)</v>
      </c>
      <c r="P226" t="str">
        <f t="shared" si="8"/>
        <v/>
      </c>
    </row>
    <row r="227" spans="2:16" x14ac:dyDescent="0.3">
      <c r="B227" t="str">
        <f>IF(DB!B201="","",DB!B201)</f>
        <v/>
      </c>
      <c r="C227" s="169" t="str">
        <f>IF(DB!C201="","",DB!C201)</f>
        <v/>
      </c>
      <c r="D227" s="169"/>
      <c r="E227" t="str">
        <f>IF(DB!D201="","",DB!D201)</f>
        <v/>
      </c>
      <c r="F227" t="str">
        <f>IF(DB!E201="","",DB!E201)</f>
        <v/>
      </c>
      <c r="G227" t="str">
        <f>IF(DB!F201="","",DB!F201)</f>
        <v/>
      </c>
      <c r="H227" t="str">
        <f>IF(DB!G201="","",DB!G201)</f>
        <v/>
      </c>
      <c r="I227" t="str">
        <f>IF(DB!W201="","",DB!W201)</f>
        <v/>
      </c>
      <c r="J227" t="str">
        <f>IF(DB!AN201="","",DB!AN201)</f>
        <v/>
      </c>
      <c r="K227" t="str">
        <f>IF(DB!H201="","",DB!H201)</f>
        <v/>
      </c>
      <c r="L227" s="50" t="str">
        <f t="shared" si="10"/>
        <v>NB</v>
      </c>
      <c r="M227" s="4" t="s">
        <v>166</v>
      </c>
      <c r="N227" s="64" t="str">
        <f t="shared" si="9"/>
        <v>(Bitte vollständig pflegen)</v>
      </c>
      <c r="P227" t="str">
        <f t="shared" ref="P227:P290" si="11">IF(K227="","",IF(E202="Nein","Ja",IF(N227="Korrekt zugeordnet","Ja","Nein")))</f>
        <v/>
      </c>
    </row>
    <row r="228" spans="2:16" x14ac:dyDescent="0.3">
      <c r="B228" t="str">
        <f>IF(DB!B202="","",DB!B202)</f>
        <v/>
      </c>
      <c r="C228" s="169" t="str">
        <f>IF(DB!C202="","",DB!C202)</f>
        <v/>
      </c>
      <c r="D228" s="169"/>
      <c r="E228" t="str">
        <f>IF(DB!D202="","",DB!D202)</f>
        <v/>
      </c>
      <c r="F228" t="str">
        <f>IF(DB!E202="","",DB!E202)</f>
        <v/>
      </c>
      <c r="G228" t="str">
        <f>IF(DB!F202="","",DB!F202)</f>
        <v/>
      </c>
      <c r="H228" t="str">
        <f>IF(DB!G202="","",DB!G202)</f>
        <v/>
      </c>
      <c r="I228" t="str">
        <f>IF(DB!W202="","",DB!W202)</f>
        <v/>
      </c>
      <c r="J228" t="str">
        <f>IF(DB!AN202="","",DB!AN202)</f>
        <v/>
      </c>
      <c r="K228" t="str">
        <f>IF(DB!H202="","",DB!H202)</f>
        <v/>
      </c>
      <c r="L228" s="50" t="str">
        <f t="shared" si="10"/>
        <v>NB</v>
      </c>
      <c r="M228" s="4" t="s">
        <v>166</v>
      </c>
      <c r="N228" s="64" t="str">
        <f t="shared" si="9"/>
        <v>(Bitte vollständig pflegen)</v>
      </c>
      <c r="P228" t="str">
        <f t="shared" si="11"/>
        <v/>
      </c>
    </row>
    <row r="229" spans="2:16" x14ac:dyDescent="0.3">
      <c r="B229" t="str">
        <f>IF(DB!B203="","",DB!B203)</f>
        <v/>
      </c>
      <c r="C229" s="169" t="str">
        <f>IF(DB!C203="","",DB!C203)</f>
        <v/>
      </c>
      <c r="D229" s="169"/>
      <c r="E229" t="str">
        <f>IF(DB!D203="","",DB!D203)</f>
        <v/>
      </c>
      <c r="F229" t="str">
        <f>IF(DB!E203="","",DB!E203)</f>
        <v/>
      </c>
      <c r="G229" t="str">
        <f>IF(DB!F203="","",DB!F203)</f>
        <v/>
      </c>
      <c r="H229" t="str">
        <f>IF(DB!G203="","",DB!G203)</f>
        <v/>
      </c>
      <c r="I229" t="str">
        <f>IF(DB!W203="","",DB!W203)</f>
        <v/>
      </c>
      <c r="J229" t="str">
        <f>IF(DB!AN203="","",DB!AN203)</f>
        <v/>
      </c>
      <c r="K229" t="str">
        <f>IF(DB!H203="","",DB!H203)</f>
        <v/>
      </c>
      <c r="L229" s="50" t="str">
        <f t="shared" si="10"/>
        <v>NB</v>
      </c>
      <c r="M229" s="4" t="s">
        <v>166</v>
      </c>
      <c r="N229" s="64" t="str">
        <f t="shared" ref="N229:N292" si="12">IF(E202="Nein","Korrekt zugeordnet",IF(L229="OK",IF(COUNTIF($C$13:$C$28,M229)=0,"(Bitte neu zuordnen)","Korrekt zugeordnet"),IF(L229="NB","(Bitte vollständig pflegen)","Error")))</f>
        <v>(Bitte vollständig pflegen)</v>
      </c>
      <c r="P229" t="str">
        <f t="shared" si="11"/>
        <v/>
      </c>
    </row>
    <row r="230" spans="2:16" x14ac:dyDescent="0.3">
      <c r="B230" t="str">
        <f>IF(DB!B204="","",DB!B204)</f>
        <v/>
      </c>
      <c r="C230" s="169" t="str">
        <f>IF(DB!C204="","",DB!C204)</f>
        <v/>
      </c>
      <c r="D230" s="169"/>
      <c r="E230" t="str">
        <f>IF(DB!D204="","",DB!D204)</f>
        <v/>
      </c>
      <c r="F230" t="str">
        <f>IF(DB!E204="","",DB!E204)</f>
        <v/>
      </c>
      <c r="G230" t="str">
        <f>IF(DB!F204="","",DB!F204)</f>
        <v/>
      </c>
      <c r="H230" t="str">
        <f>IF(DB!G204="","",DB!G204)</f>
        <v/>
      </c>
      <c r="I230" t="str">
        <f>IF(DB!W204="","",DB!W204)</f>
        <v/>
      </c>
      <c r="J230" t="str">
        <f>IF(DB!AN204="","",DB!AN204)</f>
        <v/>
      </c>
      <c r="K230" t="str">
        <f>IF(DB!H204="","",DB!H204)</f>
        <v/>
      </c>
      <c r="L230" s="50" t="str">
        <f t="shared" si="10"/>
        <v>NB</v>
      </c>
      <c r="M230" s="4" t="s">
        <v>166</v>
      </c>
      <c r="N230" s="64" t="str">
        <f t="shared" si="12"/>
        <v>(Bitte vollständig pflegen)</v>
      </c>
      <c r="P230" t="str">
        <f t="shared" si="11"/>
        <v/>
      </c>
    </row>
    <row r="231" spans="2:16" x14ac:dyDescent="0.3">
      <c r="B231" t="str">
        <f>IF(DB!B205="","",DB!B205)</f>
        <v/>
      </c>
      <c r="C231" s="169" t="str">
        <f>IF(DB!C205="","",DB!C205)</f>
        <v/>
      </c>
      <c r="D231" s="169"/>
      <c r="E231" t="str">
        <f>IF(DB!D205="","",DB!D205)</f>
        <v/>
      </c>
      <c r="F231" t="str">
        <f>IF(DB!E205="","",DB!E205)</f>
        <v/>
      </c>
      <c r="G231" t="str">
        <f>IF(DB!F205="","",DB!F205)</f>
        <v/>
      </c>
      <c r="H231" t="str">
        <f>IF(DB!G205="","",DB!G205)</f>
        <v/>
      </c>
      <c r="I231" t="str">
        <f>IF(DB!W205="","",DB!W205)</f>
        <v/>
      </c>
      <c r="J231" t="str">
        <f>IF(DB!AN205="","",DB!AN205)</f>
        <v/>
      </c>
      <c r="K231" t="str">
        <f>IF(DB!H205="","",DB!H205)</f>
        <v/>
      </c>
      <c r="L231" s="50" t="str">
        <f t="shared" si="10"/>
        <v>NB</v>
      </c>
      <c r="M231" s="4" t="s">
        <v>166</v>
      </c>
      <c r="N231" s="64" t="str">
        <f t="shared" si="12"/>
        <v>(Bitte vollständig pflegen)</v>
      </c>
      <c r="P231" t="str">
        <f t="shared" si="11"/>
        <v/>
      </c>
    </row>
    <row r="232" spans="2:16" x14ac:dyDescent="0.3">
      <c r="B232" t="str">
        <f>IF(DB!B206="","",DB!B206)</f>
        <v/>
      </c>
      <c r="C232" s="169" t="str">
        <f>IF(DB!C206="","",DB!C206)</f>
        <v/>
      </c>
      <c r="D232" s="169"/>
      <c r="E232" t="str">
        <f>IF(DB!D206="","",DB!D206)</f>
        <v/>
      </c>
      <c r="F232" t="str">
        <f>IF(DB!E206="","",DB!E206)</f>
        <v/>
      </c>
      <c r="G232" t="str">
        <f>IF(DB!F206="","",DB!F206)</f>
        <v/>
      </c>
      <c r="H232" t="str">
        <f>IF(DB!G206="","",DB!G206)</f>
        <v/>
      </c>
      <c r="I232" t="str">
        <f>IF(DB!W206="","",DB!W206)</f>
        <v/>
      </c>
      <c r="J232" t="str">
        <f>IF(DB!AN206="","",DB!AN206)</f>
        <v/>
      </c>
      <c r="K232" t="str">
        <f>IF(DB!H206="","",DB!H206)</f>
        <v/>
      </c>
      <c r="L232" s="50" t="str">
        <f t="shared" si="10"/>
        <v>NB</v>
      </c>
      <c r="M232" s="4" t="s">
        <v>166</v>
      </c>
      <c r="N232" s="64" t="str">
        <f t="shared" si="12"/>
        <v>(Bitte vollständig pflegen)</v>
      </c>
      <c r="P232" t="str">
        <f t="shared" si="11"/>
        <v/>
      </c>
    </row>
    <row r="233" spans="2:16" x14ac:dyDescent="0.3">
      <c r="B233" t="str">
        <f>IF(DB!B207="","",DB!B207)</f>
        <v/>
      </c>
      <c r="C233" s="169" t="str">
        <f>IF(DB!C207="","",DB!C207)</f>
        <v/>
      </c>
      <c r="D233" s="169"/>
      <c r="E233" t="str">
        <f>IF(DB!D207="","",DB!D207)</f>
        <v/>
      </c>
      <c r="F233" t="str">
        <f>IF(DB!E207="","",DB!E207)</f>
        <v/>
      </c>
      <c r="G233" t="str">
        <f>IF(DB!F207="","",DB!F207)</f>
        <v/>
      </c>
      <c r="H233" t="str">
        <f>IF(DB!G207="","",DB!G207)</f>
        <v/>
      </c>
      <c r="I233" t="str">
        <f>IF(DB!W207="","",DB!W207)</f>
        <v/>
      </c>
      <c r="J233" t="str">
        <f>IF(DB!AN207="","",DB!AN207)</f>
        <v/>
      </c>
      <c r="K233" t="str">
        <f>IF(DB!H207="","",DB!H207)</f>
        <v/>
      </c>
      <c r="L233" s="50" t="str">
        <f t="shared" si="10"/>
        <v>NB</v>
      </c>
      <c r="M233" s="4" t="s">
        <v>166</v>
      </c>
      <c r="N233" s="64" t="str">
        <f t="shared" si="12"/>
        <v>(Bitte vollständig pflegen)</v>
      </c>
      <c r="P233" t="str">
        <f t="shared" si="11"/>
        <v/>
      </c>
    </row>
    <row r="234" spans="2:16" x14ac:dyDescent="0.3">
      <c r="B234" t="str">
        <f>IF(DB!B208="","",DB!B208)</f>
        <v/>
      </c>
      <c r="C234" s="169" t="str">
        <f>IF(DB!C208="","",DB!C208)</f>
        <v/>
      </c>
      <c r="D234" s="169"/>
      <c r="E234" t="str">
        <f>IF(DB!D208="","",DB!D208)</f>
        <v/>
      </c>
      <c r="F234" t="str">
        <f>IF(DB!E208="","",DB!E208)</f>
        <v/>
      </c>
      <c r="G234" t="str">
        <f>IF(DB!F208="","",DB!F208)</f>
        <v/>
      </c>
      <c r="H234" t="str">
        <f>IF(DB!G208="","",DB!G208)</f>
        <v/>
      </c>
      <c r="I234" t="str">
        <f>IF(DB!W208="","",DB!W208)</f>
        <v/>
      </c>
      <c r="J234" t="str">
        <f>IF(DB!AN208="","",DB!AN208)</f>
        <v/>
      </c>
      <c r="K234" t="str">
        <f>IF(DB!H208="","",DB!H208)</f>
        <v/>
      </c>
      <c r="L234" s="50" t="str">
        <f t="shared" si="10"/>
        <v>NB</v>
      </c>
      <c r="M234" s="4" t="s">
        <v>166</v>
      </c>
      <c r="N234" s="64" t="str">
        <f t="shared" si="12"/>
        <v>(Bitte vollständig pflegen)</v>
      </c>
      <c r="P234" t="str">
        <f t="shared" si="11"/>
        <v/>
      </c>
    </row>
    <row r="235" spans="2:16" x14ac:dyDescent="0.3">
      <c r="B235" t="str">
        <f>IF(DB!B209="","",DB!B209)</f>
        <v/>
      </c>
      <c r="C235" s="169" t="str">
        <f>IF(DB!C209="","",DB!C209)</f>
        <v/>
      </c>
      <c r="D235" s="169"/>
      <c r="E235" t="str">
        <f>IF(DB!D209="","",DB!D209)</f>
        <v/>
      </c>
      <c r="F235" t="str">
        <f>IF(DB!E209="","",DB!E209)</f>
        <v/>
      </c>
      <c r="G235" t="str">
        <f>IF(DB!F209="","",DB!F209)</f>
        <v/>
      </c>
      <c r="H235" t="str">
        <f>IF(DB!G209="","",DB!G209)</f>
        <v/>
      </c>
      <c r="I235" t="str">
        <f>IF(DB!W209="","",DB!W209)</f>
        <v/>
      </c>
      <c r="J235" t="str">
        <f>IF(DB!AN209="","",DB!AN209)</f>
        <v/>
      </c>
      <c r="K235" t="str">
        <f>IF(DB!H209="","",DB!H209)</f>
        <v/>
      </c>
      <c r="L235" s="50" t="str">
        <f t="shared" si="10"/>
        <v>NB</v>
      </c>
      <c r="M235" s="4" t="s">
        <v>166</v>
      </c>
      <c r="N235" s="64" t="str">
        <f t="shared" si="12"/>
        <v>(Bitte vollständig pflegen)</v>
      </c>
      <c r="P235" t="str">
        <f t="shared" si="11"/>
        <v/>
      </c>
    </row>
    <row r="236" spans="2:16" x14ac:dyDescent="0.3">
      <c r="B236" t="str">
        <f>IF(DB!B210="","",DB!B210)</f>
        <v/>
      </c>
      <c r="C236" s="169" t="str">
        <f>IF(DB!C210="","",DB!C210)</f>
        <v/>
      </c>
      <c r="D236" s="169"/>
      <c r="E236" t="str">
        <f>IF(DB!D210="","",DB!D210)</f>
        <v/>
      </c>
      <c r="F236" t="str">
        <f>IF(DB!E210="","",DB!E210)</f>
        <v/>
      </c>
      <c r="G236" t="str">
        <f>IF(DB!F210="","",DB!F210)</f>
        <v/>
      </c>
      <c r="H236" t="str">
        <f>IF(DB!G210="","",DB!G210)</f>
        <v/>
      </c>
      <c r="I236" t="str">
        <f>IF(DB!W210="","",DB!W210)</f>
        <v/>
      </c>
      <c r="J236" t="str">
        <f>IF(DB!AN210="","",DB!AN210)</f>
        <v/>
      </c>
      <c r="K236" t="str">
        <f>IF(DB!H210="","",DB!H210)</f>
        <v/>
      </c>
      <c r="L236" s="50" t="str">
        <f t="shared" si="10"/>
        <v>NB</v>
      </c>
      <c r="M236" s="4" t="s">
        <v>166</v>
      </c>
      <c r="N236" s="64" t="str">
        <f t="shared" si="12"/>
        <v>(Bitte vollständig pflegen)</v>
      </c>
      <c r="P236" t="str">
        <f t="shared" si="11"/>
        <v/>
      </c>
    </row>
    <row r="237" spans="2:16" x14ac:dyDescent="0.3">
      <c r="B237" t="str">
        <f>IF(DB!B211="","",DB!B211)</f>
        <v/>
      </c>
      <c r="C237" s="169" t="str">
        <f>IF(DB!C211="","",DB!C211)</f>
        <v/>
      </c>
      <c r="D237" s="169"/>
      <c r="E237" t="str">
        <f>IF(DB!D211="","",DB!D211)</f>
        <v/>
      </c>
      <c r="F237" t="str">
        <f>IF(DB!E211="","",DB!E211)</f>
        <v/>
      </c>
      <c r="G237" t="str">
        <f>IF(DB!F211="","",DB!F211)</f>
        <v/>
      </c>
      <c r="H237" t="str">
        <f>IF(DB!G211="","",DB!G211)</f>
        <v/>
      </c>
      <c r="I237" t="str">
        <f>IF(DB!W211="","",DB!W211)</f>
        <v/>
      </c>
      <c r="J237" t="str">
        <f>IF(DB!AN211="","",DB!AN211)</f>
        <v/>
      </c>
      <c r="K237" t="str">
        <f>IF(DB!H211="","",DB!H211)</f>
        <v/>
      </c>
      <c r="L237" s="50" t="str">
        <f t="shared" si="10"/>
        <v>NB</v>
      </c>
      <c r="M237" s="4" t="s">
        <v>166</v>
      </c>
      <c r="N237" s="64" t="str">
        <f t="shared" si="12"/>
        <v>(Bitte vollständig pflegen)</v>
      </c>
      <c r="P237" t="str">
        <f t="shared" si="11"/>
        <v/>
      </c>
    </row>
    <row r="238" spans="2:16" x14ac:dyDescent="0.3">
      <c r="B238" t="str">
        <f>IF(DB!B212="","",DB!B212)</f>
        <v/>
      </c>
      <c r="C238" s="169" t="str">
        <f>IF(DB!C212="","",DB!C212)</f>
        <v/>
      </c>
      <c r="D238" s="169"/>
      <c r="E238" t="str">
        <f>IF(DB!D212="","",DB!D212)</f>
        <v/>
      </c>
      <c r="F238" t="str">
        <f>IF(DB!E212="","",DB!E212)</f>
        <v/>
      </c>
      <c r="G238" t="str">
        <f>IF(DB!F212="","",DB!F212)</f>
        <v/>
      </c>
      <c r="H238" t="str">
        <f>IF(DB!G212="","",DB!G212)</f>
        <v/>
      </c>
      <c r="I238" t="str">
        <f>IF(DB!W212="","",DB!W212)</f>
        <v/>
      </c>
      <c r="J238" t="str">
        <f>IF(DB!AN212="","",DB!AN212)</f>
        <v/>
      </c>
      <c r="K238" t="str">
        <f>IF(DB!H212="","",DB!H212)</f>
        <v/>
      </c>
      <c r="L238" s="50" t="str">
        <f t="shared" si="10"/>
        <v>NB</v>
      </c>
      <c r="M238" s="4" t="s">
        <v>166</v>
      </c>
      <c r="N238" s="64" t="str">
        <f t="shared" si="12"/>
        <v>(Bitte vollständig pflegen)</v>
      </c>
      <c r="P238" t="str">
        <f t="shared" si="11"/>
        <v/>
      </c>
    </row>
    <row r="239" spans="2:16" x14ac:dyDescent="0.3">
      <c r="B239" t="str">
        <f>IF(DB!B213="","",DB!B213)</f>
        <v/>
      </c>
      <c r="C239" s="169" t="str">
        <f>IF(DB!C213="","",DB!C213)</f>
        <v/>
      </c>
      <c r="D239" s="169"/>
      <c r="E239" t="str">
        <f>IF(DB!D213="","",DB!D213)</f>
        <v/>
      </c>
      <c r="F239" t="str">
        <f>IF(DB!E213="","",DB!E213)</f>
        <v/>
      </c>
      <c r="G239" t="str">
        <f>IF(DB!F213="","",DB!F213)</f>
        <v/>
      </c>
      <c r="H239" t="str">
        <f>IF(DB!G213="","",DB!G213)</f>
        <v/>
      </c>
      <c r="I239" t="str">
        <f>IF(DB!W213="","",DB!W213)</f>
        <v/>
      </c>
      <c r="J239" t="str">
        <f>IF(DB!AN213="","",DB!AN213)</f>
        <v/>
      </c>
      <c r="K239" t="str">
        <f>IF(DB!H213="","",DB!H213)</f>
        <v/>
      </c>
      <c r="L239" s="50" t="str">
        <f t="shared" si="10"/>
        <v>NB</v>
      </c>
      <c r="M239" s="4" t="s">
        <v>166</v>
      </c>
      <c r="N239" s="64" t="str">
        <f t="shared" si="12"/>
        <v>(Bitte vollständig pflegen)</v>
      </c>
      <c r="P239" t="str">
        <f t="shared" si="11"/>
        <v/>
      </c>
    </row>
    <row r="240" spans="2:16" x14ac:dyDescent="0.3">
      <c r="B240" t="str">
        <f>IF(DB!B214="","",DB!B214)</f>
        <v/>
      </c>
      <c r="C240" s="169" t="str">
        <f>IF(DB!C214="","",DB!C214)</f>
        <v/>
      </c>
      <c r="D240" s="169"/>
      <c r="E240" t="str">
        <f>IF(DB!D214="","",DB!D214)</f>
        <v/>
      </c>
      <c r="F240" t="str">
        <f>IF(DB!E214="","",DB!E214)</f>
        <v/>
      </c>
      <c r="G240" t="str">
        <f>IF(DB!F214="","",DB!F214)</f>
        <v/>
      </c>
      <c r="H240" t="str">
        <f>IF(DB!G214="","",DB!G214)</f>
        <v/>
      </c>
      <c r="I240" t="str">
        <f>IF(DB!W214="","",DB!W214)</f>
        <v/>
      </c>
      <c r="J240" t="str">
        <f>IF(DB!AN214="","",DB!AN214)</f>
        <v/>
      </c>
      <c r="K240" t="str">
        <f>IF(DB!H214="","",DB!H214)</f>
        <v/>
      </c>
      <c r="L240" s="50" t="str">
        <f t="shared" si="10"/>
        <v>NB</v>
      </c>
      <c r="M240" s="4" t="s">
        <v>166</v>
      </c>
      <c r="N240" s="64" t="str">
        <f t="shared" si="12"/>
        <v>(Bitte vollständig pflegen)</v>
      </c>
      <c r="P240" t="str">
        <f t="shared" si="11"/>
        <v/>
      </c>
    </row>
    <row r="241" spans="2:16" x14ac:dyDescent="0.3">
      <c r="B241" t="str">
        <f>IF(DB!B215="","",DB!B215)</f>
        <v/>
      </c>
      <c r="C241" s="169" t="str">
        <f>IF(DB!C215="","",DB!C215)</f>
        <v/>
      </c>
      <c r="D241" s="169"/>
      <c r="E241" t="str">
        <f>IF(DB!D215="","",DB!D215)</f>
        <v/>
      </c>
      <c r="F241" t="str">
        <f>IF(DB!E215="","",DB!E215)</f>
        <v/>
      </c>
      <c r="G241" t="str">
        <f>IF(DB!F215="","",DB!F215)</f>
        <v/>
      </c>
      <c r="H241" t="str">
        <f>IF(DB!G215="","",DB!G215)</f>
        <v/>
      </c>
      <c r="I241" t="str">
        <f>IF(DB!W215="","",DB!W215)</f>
        <v/>
      </c>
      <c r="J241" t="str">
        <f>IF(DB!AN215="","",DB!AN215)</f>
        <v/>
      </c>
      <c r="K241" t="str">
        <f>IF(DB!H215="","",DB!H215)</f>
        <v/>
      </c>
      <c r="L241" s="50" t="str">
        <f t="shared" si="10"/>
        <v>NB</v>
      </c>
      <c r="M241" s="4" t="s">
        <v>166</v>
      </c>
      <c r="N241" s="64" t="str">
        <f t="shared" si="12"/>
        <v>(Bitte vollständig pflegen)</v>
      </c>
      <c r="P241" t="str">
        <f t="shared" si="11"/>
        <v/>
      </c>
    </row>
    <row r="242" spans="2:16" x14ac:dyDescent="0.3">
      <c r="B242" t="str">
        <f>IF(DB!B216="","",DB!B216)</f>
        <v/>
      </c>
      <c r="C242" s="169" t="str">
        <f>IF(DB!C216="","",DB!C216)</f>
        <v/>
      </c>
      <c r="D242" s="169"/>
      <c r="E242" t="str">
        <f>IF(DB!D216="","",DB!D216)</f>
        <v/>
      </c>
      <c r="F242" t="str">
        <f>IF(DB!E216="","",DB!E216)</f>
        <v/>
      </c>
      <c r="G242" t="str">
        <f>IF(DB!F216="","",DB!F216)</f>
        <v/>
      </c>
      <c r="H242" t="str">
        <f>IF(DB!G216="","",DB!G216)</f>
        <v/>
      </c>
      <c r="I242" t="str">
        <f>IF(DB!W216="","",DB!W216)</f>
        <v/>
      </c>
      <c r="J242" t="str">
        <f>IF(DB!AN216="","",DB!AN216)</f>
        <v/>
      </c>
      <c r="K242" t="str">
        <f>IF(DB!H216="","",DB!H216)</f>
        <v/>
      </c>
      <c r="L242" s="50" t="str">
        <f t="shared" si="10"/>
        <v>NB</v>
      </c>
      <c r="M242" s="4" t="s">
        <v>166</v>
      </c>
      <c r="N242" s="64" t="str">
        <f t="shared" si="12"/>
        <v>(Bitte vollständig pflegen)</v>
      </c>
      <c r="P242" t="str">
        <f t="shared" si="11"/>
        <v/>
      </c>
    </row>
    <row r="243" spans="2:16" x14ac:dyDescent="0.3">
      <c r="B243" t="str">
        <f>IF(DB!B217="","",DB!B217)</f>
        <v/>
      </c>
      <c r="C243" s="169" t="str">
        <f>IF(DB!C217="","",DB!C217)</f>
        <v/>
      </c>
      <c r="D243" s="169"/>
      <c r="E243" t="str">
        <f>IF(DB!D217="","",DB!D217)</f>
        <v/>
      </c>
      <c r="F243" t="str">
        <f>IF(DB!E217="","",DB!E217)</f>
        <v/>
      </c>
      <c r="G243" t="str">
        <f>IF(DB!F217="","",DB!F217)</f>
        <v/>
      </c>
      <c r="H243" t="str">
        <f>IF(DB!G217="","",DB!G217)</f>
        <v/>
      </c>
      <c r="I243" t="str">
        <f>IF(DB!W217="","",DB!W217)</f>
        <v/>
      </c>
      <c r="J243" t="str">
        <f>IF(DB!AN217="","",DB!AN217)</f>
        <v/>
      </c>
      <c r="K243" t="str">
        <f>IF(DB!H217="","",DB!H217)</f>
        <v/>
      </c>
      <c r="L243" s="50" t="str">
        <f t="shared" si="10"/>
        <v>NB</v>
      </c>
      <c r="M243" s="4" t="s">
        <v>166</v>
      </c>
      <c r="N243" s="64" t="str">
        <f t="shared" si="12"/>
        <v>(Bitte vollständig pflegen)</v>
      </c>
      <c r="P243" t="str">
        <f t="shared" si="11"/>
        <v/>
      </c>
    </row>
    <row r="244" spans="2:16" x14ac:dyDescent="0.3">
      <c r="B244" t="str">
        <f>IF(DB!B218="","",DB!B218)</f>
        <v/>
      </c>
      <c r="C244" s="169" t="str">
        <f>IF(DB!C218="","",DB!C218)</f>
        <v/>
      </c>
      <c r="D244" s="169"/>
      <c r="E244" t="str">
        <f>IF(DB!D218="","",DB!D218)</f>
        <v/>
      </c>
      <c r="F244" t="str">
        <f>IF(DB!E218="","",DB!E218)</f>
        <v/>
      </c>
      <c r="G244" t="str">
        <f>IF(DB!F218="","",DB!F218)</f>
        <v/>
      </c>
      <c r="H244" t="str">
        <f>IF(DB!G218="","",DB!G218)</f>
        <v/>
      </c>
      <c r="I244" t="str">
        <f>IF(DB!W218="","",DB!W218)</f>
        <v/>
      </c>
      <c r="J244" t="str">
        <f>IF(DB!AN218="","",DB!AN218)</f>
        <v/>
      </c>
      <c r="K244" t="str">
        <f>IF(DB!H218="","",DB!H218)</f>
        <v/>
      </c>
      <c r="L244" s="50" t="str">
        <f t="shared" si="10"/>
        <v>NB</v>
      </c>
      <c r="M244" s="4" t="s">
        <v>166</v>
      </c>
      <c r="N244" s="64" t="str">
        <f t="shared" si="12"/>
        <v>(Bitte vollständig pflegen)</v>
      </c>
      <c r="P244" t="str">
        <f t="shared" si="11"/>
        <v/>
      </c>
    </row>
    <row r="245" spans="2:16" x14ac:dyDescent="0.3">
      <c r="B245" t="str">
        <f>IF(DB!B219="","",DB!B219)</f>
        <v/>
      </c>
      <c r="C245" s="169" t="str">
        <f>IF(DB!C219="","",DB!C219)</f>
        <v/>
      </c>
      <c r="D245" s="169"/>
      <c r="E245" t="str">
        <f>IF(DB!D219="","",DB!D219)</f>
        <v/>
      </c>
      <c r="F245" t="str">
        <f>IF(DB!E219="","",DB!E219)</f>
        <v/>
      </c>
      <c r="G245" t="str">
        <f>IF(DB!F219="","",DB!F219)</f>
        <v/>
      </c>
      <c r="H245" t="str">
        <f>IF(DB!G219="","",DB!G219)</f>
        <v/>
      </c>
      <c r="I245" t="str">
        <f>IF(DB!W219="","",DB!W219)</f>
        <v/>
      </c>
      <c r="J245" t="str">
        <f>IF(DB!AN219="","",DB!AN219)</f>
        <v/>
      </c>
      <c r="K245" t="str">
        <f>IF(DB!H219="","",DB!H219)</f>
        <v/>
      </c>
      <c r="L245" s="50" t="str">
        <f t="shared" si="10"/>
        <v>NB</v>
      </c>
      <c r="M245" s="4" t="s">
        <v>166</v>
      </c>
      <c r="N245" s="64" t="str">
        <f t="shared" si="12"/>
        <v>(Bitte vollständig pflegen)</v>
      </c>
      <c r="P245" t="str">
        <f t="shared" si="11"/>
        <v/>
      </c>
    </row>
    <row r="246" spans="2:16" x14ac:dyDescent="0.3">
      <c r="B246" t="str">
        <f>IF(DB!B220="","",DB!B220)</f>
        <v/>
      </c>
      <c r="C246" s="169" t="str">
        <f>IF(DB!C220="","",DB!C220)</f>
        <v/>
      </c>
      <c r="D246" s="169"/>
      <c r="E246" t="str">
        <f>IF(DB!D220="","",DB!D220)</f>
        <v/>
      </c>
      <c r="F246" t="str">
        <f>IF(DB!E220="","",DB!E220)</f>
        <v/>
      </c>
      <c r="G246" t="str">
        <f>IF(DB!F220="","",DB!F220)</f>
        <v/>
      </c>
      <c r="H246" t="str">
        <f>IF(DB!G220="","",DB!G220)</f>
        <v/>
      </c>
      <c r="I246" t="str">
        <f>IF(DB!W220="","",DB!W220)</f>
        <v/>
      </c>
      <c r="J246" t="str">
        <f>IF(DB!AN220="","",DB!AN220)</f>
        <v/>
      </c>
      <c r="K246" t="str">
        <f>IF(DB!H220="","",DB!H220)</f>
        <v/>
      </c>
      <c r="L246" s="50" t="str">
        <f t="shared" si="10"/>
        <v>NB</v>
      </c>
      <c r="M246" s="4" t="s">
        <v>166</v>
      </c>
      <c r="N246" s="64" t="str">
        <f t="shared" si="12"/>
        <v>(Bitte vollständig pflegen)</v>
      </c>
      <c r="P246" t="str">
        <f t="shared" si="11"/>
        <v/>
      </c>
    </row>
    <row r="247" spans="2:16" x14ac:dyDescent="0.3">
      <c r="B247" t="str">
        <f>IF(DB!B221="","",DB!B221)</f>
        <v/>
      </c>
      <c r="C247" s="169" t="str">
        <f>IF(DB!C221="","",DB!C221)</f>
        <v/>
      </c>
      <c r="D247" s="169"/>
      <c r="E247" t="str">
        <f>IF(DB!D221="","",DB!D221)</f>
        <v/>
      </c>
      <c r="F247" t="str">
        <f>IF(DB!E221="","",DB!E221)</f>
        <v/>
      </c>
      <c r="G247" t="str">
        <f>IF(DB!F221="","",DB!F221)</f>
        <v/>
      </c>
      <c r="H247" t="str">
        <f>IF(DB!G221="","",DB!G221)</f>
        <v/>
      </c>
      <c r="I247" t="str">
        <f>IF(DB!W221="","",DB!W221)</f>
        <v/>
      </c>
      <c r="J247" t="str">
        <f>IF(DB!AN221="","",DB!AN221)</f>
        <v/>
      </c>
      <c r="K247" t="str">
        <f>IF(DB!H221="","",DB!H221)</f>
        <v/>
      </c>
      <c r="L247" s="50" t="str">
        <f t="shared" si="10"/>
        <v>NB</v>
      </c>
      <c r="M247" s="4" t="s">
        <v>166</v>
      </c>
      <c r="N247" s="64" t="str">
        <f t="shared" si="12"/>
        <v>(Bitte vollständig pflegen)</v>
      </c>
      <c r="P247" t="str">
        <f t="shared" si="11"/>
        <v/>
      </c>
    </row>
    <row r="248" spans="2:16" x14ac:dyDescent="0.3">
      <c r="B248" t="str">
        <f>IF(DB!B222="","",DB!B222)</f>
        <v/>
      </c>
      <c r="C248" s="169" t="str">
        <f>IF(DB!C222="","",DB!C222)</f>
        <v/>
      </c>
      <c r="D248" s="169"/>
      <c r="E248" t="str">
        <f>IF(DB!D222="","",DB!D222)</f>
        <v/>
      </c>
      <c r="F248" t="str">
        <f>IF(DB!E222="","",DB!E222)</f>
        <v/>
      </c>
      <c r="G248" t="str">
        <f>IF(DB!F222="","",DB!F222)</f>
        <v/>
      </c>
      <c r="H248" t="str">
        <f>IF(DB!G222="","",DB!G222)</f>
        <v/>
      </c>
      <c r="I248" t="str">
        <f>IF(DB!W222="","",DB!W222)</f>
        <v/>
      </c>
      <c r="J248" t="str">
        <f>IF(DB!AN222="","",DB!AN222)</f>
        <v/>
      </c>
      <c r="K248" t="str">
        <f>IF(DB!H222="","",DB!H222)</f>
        <v/>
      </c>
      <c r="L248" s="50" t="str">
        <f t="shared" si="10"/>
        <v>NB</v>
      </c>
      <c r="M248" s="4" t="s">
        <v>166</v>
      </c>
      <c r="N248" s="64" t="str">
        <f t="shared" si="12"/>
        <v>(Bitte vollständig pflegen)</v>
      </c>
      <c r="P248" t="str">
        <f t="shared" si="11"/>
        <v/>
      </c>
    </row>
    <row r="249" spans="2:16" x14ac:dyDescent="0.3">
      <c r="B249" t="str">
        <f>IF(DB!B223="","",DB!B223)</f>
        <v/>
      </c>
      <c r="C249" s="169" t="str">
        <f>IF(DB!C223="","",DB!C223)</f>
        <v/>
      </c>
      <c r="D249" s="169"/>
      <c r="E249" t="str">
        <f>IF(DB!D223="","",DB!D223)</f>
        <v/>
      </c>
      <c r="F249" t="str">
        <f>IF(DB!E223="","",DB!E223)</f>
        <v/>
      </c>
      <c r="G249" t="str">
        <f>IF(DB!F223="","",DB!F223)</f>
        <v/>
      </c>
      <c r="H249" t="str">
        <f>IF(DB!G223="","",DB!G223)</f>
        <v/>
      </c>
      <c r="I249" t="str">
        <f>IF(DB!W223="","",DB!W223)</f>
        <v/>
      </c>
      <c r="J249" t="str">
        <f>IF(DB!AN223="","",DB!AN223)</f>
        <v/>
      </c>
      <c r="K249" t="str">
        <f>IF(DB!H223="","",DB!H223)</f>
        <v/>
      </c>
      <c r="L249" s="50" t="str">
        <f t="shared" si="10"/>
        <v>NB</v>
      </c>
      <c r="M249" s="4" t="s">
        <v>166</v>
      </c>
      <c r="N249" s="64" t="str">
        <f t="shared" si="12"/>
        <v>(Bitte vollständig pflegen)</v>
      </c>
      <c r="P249" t="str">
        <f t="shared" si="11"/>
        <v/>
      </c>
    </row>
    <row r="250" spans="2:16" x14ac:dyDescent="0.3">
      <c r="B250" t="str">
        <f>IF(DB!B224="","",DB!B224)</f>
        <v/>
      </c>
      <c r="C250" s="169" t="str">
        <f>IF(DB!C224="","",DB!C224)</f>
        <v/>
      </c>
      <c r="D250" s="169"/>
      <c r="E250" t="str">
        <f>IF(DB!D224="","",DB!D224)</f>
        <v/>
      </c>
      <c r="F250" t="str">
        <f>IF(DB!E224="","",DB!E224)</f>
        <v/>
      </c>
      <c r="G250" t="str">
        <f>IF(DB!F224="","",DB!F224)</f>
        <v/>
      </c>
      <c r="H250" t="str">
        <f>IF(DB!G224="","",DB!G224)</f>
        <v/>
      </c>
      <c r="I250" t="str">
        <f>IF(DB!W224="","",DB!W224)</f>
        <v/>
      </c>
      <c r="J250" t="str">
        <f>IF(DB!AN224="","",DB!AN224)</f>
        <v/>
      </c>
      <c r="K250" t="str">
        <f>IF(DB!H224="","",DB!H224)</f>
        <v/>
      </c>
      <c r="L250" s="50" t="str">
        <f t="shared" si="10"/>
        <v>NB</v>
      </c>
      <c r="M250" s="4" t="s">
        <v>166</v>
      </c>
      <c r="N250" s="64" t="str">
        <f t="shared" si="12"/>
        <v>(Bitte vollständig pflegen)</v>
      </c>
      <c r="P250" t="str">
        <f t="shared" si="11"/>
        <v/>
      </c>
    </row>
    <row r="251" spans="2:16" x14ac:dyDescent="0.3">
      <c r="B251" t="str">
        <f>IF(DB!B225="","",DB!B225)</f>
        <v/>
      </c>
      <c r="C251" s="169" t="str">
        <f>IF(DB!C225="","",DB!C225)</f>
        <v/>
      </c>
      <c r="D251" s="169"/>
      <c r="E251" t="str">
        <f>IF(DB!D225="","",DB!D225)</f>
        <v/>
      </c>
      <c r="F251" t="str">
        <f>IF(DB!E225="","",DB!E225)</f>
        <v/>
      </c>
      <c r="G251" t="str">
        <f>IF(DB!F225="","",DB!F225)</f>
        <v/>
      </c>
      <c r="H251" t="str">
        <f>IF(DB!G225="","",DB!G225)</f>
        <v/>
      </c>
      <c r="I251" t="str">
        <f>IF(DB!W225="","",DB!W225)</f>
        <v/>
      </c>
      <c r="J251" t="str">
        <f>IF(DB!AN225="","",DB!AN225)</f>
        <v/>
      </c>
      <c r="K251" t="str">
        <f>IF(DB!H225="","",DB!H225)</f>
        <v/>
      </c>
      <c r="L251" s="50" t="str">
        <f t="shared" si="10"/>
        <v>NB</v>
      </c>
      <c r="M251" s="4" t="s">
        <v>166</v>
      </c>
      <c r="N251" s="64" t="str">
        <f t="shared" si="12"/>
        <v>(Bitte vollständig pflegen)</v>
      </c>
      <c r="P251" t="str">
        <f t="shared" si="11"/>
        <v/>
      </c>
    </row>
    <row r="252" spans="2:16" x14ac:dyDescent="0.3">
      <c r="B252" t="str">
        <f>IF(DB!B226="","",DB!B226)</f>
        <v/>
      </c>
      <c r="C252" s="169" t="str">
        <f>IF(DB!C226="","",DB!C226)</f>
        <v/>
      </c>
      <c r="D252" s="169"/>
      <c r="E252" t="str">
        <f>IF(DB!D226="","",DB!D226)</f>
        <v/>
      </c>
      <c r="F252" t="str">
        <f>IF(DB!E226="","",DB!E226)</f>
        <v/>
      </c>
      <c r="G252" t="str">
        <f>IF(DB!F226="","",DB!F226)</f>
        <v/>
      </c>
      <c r="H252" t="str">
        <f>IF(DB!G226="","",DB!G226)</f>
        <v/>
      </c>
      <c r="I252" t="str">
        <f>IF(DB!W226="","",DB!W226)</f>
        <v/>
      </c>
      <c r="J252" t="str">
        <f>IF(DB!AN226="","",DB!AN226)</f>
        <v/>
      </c>
      <c r="K252" t="str">
        <f>IF(DB!H226="","",DB!H226)</f>
        <v/>
      </c>
      <c r="L252" s="50" t="str">
        <f t="shared" si="10"/>
        <v>NB</v>
      </c>
      <c r="M252" s="4" t="s">
        <v>166</v>
      </c>
      <c r="N252" s="64" t="str">
        <f t="shared" si="12"/>
        <v>(Bitte vollständig pflegen)</v>
      </c>
      <c r="P252" t="str">
        <f t="shared" si="11"/>
        <v/>
      </c>
    </row>
    <row r="253" spans="2:16" x14ac:dyDescent="0.3">
      <c r="B253" t="str">
        <f>IF(DB!B227="","",DB!B227)</f>
        <v/>
      </c>
      <c r="C253" s="169" t="str">
        <f>IF(DB!C227="","",DB!C227)</f>
        <v/>
      </c>
      <c r="D253" s="169"/>
      <c r="E253" t="str">
        <f>IF(DB!D227="","",DB!D227)</f>
        <v/>
      </c>
      <c r="F253" t="str">
        <f>IF(DB!E227="","",DB!E227)</f>
        <v/>
      </c>
      <c r="G253" t="str">
        <f>IF(DB!F227="","",DB!F227)</f>
        <v/>
      </c>
      <c r="H253" t="str">
        <f>IF(DB!G227="","",DB!G227)</f>
        <v/>
      </c>
      <c r="I253" t="str">
        <f>IF(DB!W227="","",DB!W227)</f>
        <v/>
      </c>
      <c r="J253" t="str">
        <f>IF(DB!AN227="","",DB!AN227)</f>
        <v/>
      </c>
      <c r="K253" t="str">
        <f>IF(DB!H227="","",DB!H227)</f>
        <v/>
      </c>
      <c r="L253" s="50" t="str">
        <f t="shared" si="10"/>
        <v>NB</v>
      </c>
      <c r="M253" s="4" t="s">
        <v>166</v>
      </c>
      <c r="N253" s="64" t="str">
        <f t="shared" si="12"/>
        <v>(Bitte vollständig pflegen)</v>
      </c>
      <c r="P253" t="str">
        <f t="shared" si="11"/>
        <v/>
      </c>
    </row>
    <row r="254" spans="2:16" x14ac:dyDescent="0.3">
      <c r="B254" t="str">
        <f>IF(DB!B228="","",DB!B228)</f>
        <v/>
      </c>
      <c r="C254" s="169" t="str">
        <f>IF(DB!C228="","",DB!C228)</f>
        <v/>
      </c>
      <c r="D254" s="169"/>
      <c r="E254" t="str">
        <f>IF(DB!D228="","",DB!D228)</f>
        <v/>
      </c>
      <c r="F254" t="str">
        <f>IF(DB!E228="","",DB!E228)</f>
        <v/>
      </c>
      <c r="G254" t="str">
        <f>IF(DB!F228="","",DB!F228)</f>
        <v/>
      </c>
      <c r="H254" t="str">
        <f>IF(DB!G228="","",DB!G228)</f>
        <v/>
      </c>
      <c r="I254" t="str">
        <f>IF(DB!W228="","",DB!W228)</f>
        <v/>
      </c>
      <c r="J254" t="str">
        <f>IF(DB!AN228="","",DB!AN228)</f>
        <v/>
      </c>
      <c r="K254" t="str">
        <f>IF(DB!H228="","",DB!H228)</f>
        <v/>
      </c>
      <c r="L254" s="50" t="str">
        <f t="shared" si="10"/>
        <v>NB</v>
      </c>
      <c r="M254" s="4" t="s">
        <v>166</v>
      </c>
      <c r="N254" s="64" t="str">
        <f t="shared" si="12"/>
        <v>(Bitte vollständig pflegen)</v>
      </c>
      <c r="P254" t="str">
        <f t="shared" si="11"/>
        <v/>
      </c>
    </row>
    <row r="255" spans="2:16" x14ac:dyDescent="0.3">
      <c r="B255" t="str">
        <f>IF(DB!B229="","",DB!B229)</f>
        <v/>
      </c>
      <c r="C255" s="169" t="str">
        <f>IF(DB!C229="","",DB!C229)</f>
        <v/>
      </c>
      <c r="D255" s="169"/>
      <c r="E255" t="str">
        <f>IF(DB!D229="","",DB!D229)</f>
        <v/>
      </c>
      <c r="F255" t="str">
        <f>IF(DB!E229="","",DB!E229)</f>
        <v/>
      </c>
      <c r="G255" t="str">
        <f>IF(DB!F229="","",DB!F229)</f>
        <v/>
      </c>
      <c r="H255" t="str">
        <f>IF(DB!G229="","",DB!G229)</f>
        <v/>
      </c>
      <c r="I255" t="str">
        <f>IF(DB!W229="","",DB!W229)</f>
        <v/>
      </c>
      <c r="J255" t="str">
        <f>IF(DB!AN229="","",DB!AN229)</f>
        <v/>
      </c>
      <c r="K255" t="str">
        <f>IF(DB!H229="","",DB!H229)</f>
        <v/>
      </c>
      <c r="L255" s="50" t="str">
        <f t="shared" si="10"/>
        <v>NB</v>
      </c>
      <c r="M255" s="4" t="s">
        <v>166</v>
      </c>
      <c r="N255" s="64" t="str">
        <f t="shared" si="12"/>
        <v>(Bitte vollständig pflegen)</v>
      </c>
      <c r="P255" t="str">
        <f t="shared" si="11"/>
        <v/>
      </c>
    </row>
    <row r="256" spans="2:16" x14ac:dyDescent="0.3">
      <c r="B256" t="str">
        <f>IF(DB!B230="","",DB!B230)</f>
        <v/>
      </c>
      <c r="C256" s="169" t="str">
        <f>IF(DB!C230="","",DB!C230)</f>
        <v/>
      </c>
      <c r="D256" s="169"/>
      <c r="E256" t="str">
        <f>IF(DB!D230="","",DB!D230)</f>
        <v/>
      </c>
      <c r="F256" t="str">
        <f>IF(DB!E230="","",DB!E230)</f>
        <v/>
      </c>
      <c r="G256" t="str">
        <f>IF(DB!F230="","",DB!F230)</f>
        <v/>
      </c>
      <c r="H256" t="str">
        <f>IF(DB!G230="","",DB!G230)</f>
        <v/>
      </c>
      <c r="I256" t="str">
        <f>IF(DB!W230="","",DB!W230)</f>
        <v/>
      </c>
      <c r="J256" t="str">
        <f>IF(DB!AN230="","",DB!AN230)</f>
        <v/>
      </c>
      <c r="K256" t="str">
        <f>IF(DB!H230="","",DB!H230)</f>
        <v/>
      </c>
      <c r="L256" s="50" t="str">
        <f t="shared" si="10"/>
        <v>NB</v>
      </c>
      <c r="M256" s="4" t="s">
        <v>166</v>
      </c>
      <c r="N256" s="64" t="str">
        <f t="shared" si="12"/>
        <v>(Bitte vollständig pflegen)</v>
      </c>
      <c r="P256" t="str">
        <f t="shared" si="11"/>
        <v/>
      </c>
    </row>
    <row r="257" spans="2:16" x14ac:dyDescent="0.3">
      <c r="B257" t="str">
        <f>IF(DB!B231="","",DB!B231)</f>
        <v/>
      </c>
      <c r="C257" s="169" t="str">
        <f>IF(DB!C231="","",DB!C231)</f>
        <v/>
      </c>
      <c r="D257" s="169"/>
      <c r="E257" t="str">
        <f>IF(DB!D231="","",DB!D231)</f>
        <v/>
      </c>
      <c r="F257" t="str">
        <f>IF(DB!E231="","",DB!E231)</f>
        <v/>
      </c>
      <c r="G257" t="str">
        <f>IF(DB!F231="","",DB!F231)</f>
        <v/>
      </c>
      <c r="H257" t="str">
        <f>IF(DB!G231="","",DB!G231)</f>
        <v/>
      </c>
      <c r="I257" t="str">
        <f>IF(DB!W231="","",DB!W231)</f>
        <v/>
      </c>
      <c r="J257" t="str">
        <f>IF(DB!AN231="","",DB!AN231)</f>
        <v/>
      </c>
      <c r="K257" t="str">
        <f>IF(DB!H231="","",DB!H231)</f>
        <v/>
      </c>
      <c r="L257" s="50" t="str">
        <f t="shared" si="10"/>
        <v>NB</v>
      </c>
      <c r="M257" s="4" t="s">
        <v>166</v>
      </c>
      <c r="N257" s="64" t="str">
        <f t="shared" si="12"/>
        <v>(Bitte vollständig pflegen)</v>
      </c>
      <c r="P257" t="str">
        <f t="shared" si="11"/>
        <v/>
      </c>
    </row>
    <row r="258" spans="2:16" x14ac:dyDescent="0.3">
      <c r="B258" t="str">
        <f>IF(DB!B232="","",DB!B232)</f>
        <v/>
      </c>
      <c r="C258" s="169" t="str">
        <f>IF(DB!C232="","",DB!C232)</f>
        <v/>
      </c>
      <c r="D258" s="169"/>
      <c r="E258" t="str">
        <f>IF(DB!D232="","",DB!D232)</f>
        <v/>
      </c>
      <c r="F258" t="str">
        <f>IF(DB!E232="","",DB!E232)</f>
        <v/>
      </c>
      <c r="G258" t="str">
        <f>IF(DB!F232="","",DB!F232)</f>
        <v/>
      </c>
      <c r="H258" t="str">
        <f>IF(DB!G232="","",DB!G232)</f>
        <v/>
      </c>
      <c r="I258" t="str">
        <f>IF(DB!W232="","",DB!W232)</f>
        <v/>
      </c>
      <c r="J258" t="str">
        <f>IF(DB!AN232="","",DB!AN232)</f>
        <v/>
      </c>
      <c r="K258" t="str">
        <f>IF(DB!H232="","",DB!H232)</f>
        <v/>
      </c>
      <c r="L258" s="50" t="str">
        <f t="shared" si="10"/>
        <v>NB</v>
      </c>
      <c r="M258" s="4" t="s">
        <v>166</v>
      </c>
      <c r="N258" s="64" t="str">
        <f t="shared" si="12"/>
        <v>(Bitte vollständig pflegen)</v>
      </c>
      <c r="P258" t="str">
        <f t="shared" si="11"/>
        <v/>
      </c>
    </row>
    <row r="259" spans="2:16" x14ac:dyDescent="0.3">
      <c r="B259" t="str">
        <f>IF(DB!B233="","",DB!B233)</f>
        <v/>
      </c>
      <c r="C259" s="169" t="str">
        <f>IF(DB!C233="","",DB!C233)</f>
        <v/>
      </c>
      <c r="D259" s="169"/>
      <c r="E259" t="str">
        <f>IF(DB!D233="","",DB!D233)</f>
        <v/>
      </c>
      <c r="F259" t="str">
        <f>IF(DB!E233="","",DB!E233)</f>
        <v/>
      </c>
      <c r="G259" t="str">
        <f>IF(DB!F233="","",DB!F233)</f>
        <v/>
      </c>
      <c r="H259" t="str">
        <f>IF(DB!G233="","",DB!G233)</f>
        <v/>
      </c>
      <c r="I259" t="str">
        <f>IF(DB!W233="","",DB!W233)</f>
        <v/>
      </c>
      <c r="J259" t="str">
        <f>IF(DB!AN233="","",DB!AN233)</f>
        <v/>
      </c>
      <c r="K259" t="str">
        <f>IF(DB!H233="","",DB!H233)</f>
        <v/>
      </c>
      <c r="L259" s="50" t="str">
        <f t="shared" si="10"/>
        <v>NB</v>
      </c>
      <c r="M259" s="4" t="s">
        <v>166</v>
      </c>
      <c r="N259" s="64" t="str">
        <f t="shared" si="12"/>
        <v>(Bitte vollständig pflegen)</v>
      </c>
      <c r="P259" t="str">
        <f t="shared" si="11"/>
        <v/>
      </c>
    </row>
    <row r="260" spans="2:16" x14ac:dyDescent="0.3">
      <c r="B260" t="str">
        <f>IF(DB!B234="","",DB!B234)</f>
        <v/>
      </c>
      <c r="C260" s="169" t="str">
        <f>IF(DB!C234="","",DB!C234)</f>
        <v/>
      </c>
      <c r="D260" s="169"/>
      <c r="E260" t="str">
        <f>IF(DB!D234="","",DB!D234)</f>
        <v/>
      </c>
      <c r="F260" t="str">
        <f>IF(DB!E234="","",DB!E234)</f>
        <v/>
      </c>
      <c r="G260" t="str">
        <f>IF(DB!F234="","",DB!F234)</f>
        <v/>
      </c>
      <c r="H260" t="str">
        <f>IF(DB!G234="","",DB!G234)</f>
        <v/>
      </c>
      <c r="I260" t="str">
        <f>IF(DB!W234="","",DB!W234)</f>
        <v/>
      </c>
      <c r="J260" t="str">
        <f>IF(DB!AN234="","",DB!AN234)</f>
        <v/>
      </c>
      <c r="K260" t="str">
        <f>IF(DB!H234="","",DB!H234)</f>
        <v/>
      </c>
      <c r="L260" s="50" t="str">
        <f t="shared" si="10"/>
        <v>NB</v>
      </c>
      <c r="M260" s="4" t="s">
        <v>166</v>
      </c>
      <c r="N260" s="64" t="str">
        <f t="shared" si="12"/>
        <v>(Bitte vollständig pflegen)</v>
      </c>
      <c r="P260" t="str">
        <f t="shared" si="11"/>
        <v/>
      </c>
    </row>
    <row r="261" spans="2:16" x14ac:dyDescent="0.3">
      <c r="B261" t="str">
        <f>IF(DB!B235="","",DB!B235)</f>
        <v/>
      </c>
      <c r="C261" s="169" t="str">
        <f>IF(DB!C235="","",DB!C235)</f>
        <v/>
      </c>
      <c r="D261" s="169"/>
      <c r="E261" t="str">
        <f>IF(DB!D235="","",DB!D235)</f>
        <v/>
      </c>
      <c r="F261" t="str">
        <f>IF(DB!E235="","",DB!E235)</f>
        <v/>
      </c>
      <c r="G261" t="str">
        <f>IF(DB!F235="","",DB!F235)</f>
        <v/>
      </c>
      <c r="H261" t="str">
        <f>IF(DB!G235="","",DB!G235)</f>
        <v/>
      </c>
      <c r="I261" t="str">
        <f>IF(DB!W235="","",DB!W235)</f>
        <v/>
      </c>
      <c r="J261" t="str">
        <f>IF(DB!AN235="","",DB!AN235)</f>
        <v/>
      </c>
      <c r="K261" t="str">
        <f>IF(DB!H235="","",DB!H235)</f>
        <v/>
      </c>
      <c r="L261" s="50" t="str">
        <f t="shared" si="10"/>
        <v>NB</v>
      </c>
      <c r="M261" s="4" t="s">
        <v>166</v>
      </c>
      <c r="N261" s="64" t="str">
        <f t="shared" si="12"/>
        <v>(Bitte vollständig pflegen)</v>
      </c>
      <c r="P261" t="str">
        <f t="shared" si="11"/>
        <v/>
      </c>
    </row>
    <row r="262" spans="2:16" x14ac:dyDescent="0.3">
      <c r="B262" t="str">
        <f>IF(DB!B236="","",DB!B236)</f>
        <v/>
      </c>
      <c r="C262" s="169" t="str">
        <f>IF(DB!C236="","",DB!C236)</f>
        <v/>
      </c>
      <c r="D262" s="169"/>
      <c r="E262" t="str">
        <f>IF(DB!D236="","",DB!D236)</f>
        <v/>
      </c>
      <c r="F262" t="str">
        <f>IF(DB!E236="","",DB!E236)</f>
        <v/>
      </c>
      <c r="G262" t="str">
        <f>IF(DB!F236="","",DB!F236)</f>
        <v/>
      </c>
      <c r="H262" t="str">
        <f>IF(DB!G236="","",DB!G236)</f>
        <v/>
      </c>
      <c r="I262" t="str">
        <f>IF(DB!W236="","",DB!W236)</f>
        <v/>
      </c>
      <c r="J262" t="str">
        <f>IF(DB!AN236="","",DB!AN236)</f>
        <v/>
      </c>
      <c r="K262" t="str">
        <f>IF(DB!H236="","",DB!H236)</f>
        <v/>
      </c>
      <c r="L262" s="50" t="str">
        <f t="shared" si="10"/>
        <v>NB</v>
      </c>
      <c r="M262" s="4" t="s">
        <v>166</v>
      </c>
      <c r="N262" s="64" t="str">
        <f t="shared" si="12"/>
        <v>(Bitte vollständig pflegen)</v>
      </c>
      <c r="P262" t="str">
        <f t="shared" si="11"/>
        <v/>
      </c>
    </row>
    <row r="263" spans="2:16" x14ac:dyDescent="0.3">
      <c r="B263" t="str">
        <f>IF(DB!B237="","",DB!B237)</f>
        <v/>
      </c>
      <c r="C263" s="169" t="str">
        <f>IF(DB!C237="","",DB!C237)</f>
        <v/>
      </c>
      <c r="D263" s="169"/>
      <c r="E263" t="str">
        <f>IF(DB!D237="","",DB!D237)</f>
        <v/>
      </c>
      <c r="F263" t="str">
        <f>IF(DB!E237="","",DB!E237)</f>
        <v/>
      </c>
      <c r="G263" t="str">
        <f>IF(DB!F237="","",DB!F237)</f>
        <v/>
      </c>
      <c r="H263" t="str">
        <f>IF(DB!G237="","",DB!G237)</f>
        <v/>
      </c>
      <c r="I263" t="str">
        <f>IF(DB!W237="","",DB!W237)</f>
        <v/>
      </c>
      <c r="J263" t="str">
        <f>IF(DB!AN237="","",DB!AN237)</f>
        <v/>
      </c>
      <c r="K263" t="str">
        <f>IF(DB!H237="","",DB!H237)</f>
        <v/>
      </c>
      <c r="L263" s="50" t="str">
        <f t="shared" si="10"/>
        <v>NB</v>
      </c>
      <c r="M263" s="4" t="s">
        <v>166</v>
      </c>
      <c r="N263" s="64" t="str">
        <f t="shared" si="12"/>
        <v>(Bitte vollständig pflegen)</v>
      </c>
      <c r="P263" t="str">
        <f t="shared" si="11"/>
        <v/>
      </c>
    </row>
    <row r="264" spans="2:16" x14ac:dyDescent="0.3">
      <c r="B264" t="str">
        <f>IF(DB!B238="","",DB!B238)</f>
        <v/>
      </c>
      <c r="C264" s="169" t="str">
        <f>IF(DB!C238="","",DB!C238)</f>
        <v/>
      </c>
      <c r="D264" s="169"/>
      <c r="E264" t="str">
        <f>IF(DB!D238="","",DB!D238)</f>
        <v/>
      </c>
      <c r="F264" t="str">
        <f>IF(DB!E238="","",DB!E238)</f>
        <v/>
      </c>
      <c r="G264" t="str">
        <f>IF(DB!F238="","",DB!F238)</f>
        <v/>
      </c>
      <c r="H264" t="str">
        <f>IF(DB!G238="","",DB!G238)</f>
        <v/>
      </c>
      <c r="I264" t="str">
        <f>IF(DB!W238="","",DB!W238)</f>
        <v/>
      </c>
      <c r="J264" t="str">
        <f>IF(DB!AN238="","",DB!AN238)</f>
        <v/>
      </c>
      <c r="K264" t="str">
        <f>IF(DB!H238="","",DB!H238)</f>
        <v/>
      </c>
      <c r="L264" s="50" t="str">
        <f t="shared" si="10"/>
        <v>NB</v>
      </c>
      <c r="M264" s="4" t="s">
        <v>166</v>
      </c>
      <c r="N264" s="64" t="str">
        <f t="shared" si="12"/>
        <v>(Bitte vollständig pflegen)</v>
      </c>
      <c r="P264" t="str">
        <f t="shared" si="11"/>
        <v/>
      </c>
    </row>
    <row r="265" spans="2:16" x14ac:dyDescent="0.3">
      <c r="B265" t="str">
        <f>IF(DB!B239="","",DB!B239)</f>
        <v/>
      </c>
      <c r="C265" s="169" t="str">
        <f>IF(DB!C239="","",DB!C239)</f>
        <v/>
      </c>
      <c r="D265" s="169"/>
      <c r="E265" t="str">
        <f>IF(DB!D239="","",DB!D239)</f>
        <v/>
      </c>
      <c r="F265" t="str">
        <f>IF(DB!E239="","",DB!E239)</f>
        <v/>
      </c>
      <c r="G265" t="str">
        <f>IF(DB!F239="","",DB!F239)</f>
        <v/>
      </c>
      <c r="H265" t="str">
        <f>IF(DB!G239="","",DB!G239)</f>
        <v/>
      </c>
      <c r="I265" t="str">
        <f>IF(DB!W239="","",DB!W239)</f>
        <v/>
      </c>
      <c r="J265" t="str">
        <f>IF(DB!AN239="","",DB!AN239)</f>
        <v/>
      </c>
      <c r="K265" t="str">
        <f>IF(DB!H239="","",DB!H239)</f>
        <v/>
      </c>
      <c r="L265" s="50" t="str">
        <f t="shared" si="10"/>
        <v>NB</v>
      </c>
      <c r="M265" s="4" t="s">
        <v>166</v>
      </c>
      <c r="N265" s="64" t="str">
        <f t="shared" si="12"/>
        <v>(Bitte vollständig pflegen)</v>
      </c>
      <c r="P265" t="str">
        <f t="shared" si="11"/>
        <v/>
      </c>
    </row>
    <row r="266" spans="2:16" x14ac:dyDescent="0.3">
      <c r="B266" t="str">
        <f>IF(DB!B240="","",DB!B240)</f>
        <v/>
      </c>
      <c r="C266" s="169" t="str">
        <f>IF(DB!C240="","",DB!C240)</f>
        <v/>
      </c>
      <c r="D266" s="169"/>
      <c r="E266" t="str">
        <f>IF(DB!D240="","",DB!D240)</f>
        <v/>
      </c>
      <c r="F266" t="str">
        <f>IF(DB!E240="","",DB!E240)</f>
        <v/>
      </c>
      <c r="G266" t="str">
        <f>IF(DB!F240="","",DB!F240)</f>
        <v/>
      </c>
      <c r="H266" t="str">
        <f>IF(DB!G240="","",DB!G240)</f>
        <v/>
      </c>
      <c r="I266" t="str">
        <f>IF(DB!W240="","",DB!W240)</f>
        <v/>
      </c>
      <c r="J266" t="str">
        <f>IF(DB!AN240="","",DB!AN240)</f>
        <v/>
      </c>
      <c r="K266" t="str">
        <f>IF(DB!H240="","",DB!H240)</f>
        <v/>
      </c>
      <c r="L266" s="50" t="str">
        <f t="shared" si="10"/>
        <v>NB</v>
      </c>
      <c r="M266" s="4" t="s">
        <v>166</v>
      </c>
      <c r="N266" s="64" t="str">
        <f t="shared" si="12"/>
        <v>(Bitte vollständig pflegen)</v>
      </c>
      <c r="P266" t="str">
        <f t="shared" si="11"/>
        <v/>
      </c>
    </row>
    <row r="267" spans="2:16" x14ac:dyDescent="0.3">
      <c r="B267" t="str">
        <f>IF(DB!B241="","",DB!B241)</f>
        <v/>
      </c>
      <c r="C267" s="169" t="str">
        <f>IF(DB!C241="","",DB!C241)</f>
        <v/>
      </c>
      <c r="D267" s="169"/>
      <c r="E267" t="str">
        <f>IF(DB!D241="","",DB!D241)</f>
        <v/>
      </c>
      <c r="F267" t="str">
        <f>IF(DB!E241="","",DB!E241)</f>
        <v/>
      </c>
      <c r="G267" t="str">
        <f>IF(DB!F241="","",DB!F241)</f>
        <v/>
      </c>
      <c r="H267" t="str">
        <f>IF(DB!G241="","",DB!G241)</f>
        <v/>
      </c>
      <c r="I267" t="str">
        <f>IF(DB!W241="","",DB!W241)</f>
        <v/>
      </c>
      <c r="J267" t="str">
        <f>IF(DB!AN241="","",DB!AN241)</f>
        <v/>
      </c>
      <c r="K267" t="str">
        <f>IF(DB!H241="","",DB!H241)</f>
        <v/>
      </c>
      <c r="L267" s="50" t="str">
        <f t="shared" si="10"/>
        <v>NB</v>
      </c>
      <c r="M267" s="4" t="s">
        <v>166</v>
      </c>
      <c r="N267" s="64" t="str">
        <f t="shared" si="12"/>
        <v>(Bitte vollständig pflegen)</v>
      </c>
      <c r="P267" t="str">
        <f t="shared" si="11"/>
        <v/>
      </c>
    </row>
    <row r="268" spans="2:16" x14ac:dyDescent="0.3">
      <c r="B268" t="str">
        <f>IF(DB!B242="","",DB!B242)</f>
        <v/>
      </c>
      <c r="C268" s="169" t="str">
        <f>IF(DB!C242="","",DB!C242)</f>
        <v/>
      </c>
      <c r="D268" s="169"/>
      <c r="E268" t="str">
        <f>IF(DB!D242="","",DB!D242)</f>
        <v/>
      </c>
      <c r="F268" t="str">
        <f>IF(DB!E242="","",DB!E242)</f>
        <v/>
      </c>
      <c r="G268" t="str">
        <f>IF(DB!F242="","",DB!F242)</f>
        <v/>
      </c>
      <c r="H268" t="str">
        <f>IF(DB!G242="","",DB!G242)</f>
        <v/>
      </c>
      <c r="I268" t="str">
        <f>IF(DB!W242="","",DB!W242)</f>
        <v/>
      </c>
      <c r="J268" t="str">
        <f>IF(DB!AN242="","",DB!AN242)</f>
        <v/>
      </c>
      <c r="K268" t="str">
        <f>IF(DB!H242="","",DB!H242)</f>
        <v/>
      </c>
      <c r="L268" s="50" t="str">
        <f t="shared" si="10"/>
        <v>NB</v>
      </c>
      <c r="M268" s="4" t="s">
        <v>166</v>
      </c>
      <c r="N268" s="64" t="str">
        <f t="shared" si="12"/>
        <v>(Bitte vollständig pflegen)</v>
      </c>
      <c r="P268" t="str">
        <f t="shared" si="11"/>
        <v/>
      </c>
    </row>
    <row r="269" spans="2:16" x14ac:dyDescent="0.3">
      <c r="B269" t="str">
        <f>IF(DB!B243="","",DB!B243)</f>
        <v/>
      </c>
      <c r="C269" s="169" t="str">
        <f>IF(DB!C243="","",DB!C243)</f>
        <v/>
      </c>
      <c r="D269" s="169"/>
      <c r="E269" t="str">
        <f>IF(DB!D243="","",DB!D243)</f>
        <v/>
      </c>
      <c r="F269" t="str">
        <f>IF(DB!E243="","",DB!E243)</f>
        <v/>
      </c>
      <c r="G269" t="str">
        <f>IF(DB!F243="","",DB!F243)</f>
        <v/>
      </c>
      <c r="H269" t="str">
        <f>IF(DB!G243="","",DB!G243)</f>
        <v/>
      </c>
      <c r="I269" t="str">
        <f>IF(DB!W243="","",DB!W243)</f>
        <v/>
      </c>
      <c r="J269" t="str">
        <f>IF(DB!AN243="","",DB!AN243)</f>
        <v/>
      </c>
      <c r="K269" t="str">
        <f>IF(DB!H243="","",DB!H243)</f>
        <v/>
      </c>
      <c r="L269" s="50" t="str">
        <f t="shared" si="10"/>
        <v>NB</v>
      </c>
      <c r="M269" s="4" t="s">
        <v>166</v>
      </c>
      <c r="N269" s="64" t="str">
        <f t="shared" si="12"/>
        <v>(Bitte vollständig pflegen)</v>
      </c>
      <c r="P269" t="str">
        <f t="shared" si="11"/>
        <v/>
      </c>
    </row>
    <row r="270" spans="2:16" x14ac:dyDescent="0.3">
      <c r="B270" t="str">
        <f>IF(DB!B244="","",DB!B244)</f>
        <v/>
      </c>
      <c r="C270" s="169" t="str">
        <f>IF(DB!C244="","",DB!C244)</f>
        <v/>
      </c>
      <c r="D270" s="169"/>
      <c r="E270" t="str">
        <f>IF(DB!D244="","",DB!D244)</f>
        <v/>
      </c>
      <c r="F270" t="str">
        <f>IF(DB!E244="","",DB!E244)</f>
        <v/>
      </c>
      <c r="G270" t="str">
        <f>IF(DB!F244="","",DB!F244)</f>
        <v/>
      </c>
      <c r="H270" t="str">
        <f>IF(DB!G244="","",DB!G244)</f>
        <v/>
      </c>
      <c r="I270" t="str">
        <f>IF(DB!W244="","",DB!W244)</f>
        <v/>
      </c>
      <c r="J270" t="str">
        <f>IF(DB!AN244="","",DB!AN244)</f>
        <v/>
      </c>
      <c r="K270" t="str">
        <f>IF(DB!H244="","",DB!H244)</f>
        <v/>
      </c>
      <c r="L270" s="50" t="str">
        <f t="shared" si="10"/>
        <v>NB</v>
      </c>
      <c r="M270" s="4" t="s">
        <v>166</v>
      </c>
      <c r="N270" s="64" t="str">
        <f t="shared" si="12"/>
        <v>(Bitte vollständig pflegen)</v>
      </c>
      <c r="P270" t="str">
        <f t="shared" si="11"/>
        <v/>
      </c>
    </row>
    <row r="271" spans="2:16" x14ac:dyDescent="0.3">
      <c r="B271" t="str">
        <f>IF(DB!B245="","",DB!B245)</f>
        <v/>
      </c>
      <c r="C271" s="169" t="str">
        <f>IF(DB!C245="","",DB!C245)</f>
        <v/>
      </c>
      <c r="D271" s="169"/>
      <c r="E271" t="str">
        <f>IF(DB!D245="","",DB!D245)</f>
        <v/>
      </c>
      <c r="F271" t="str">
        <f>IF(DB!E245="","",DB!E245)</f>
        <v/>
      </c>
      <c r="G271" t="str">
        <f>IF(DB!F245="","",DB!F245)</f>
        <v/>
      </c>
      <c r="H271" t="str">
        <f>IF(DB!G245="","",DB!G245)</f>
        <v/>
      </c>
      <c r="I271" t="str">
        <f>IF(DB!W245="","",DB!W245)</f>
        <v/>
      </c>
      <c r="J271" t="str">
        <f>IF(DB!AN245="","",DB!AN245)</f>
        <v/>
      </c>
      <c r="K271" t="str">
        <f>IF(DB!H245="","",DB!H245)</f>
        <v/>
      </c>
      <c r="L271" s="50" t="str">
        <f t="shared" si="10"/>
        <v>NB</v>
      </c>
      <c r="M271" s="4" t="s">
        <v>166</v>
      </c>
      <c r="N271" s="64" t="str">
        <f t="shared" si="12"/>
        <v>(Bitte vollständig pflegen)</v>
      </c>
      <c r="P271" t="str">
        <f t="shared" si="11"/>
        <v/>
      </c>
    </row>
    <row r="272" spans="2:16" x14ac:dyDescent="0.3">
      <c r="B272" t="str">
        <f>IF(DB!B246="","",DB!B246)</f>
        <v/>
      </c>
      <c r="C272" s="169" t="str">
        <f>IF(DB!C246="","",DB!C246)</f>
        <v/>
      </c>
      <c r="D272" s="169"/>
      <c r="E272" t="str">
        <f>IF(DB!D246="","",DB!D246)</f>
        <v/>
      </c>
      <c r="F272" t="str">
        <f>IF(DB!E246="","",DB!E246)</f>
        <v/>
      </c>
      <c r="G272" t="str">
        <f>IF(DB!F246="","",DB!F246)</f>
        <v/>
      </c>
      <c r="H272" t="str">
        <f>IF(DB!G246="","",DB!G246)</f>
        <v/>
      </c>
      <c r="I272" t="str">
        <f>IF(DB!W246="","",DB!W246)</f>
        <v/>
      </c>
      <c r="J272" t="str">
        <f>IF(DB!AN246="","",DB!AN246)</f>
        <v/>
      </c>
      <c r="K272" t="str">
        <f>IF(DB!H246="","",DB!H246)</f>
        <v/>
      </c>
      <c r="L272" s="50" t="str">
        <f t="shared" si="10"/>
        <v>NB</v>
      </c>
      <c r="M272" s="4" t="s">
        <v>166</v>
      </c>
      <c r="N272" s="64" t="str">
        <f t="shared" si="12"/>
        <v>(Bitte vollständig pflegen)</v>
      </c>
      <c r="P272" t="str">
        <f t="shared" si="11"/>
        <v/>
      </c>
    </row>
    <row r="273" spans="2:16" x14ac:dyDescent="0.3">
      <c r="B273" t="str">
        <f>IF(DB!B247="","",DB!B247)</f>
        <v/>
      </c>
      <c r="C273" s="169" t="str">
        <f>IF(DB!C247="","",DB!C247)</f>
        <v/>
      </c>
      <c r="D273" s="169"/>
      <c r="E273" t="str">
        <f>IF(DB!D247="","",DB!D247)</f>
        <v/>
      </c>
      <c r="F273" t="str">
        <f>IF(DB!E247="","",DB!E247)</f>
        <v/>
      </c>
      <c r="G273" t="str">
        <f>IF(DB!F247="","",DB!F247)</f>
        <v/>
      </c>
      <c r="H273" t="str">
        <f>IF(DB!G247="","",DB!G247)</f>
        <v/>
      </c>
      <c r="I273" t="str">
        <f>IF(DB!W247="","",DB!W247)</f>
        <v/>
      </c>
      <c r="J273" t="str">
        <f>IF(DB!AN247="","",DB!AN247)</f>
        <v/>
      </c>
      <c r="K273" t="str">
        <f>IF(DB!H247="","",DB!H247)</f>
        <v/>
      </c>
      <c r="L273" s="50" t="str">
        <f t="shared" si="10"/>
        <v>NB</v>
      </c>
      <c r="M273" s="4" t="s">
        <v>166</v>
      </c>
      <c r="N273" s="64" t="str">
        <f t="shared" si="12"/>
        <v>(Bitte vollständig pflegen)</v>
      </c>
      <c r="P273" t="str">
        <f t="shared" si="11"/>
        <v/>
      </c>
    </row>
    <row r="274" spans="2:16" x14ac:dyDescent="0.3">
      <c r="B274" t="str">
        <f>IF(DB!B248="","",DB!B248)</f>
        <v/>
      </c>
      <c r="C274" s="169" t="str">
        <f>IF(DB!C248="","",DB!C248)</f>
        <v/>
      </c>
      <c r="D274" s="169"/>
      <c r="E274" t="str">
        <f>IF(DB!D248="","",DB!D248)</f>
        <v/>
      </c>
      <c r="F274" t="str">
        <f>IF(DB!E248="","",DB!E248)</f>
        <v/>
      </c>
      <c r="G274" t="str">
        <f>IF(DB!F248="","",DB!F248)</f>
        <v/>
      </c>
      <c r="H274" t="str">
        <f>IF(DB!G248="","",DB!G248)</f>
        <v/>
      </c>
      <c r="I274" t="str">
        <f>IF(DB!W248="","",DB!W248)</f>
        <v/>
      </c>
      <c r="J274" t="str">
        <f>IF(DB!AN248="","",DB!AN248)</f>
        <v/>
      </c>
      <c r="K274" t="str">
        <f>IF(DB!H248="","",DB!H248)</f>
        <v/>
      </c>
      <c r="L274" s="50" t="str">
        <f t="shared" si="10"/>
        <v>NB</v>
      </c>
      <c r="M274" s="4" t="s">
        <v>166</v>
      </c>
      <c r="N274" s="64" t="str">
        <f t="shared" si="12"/>
        <v>(Bitte vollständig pflegen)</v>
      </c>
      <c r="P274" t="str">
        <f t="shared" si="11"/>
        <v/>
      </c>
    </row>
    <row r="275" spans="2:16" x14ac:dyDescent="0.3">
      <c r="B275" t="str">
        <f>IF(DB!B249="","",DB!B249)</f>
        <v/>
      </c>
      <c r="C275" s="169" t="str">
        <f>IF(DB!C249="","",DB!C249)</f>
        <v/>
      </c>
      <c r="D275" s="169"/>
      <c r="E275" t="str">
        <f>IF(DB!D249="","",DB!D249)</f>
        <v/>
      </c>
      <c r="F275" t="str">
        <f>IF(DB!E249="","",DB!E249)</f>
        <v/>
      </c>
      <c r="G275" t="str">
        <f>IF(DB!F249="","",DB!F249)</f>
        <v/>
      </c>
      <c r="H275" t="str">
        <f>IF(DB!G249="","",DB!G249)</f>
        <v/>
      </c>
      <c r="I275" t="str">
        <f>IF(DB!W249="","",DB!W249)</f>
        <v/>
      </c>
      <c r="J275" t="str">
        <f>IF(DB!AN249="","",DB!AN249)</f>
        <v/>
      </c>
      <c r="K275" t="str">
        <f>IF(DB!H249="","",DB!H249)</f>
        <v/>
      </c>
      <c r="L275" s="50" t="str">
        <f t="shared" si="10"/>
        <v>NB</v>
      </c>
      <c r="M275" s="4" t="s">
        <v>166</v>
      </c>
      <c r="N275" s="64" t="str">
        <f t="shared" si="12"/>
        <v>(Bitte vollständig pflegen)</v>
      </c>
      <c r="P275" t="str">
        <f t="shared" si="11"/>
        <v/>
      </c>
    </row>
    <row r="276" spans="2:16" x14ac:dyDescent="0.3">
      <c r="B276" t="str">
        <f>IF(DB!B250="","",DB!B250)</f>
        <v/>
      </c>
      <c r="C276" s="169" t="str">
        <f>IF(DB!C250="","",DB!C250)</f>
        <v/>
      </c>
      <c r="D276" s="169"/>
      <c r="E276" t="str">
        <f>IF(DB!D250="","",DB!D250)</f>
        <v/>
      </c>
      <c r="F276" t="str">
        <f>IF(DB!E250="","",DB!E250)</f>
        <v/>
      </c>
      <c r="G276" t="str">
        <f>IF(DB!F250="","",DB!F250)</f>
        <v/>
      </c>
      <c r="H276" t="str">
        <f>IF(DB!G250="","",DB!G250)</f>
        <v/>
      </c>
      <c r="I276" t="str">
        <f>IF(DB!W250="","",DB!W250)</f>
        <v/>
      </c>
      <c r="J276" t="str">
        <f>IF(DB!AN250="","",DB!AN250)</f>
        <v/>
      </c>
      <c r="K276" t="str">
        <f>IF(DB!H250="","",DB!H250)</f>
        <v/>
      </c>
      <c r="L276" s="50" t="str">
        <f t="shared" si="10"/>
        <v>NB</v>
      </c>
      <c r="M276" s="4" t="s">
        <v>166</v>
      </c>
      <c r="N276" s="64" t="str">
        <f t="shared" si="12"/>
        <v>(Bitte vollständig pflegen)</v>
      </c>
      <c r="P276" t="str">
        <f t="shared" si="11"/>
        <v/>
      </c>
    </row>
    <row r="277" spans="2:16" x14ac:dyDescent="0.3">
      <c r="B277" t="str">
        <f>IF(DB!B251="","",DB!B251)</f>
        <v/>
      </c>
      <c r="C277" s="169" t="str">
        <f>IF(DB!C251="","",DB!C251)</f>
        <v/>
      </c>
      <c r="D277" s="169"/>
      <c r="E277" t="str">
        <f>IF(DB!D251="","",DB!D251)</f>
        <v/>
      </c>
      <c r="F277" t="str">
        <f>IF(DB!E251="","",DB!E251)</f>
        <v/>
      </c>
      <c r="G277" t="str">
        <f>IF(DB!F251="","",DB!F251)</f>
        <v/>
      </c>
      <c r="H277" t="str">
        <f>IF(DB!G251="","",DB!G251)</f>
        <v/>
      </c>
      <c r="I277" t="str">
        <f>IF(DB!W251="","",DB!W251)</f>
        <v/>
      </c>
      <c r="J277" t="str">
        <f>IF(DB!AN251="","",DB!AN251)</f>
        <v/>
      </c>
      <c r="K277" t="str">
        <f>IF(DB!H251="","",DB!H251)</f>
        <v/>
      </c>
      <c r="L277" s="50" t="str">
        <f t="shared" si="10"/>
        <v>NB</v>
      </c>
      <c r="M277" s="4" t="s">
        <v>166</v>
      </c>
      <c r="N277" s="64" t="str">
        <f t="shared" si="12"/>
        <v>(Bitte vollständig pflegen)</v>
      </c>
      <c r="P277" t="str">
        <f t="shared" si="11"/>
        <v/>
      </c>
    </row>
    <row r="278" spans="2:16" x14ac:dyDescent="0.3">
      <c r="B278" t="str">
        <f>IF(DB!B252="","",DB!B252)</f>
        <v/>
      </c>
      <c r="C278" s="169" t="str">
        <f>IF(DB!C252="","",DB!C252)</f>
        <v/>
      </c>
      <c r="D278" s="169"/>
      <c r="E278" t="str">
        <f>IF(DB!D252="","",DB!D252)</f>
        <v/>
      </c>
      <c r="F278" t="str">
        <f>IF(DB!E252="","",DB!E252)</f>
        <v/>
      </c>
      <c r="G278" t="str">
        <f>IF(DB!F252="","",DB!F252)</f>
        <v/>
      </c>
      <c r="H278" t="str">
        <f>IF(DB!G252="","",DB!G252)</f>
        <v/>
      </c>
      <c r="I278" t="str">
        <f>IF(DB!W252="","",DB!W252)</f>
        <v/>
      </c>
      <c r="J278" t="str">
        <f>IF(DB!AN252="","",DB!AN252)</f>
        <v/>
      </c>
      <c r="K278" t="str">
        <f>IF(DB!H252="","",DB!H252)</f>
        <v/>
      </c>
      <c r="L278" s="50" t="str">
        <f t="shared" si="10"/>
        <v>NB</v>
      </c>
      <c r="M278" s="4" t="s">
        <v>166</v>
      </c>
      <c r="N278" s="64" t="str">
        <f t="shared" si="12"/>
        <v>(Bitte vollständig pflegen)</v>
      </c>
      <c r="P278" t="str">
        <f t="shared" si="11"/>
        <v/>
      </c>
    </row>
    <row r="279" spans="2:16" x14ac:dyDescent="0.3">
      <c r="B279" t="str">
        <f>IF(DB!B253="","",DB!B253)</f>
        <v/>
      </c>
      <c r="C279" s="169" t="str">
        <f>IF(DB!C253="","",DB!C253)</f>
        <v/>
      </c>
      <c r="D279" s="169"/>
      <c r="E279" t="str">
        <f>IF(DB!D253="","",DB!D253)</f>
        <v/>
      </c>
      <c r="F279" t="str">
        <f>IF(DB!E253="","",DB!E253)</f>
        <v/>
      </c>
      <c r="G279" t="str">
        <f>IF(DB!F253="","",DB!F253)</f>
        <v/>
      </c>
      <c r="H279" t="str">
        <f>IF(DB!G253="","",DB!G253)</f>
        <v/>
      </c>
      <c r="I279" t="str">
        <f>IF(DB!W253="","",DB!W253)</f>
        <v/>
      </c>
      <c r="J279" t="str">
        <f>IF(DB!AN253="","",DB!AN253)</f>
        <v/>
      </c>
      <c r="K279" t="str">
        <f>IF(DB!H253="","",DB!H253)</f>
        <v/>
      </c>
      <c r="L279" s="50" t="str">
        <f t="shared" si="10"/>
        <v>NB</v>
      </c>
      <c r="M279" s="4" t="s">
        <v>166</v>
      </c>
      <c r="N279" s="64" t="str">
        <f t="shared" si="12"/>
        <v>(Bitte vollständig pflegen)</v>
      </c>
      <c r="P279" t="str">
        <f t="shared" si="11"/>
        <v/>
      </c>
    </row>
    <row r="280" spans="2:16" x14ac:dyDescent="0.3">
      <c r="B280" t="str">
        <f>IF(DB!B254="","",DB!B254)</f>
        <v/>
      </c>
      <c r="C280" s="169" t="str">
        <f>IF(DB!C254="","",DB!C254)</f>
        <v/>
      </c>
      <c r="D280" s="169"/>
      <c r="E280" t="str">
        <f>IF(DB!D254="","",DB!D254)</f>
        <v/>
      </c>
      <c r="F280" t="str">
        <f>IF(DB!E254="","",DB!E254)</f>
        <v/>
      </c>
      <c r="G280" t="str">
        <f>IF(DB!F254="","",DB!F254)</f>
        <v/>
      </c>
      <c r="H280" t="str">
        <f>IF(DB!G254="","",DB!G254)</f>
        <v/>
      </c>
      <c r="I280" t="str">
        <f>IF(DB!W254="","",DB!W254)</f>
        <v/>
      </c>
      <c r="J280" t="str">
        <f>IF(DB!AN254="","",DB!AN254)</f>
        <v/>
      </c>
      <c r="K280" t="str">
        <f>IF(DB!H254="","",DB!H254)</f>
        <v/>
      </c>
      <c r="L280" s="50" t="str">
        <f t="shared" si="10"/>
        <v>NB</v>
      </c>
      <c r="M280" s="4" t="s">
        <v>166</v>
      </c>
      <c r="N280" s="64" t="str">
        <f t="shared" si="12"/>
        <v>(Bitte vollständig pflegen)</v>
      </c>
      <c r="P280" t="str">
        <f t="shared" si="11"/>
        <v/>
      </c>
    </row>
    <row r="281" spans="2:16" x14ac:dyDescent="0.3">
      <c r="B281" t="str">
        <f>IF(DB!B255="","",DB!B255)</f>
        <v/>
      </c>
      <c r="C281" s="169" t="str">
        <f>IF(DB!C255="","",DB!C255)</f>
        <v/>
      </c>
      <c r="D281" s="169"/>
      <c r="E281" t="str">
        <f>IF(DB!D255="","",DB!D255)</f>
        <v/>
      </c>
      <c r="F281" t="str">
        <f>IF(DB!E255="","",DB!E255)</f>
        <v/>
      </c>
      <c r="G281" t="str">
        <f>IF(DB!F255="","",DB!F255)</f>
        <v/>
      </c>
      <c r="H281" t="str">
        <f>IF(DB!G255="","",DB!G255)</f>
        <v/>
      </c>
      <c r="I281" t="str">
        <f>IF(DB!W255="","",DB!W255)</f>
        <v/>
      </c>
      <c r="J281" t="str">
        <f>IF(DB!AN255="","",DB!AN255)</f>
        <v/>
      </c>
      <c r="K281" t="str">
        <f>IF(DB!H255="","",DB!H255)</f>
        <v/>
      </c>
      <c r="L281" s="50" t="str">
        <f t="shared" si="10"/>
        <v>NB</v>
      </c>
      <c r="M281" s="4" t="s">
        <v>166</v>
      </c>
      <c r="N281" s="64" t="str">
        <f t="shared" si="12"/>
        <v>(Bitte vollständig pflegen)</v>
      </c>
      <c r="P281" t="str">
        <f t="shared" si="11"/>
        <v/>
      </c>
    </row>
    <row r="282" spans="2:16" x14ac:dyDescent="0.3">
      <c r="B282" t="str">
        <f>IF(DB!B256="","",DB!B256)</f>
        <v/>
      </c>
      <c r="C282" s="169" t="str">
        <f>IF(DB!C256="","",DB!C256)</f>
        <v/>
      </c>
      <c r="D282" s="169"/>
      <c r="E282" t="str">
        <f>IF(DB!D256="","",DB!D256)</f>
        <v/>
      </c>
      <c r="F282" t="str">
        <f>IF(DB!E256="","",DB!E256)</f>
        <v/>
      </c>
      <c r="G282" t="str">
        <f>IF(DB!F256="","",DB!F256)</f>
        <v/>
      </c>
      <c r="H282" t="str">
        <f>IF(DB!G256="","",DB!G256)</f>
        <v/>
      </c>
      <c r="I282" t="str">
        <f>IF(DB!W256="","",DB!W256)</f>
        <v/>
      </c>
      <c r="J282" t="str">
        <f>IF(DB!AN256="","",DB!AN256)</f>
        <v/>
      </c>
      <c r="K282" t="str">
        <f>IF(DB!H256="","",DB!H256)</f>
        <v/>
      </c>
      <c r="L282" s="50" t="str">
        <f t="shared" si="10"/>
        <v>NB</v>
      </c>
      <c r="M282" s="4" t="s">
        <v>166</v>
      </c>
      <c r="N282" s="64" t="str">
        <f t="shared" si="12"/>
        <v>(Bitte vollständig pflegen)</v>
      </c>
      <c r="P282" t="str">
        <f t="shared" si="11"/>
        <v/>
      </c>
    </row>
    <row r="283" spans="2:16" x14ac:dyDescent="0.3">
      <c r="B283" t="str">
        <f>IF(DB!B257="","",DB!B257)</f>
        <v/>
      </c>
      <c r="C283" s="169" t="str">
        <f>IF(DB!C257="","",DB!C257)</f>
        <v/>
      </c>
      <c r="D283" s="169"/>
      <c r="E283" t="str">
        <f>IF(DB!D257="","",DB!D257)</f>
        <v/>
      </c>
      <c r="F283" t="str">
        <f>IF(DB!E257="","",DB!E257)</f>
        <v/>
      </c>
      <c r="G283" t="str">
        <f>IF(DB!F257="","",DB!F257)</f>
        <v/>
      </c>
      <c r="H283" t="str">
        <f>IF(DB!G257="","",DB!G257)</f>
        <v/>
      </c>
      <c r="I283" t="str">
        <f>IF(DB!W257="","",DB!W257)</f>
        <v/>
      </c>
      <c r="J283" t="str">
        <f>IF(DB!AN257="","",DB!AN257)</f>
        <v/>
      </c>
      <c r="K283" t="str">
        <f>IF(DB!H257="","",DB!H257)</f>
        <v/>
      </c>
      <c r="L283" s="50" t="str">
        <f t="shared" si="10"/>
        <v>NB</v>
      </c>
      <c r="M283" s="4" t="s">
        <v>166</v>
      </c>
      <c r="N283" s="64" t="str">
        <f t="shared" si="12"/>
        <v>(Bitte vollständig pflegen)</v>
      </c>
      <c r="P283" t="str">
        <f t="shared" si="11"/>
        <v/>
      </c>
    </row>
    <row r="284" spans="2:16" x14ac:dyDescent="0.3">
      <c r="B284" t="str">
        <f>IF(DB!B258="","",DB!B258)</f>
        <v/>
      </c>
      <c r="C284" s="169" t="str">
        <f>IF(DB!C258="","",DB!C258)</f>
        <v/>
      </c>
      <c r="D284" s="169"/>
      <c r="E284" t="str">
        <f>IF(DB!D258="","",DB!D258)</f>
        <v/>
      </c>
      <c r="F284" t="str">
        <f>IF(DB!E258="","",DB!E258)</f>
        <v/>
      </c>
      <c r="G284" t="str">
        <f>IF(DB!F258="","",DB!F258)</f>
        <v/>
      </c>
      <c r="H284" t="str">
        <f>IF(DB!G258="","",DB!G258)</f>
        <v/>
      </c>
      <c r="I284" t="str">
        <f>IF(DB!W258="","",DB!W258)</f>
        <v/>
      </c>
      <c r="J284" t="str">
        <f>IF(DB!AN258="","",DB!AN258)</f>
        <v/>
      </c>
      <c r="K284" t="str">
        <f>IF(DB!H258="","",DB!H258)</f>
        <v/>
      </c>
      <c r="L284" s="50" t="str">
        <f t="shared" si="10"/>
        <v>NB</v>
      </c>
      <c r="M284" s="4" t="s">
        <v>166</v>
      </c>
      <c r="N284" s="64" t="str">
        <f t="shared" si="12"/>
        <v>(Bitte vollständig pflegen)</v>
      </c>
      <c r="P284" t="str">
        <f t="shared" si="11"/>
        <v/>
      </c>
    </row>
    <row r="285" spans="2:16" x14ac:dyDescent="0.3">
      <c r="B285" t="str">
        <f>IF(DB!B259="","",DB!B259)</f>
        <v/>
      </c>
      <c r="C285" s="169" t="str">
        <f>IF(DB!C259="","",DB!C259)</f>
        <v/>
      </c>
      <c r="D285" s="169"/>
      <c r="E285" t="str">
        <f>IF(DB!D259="","",DB!D259)</f>
        <v/>
      </c>
      <c r="F285" t="str">
        <f>IF(DB!E259="","",DB!E259)</f>
        <v/>
      </c>
      <c r="G285" t="str">
        <f>IF(DB!F259="","",DB!F259)</f>
        <v/>
      </c>
      <c r="H285" t="str">
        <f>IF(DB!G259="","",DB!G259)</f>
        <v/>
      </c>
      <c r="I285" t="str">
        <f>IF(DB!W259="","",DB!W259)</f>
        <v/>
      </c>
      <c r="J285" t="str">
        <f>IF(DB!AN259="","",DB!AN259)</f>
        <v/>
      </c>
      <c r="K285" t="str">
        <f>IF(DB!H259="","",DB!H259)</f>
        <v/>
      </c>
      <c r="L285" s="50" t="str">
        <f t="shared" si="10"/>
        <v>NB</v>
      </c>
      <c r="M285" s="4" t="s">
        <v>166</v>
      </c>
      <c r="N285" s="64" t="str">
        <f t="shared" si="12"/>
        <v>(Bitte vollständig pflegen)</v>
      </c>
      <c r="P285" t="str">
        <f t="shared" si="11"/>
        <v/>
      </c>
    </row>
    <row r="286" spans="2:16" x14ac:dyDescent="0.3">
      <c r="B286" t="str">
        <f>IF(DB!B260="","",DB!B260)</f>
        <v/>
      </c>
      <c r="C286" s="169" t="str">
        <f>IF(DB!C260="","",DB!C260)</f>
        <v/>
      </c>
      <c r="D286" s="169"/>
      <c r="E286" t="str">
        <f>IF(DB!D260="","",DB!D260)</f>
        <v/>
      </c>
      <c r="F286" t="str">
        <f>IF(DB!E260="","",DB!E260)</f>
        <v/>
      </c>
      <c r="G286" t="str">
        <f>IF(DB!F260="","",DB!F260)</f>
        <v/>
      </c>
      <c r="H286" t="str">
        <f>IF(DB!G260="","",DB!G260)</f>
        <v/>
      </c>
      <c r="I286" t="str">
        <f>IF(DB!W260="","",DB!W260)</f>
        <v/>
      </c>
      <c r="J286" t="str">
        <f>IF(DB!AN260="","",DB!AN260)</f>
        <v/>
      </c>
      <c r="K286" t="str">
        <f>IF(DB!H260="","",DB!H260)</f>
        <v/>
      </c>
      <c r="L286" s="50" t="str">
        <f t="shared" si="10"/>
        <v>NB</v>
      </c>
      <c r="M286" s="4" t="s">
        <v>166</v>
      </c>
      <c r="N286" s="64" t="str">
        <f t="shared" si="12"/>
        <v>(Bitte vollständig pflegen)</v>
      </c>
      <c r="P286" t="str">
        <f t="shared" si="11"/>
        <v/>
      </c>
    </row>
    <row r="287" spans="2:16" x14ac:dyDescent="0.3">
      <c r="B287" t="str">
        <f>IF(DB!B261="","",DB!B261)</f>
        <v/>
      </c>
      <c r="C287" s="169" t="str">
        <f>IF(DB!C261="","",DB!C261)</f>
        <v/>
      </c>
      <c r="D287" s="169"/>
      <c r="E287" t="str">
        <f>IF(DB!D261="","",DB!D261)</f>
        <v/>
      </c>
      <c r="F287" t="str">
        <f>IF(DB!E261="","",DB!E261)</f>
        <v/>
      </c>
      <c r="G287" t="str">
        <f>IF(DB!F261="","",DB!F261)</f>
        <v/>
      </c>
      <c r="H287" t="str">
        <f>IF(DB!G261="","",DB!G261)</f>
        <v/>
      </c>
      <c r="I287" t="str">
        <f>IF(DB!W261="","",DB!W261)</f>
        <v/>
      </c>
      <c r="J287" t="str">
        <f>IF(DB!AN261="","",DB!AN261)</f>
        <v/>
      </c>
      <c r="K287" t="str">
        <f>IF(DB!H261="","",DB!H261)</f>
        <v/>
      </c>
      <c r="L287" s="50" t="str">
        <f t="shared" si="10"/>
        <v>NB</v>
      </c>
      <c r="M287" s="4" t="s">
        <v>166</v>
      </c>
      <c r="N287" s="64" t="str">
        <f t="shared" si="12"/>
        <v>(Bitte vollständig pflegen)</v>
      </c>
      <c r="P287" t="str">
        <f t="shared" si="11"/>
        <v/>
      </c>
    </row>
    <row r="288" spans="2:16" x14ac:dyDescent="0.3">
      <c r="B288" t="str">
        <f>IF(DB!B262="","",DB!B262)</f>
        <v/>
      </c>
      <c r="C288" s="169" t="str">
        <f>IF(DB!C262="","",DB!C262)</f>
        <v/>
      </c>
      <c r="D288" s="169"/>
      <c r="E288" t="str">
        <f>IF(DB!D262="","",DB!D262)</f>
        <v/>
      </c>
      <c r="F288" t="str">
        <f>IF(DB!E262="","",DB!E262)</f>
        <v/>
      </c>
      <c r="G288" t="str">
        <f>IF(DB!F262="","",DB!F262)</f>
        <v/>
      </c>
      <c r="H288" t="str">
        <f>IF(DB!G262="","",DB!G262)</f>
        <v/>
      </c>
      <c r="I288" t="str">
        <f>IF(DB!W262="","",DB!W262)</f>
        <v/>
      </c>
      <c r="J288" t="str">
        <f>IF(DB!AN262="","",DB!AN262)</f>
        <v/>
      </c>
      <c r="K288" t="str">
        <f>IF(DB!H262="","",DB!H262)</f>
        <v/>
      </c>
      <c r="L288" s="50" t="str">
        <f t="shared" si="10"/>
        <v>NB</v>
      </c>
      <c r="M288" s="4" t="s">
        <v>166</v>
      </c>
      <c r="N288" s="64" t="str">
        <f t="shared" si="12"/>
        <v>(Bitte vollständig pflegen)</v>
      </c>
      <c r="P288" t="str">
        <f t="shared" si="11"/>
        <v/>
      </c>
    </row>
    <row r="289" spans="2:16" x14ac:dyDescent="0.3">
      <c r="B289" t="str">
        <f>IF(DB!B263="","",DB!B263)</f>
        <v/>
      </c>
      <c r="C289" s="169" t="str">
        <f>IF(DB!C263="","",DB!C263)</f>
        <v/>
      </c>
      <c r="D289" s="169"/>
      <c r="E289" t="str">
        <f>IF(DB!D263="","",DB!D263)</f>
        <v/>
      </c>
      <c r="F289" t="str">
        <f>IF(DB!E263="","",DB!E263)</f>
        <v/>
      </c>
      <c r="G289" t="str">
        <f>IF(DB!F263="","",DB!F263)</f>
        <v/>
      </c>
      <c r="H289" t="str">
        <f>IF(DB!G263="","",DB!G263)</f>
        <v/>
      </c>
      <c r="I289" t="str">
        <f>IF(DB!W263="","",DB!W263)</f>
        <v/>
      </c>
      <c r="J289" t="str">
        <f>IF(DB!AN263="","",DB!AN263)</f>
        <v/>
      </c>
      <c r="K289" t="str">
        <f>IF(DB!H263="","",DB!H263)</f>
        <v/>
      </c>
      <c r="L289" s="50" t="str">
        <f t="shared" si="10"/>
        <v>NB</v>
      </c>
      <c r="M289" s="4" t="s">
        <v>166</v>
      </c>
      <c r="N289" s="64" t="str">
        <f t="shared" si="12"/>
        <v>(Bitte vollständig pflegen)</v>
      </c>
      <c r="P289" t="str">
        <f t="shared" si="11"/>
        <v/>
      </c>
    </row>
    <row r="290" spans="2:16" x14ac:dyDescent="0.3">
      <c r="B290" t="str">
        <f>IF(DB!B264="","",DB!B264)</f>
        <v/>
      </c>
      <c r="C290" s="169" t="str">
        <f>IF(DB!C264="","",DB!C264)</f>
        <v/>
      </c>
      <c r="D290" s="169"/>
      <c r="E290" t="str">
        <f>IF(DB!D264="","",DB!D264)</f>
        <v/>
      </c>
      <c r="F290" t="str">
        <f>IF(DB!E264="","",DB!E264)</f>
        <v/>
      </c>
      <c r="G290" t="str">
        <f>IF(DB!F264="","",DB!F264)</f>
        <v/>
      </c>
      <c r="H290" t="str">
        <f>IF(DB!G264="","",DB!G264)</f>
        <v/>
      </c>
      <c r="I290" t="str">
        <f>IF(DB!W264="","",DB!W264)</f>
        <v/>
      </c>
      <c r="J290" t="str">
        <f>IF(DB!AN264="","",DB!AN264)</f>
        <v/>
      </c>
      <c r="K290" t="str">
        <f>IF(DB!H264="","",DB!H264)</f>
        <v/>
      </c>
      <c r="L290" s="50" t="str">
        <f t="shared" ref="L290:L333" si="13">IF(COUNTIF(H290:J290,"Ja")&lt;3,"NB","OK")</f>
        <v>NB</v>
      </c>
      <c r="M290" s="4" t="s">
        <v>166</v>
      </c>
      <c r="N290" s="64" t="str">
        <f t="shared" si="12"/>
        <v>(Bitte vollständig pflegen)</v>
      </c>
      <c r="P290" t="str">
        <f t="shared" si="11"/>
        <v/>
      </c>
    </row>
    <row r="291" spans="2:16" x14ac:dyDescent="0.3">
      <c r="B291" t="str">
        <f>IF(DB!B265="","",DB!B265)</f>
        <v/>
      </c>
      <c r="C291" s="169" t="str">
        <f>IF(DB!C265="","",DB!C265)</f>
        <v/>
      </c>
      <c r="D291" s="169"/>
      <c r="E291" t="str">
        <f>IF(DB!D265="","",DB!D265)</f>
        <v/>
      </c>
      <c r="F291" t="str">
        <f>IF(DB!E265="","",DB!E265)</f>
        <v/>
      </c>
      <c r="G291" t="str">
        <f>IF(DB!F265="","",DB!F265)</f>
        <v/>
      </c>
      <c r="H291" t="str">
        <f>IF(DB!G265="","",DB!G265)</f>
        <v/>
      </c>
      <c r="I291" t="str">
        <f>IF(DB!W265="","",DB!W265)</f>
        <v/>
      </c>
      <c r="J291" t="str">
        <f>IF(DB!AN265="","",DB!AN265)</f>
        <v/>
      </c>
      <c r="K291" t="str">
        <f>IF(DB!H265="","",DB!H265)</f>
        <v/>
      </c>
      <c r="L291" s="50" t="str">
        <f t="shared" si="13"/>
        <v>NB</v>
      </c>
      <c r="M291" s="4" t="s">
        <v>166</v>
      </c>
      <c r="N291" s="64" t="str">
        <f t="shared" si="12"/>
        <v>(Bitte vollständig pflegen)</v>
      </c>
      <c r="P291" t="str">
        <f t="shared" ref="P291:P333" si="14">IF(K291="","",IF(E266="Nein","Ja",IF(N291="Korrekt zugeordnet","Ja","Nein")))</f>
        <v/>
      </c>
    </row>
    <row r="292" spans="2:16" x14ac:dyDescent="0.3">
      <c r="B292" t="str">
        <f>IF(DB!B266="","",DB!B266)</f>
        <v/>
      </c>
      <c r="C292" s="169" t="str">
        <f>IF(DB!C266="","",DB!C266)</f>
        <v/>
      </c>
      <c r="D292" s="169"/>
      <c r="E292" t="str">
        <f>IF(DB!D266="","",DB!D266)</f>
        <v/>
      </c>
      <c r="F292" t="str">
        <f>IF(DB!E266="","",DB!E266)</f>
        <v/>
      </c>
      <c r="G292" t="str">
        <f>IF(DB!F266="","",DB!F266)</f>
        <v/>
      </c>
      <c r="H292" t="str">
        <f>IF(DB!G266="","",DB!G266)</f>
        <v/>
      </c>
      <c r="I292" t="str">
        <f>IF(DB!W266="","",DB!W266)</f>
        <v/>
      </c>
      <c r="J292" t="str">
        <f>IF(DB!AN266="","",DB!AN266)</f>
        <v/>
      </c>
      <c r="K292" t="str">
        <f>IF(DB!H266="","",DB!H266)</f>
        <v/>
      </c>
      <c r="L292" s="50" t="str">
        <f t="shared" si="13"/>
        <v>NB</v>
      </c>
      <c r="M292" s="4" t="s">
        <v>166</v>
      </c>
      <c r="N292" s="64" t="str">
        <f t="shared" si="12"/>
        <v>(Bitte vollständig pflegen)</v>
      </c>
      <c r="P292" t="str">
        <f t="shared" si="14"/>
        <v/>
      </c>
    </row>
    <row r="293" spans="2:16" x14ac:dyDescent="0.3">
      <c r="B293" t="str">
        <f>IF(DB!B267="","",DB!B267)</f>
        <v/>
      </c>
      <c r="C293" s="169" t="str">
        <f>IF(DB!C267="","",DB!C267)</f>
        <v/>
      </c>
      <c r="D293" s="169"/>
      <c r="E293" t="str">
        <f>IF(DB!D267="","",DB!D267)</f>
        <v/>
      </c>
      <c r="F293" t="str">
        <f>IF(DB!E267="","",DB!E267)</f>
        <v/>
      </c>
      <c r="G293" t="str">
        <f>IF(DB!F267="","",DB!F267)</f>
        <v/>
      </c>
      <c r="H293" t="str">
        <f>IF(DB!G267="","",DB!G267)</f>
        <v/>
      </c>
      <c r="I293" t="str">
        <f>IF(DB!W267="","",DB!W267)</f>
        <v/>
      </c>
      <c r="J293" t="str">
        <f>IF(DB!AN267="","",DB!AN267)</f>
        <v/>
      </c>
      <c r="K293" t="str">
        <f>IF(DB!H267="","",DB!H267)</f>
        <v/>
      </c>
      <c r="L293" s="50" t="str">
        <f t="shared" si="13"/>
        <v>NB</v>
      </c>
      <c r="M293" s="4" t="s">
        <v>166</v>
      </c>
      <c r="N293" s="64" t="str">
        <f t="shared" ref="N293:N333" si="15">IF(E266="Nein","Korrekt zugeordnet",IF(L293="OK",IF(COUNTIF($C$13:$C$28,M293)=0,"(Bitte neu zuordnen)","Korrekt zugeordnet"),IF(L293="NB","(Bitte vollständig pflegen)","Error")))</f>
        <v>(Bitte vollständig pflegen)</v>
      </c>
      <c r="P293" t="str">
        <f t="shared" si="14"/>
        <v/>
      </c>
    </row>
    <row r="294" spans="2:16" x14ac:dyDescent="0.3">
      <c r="B294" t="str">
        <f>IF(DB!B268="","",DB!B268)</f>
        <v/>
      </c>
      <c r="C294" s="169" t="str">
        <f>IF(DB!C268="","",DB!C268)</f>
        <v/>
      </c>
      <c r="D294" s="169"/>
      <c r="E294" t="str">
        <f>IF(DB!D268="","",DB!D268)</f>
        <v/>
      </c>
      <c r="F294" t="str">
        <f>IF(DB!E268="","",DB!E268)</f>
        <v/>
      </c>
      <c r="G294" t="str">
        <f>IF(DB!F268="","",DB!F268)</f>
        <v/>
      </c>
      <c r="H294" t="str">
        <f>IF(DB!G268="","",DB!G268)</f>
        <v/>
      </c>
      <c r="I294" t="str">
        <f>IF(DB!W268="","",DB!W268)</f>
        <v/>
      </c>
      <c r="J294" t="str">
        <f>IF(DB!AN268="","",DB!AN268)</f>
        <v/>
      </c>
      <c r="K294" t="str">
        <f>IF(DB!H268="","",DB!H268)</f>
        <v/>
      </c>
      <c r="L294" s="50" t="str">
        <f t="shared" si="13"/>
        <v>NB</v>
      </c>
      <c r="M294" s="4" t="s">
        <v>166</v>
      </c>
      <c r="N294" s="64" t="str">
        <f t="shared" si="15"/>
        <v>(Bitte vollständig pflegen)</v>
      </c>
      <c r="P294" t="str">
        <f t="shared" si="14"/>
        <v/>
      </c>
    </row>
    <row r="295" spans="2:16" x14ac:dyDescent="0.3">
      <c r="B295" t="str">
        <f>IF(DB!B269="","",DB!B269)</f>
        <v/>
      </c>
      <c r="C295" s="169" t="str">
        <f>IF(DB!C269="","",DB!C269)</f>
        <v/>
      </c>
      <c r="D295" s="169"/>
      <c r="E295" t="str">
        <f>IF(DB!D269="","",DB!D269)</f>
        <v/>
      </c>
      <c r="F295" t="str">
        <f>IF(DB!E269="","",DB!E269)</f>
        <v/>
      </c>
      <c r="G295" t="str">
        <f>IF(DB!F269="","",DB!F269)</f>
        <v/>
      </c>
      <c r="H295" t="str">
        <f>IF(DB!G269="","",DB!G269)</f>
        <v/>
      </c>
      <c r="I295" t="str">
        <f>IF(DB!W269="","",DB!W269)</f>
        <v/>
      </c>
      <c r="J295" t="str">
        <f>IF(DB!AN269="","",DB!AN269)</f>
        <v/>
      </c>
      <c r="K295" t="str">
        <f>IF(DB!H269="","",DB!H269)</f>
        <v/>
      </c>
      <c r="L295" s="50" t="str">
        <f t="shared" si="13"/>
        <v>NB</v>
      </c>
      <c r="M295" s="4" t="s">
        <v>166</v>
      </c>
      <c r="N295" s="64" t="str">
        <f t="shared" si="15"/>
        <v>(Bitte vollständig pflegen)</v>
      </c>
      <c r="P295" t="str">
        <f t="shared" si="14"/>
        <v/>
      </c>
    </row>
    <row r="296" spans="2:16" x14ac:dyDescent="0.3">
      <c r="B296" t="str">
        <f>IF(DB!B270="","",DB!B270)</f>
        <v/>
      </c>
      <c r="C296" s="169" t="str">
        <f>IF(DB!C270="","",DB!C270)</f>
        <v/>
      </c>
      <c r="D296" s="169"/>
      <c r="E296" t="str">
        <f>IF(DB!D270="","",DB!D270)</f>
        <v/>
      </c>
      <c r="F296" t="str">
        <f>IF(DB!E270="","",DB!E270)</f>
        <v/>
      </c>
      <c r="G296" t="str">
        <f>IF(DB!F270="","",DB!F270)</f>
        <v/>
      </c>
      <c r="H296" t="str">
        <f>IF(DB!G270="","",DB!G270)</f>
        <v/>
      </c>
      <c r="I296" t="str">
        <f>IF(DB!W270="","",DB!W270)</f>
        <v/>
      </c>
      <c r="J296" t="str">
        <f>IF(DB!AN270="","",DB!AN270)</f>
        <v/>
      </c>
      <c r="K296" t="str">
        <f>IF(DB!H270="","",DB!H270)</f>
        <v/>
      </c>
      <c r="L296" s="50" t="str">
        <f t="shared" si="13"/>
        <v>NB</v>
      </c>
      <c r="M296" s="4" t="s">
        <v>166</v>
      </c>
      <c r="N296" s="64" t="str">
        <f t="shared" si="15"/>
        <v>(Bitte vollständig pflegen)</v>
      </c>
      <c r="P296" t="str">
        <f t="shared" si="14"/>
        <v/>
      </c>
    </row>
    <row r="297" spans="2:16" x14ac:dyDescent="0.3">
      <c r="B297" t="str">
        <f>IF(DB!B271="","",DB!B271)</f>
        <v/>
      </c>
      <c r="C297" s="169" t="str">
        <f>IF(DB!C271="","",DB!C271)</f>
        <v/>
      </c>
      <c r="D297" s="169"/>
      <c r="E297" t="str">
        <f>IF(DB!D271="","",DB!D271)</f>
        <v/>
      </c>
      <c r="F297" t="str">
        <f>IF(DB!E271="","",DB!E271)</f>
        <v/>
      </c>
      <c r="G297" t="str">
        <f>IF(DB!F271="","",DB!F271)</f>
        <v/>
      </c>
      <c r="H297" t="str">
        <f>IF(DB!G271="","",DB!G271)</f>
        <v/>
      </c>
      <c r="I297" t="str">
        <f>IF(DB!W271="","",DB!W271)</f>
        <v/>
      </c>
      <c r="J297" t="str">
        <f>IF(DB!AN271="","",DB!AN271)</f>
        <v/>
      </c>
      <c r="K297" t="str">
        <f>IF(DB!H271="","",DB!H271)</f>
        <v/>
      </c>
      <c r="L297" s="50" t="str">
        <f t="shared" si="13"/>
        <v>NB</v>
      </c>
      <c r="M297" s="4" t="s">
        <v>166</v>
      </c>
      <c r="N297" s="64" t="str">
        <f t="shared" si="15"/>
        <v>(Bitte vollständig pflegen)</v>
      </c>
      <c r="P297" t="str">
        <f t="shared" si="14"/>
        <v/>
      </c>
    </row>
    <row r="298" spans="2:16" x14ac:dyDescent="0.3">
      <c r="B298" t="str">
        <f>IF(DB!B272="","",DB!B272)</f>
        <v/>
      </c>
      <c r="C298" s="169" t="str">
        <f>IF(DB!C272="","",DB!C272)</f>
        <v/>
      </c>
      <c r="D298" s="169"/>
      <c r="E298" t="str">
        <f>IF(DB!D272="","",DB!D272)</f>
        <v/>
      </c>
      <c r="F298" t="str">
        <f>IF(DB!E272="","",DB!E272)</f>
        <v/>
      </c>
      <c r="G298" t="str">
        <f>IF(DB!F272="","",DB!F272)</f>
        <v/>
      </c>
      <c r="H298" t="str">
        <f>IF(DB!G272="","",DB!G272)</f>
        <v/>
      </c>
      <c r="I298" t="str">
        <f>IF(DB!W272="","",DB!W272)</f>
        <v/>
      </c>
      <c r="J298" t="str">
        <f>IF(DB!AN272="","",DB!AN272)</f>
        <v/>
      </c>
      <c r="K298" t="str">
        <f>IF(DB!H272="","",DB!H272)</f>
        <v/>
      </c>
      <c r="L298" s="50" t="str">
        <f t="shared" si="13"/>
        <v>NB</v>
      </c>
      <c r="M298" s="4" t="s">
        <v>166</v>
      </c>
      <c r="N298" s="64" t="str">
        <f t="shared" si="15"/>
        <v>(Bitte vollständig pflegen)</v>
      </c>
      <c r="P298" t="str">
        <f t="shared" si="14"/>
        <v/>
      </c>
    </row>
    <row r="299" spans="2:16" x14ac:dyDescent="0.3">
      <c r="B299" t="str">
        <f>IF(DB!B273="","",DB!B273)</f>
        <v/>
      </c>
      <c r="C299" s="169" t="str">
        <f>IF(DB!C273="","",DB!C273)</f>
        <v/>
      </c>
      <c r="D299" s="169"/>
      <c r="E299" t="str">
        <f>IF(DB!D273="","",DB!D273)</f>
        <v/>
      </c>
      <c r="F299" t="str">
        <f>IF(DB!E273="","",DB!E273)</f>
        <v/>
      </c>
      <c r="G299" t="str">
        <f>IF(DB!F273="","",DB!F273)</f>
        <v/>
      </c>
      <c r="H299" t="str">
        <f>IF(DB!G273="","",DB!G273)</f>
        <v/>
      </c>
      <c r="I299" t="str">
        <f>IF(DB!W273="","",DB!W273)</f>
        <v/>
      </c>
      <c r="J299" t="str">
        <f>IF(DB!AN273="","",DB!AN273)</f>
        <v/>
      </c>
      <c r="K299" t="str">
        <f>IF(DB!H273="","",DB!H273)</f>
        <v/>
      </c>
      <c r="L299" s="50" t="str">
        <f t="shared" si="13"/>
        <v>NB</v>
      </c>
      <c r="M299" s="4" t="s">
        <v>166</v>
      </c>
      <c r="N299" s="64" t="str">
        <f t="shared" si="15"/>
        <v>(Bitte vollständig pflegen)</v>
      </c>
      <c r="P299" t="str">
        <f t="shared" si="14"/>
        <v/>
      </c>
    </row>
    <row r="300" spans="2:16" x14ac:dyDescent="0.3">
      <c r="B300" t="str">
        <f>IF(DB!B274="","",DB!B274)</f>
        <v/>
      </c>
      <c r="C300" s="169" t="str">
        <f>IF(DB!C274="","",DB!C274)</f>
        <v/>
      </c>
      <c r="D300" s="169"/>
      <c r="E300" t="str">
        <f>IF(DB!D274="","",DB!D274)</f>
        <v/>
      </c>
      <c r="F300" t="str">
        <f>IF(DB!E274="","",DB!E274)</f>
        <v/>
      </c>
      <c r="G300" t="str">
        <f>IF(DB!F274="","",DB!F274)</f>
        <v/>
      </c>
      <c r="H300" t="str">
        <f>IF(DB!G274="","",DB!G274)</f>
        <v/>
      </c>
      <c r="I300" t="str">
        <f>IF(DB!W274="","",DB!W274)</f>
        <v/>
      </c>
      <c r="J300" t="str">
        <f>IF(DB!AN274="","",DB!AN274)</f>
        <v/>
      </c>
      <c r="K300" t="str">
        <f>IF(DB!H274="","",DB!H274)</f>
        <v/>
      </c>
      <c r="L300" s="50" t="str">
        <f t="shared" si="13"/>
        <v>NB</v>
      </c>
      <c r="M300" s="4" t="s">
        <v>166</v>
      </c>
      <c r="N300" s="64" t="str">
        <f t="shared" si="15"/>
        <v>(Bitte vollständig pflegen)</v>
      </c>
      <c r="P300" t="str">
        <f t="shared" si="14"/>
        <v/>
      </c>
    </row>
    <row r="301" spans="2:16" x14ac:dyDescent="0.3">
      <c r="B301" t="str">
        <f>IF(DB!B275="","",DB!B275)</f>
        <v/>
      </c>
      <c r="C301" s="169" t="str">
        <f>IF(DB!C275="","",DB!C275)</f>
        <v/>
      </c>
      <c r="D301" s="169"/>
      <c r="E301" t="str">
        <f>IF(DB!D275="","",DB!D275)</f>
        <v/>
      </c>
      <c r="F301" t="str">
        <f>IF(DB!E275="","",DB!E275)</f>
        <v/>
      </c>
      <c r="G301" t="str">
        <f>IF(DB!F275="","",DB!F275)</f>
        <v/>
      </c>
      <c r="H301" t="str">
        <f>IF(DB!G275="","",DB!G275)</f>
        <v/>
      </c>
      <c r="I301" t="str">
        <f>IF(DB!W275="","",DB!W275)</f>
        <v/>
      </c>
      <c r="J301" t="str">
        <f>IF(DB!AN275="","",DB!AN275)</f>
        <v/>
      </c>
      <c r="K301" t="str">
        <f>IF(DB!H275="","",DB!H275)</f>
        <v/>
      </c>
      <c r="L301" s="50" t="str">
        <f t="shared" si="13"/>
        <v>NB</v>
      </c>
      <c r="M301" s="4" t="s">
        <v>166</v>
      </c>
      <c r="N301" s="64" t="str">
        <f t="shared" si="15"/>
        <v>(Bitte vollständig pflegen)</v>
      </c>
      <c r="P301" t="str">
        <f t="shared" si="14"/>
        <v/>
      </c>
    </row>
    <row r="302" spans="2:16" x14ac:dyDescent="0.3">
      <c r="B302" t="str">
        <f>IF(DB!B276="","",DB!B276)</f>
        <v/>
      </c>
      <c r="C302" s="169" t="str">
        <f>IF(DB!C276="","",DB!C276)</f>
        <v/>
      </c>
      <c r="D302" s="169"/>
      <c r="E302" t="str">
        <f>IF(DB!D276="","",DB!D276)</f>
        <v/>
      </c>
      <c r="F302" t="str">
        <f>IF(DB!E276="","",DB!E276)</f>
        <v/>
      </c>
      <c r="G302" t="str">
        <f>IF(DB!F276="","",DB!F276)</f>
        <v/>
      </c>
      <c r="H302" t="str">
        <f>IF(DB!G276="","",DB!G276)</f>
        <v/>
      </c>
      <c r="I302" t="str">
        <f>IF(DB!W276="","",DB!W276)</f>
        <v/>
      </c>
      <c r="J302" t="str">
        <f>IF(DB!AN276="","",DB!AN276)</f>
        <v/>
      </c>
      <c r="K302" t="str">
        <f>IF(DB!H276="","",DB!H276)</f>
        <v/>
      </c>
      <c r="L302" s="50" t="str">
        <f t="shared" si="13"/>
        <v>NB</v>
      </c>
      <c r="M302" s="4" t="s">
        <v>166</v>
      </c>
      <c r="N302" s="64" t="str">
        <f t="shared" si="15"/>
        <v>(Bitte vollständig pflegen)</v>
      </c>
      <c r="P302" t="str">
        <f t="shared" si="14"/>
        <v/>
      </c>
    </row>
    <row r="303" spans="2:16" x14ac:dyDescent="0.3">
      <c r="B303" t="str">
        <f>IF(DB!B277="","",DB!B277)</f>
        <v/>
      </c>
      <c r="C303" s="169" t="str">
        <f>IF(DB!C277="","",DB!C277)</f>
        <v/>
      </c>
      <c r="D303" s="169"/>
      <c r="E303" t="str">
        <f>IF(DB!D277="","",DB!D277)</f>
        <v/>
      </c>
      <c r="F303" t="str">
        <f>IF(DB!E277="","",DB!E277)</f>
        <v/>
      </c>
      <c r="G303" t="str">
        <f>IF(DB!F277="","",DB!F277)</f>
        <v/>
      </c>
      <c r="H303" t="str">
        <f>IF(DB!G277="","",DB!G277)</f>
        <v/>
      </c>
      <c r="I303" t="str">
        <f>IF(DB!W277="","",DB!W277)</f>
        <v/>
      </c>
      <c r="J303" t="str">
        <f>IF(DB!AN277="","",DB!AN277)</f>
        <v/>
      </c>
      <c r="K303" t="str">
        <f>IF(DB!H277="","",DB!H277)</f>
        <v/>
      </c>
      <c r="L303" s="50" t="str">
        <f t="shared" si="13"/>
        <v>NB</v>
      </c>
      <c r="M303" s="4" t="s">
        <v>166</v>
      </c>
      <c r="N303" s="64" t="str">
        <f t="shared" si="15"/>
        <v>(Bitte vollständig pflegen)</v>
      </c>
      <c r="P303" t="str">
        <f t="shared" si="14"/>
        <v/>
      </c>
    </row>
    <row r="304" spans="2:16" x14ac:dyDescent="0.3">
      <c r="B304" t="str">
        <f>IF(DB!B278="","",DB!B278)</f>
        <v/>
      </c>
      <c r="C304" s="169" t="str">
        <f>IF(DB!C278="","",DB!C278)</f>
        <v/>
      </c>
      <c r="D304" s="169"/>
      <c r="E304" t="str">
        <f>IF(DB!D278="","",DB!D278)</f>
        <v/>
      </c>
      <c r="F304" t="str">
        <f>IF(DB!E278="","",DB!E278)</f>
        <v/>
      </c>
      <c r="G304" t="str">
        <f>IF(DB!F278="","",DB!F278)</f>
        <v/>
      </c>
      <c r="H304" t="str">
        <f>IF(DB!G278="","",DB!G278)</f>
        <v/>
      </c>
      <c r="I304" t="str">
        <f>IF(DB!W278="","",DB!W278)</f>
        <v/>
      </c>
      <c r="J304" t="str">
        <f>IF(DB!AN278="","",DB!AN278)</f>
        <v/>
      </c>
      <c r="K304" t="str">
        <f>IF(DB!H278="","",DB!H278)</f>
        <v/>
      </c>
      <c r="L304" s="50" t="str">
        <f t="shared" si="13"/>
        <v>NB</v>
      </c>
      <c r="M304" s="4" t="s">
        <v>166</v>
      </c>
      <c r="N304" s="64" t="str">
        <f t="shared" si="15"/>
        <v>(Bitte vollständig pflegen)</v>
      </c>
      <c r="P304" t="str">
        <f t="shared" si="14"/>
        <v/>
      </c>
    </row>
    <row r="305" spans="2:16" x14ac:dyDescent="0.3">
      <c r="B305" t="str">
        <f>IF(DB!B279="","",DB!B279)</f>
        <v/>
      </c>
      <c r="C305" s="169" t="str">
        <f>IF(DB!C279="","",DB!C279)</f>
        <v/>
      </c>
      <c r="D305" s="169"/>
      <c r="E305" t="str">
        <f>IF(DB!D279="","",DB!D279)</f>
        <v/>
      </c>
      <c r="F305" t="str">
        <f>IF(DB!E279="","",DB!E279)</f>
        <v/>
      </c>
      <c r="G305" t="str">
        <f>IF(DB!F279="","",DB!F279)</f>
        <v/>
      </c>
      <c r="H305" t="str">
        <f>IF(DB!G279="","",DB!G279)</f>
        <v/>
      </c>
      <c r="I305" t="str">
        <f>IF(DB!W279="","",DB!W279)</f>
        <v/>
      </c>
      <c r="J305" t="str">
        <f>IF(DB!AN279="","",DB!AN279)</f>
        <v/>
      </c>
      <c r="K305" t="str">
        <f>IF(DB!H279="","",DB!H279)</f>
        <v/>
      </c>
      <c r="L305" s="50" t="str">
        <f t="shared" si="13"/>
        <v>NB</v>
      </c>
      <c r="M305" s="4" t="s">
        <v>166</v>
      </c>
      <c r="N305" s="64" t="str">
        <f t="shared" si="15"/>
        <v>(Bitte vollständig pflegen)</v>
      </c>
      <c r="P305" t="str">
        <f t="shared" si="14"/>
        <v/>
      </c>
    </row>
    <row r="306" spans="2:16" x14ac:dyDescent="0.3">
      <c r="B306" t="str">
        <f>IF(DB!B280="","",DB!B280)</f>
        <v/>
      </c>
      <c r="C306" s="169" t="str">
        <f>IF(DB!C280="","",DB!C280)</f>
        <v/>
      </c>
      <c r="D306" s="169"/>
      <c r="E306" t="str">
        <f>IF(DB!D280="","",DB!D280)</f>
        <v/>
      </c>
      <c r="F306" t="str">
        <f>IF(DB!E280="","",DB!E280)</f>
        <v/>
      </c>
      <c r="G306" t="str">
        <f>IF(DB!F280="","",DB!F280)</f>
        <v/>
      </c>
      <c r="H306" t="str">
        <f>IF(DB!G280="","",DB!G280)</f>
        <v/>
      </c>
      <c r="I306" t="str">
        <f>IF(DB!W280="","",DB!W280)</f>
        <v/>
      </c>
      <c r="J306" t="str">
        <f>IF(DB!AN280="","",DB!AN280)</f>
        <v/>
      </c>
      <c r="K306" t="str">
        <f>IF(DB!H280="","",DB!H280)</f>
        <v/>
      </c>
      <c r="L306" s="50" t="str">
        <f t="shared" si="13"/>
        <v>NB</v>
      </c>
      <c r="M306" s="4" t="s">
        <v>166</v>
      </c>
      <c r="N306" s="64" t="str">
        <f t="shared" si="15"/>
        <v>(Bitte vollständig pflegen)</v>
      </c>
      <c r="P306" t="str">
        <f t="shared" si="14"/>
        <v/>
      </c>
    </row>
    <row r="307" spans="2:16" x14ac:dyDescent="0.3">
      <c r="B307" t="str">
        <f>IF(DB!B281="","",DB!B281)</f>
        <v/>
      </c>
      <c r="C307" s="169" t="str">
        <f>IF(DB!C281="","",DB!C281)</f>
        <v/>
      </c>
      <c r="D307" s="169"/>
      <c r="E307" t="str">
        <f>IF(DB!D281="","",DB!D281)</f>
        <v/>
      </c>
      <c r="F307" t="str">
        <f>IF(DB!E281="","",DB!E281)</f>
        <v/>
      </c>
      <c r="G307" t="str">
        <f>IF(DB!F281="","",DB!F281)</f>
        <v/>
      </c>
      <c r="H307" t="str">
        <f>IF(DB!G281="","",DB!G281)</f>
        <v/>
      </c>
      <c r="I307" t="str">
        <f>IF(DB!W281="","",DB!W281)</f>
        <v/>
      </c>
      <c r="J307" t="str">
        <f>IF(DB!AN281="","",DB!AN281)</f>
        <v/>
      </c>
      <c r="K307" t="str">
        <f>IF(DB!H281="","",DB!H281)</f>
        <v/>
      </c>
      <c r="L307" s="50" t="str">
        <f t="shared" si="13"/>
        <v>NB</v>
      </c>
      <c r="M307" s="4" t="s">
        <v>166</v>
      </c>
      <c r="N307" s="64" t="str">
        <f t="shared" si="15"/>
        <v>(Bitte vollständig pflegen)</v>
      </c>
      <c r="P307" t="str">
        <f t="shared" si="14"/>
        <v/>
      </c>
    </row>
    <row r="308" spans="2:16" x14ac:dyDescent="0.3">
      <c r="B308" t="str">
        <f>IF(DB!B282="","",DB!B282)</f>
        <v/>
      </c>
      <c r="C308" s="169" t="str">
        <f>IF(DB!C282="","",DB!C282)</f>
        <v/>
      </c>
      <c r="D308" s="169"/>
      <c r="E308" t="str">
        <f>IF(DB!D282="","",DB!D282)</f>
        <v/>
      </c>
      <c r="F308" t="str">
        <f>IF(DB!E282="","",DB!E282)</f>
        <v/>
      </c>
      <c r="G308" t="str">
        <f>IF(DB!F282="","",DB!F282)</f>
        <v/>
      </c>
      <c r="H308" t="str">
        <f>IF(DB!G282="","",DB!G282)</f>
        <v/>
      </c>
      <c r="I308" t="str">
        <f>IF(DB!W282="","",DB!W282)</f>
        <v/>
      </c>
      <c r="J308" t="str">
        <f>IF(DB!AN282="","",DB!AN282)</f>
        <v/>
      </c>
      <c r="K308" t="str">
        <f>IF(DB!H282="","",DB!H282)</f>
        <v/>
      </c>
      <c r="L308" s="50" t="str">
        <f t="shared" si="13"/>
        <v>NB</v>
      </c>
      <c r="M308" s="4" t="s">
        <v>166</v>
      </c>
      <c r="N308" s="64" t="str">
        <f t="shared" si="15"/>
        <v>(Bitte vollständig pflegen)</v>
      </c>
      <c r="P308" t="str">
        <f t="shared" si="14"/>
        <v/>
      </c>
    </row>
    <row r="309" spans="2:16" x14ac:dyDescent="0.3">
      <c r="B309" t="str">
        <f>IF(DB!B283="","",DB!B283)</f>
        <v/>
      </c>
      <c r="C309" s="169" t="str">
        <f>IF(DB!C283="","",DB!C283)</f>
        <v/>
      </c>
      <c r="D309" s="169"/>
      <c r="E309" t="str">
        <f>IF(DB!D283="","",DB!D283)</f>
        <v/>
      </c>
      <c r="F309" t="str">
        <f>IF(DB!E283="","",DB!E283)</f>
        <v/>
      </c>
      <c r="G309" t="str">
        <f>IF(DB!F283="","",DB!F283)</f>
        <v/>
      </c>
      <c r="H309" t="str">
        <f>IF(DB!G283="","",DB!G283)</f>
        <v/>
      </c>
      <c r="I309" t="str">
        <f>IF(DB!W283="","",DB!W283)</f>
        <v/>
      </c>
      <c r="J309" t="str">
        <f>IF(DB!AN283="","",DB!AN283)</f>
        <v/>
      </c>
      <c r="K309" t="str">
        <f>IF(DB!H283="","",DB!H283)</f>
        <v/>
      </c>
      <c r="L309" s="50" t="str">
        <f t="shared" si="13"/>
        <v>NB</v>
      </c>
      <c r="M309" s="4" t="s">
        <v>166</v>
      </c>
      <c r="N309" s="64" t="str">
        <f t="shared" si="15"/>
        <v>(Bitte vollständig pflegen)</v>
      </c>
      <c r="P309" t="str">
        <f t="shared" si="14"/>
        <v/>
      </c>
    </row>
    <row r="310" spans="2:16" x14ac:dyDescent="0.3">
      <c r="B310" t="str">
        <f>IF(DB!B284="","",DB!B284)</f>
        <v/>
      </c>
      <c r="C310" s="169" t="str">
        <f>IF(DB!C284="","",DB!C284)</f>
        <v/>
      </c>
      <c r="D310" s="169"/>
      <c r="E310" t="str">
        <f>IF(DB!D284="","",DB!D284)</f>
        <v/>
      </c>
      <c r="F310" t="str">
        <f>IF(DB!E284="","",DB!E284)</f>
        <v/>
      </c>
      <c r="G310" t="str">
        <f>IF(DB!F284="","",DB!F284)</f>
        <v/>
      </c>
      <c r="H310" t="str">
        <f>IF(DB!G284="","",DB!G284)</f>
        <v/>
      </c>
      <c r="I310" t="str">
        <f>IF(DB!W284="","",DB!W284)</f>
        <v/>
      </c>
      <c r="J310" t="str">
        <f>IF(DB!AN284="","",DB!AN284)</f>
        <v/>
      </c>
      <c r="K310" t="str">
        <f>IF(DB!H284="","",DB!H284)</f>
        <v/>
      </c>
      <c r="L310" s="50" t="str">
        <f t="shared" si="13"/>
        <v>NB</v>
      </c>
      <c r="M310" s="4" t="s">
        <v>166</v>
      </c>
      <c r="N310" s="64" t="str">
        <f t="shared" si="15"/>
        <v>(Bitte vollständig pflegen)</v>
      </c>
      <c r="P310" t="str">
        <f t="shared" si="14"/>
        <v/>
      </c>
    </row>
    <row r="311" spans="2:16" x14ac:dyDescent="0.3">
      <c r="B311" t="str">
        <f>IF(DB!B285="","",DB!B285)</f>
        <v/>
      </c>
      <c r="C311" s="169" t="str">
        <f>IF(DB!C285="","",DB!C285)</f>
        <v/>
      </c>
      <c r="D311" s="169"/>
      <c r="E311" t="str">
        <f>IF(DB!D285="","",DB!D285)</f>
        <v/>
      </c>
      <c r="F311" t="str">
        <f>IF(DB!E285="","",DB!E285)</f>
        <v/>
      </c>
      <c r="G311" t="str">
        <f>IF(DB!F285="","",DB!F285)</f>
        <v/>
      </c>
      <c r="H311" t="str">
        <f>IF(DB!G285="","",DB!G285)</f>
        <v/>
      </c>
      <c r="I311" t="str">
        <f>IF(DB!W285="","",DB!W285)</f>
        <v/>
      </c>
      <c r="J311" t="str">
        <f>IF(DB!AN285="","",DB!AN285)</f>
        <v/>
      </c>
      <c r="K311" t="str">
        <f>IF(DB!H285="","",DB!H285)</f>
        <v/>
      </c>
      <c r="L311" s="50" t="str">
        <f t="shared" si="13"/>
        <v>NB</v>
      </c>
      <c r="M311" s="4" t="s">
        <v>166</v>
      </c>
      <c r="N311" s="64" t="str">
        <f t="shared" si="15"/>
        <v>(Bitte vollständig pflegen)</v>
      </c>
      <c r="P311" t="str">
        <f t="shared" si="14"/>
        <v/>
      </c>
    </row>
    <row r="312" spans="2:16" x14ac:dyDescent="0.3">
      <c r="B312" t="str">
        <f>IF(DB!B286="","",DB!B286)</f>
        <v/>
      </c>
      <c r="C312" s="169" t="str">
        <f>IF(DB!C286="","",DB!C286)</f>
        <v/>
      </c>
      <c r="D312" s="169"/>
      <c r="E312" t="str">
        <f>IF(DB!D286="","",DB!D286)</f>
        <v/>
      </c>
      <c r="F312" t="str">
        <f>IF(DB!E286="","",DB!E286)</f>
        <v/>
      </c>
      <c r="G312" t="str">
        <f>IF(DB!F286="","",DB!F286)</f>
        <v/>
      </c>
      <c r="H312" t="str">
        <f>IF(DB!G286="","",DB!G286)</f>
        <v/>
      </c>
      <c r="I312" t="str">
        <f>IF(DB!W286="","",DB!W286)</f>
        <v/>
      </c>
      <c r="J312" t="str">
        <f>IF(DB!AN286="","",DB!AN286)</f>
        <v/>
      </c>
      <c r="K312" t="str">
        <f>IF(DB!H286="","",DB!H286)</f>
        <v/>
      </c>
      <c r="L312" s="50" t="str">
        <f t="shared" si="13"/>
        <v>NB</v>
      </c>
      <c r="M312" s="4" t="s">
        <v>166</v>
      </c>
      <c r="N312" s="64" t="str">
        <f t="shared" si="15"/>
        <v>(Bitte vollständig pflegen)</v>
      </c>
      <c r="P312" t="str">
        <f t="shared" si="14"/>
        <v/>
      </c>
    </row>
    <row r="313" spans="2:16" x14ac:dyDescent="0.3">
      <c r="B313" t="str">
        <f>IF(DB!B287="","",DB!B287)</f>
        <v/>
      </c>
      <c r="C313" s="169" t="str">
        <f>IF(DB!C287="","",DB!C287)</f>
        <v/>
      </c>
      <c r="D313" s="169"/>
      <c r="E313" t="str">
        <f>IF(DB!D287="","",DB!D287)</f>
        <v/>
      </c>
      <c r="F313" t="str">
        <f>IF(DB!E287="","",DB!E287)</f>
        <v/>
      </c>
      <c r="G313" t="str">
        <f>IF(DB!F287="","",DB!F287)</f>
        <v/>
      </c>
      <c r="H313" t="str">
        <f>IF(DB!G287="","",DB!G287)</f>
        <v/>
      </c>
      <c r="I313" t="str">
        <f>IF(DB!W287="","",DB!W287)</f>
        <v/>
      </c>
      <c r="J313" t="str">
        <f>IF(DB!AN287="","",DB!AN287)</f>
        <v/>
      </c>
      <c r="K313" t="str">
        <f>IF(DB!H287="","",DB!H287)</f>
        <v/>
      </c>
      <c r="L313" s="50" t="str">
        <f t="shared" si="13"/>
        <v>NB</v>
      </c>
      <c r="M313" s="4" t="s">
        <v>166</v>
      </c>
      <c r="N313" s="64" t="str">
        <f t="shared" si="15"/>
        <v>(Bitte vollständig pflegen)</v>
      </c>
      <c r="P313" t="str">
        <f t="shared" si="14"/>
        <v/>
      </c>
    </row>
    <row r="314" spans="2:16" x14ac:dyDescent="0.3">
      <c r="B314" t="str">
        <f>IF(DB!B288="","",DB!B288)</f>
        <v/>
      </c>
      <c r="C314" s="169" t="str">
        <f>IF(DB!C288="","",DB!C288)</f>
        <v/>
      </c>
      <c r="D314" s="169"/>
      <c r="E314" t="str">
        <f>IF(DB!D288="","",DB!D288)</f>
        <v/>
      </c>
      <c r="F314" t="str">
        <f>IF(DB!E288="","",DB!E288)</f>
        <v/>
      </c>
      <c r="G314" t="str">
        <f>IF(DB!F288="","",DB!F288)</f>
        <v/>
      </c>
      <c r="H314" t="str">
        <f>IF(DB!G288="","",DB!G288)</f>
        <v/>
      </c>
      <c r="I314" t="str">
        <f>IF(DB!W288="","",DB!W288)</f>
        <v/>
      </c>
      <c r="J314" t="str">
        <f>IF(DB!AN288="","",DB!AN288)</f>
        <v/>
      </c>
      <c r="K314" t="str">
        <f>IF(DB!H288="","",DB!H288)</f>
        <v/>
      </c>
      <c r="L314" s="50" t="str">
        <f t="shared" si="13"/>
        <v>NB</v>
      </c>
      <c r="M314" s="4" t="s">
        <v>166</v>
      </c>
      <c r="N314" s="64" t="str">
        <f t="shared" si="15"/>
        <v>(Bitte vollständig pflegen)</v>
      </c>
      <c r="P314" t="str">
        <f t="shared" si="14"/>
        <v/>
      </c>
    </row>
    <row r="315" spans="2:16" x14ac:dyDescent="0.3">
      <c r="B315" t="str">
        <f>IF(DB!B289="","",DB!B289)</f>
        <v/>
      </c>
      <c r="C315" s="169" t="str">
        <f>IF(DB!C289="","",DB!C289)</f>
        <v/>
      </c>
      <c r="D315" s="169"/>
      <c r="E315" t="str">
        <f>IF(DB!D289="","",DB!D289)</f>
        <v/>
      </c>
      <c r="F315" t="str">
        <f>IF(DB!E289="","",DB!E289)</f>
        <v/>
      </c>
      <c r="G315" t="str">
        <f>IF(DB!F289="","",DB!F289)</f>
        <v/>
      </c>
      <c r="H315" t="str">
        <f>IF(DB!G289="","",DB!G289)</f>
        <v/>
      </c>
      <c r="I315" t="str">
        <f>IF(DB!W289="","",DB!W289)</f>
        <v/>
      </c>
      <c r="J315" t="str">
        <f>IF(DB!AN289="","",DB!AN289)</f>
        <v/>
      </c>
      <c r="K315" t="str">
        <f>IF(DB!H289="","",DB!H289)</f>
        <v/>
      </c>
      <c r="L315" s="50" t="str">
        <f t="shared" si="13"/>
        <v>NB</v>
      </c>
      <c r="M315" s="4" t="s">
        <v>166</v>
      </c>
      <c r="N315" s="64" t="str">
        <f t="shared" si="15"/>
        <v>(Bitte vollständig pflegen)</v>
      </c>
      <c r="P315" t="str">
        <f t="shared" si="14"/>
        <v/>
      </c>
    </row>
    <row r="316" spans="2:16" x14ac:dyDescent="0.3">
      <c r="B316" t="str">
        <f>IF(DB!B290="","",DB!B290)</f>
        <v/>
      </c>
      <c r="C316" s="169" t="str">
        <f>IF(DB!C290="","",DB!C290)</f>
        <v/>
      </c>
      <c r="D316" s="169"/>
      <c r="E316" t="str">
        <f>IF(DB!D290="","",DB!D290)</f>
        <v/>
      </c>
      <c r="F316" t="str">
        <f>IF(DB!E290="","",DB!E290)</f>
        <v/>
      </c>
      <c r="G316" t="str">
        <f>IF(DB!F290="","",DB!F290)</f>
        <v/>
      </c>
      <c r="H316" t="str">
        <f>IF(DB!G290="","",DB!G290)</f>
        <v/>
      </c>
      <c r="I316" t="str">
        <f>IF(DB!W290="","",DB!W290)</f>
        <v/>
      </c>
      <c r="J316" t="str">
        <f>IF(DB!AN290="","",DB!AN290)</f>
        <v/>
      </c>
      <c r="K316" t="str">
        <f>IF(DB!H290="","",DB!H290)</f>
        <v/>
      </c>
      <c r="L316" s="50" t="str">
        <f t="shared" si="13"/>
        <v>NB</v>
      </c>
      <c r="M316" s="4" t="s">
        <v>166</v>
      </c>
      <c r="N316" s="64" t="str">
        <f t="shared" si="15"/>
        <v>(Bitte vollständig pflegen)</v>
      </c>
      <c r="P316" t="str">
        <f t="shared" si="14"/>
        <v/>
      </c>
    </row>
    <row r="317" spans="2:16" x14ac:dyDescent="0.3">
      <c r="B317" t="str">
        <f>IF(DB!B291="","",DB!B291)</f>
        <v/>
      </c>
      <c r="C317" s="169" t="str">
        <f>IF(DB!C291="","",DB!C291)</f>
        <v/>
      </c>
      <c r="D317" s="169"/>
      <c r="E317" t="str">
        <f>IF(DB!D291="","",DB!D291)</f>
        <v/>
      </c>
      <c r="F317" t="str">
        <f>IF(DB!E291="","",DB!E291)</f>
        <v/>
      </c>
      <c r="G317" t="str">
        <f>IF(DB!F291="","",DB!F291)</f>
        <v/>
      </c>
      <c r="H317" t="str">
        <f>IF(DB!G291="","",DB!G291)</f>
        <v/>
      </c>
      <c r="I317" t="str">
        <f>IF(DB!W291="","",DB!W291)</f>
        <v/>
      </c>
      <c r="J317" t="str">
        <f>IF(DB!AN291="","",DB!AN291)</f>
        <v/>
      </c>
      <c r="K317" t="str">
        <f>IF(DB!H291="","",DB!H291)</f>
        <v/>
      </c>
      <c r="L317" s="50" t="str">
        <f t="shared" si="13"/>
        <v>NB</v>
      </c>
      <c r="M317" s="4" t="s">
        <v>166</v>
      </c>
      <c r="N317" s="64" t="str">
        <f t="shared" si="15"/>
        <v>(Bitte vollständig pflegen)</v>
      </c>
      <c r="P317" t="str">
        <f t="shared" si="14"/>
        <v/>
      </c>
    </row>
    <row r="318" spans="2:16" x14ac:dyDescent="0.3">
      <c r="B318" t="str">
        <f>IF(DB!B292="","",DB!B292)</f>
        <v/>
      </c>
      <c r="C318" s="169" t="str">
        <f>IF(DB!C292="","",DB!C292)</f>
        <v/>
      </c>
      <c r="D318" s="169"/>
      <c r="E318" t="str">
        <f>IF(DB!D292="","",DB!D292)</f>
        <v/>
      </c>
      <c r="F318" t="str">
        <f>IF(DB!E292="","",DB!E292)</f>
        <v/>
      </c>
      <c r="G318" t="str">
        <f>IF(DB!F292="","",DB!F292)</f>
        <v/>
      </c>
      <c r="H318" t="str">
        <f>IF(DB!G292="","",DB!G292)</f>
        <v/>
      </c>
      <c r="I318" t="str">
        <f>IF(DB!W292="","",DB!W292)</f>
        <v/>
      </c>
      <c r="J318" t="str">
        <f>IF(DB!AN292="","",DB!AN292)</f>
        <v/>
      </c>
      <c r="K318" t="str">
        <f>IF(DB!H292="","",DB!H292)</f>
        <v/>
      </c>
      <c r="L318" s="50" t="str">
        <f t="shared" si="13"/>
        <v>NB</v>
      </c>
      <c r="M318" s="4" t="s">
        <v>166</v>
      </c>
      <c r="N318" s="64" t="str">
        <f t="shared" si="15"/>
        <v>(Bitte vollständig pflegen)</v>
      </c>
      <c r="P318" t="str">
        <f t="shared" si="14"/>
        <v/>
      </c>
    </row>
    <row r="319" spans="2:16" x14ac:dyDescent="0.3">
      <c r="B319" t="str">
        <f>IF(DB!B293="","",DB!B293)</f>
        <v/>
      </c>
      <c r="C319" s="169" t="str">
        <f>IF(DB!C293="","",DB!C293)</f>
        <v/>
      </c>
      <c r="D319" s="169"/>
      <c r="E319" t="str">
        <f>IF(DB!D293="","",DB!D293)</f>
        <v/>
      </c>
      <c r="F319" t="str">
        <f>IF(DB!E293="","",DB!E293)</f>
        <v/>
      </c>
      <c r="G319" t="str">
        <f>IF(DB!F293="","",DB!F293)</f>
        <v/>
      </c>
      <c r="H319" t="str">
        <f>IF(DB!G293="","",DB!G293)</f>
        <v/>
      </c>
      <c r="I319" t="str">
        <f>IF(DB!W293="","",DB!W293)</f>
        <v/>
      </c>
      <c r="J319" t="str">
        <f>IF(DB!AN293="","",DB!AN293)</f>
        <v/>
      </c>
      <c r="K319" t="str">
        <f>IF(DB!H293="","",DB!H293)</f>
        <v/>
      </c>
      <c r="L319" s="50" t="str">
        <f t="shared" si="13"/>
        <v>NB</v>
      </c>
      <c r="M319" s="4" t="s">
        <v>166</v>
      </c>
      <c r="N319" s="64" t="str">
        <f t="shared" si="15"/>
        <v>(Bitte vollständig pflegen)</v>
      </c>
      <c r="P319" t="str">
        <f t="shared" si="14"/>
        <v/>
      </c>
    </row>
    <row r="320" spans="2:16" x14ac:dyDescent="0.3">
      <c r="B320" t="str">
        <f>IF(DB!B294="","",DB!B294)</f>
        <v/>
      </c>
      <c r="C320" s="169" t="str">
        <f>IF(DB!C294="","",DB!C294)</f>
        <v/>
      </c>
      <c r="D320" s="169"/>
      <c r="E320" t="str">
        <f>IF(DB!D294="","",DB!D294)</f>
        <v/>
      </c>
      <c r="F320" t="str">
        <f>IF(DB!E294="","",DB!E294)</f>
        <v/>
      </c>
      <c r="G320" t="str">
        <f>IF(DB!F294="","",DB!F294)</f>
        <v/>
      </c>
      <c r="H320" t="str">
        <f>IF(DB!G294="","",DB!G294)</f>
        <v/>
      </c>
      <c r="I320" t="str">
        <f>IF(DB!W294="","",DB!W294)</f>
        <v/>
      </c>
      <c r="J320" t="str">
        <f>IF(DB!AN294="","",DB!AN294)</f>
        <v/>
      </c>
      <c r="K320" t="str">
        <f>IF(DB!H294="","",DB!H294)</f>
        <v/>
      </c>
      <c r="L320" s="50" t="str">
        <f t="shared" si="13"/>
        <v>NB</v>
      </c>
      <c r="M320" s="4" t="s">
        <v>166</v>
      </c>
      <c r="N320" s="64" t="str">
        <f t="shared" si="15"/>
        <v>(Bitte vollständig pflegen)</v>
      </c>
      <c r="P320" t="str">
        <f t="shared" si="14"/>
        <v/>
      </c>
    </row>
    <row r="321" spans="2:16" x14ac:dyDescent="0.3">
      <c r="B321" t="str">
        <f>IF(DB!B295="","",DB!B295)</f>
        <v/>
      </c>
      <c r="C321" s="169" t="str">
        <f>IF(DB!C295="","",DB!C295)</f>
        <v/>
      </c>
      <c r="D321" s="169"/>
      <c r="E321" t="str">
        <f>IF(DB!D295="","",DB!D295)</f>
        <v/>
      </c>
      <c r="F321" t="str">
        <f>IF(DB!E295="","",DB!E295)</f>
        <v/>
      </c>
      <c r="G321" t="str">
        <f>IF(DB!F295="","",DB!F295)</f>
        <v/>
      </c>
      <c r="H321" t="str">
        <f>IF(DB!G295="","",DB!G295)</f>
        <v/>
      </c>
      <c r="I321" t="str">
        <f>IF(DB!W295="","",DB!W295)</f>
        <v/>
      </c>
      <c r="J321" t="str">
        <f>IF(DB!AN295="","",DB!AN295)</f>
        <v/>
      </c>
      <c r="K321" t="str">
        <f>IF(DB!H295="","",DB!H295)</f>
        <v/>
      </c>
      <c r="L321" s="50" t="str">
        <f t="shared" si="13"/>
        <v>NB</v>
      </c>
      <c r="M321" s="4" t="s">
        <v>166</v>
      </c>
      <c r="N321" s="64" t="str">
        <f t="shared" si="15"/>
        <v>(Bitte vollständig pflegen)</v>
      </c>
      <c r="P321" t="str">
        <f t="shared" si="14"/>
        <v/>
      </c>
    </row>
    <row r="322" spans="2:16" x14ac:dyDescent="0.3">
      <c r="B322" t="str">
        <f>IF(DB!B296="","",DB!B296)</f>
        <v/>
      </c>
      <c r="C322" s="169" t="str">
        <f>IF(DB!C296="","",DB!C296)</f>
        <v/>
      </c>
      <c r="D322" s="169"/>
      <c r="E322" t="str">
        <f>IF(DB!D296="","",DB!D296)</f>
        <v/>
      </c>
      <c r="F322" t="str">
        <f>IF(DB!E296="","",DB!E296)</f>
        <v/>
      </c>
      <c r="G322" t="str">
        <f>IF(DB!F296="","",DB!F296)</f>
        <v/>
      </c>
      <c r="H322" t="str">
        <f>IF(DB!G296="","",DB!G296)</f>
        <v/>
      </c>
      <c r="I322" t="str">
        <f>IF(DB!W296="","",DB!W296)</f>
        <v/>
      </c>
      <c r="J322" t="str">
        <f>IF(DB!AN296="","",DB!AN296)</f>
        <v/>
      </c>
      <c r="K322" t="str">
        <f>IF(DB!H296="","",DB!H296)</f>
        <v/>
      </c>
      <c r="L322" s="50" t="str">
        <f t="shared" si="13"/>
        <v>NB</v>
      </c>
      <c r="M322" s="4" t="s">
        <v>166</v>
      </c>
      <c r="N322" s="64" t="str">
        <f t="shared" si="15"/>
        <v>(Bitte vollständig pflegen)</v>
      </c>
      <c r="P322" t="str">
        <f t="shared" si="14"/>
        <v/>
      </c>
    </row>
    <row r="323" spans="2:16" x14ac:dyDescent="0.3">
      <c r="B323" t="str">
        <f>IF(DB!B297="","",DB!B297)</f>
        <v/>
      </c>
      <c r="C323" s="169" t="str">
        <f>IF(DB!C297="","",DB!C297)</f>
        <v/>
      </c>
      <c r="D323" s="169"/>
      <c r="E323" t="str">
        <f>IF(DB!D297="","",DB!D297)</f>
        <v/>
      </c>
      <c r="F323" t="str">
        <f>IF(DB!E297="","",DB!E297)</f>
        <v/>
      </c>
      <c r="G323" t="str">
        <f>IF(DB!F297="","",DB!F297)</f>
        <v/>
      </c>
      <c r="H323" t="str">
        <f>IF(DB!G297="","",DB!G297)</f>
        <v/>
      </c>
      <c r="I323" t="str">
        <f>IF(DB!W297="","",DB!W297)</f>
        <v/>
      </c>
      <c r="J323" t="str">
        <f>IF(DB!AN297="","",DB!AN297)</f>
        <v/>
      </c>
      <c r="K323" t="str">
        <f>IF(DB!H297="","",DB!H297)</f>
        <v/>
      </c>
      <c r="L323" s="50" t="str">
        <f t="shared" si="13"/>
        <v>NB</v>
      </c>
      <c r="M323" s="4" t="s">
        <v>166</v>
      </c>
      <c r="N323" s="64" t="str">
        <f t="shared" si="15"/>
        <v>(Bitte vollständig pflegen)</v>
      </c>
      <c r="P323" t="str">
        <f t="shared" si="14"/>
        <v/>
      </c>
    </row>
    <row r="324" spans="2:16" x14ac:dyDescent="0.3">
      <c r="B324" t="str">
        <f>IF(DB!B298="","",DB!B298)</f>
        <v/>
      </c>
      <c r="C324" s="169" t="str">
        <f>IF(DB!C298="","",DB!C298)</f>
        <v/>
      </c>
      <c r="D324" s="169"/>
      <c r="E324" t="str">
        <f>IF(DB!D298="","",DB!D298)</f>
        <v/>
      </c>
      <c r="F324" t="str">
        <f>IF(DB!E298="","",DB!E298)</f>
        <v/>
      </c>
      <c r="G324" t="str">
        <f>IF(DB!F298="","",DB!F298)</f>
        <v/>
      </c>
      <c r="H324" t="str">
        <f>IF(DB!G298="","",DB!G298)</f>
        <v/>
      </c>
      <c r="I324" t="str">
        <f>IF(DB!W298="","",DB!W298)</f>
        <v/>
      </c>
      <c r="J324" t="str">
        <f>IF(DB!AN298="","",DB!AN298)</f>
        <v/>
      </c>
      <c r="K324" t="str">
        <f>IF(DB!H298="","",DB!H298)</f>
        <v/>
      </c>
      <c r="L324" s="50" t="str">
        <f t="shared" si="13"/>
        <v>NB</v>
      </c>
      <c r="M324" s="4" t="s">
        <v>166</v>
      </c>
      <c r="N324" s="64" t="str">
        <f t="shared" si="15"/>
        <v>(Bitte vollständig pflegen)</v>
      </c>
      <c r="P324" t="str">
        <f t="shared" si="14"/>
        <v/>
      </c>
    </row>
    <row r="325" spans="2:16" x14ac:dyDescent="0.3">
      <c r="B325" t="str">
        <f>IF(DB!B299="","",DB!B299)</f>
        <v/>
      </c>
      <c r="C325" s="169" t="str">
        <f>IF(DB!C299="","",DB!C299)</f>
        <v/>
      </c>
      <c r="D325" s="169"/>
      <c r="E325" t="str">
        <f>IF(DB!D299="","",DB!D299)</f>
        <v/>
      </c>
      <c r="F325" t="str">
        <f>IF(DB!E299="","",DB!E299)</f>
        <v/>
      </c>
      <c r="G325" t="str">
        <f>IF(DB!F299="","",DB!F299)</f>
        <v/>
      </c>
      <c r="H325" t="str">
        <f>IF(DB!G299="","",DB!G299)</f>
        <v/>
      </c>
      <c r="I325" t="str">
        <f>IF(DB!W299="","",DB!W299)</f>
        <v/>
      </c>
      <c r="J325" t="str">
        <f>IF(DB!AN299="","",DB!AN299)</f>
        <v/>
      </c>
      <c r="K325" t="str">
        <f>IF(DB!H299="","",DB!H299)</f>
        <v/>
      </c>
      <c r="L325" s="50" t="str">
        <f t="shared" si="13"/>
        <v>NB</v>
      </c>
      <c r="M325" s="4" t="s">
        <v>166</v>
      </c>
      <c r="N325" s="64" t="str">
        <f t="shared" si="15"/>
        <v>(Bitte vollständig pflegen)</v>
      </c>
      <c r="P325" t="str">
        <f t="shared" si="14"/>
        <v/>
      </c>
    </row>
    <row r="326" spans="2:16" x14ac:dyDescent="0.3">
      <c r="B326" t="str">
        <f>IF(DB!B300="","",DB!B300)</f>
        <v/>
      </c>
      <c r="C326" s="169" t="str">
        <f>IF(DB!C300="","",DB!C300)</f>
        <v/>
      </c>
      <c r="D326" s="169"/>
      <c r="E326" t="str">
        <f>IF(DB!D300="","",DB!D300)</f>
        <v/>
      </c>
      <c r="F326" t="str">
        <f>IF(DB!E300="","",DB!E300)</f>
        <v/>
      </c>
      <c r="G326" t="str">
        <f>IF(DB!F300="","",DB!F300)</f>
        <v/>
      </c>
      <c r="H326" t="str">
        <f>IF(DB!G300="","",DB!G300)</f>
        <v/>
      </c>
      <c r="I326" t="str">
        <f>IF(DB!W300="","",DB!W300)</f>
        <v/>
      </c>
      <c r="J326" t="str">
        <f>IF(DB!AN300="","",DB!AN300)</f>
        <v/>
      </c>
      <c r="K326" t="str">
        <f>IF(DB!H300="","",DB!H300)</f>
        <v/>
      </c>
      <c r="L326" s="50" t="str">
        <f t="shared" si="13"/>
        <v>NB</v>
      </c>
      <c r="M326" s="4" t="s">
        <v>166</v>
      </c>
      <c r="N326" s="64" t="str">
        <f t="shared" si="15"/>
        <v>(Bitte vollständig pflegen)</v>
      </c>
      <c r="P326" t="str">
        <f t="shared" si="14"/>
        <v/>
      </c>
    </row>
    <row r="327" spans="2:16" x14ac:dyDescent="0.3">
      <c r="B327" t="str">
        <f>IF(DB!B301="","",DB!B301)</f>
        <v/>
      </c>
      <c r="C327" s="169" t="str">
        <f>IF(DB!C301="","",DB!C301)</f>
        <v/>
      </c>
      <c r="D327" s="169"/>
      <c r="E327" t="str">
        <f>IF(DB!D301="","",DB!D301)</f>
        <v/>
      </c>
      <c r="F327" t="str">
        <f>IF(DB!E301="","",DB!E301)</f>
        <v/>
      </c>
      <c r="G327" t="str">
        <f>IF(DB!F301="","",DB!F301)</f>
        <v/>
      </c>
      <c r="H327" t="str">
        <f>IF(DB!G301="","",DB!G301)</f>
        <v/>
      </c>
      <c r="I327" t="str">
        <f>IF(DB!W301="","",DB!W301)</f>
        <v/>
      </c>
      <c r="J327" t="str">
        <f>IF(DB!AN301="","",DB!AN301)</f>
        <v/>
      </c>
      <c r="K327" t="str">
        <f>IF(DB!H301="","",DB!H301)</f>
        <v/>
      </c>
      <c r="L327" s="50" t="str">
        <f t="shared" si="13"/>
        <v>NB</v>
      </c>
      <c r="M327" s="4" t="s">
        <v>166</v>
      </c>
      <c r="N327" s="64" t="str">
        <f t="shared" si="15"/>
        <v>(Bitte vollständig pflegen)</v>
      </c>
      <c r="P327" t="str">
        <f t="shared" si="14"/>
        <v/>
      </c>
    </row>
    <row r="328" spans="2:16" x14ac:dyDescent="0.3">
      <c r="B328" t="str">
        <f>IF(DB!B302="","",DB!B302)</f>
        <v/>
      </c>
      <c r="C328" s="169" t="str">
        <f>IF(DB!C302="","",DB!C302)</f>
        <v/>
      </c>
      <c r="D328" s="169"/>
      <c r="E328" t="str">
        <f>IF(DB!D302="","",DB!D302)</f>
        <v/>
      </c>
      <c r="F328" t="str">
        <f>IF(DB!E302="","",DB!E302)</f>
        <v/>
      </c>
      <c r="G328" t="str">
        <f>IF(DB!F302="","",DB!F302)</f>
        <v/>
      </c>
      <c r="H328" t="str">
        <f>IF(DB!G302="","",DB!G302)</f>
        <v/>
      </c>
      <c r="I328" t="str">
        <f>IF(DB!W302="","",DB!W302)</f>
        <v/>
      </c>
      <c r="J328" t="str">
        <f>IF(DB!AN302="","",DB!AN302)</f>
        <v/>
      </c>
      <c r="K328" t="str">
        <f>IF(DB!H302="","",DB!H302)</f>
        <v/>
      </c>
      <c r="L328" s="50" t="str">
        <f t="shared" si="13"/>
        <v>NB</v>
      </c>
      <c r="M328" s="4" t="s">
        <v>166</v>
      </c>
      <c r="N328" s="64" t="str">
        <f t="shared" si="15"/>
        <v>(Bitte vollständig pflegen)</v>
      </c>
      <c r="P328" t="str">
        <f t="shared" si="14"/>
        <v/>
      </c>
    </row>
    <row r="329" spans="2:16" x14ac:dyDescent="0.3">
      <c r="B329" t="str">
        <f>IF(DB!B303="","",DB!B303)</f>
        <v/>
      </c>
      <c r="C329" s="169" t="str">
        <f>IF(DB!C303="","",DB!C303)</f>
        <v/>
      </c>
      <c r="D329" s="169"/>
      <c r="E329" t="str">
        <f>IF(DB!D303="","",DB!D303)</f>
        <v/>
      </c>
      <c r="F329" t="str">
        <f>IF(DB!E303="","",DB!E303)</f>
        <v/>
      </c>
      <c r="G329" t="str">
        <f>IF(DB!F303="","",DB!F303)</f>
        <v/>
      </c>
      <c r="H329" t="str">
        <f>IF(DB!G303="","",DB!G303)</f>
        <v/>
      </c>
      <c r="I329" t="str">
        <f>IF(DB!W303="","",DB!W303)</f>
        <v/>
      </c>
      <c r="J329" t="str">
        <f>IF(DB!AN303="","",DB!AN303)</f>
        <v/>
      </c>
      <c r="K329" t="str">
        <f>IF(DB!H303="","",DB!H303)</f>
        <v/>
      </c>
      <c r="L329" s="50" t="str">
        <f t="shared" si="13"/>
        <v>NB</v>
      </c>
      <c r="M329" s="4" t="s">
        <v>166</v>
      </c>
      <c r="N329" s="64" t="str">
        <f t="shared" si="15"/>
        <v>(Bitte vollständig pflegen)</v>
      </c>
      <c r="P329" t="str">
        <f t="shared" si="14"/>
        <v/>
      </c>
    </row>
    <row r="330" spans="2:16" x14ac:dyDescent="0.3">
      <c r="B330" t="str">
        <f>IF(DB!B304="","",DB!B304)</f>
        <v/>
      </c>
      <c r="C330" s="169" t="str">
        <f>IF(DB!C304="","",DB!C304)</f>
        <v/>
      </c>
      <c r="D330" s="169"/>
      <c r="E330" t="str">
        <f>IF(DB!D304="","",DB!D304)</f>
        <v/>
      </c>
      <c r="F330" t="str">
        <f>IF(DB!E304="","",DB!E304)</f>
        <v/>
      </c>
      <c r="G330" t="str">
        <f>IF(DB!F304="","",DB!F304)</f>
        <v/>
      </c>
      <c r="H330" t="str">
        <f>IF(DB!G304="","",DB!G304)</f>
        <v/>
      </c>
      <c r="I330" t="str">
        <f>IF(DB!W304="","",DB!W304)</f>
        <v/>
      </c>
      <c r="J330" t="str">
        <f>IF(DB!AN304="","",DB!AN304)</f>
        <v/>
      </c>
      <c r="K330" t="str">
        <f>IF(DB!H304="","",DB!H304)</f>
        <v/>
      </c>
      <c r="L330" s="50" t="str">
        <f t="shared" si="13"/>
        <v>NB</v>
      </c>
      <c r="M330" s="4" t="s">
        <v>166</v>
      </c>
      <c r="N330" s="64" t="str">
        <f t="shared" si="15"/>
        <v>(Bitte vollständig pflegen)</v>
      </c>
      <c r="P330" t="str">
        <f t="shared" si="14"/>
        <v/>
      </c>
    </row>
    <row r="331" spans="2:16" x14ac:dyDescent="0.3">
      <c r="B331" t="str">
        <f>IF(DB!B305="","",DB!B305)</f>
        <v/>
      </c>
      <c r="C331" s="169" t="str">
        <f>IF(DB!C305="","",DB!C305)</f>
        <v/>
      </c>
      <c r="D331" s="169"/>
      <c r="E331" t="str">
        <f>IF(DB!D305="","",DB!D305)</f>
        <v/>
      </c>
      <c r="F331" t="str">
        <f>IF(DB!E305="","",DB!E305)</f>
        <v/>
      </c>
      <c r="G331" t="str">
        <f>IF(DB!F305="","",DB!F305)</f>
        <v/>
      </c>
      <c r="H331" t="str">
        <f>IF(DB!G305="","",DB!G305)</f>
        <v/>
      </c>
      <c r="I331" t="str">
        <f>IF(DB!W305="","",DB!W305)</f>
        <v/>
      </c>
      <c r="J331" t="str">
        <f>IF(DB!AN305="","",DB!AN305)</f>
        <v/>
      </c>
      <c r="K331" t="str">
        <f>IF(DB!H305="","",DB!H305)</f>
        <v/>
      </c>
      <c r="L331" s="50" t="str">
        <f t="shared" si="13"/>
        <v>NB</v>
      </c>
      <c r="M331" s="4" t="s">
        <v>166</v>
      </c>
      <c r="N331" s="64" t="str">
        <f t="shared" si="15"/>
        <v>(Bitte vollständig pflegen)</v>
      </c>
      <c r="P331" t="str">
        <f t="shared" si="14"/>
        <v/>
      </c>
    </row>
    <row r="332" spans="2:16" x14ac:dyDescent="0.3">
      <c r="B332" t="str">
        <f>IF(DB!B306="","",DB!B306)</f>
        <v/>
      </c>
      <c r="C332" s="169" t="str">
        <f>IF(DB!C306="","",DB!C306)</f>
        <v/>
      </c>
      <c r="D332" s="169"/>
      <c r="E332" t="str">
        <f>IF(DB!D306="","",DB!D306)</f>
        <v/>
      </c>
      <c r="F332" t="str">
        <f>IF(DB!E306="","",DB!E306)</f>
        <v/>
      </c>
      <c r="G332" t="str">
        <f>IF(DB!F306="","",DB!F306)</f>
        <v/>
      </c>
      <c r="H332" t="str">
        <f>IF(DB!G306="","",DB!G306)</f>
        <v/>
      </c>
      <c r="I332" t="str">
        <f>IF(DB!W306="","",DB!W306)</f>
        <v/>
      </c>
      <c r="J332" t="str">
        <f>IF(DB!AN306="","",DB!AN306)</f>
        <v/>
      </c>
      <c r="K332" t="str">
        <f>IF(DB!H306="","",DB!H306)</f>
        <v/>
      </c>
      <c r="L332" s="50" t="str">
        <f t="shared" si="13"/>
        <v>NB</v>
      </c>
      <c r="M332" s="4" t="s">
        <v>166</v>
      </c>
      <c r="N332" s="64" t="str">
        <f t="shared" si="15"/>
        <v>(Bitte vollständig pflegen)</v>
      </c>
      <c r="P332" t="str">
        <f t="shared" si="14"/>
        <v/>
      </c>
    </row>
    <row r="333" spans="2:16" x14ac:dyDescent="0.3">
      <c r="B333" t="str">
        <f>IF(DB!B307="","",DB!B307)</f>
        <v/>
      </c>
      <c r="C333" s="169" t="str">
        <f>IF(DB!C307="","",DB!C307)</f>
        <v/>
      </c>
      <c r="D333" s="169"/>
      <c r="E333" t="str">
        <f>IF(DB!D307="","",DB!D307)</f>
        <v/>
      </c>
      <c r="F333" t="str">
        <f>IF(DB!E307="","",DB!E307)</f>
        <v/>
      </c>
      <c r="G333" t="str">
        <f>IF(DB!F307="","",DB!F307)</f>
        <v/>
      </c>
      <c r="H333" t="str">
        <f>IF(DB!G307="","",DB!G307)</f>
        <v/>
      </c>
      <c r="I333" t="str">
        <f>IF(DB!W307="","",DB!W307)</f>
        <v/>
      </c>
      <c r="J333" t="str">
        <f>IF(DB!AN307="","",DB!AN307)</f>
        <v/>
      </c>
      <c r="K333" t="str">
        <f>IF(DB!H307="","",DB!H307)</f>
        <v/>
      </c>
      <c r="L333" s="50" t="str">
        <f t="shared" si="13"/>
        <v>NB</v>
      </c>
      <c r="M333" s="4" t="s">
        <v>166</v>
      </c>
      <c r="N333" s="64" t="str">
        <f t="shared" si="15"/>
        <v>(Bitte vollständig pflegen)</v>
      </c>
      <c r="P333" t="str">
        <f t="shared" si="14"/>
        <v/>
      </c>
    </row>
    <row r="334" spans="2:16" x14ac:dyDescent="0.3">
      <c r="M334" s="4"/>
    </row>
    <row r="335" spans="2:16" x14ac:dyDescent="0.3">
      <c r="M335" s="4"/>
    </row>
    <row r="336" spans="2:16" x14ac:dyDescent="0.3"/>
  </sheetData>
  <sheetProtection sheet="1" objects="1" scenarios="1" selectLockedCells="1"/>
  <mergeCells count="338">
    <mergeCell ref="C29:E29"/>
    <mergeCell ref="H26:I26"/>
    <mergeCell ref="H27:I27"/>
    <mergeCell ref="H28:I28"/>
    <mergeCell ref="H21:I21"/>
    <mergeCell ref="H22:I22"/>
    <mergeCell ref="H23:I23"/>
    <mergeCell ref="H24:I24"/>
    <mergeCell ref="H25:I25"/>
    <mergeCell ref="H16:I16"/>
    <mergeCell ref="H17:I17"/>
    <mergeCell ref="H18:I18"/>
    <mergeCell ref="H19:I19"/>
    <mergeCell ref="H20:I20"/>
    <mergeCell ref="H13:I13"/>
    <mergeCell ref="H12:I12"/>
    <mergeCell ref="H11:I11"/>
    <mergeCell ref="H14:I14"/>
    <mergeCell ref="H15:I15"/>
    <mergeCell ref="C331:D331"/>
    <mergeCell ref="C332:D332"/>
    <mergeCell ref="C333:D333"/>
    <mergeCell ref="C12:E12"/>
    <mergeCell ref="C326:D326"/>
    <mergeCell ref="C327:D327"/>
    <mergeCell ref="C328:D328"/>
    <mergeCell ref="C329:D329"/>
    <mergeCell ref="C330:D330"/>
    <mergeCell ref="C321:D321"/>
    <mergeCell ref="C322:D322"/>
    <mergeCell ref="C323:D323"/>
    <mergeCell ref="C324:D324"/>
    <mergeCell ref="C325:D325"/>
    <mergeCell ref="C316:D316"/>
    <mergeCell ref="C317:D317"/>
    <mergeCell ref="C318:D318"/>
    <mergeCell ref="C319:D319"/>
    <mergeCell ref="C320:D320"/>
    <mergeCell ref="C311:D311"/>
    <mergeCell ref="C312:D312"/>
    <mergeCell ref="C313:D313"/>
    <mergeCell ref="C314:D314"/>
    <mergeCell ref="C315:D315"/>
    <mergeCell ref="C306:D306"/>
    <mergeCell ref="C307:D307"/>
    <mergeCell ref="C308:D308"/>
    <mergeCell ref="C309:D309"/>
    <mergeCell ref="C310:D310"/>
    <mergeCell ref="C301:D301"/>
    <mergeCell ref="C302:D302"/>
    <mergeCell ref="C303:D303"/>
    <mergeCell ref="C304:D304"/>
    <mergeCell ref="C305:D305"/>
    <mergeCell ref="C296:D296"/>
    <mergeCell ref="C297:D297"/>
    <mergeCell ref="C298:D298"/>
    <mergeCell ref="C299:D299"/>
    <mergeCell ref="C300:D300"/>
    <mergeCell ref="C291:D291"/>
    <mergeCell ref="C292:D292"/>
    <mergeCell ref="C293:D293"/>
    <mergeCell ref="C294:D294"/>
    <mergeCell ref="C295:D295"/>
    <mergeCell ref="C286:D286"/>
    <mergeCell ref="C287:D287"/>
    <mergeCell ref="C288:D288"/>
    <mergeCell ref="C289:D289"/>
    <mergeCell ref="C290:D290"/>
    <mergeCell ref="C281:D281"/>
    <mergeCell ref="C282:D282"/>
    <mergeCell ref="C283:D283"/>
    <mergeCell ref="C284:D284"/>
    <mergeCell ref="C285:D285"/>
    <mergeCell ref="C276:D276"/>
    <mergeCell ref="C277:D277"/>
    <mergeCell ref="C278:D278"/>
    <mergeCell ref="C279:D279"/>
    <mergeCell ref="C280:D280"/>
    <mergeCell ref="C271:D271"/>
    <mergeCell ref="C272:D272"/>
    <mergeCell ref="C273:D273"/>
    <mergeCell ref="C274:D274"/>
    <mergeCell ref="C275:D275"/>
    <mergeCell ref="C266:D266"/>
    <mergeCell ref="C267:D267"/>
    <mergeCell ref="C268:D268"/>
    <mergeCell ref="C269:D269"/>
    <mergeCell ref="C270:D270"/>
    <mergeCell ref="C261:D261"/>
    <mergeCell ref="C262:D262"/>
    <mergeCell ref="C263:D263"/>
    <mergeCell ref="C264:D264"/>
    <mergeCell ref="C265:D265"/>
    <mergeCell ref="C256:D256"/>
    <mergeCell ref="C257:D257"/>
    <mergeCell ref="C258:D258"/>
    <mergeCell ref="C259:D259"/>
    <mergeCell ref="C260:D260"/>
    <mergeCell ref="C251:D251"/>
    <mergeCell ref="C252:D252"/>
    <mergeCell ref="C253:D253"/>
    <mergeCell ref="C254:D254"/>
    <mergeCell ref="C255:D255"/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  <mergeCell ref="C236:D236"/>
    <mergeCell ref="C237:D237"/>
    <mergeCell ref="C238:D238"/>
    <mergeCell ref="C239:D239"/>
    <mergeCell ref="C240:D240"/>
    <mergeCell ref="C231:D231"/>
    <mergeCell ref="C232:D232"/>
    <mergeCell ref="C233:D233"/>
    <mergeCell ref="C234:D234"/>
    <mergeCell ref="C235:D235"/>
    <mergeCell ref="C226:D226"/>
    <mergeCell ref="C227:D227"/>
    <mergeCell ref="C228:D228"/>
    <mergeCell ref="C229:D229"/>
    <mergeCell ref="C230:D230"/>
    <mergeCell ref="C221:D221"/>
    <mergeCell ref="C222:D222"/>
    <mergeCell ref="C223:D223"/>
    <mergeCell ref="C224:D224"/>
    <mergeCell ref="C225:D225"/>
    <mergeCell ref="C216:D216"/>
    <mergeCell ref="C217:D217"/>
    <mergeCell ref="C218:D218"/>
    <mergeCell ref="C219:D219"/>
    <mergeCell ref="C220:D220"/>
    <mergeCell ref="C211:D211"/>
    <mergeCell ref="C212:D212"/>
    <mergeCell ref="C213:D213"/>
    <mergeCell ref="C214:D214"/>
    <mergeCell ref="C215:D215"/>
    <mergeCell ref="C206:D206"/>
    <mergeCell ref="C207:D207"/>
    <mergeCell ref="C208:D208"/>
    <mergeCell ref="C209:D209"/>
    <mergeCell ref="C210:D210"/>
    <mergeCell ref="C201:D201"/>
    <mergeCell ref="C202:D202"/>
    <mergeCell ref="C203:D203"/>
    <mergeCell ref="C204:D204"/>
    <mergeCell ref="C205:D205"/>
    <mergeCell ref="C196:D196"/>
    <mergeCell ref="C197:D197"/>
    <mergeCell ref="C198:D198"/>
    <mergeCell ref="C199:D199"/>
    <mergeCell ref="C200:D200"/>
    <mergeCell ref="C191:D191"/>
    <mergeCell ref="C192:D192"/>
    <mergeCell ref="C193:D193"/>
    <mergeCell ref="C194:D194"/>
    <mergeCell ref="C195:D195"/>
    <mergeCell ref="C186:D186"/>
    <mergeCell ref="C187:D187"/>
    <mergeCell ref="C188:D188"/>
    <mergeCell ref="C189:D189"/>
    <mergeCell ref="C190:D190"/>
    <mergeCell ref="C181:D181"/>
    <mergeCell ref="C182:D182"/>
    <mergeCell ref="C183:D183"/>
    <mergeCell ref="C184:D184"/>
    <mergeCell ref="C185:D185"/>
    <mergeCell ref="C176:D176"/>
    <mergeCell ref="C177:D177"/>
    <mergeCell ref="C178:D178"/>
    <mergeCell ref="C179:D179"/>
    <mergeCell ref="C180:D180"/>
    <mergeCell ref="C171:D171"/>
    <mergeCell ref="C172:D172"/>
    <mergeCell ref="C173:D173"/>
    <mergeCell ref="C174:D174"/>
    <mergeCell ref="C175:D175"/>
    <mergeCell ref="C166:D166"/>
    <mergeCell ref="C167:D167"/>
    <mergeCell ref="C168:D168"/>
    <mergeCell ref="C169:D169"/>
    <mergeCell ref="C170:D170"/>
    <mergeCell ref="C161:D161"/>
    <mergeCell ref="C162:D162"/>
    <mergeCell ref="C163:D163"/>
    <mergeCell ref="C164:D164"/>
    <mergeCell ref="C165:D165"/>
    <mergeCell ref="C156:D156"/>
    <mergeCell ref="C157:D157"/>
    <mergeCell ref="C158:D158"/>
    <mergeCell ref="C159:D159"/>
    <mergeCell ref="C160:D160"/>
    <mergeCell ref="C151:D151"/>
    <mergeCell ref="C152:D152"/>
    <mergeCell ref="C153:D153"/>
    <mergeCell ref="C154:D154"/>
    <mergeCell ref="C155:D155"/>
    <mergeCell ref="C146:D146"/>
    <mergeCell ref="C147:D147"/>
    <mergeCell ref="C148:D148"/>
    <mergeCell ref="C149:D149"/>
    <mergeCell ref="C150:D150"/>
    <mergeCell ref="C141:D141"/>
    <mergeCell ref="C142:D142"/>
    <mergeCell ref="C143:D143"/>
    <mergeCell ref="C144:D144"/>
    <mergeCell ref="C145:D145"/>
    <mergeCell ref="C136:D136"/>
    <mergeCell ref="C137:D137"/>
    <mergeCell ref="C138:D138"/>
    <mergeCell ref="C139:D139"/>
    <mergeCell ref="C140:D140"/>
    <mergeCell ref="C131:D131"/>
    <mergeCell ref="C132:D132"/>
    <mergeCell ref="C133:D133"/>
    <mergeCell ref="C134:D134"/>
    <mergeCell ref="C135:D135"/>
    <mergeCell ref="C126:D126"/>
    <mergeCell ref="C127:D127"/>
    <mergeCell ref="C128:D128"/>
    <mergeCell ref="C129:D129"/>
    <mergeCell ref="C130:D130"/>
    <mergeCell ref="C121:D121"/>
    <mergeCell ref="C122:D122"/>
    <mergeCell ref="C123:D123"/>
    <mergeCell ref="C124:D124"/>
    <mergeCell ref="C125:D125"/>
    <mergeCell ref="C116:D116"/>
    <mergeCell ref="C117:D117"/>
    <mergeCell ref="C118:D118"/>
    <mergeCell ref="C119:D119"/>
    <mergeCell ref="C120:D120"/>
    <mergeCell ref="C111:D111"/>
    <mergeCell ref="C112:D112"/>
    <mergeCell ref="C113:D113"/>
    <mergeCell ref="C114:D114"/>
    <mergeCell ref="C115:D115"/>
    <mergeCell ref="C106:D106"/>
    <mergeCell ref="C107:D107"/>
    <mergeCell ref="C108:D108"/>
    <mergeCell ref="C109:D109"/>
    <mergeCell ref="C110:D110"/>
    <mergeCell ref="C101:D101"/>
    <mergeCell ref="C102:D102"/>
    <mergeCell ref="C103:D103"/>
    <mergeCell ref="C104:D104"/>
    <mergeCell ref="C105:D105"/>
    <mergeCell ref="C96:D96"/>
    <mergeCell ref="C97:D97"/>
    <mergeCell ref="C98:D98"/>
    <mergeCell ref="C99:D99"/>
    <mergeCell ref="C100:D100"/>
    <mergeCell ref="C91:D91"/>
    <mergeCell ref="C92:D92"/>
    <mergeCell ref="C93:D93"/>
    <mergeCell ref="C94:D94"/>
    <mergeCell ref="C95:D9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C85:D85"/>
    <mergeCell ref="C76:D76"/>
    <mergeCell ref="C77:D77"/>
    <mergeCell ref="C78:D78"/>
    <mergeCell ref="C79:D79"/>
    <mergeCell ref="C80:D80"/>
    <mergeCell ref="C72:D72"/>
    <mergeCell ref="C73:D73"/>
    <mergeCell ref="C74:D74"/>
    <mergeCell ref="C75:D75"/>
    <mergeCell ref="C71:D71"/>
    <mergeCell ref="C54:D54"/>
    <mergeCell ref="C55:D55"/>
    <mergeCell ref="C46:D46"/>
    <mergeCell ref="C47:D47"/>
    <mergeCell ref="C48:D48"/>
    <mergeCell ref="C49:D49"/>
    <mergeCell ref="C50:D50"/>
    <mergeCell ref="C61:D61"/>
    <mergeCell ref="C62:D62"/>
    <mergeCell ref="C66:D66"/>
    <mergeCell ref="C67:D67"/>
    <mergeCell ref="C68:D68"/>
    <mergeCell ref="C69:D69"/>
    <mergeCell ref="C70:D70"/>
    <mergeCell ref="C63:D63"/>
    <mergeCell ref="C64:D64"/>
    <mergeCell ref="C65:D65"/>
    <mergeCell ref="C56:D56"/>
    <mergeCell ref="C57:D57"/>
    <mergeCell ref="C58:D58"/>
    <mergeCell ref="C59:D59"/>
    <mergeCell ref="C60:D60"/>
    <mergeCell ref="C45:D45"/>
    <mergeCell ref="C36:D36"/>
    <mergeCell ref="C37:D37"/>
    <mergeCell ref="C38:D38"/>
    <mergeCell ref="C39:D39"/>
    <mergeCell ref="C40:D40"/>
    <mergeCell ref="C51:D51"/>
    <mergeCell ref="C52:D52"/>
    <mergeCell ref="C53:D53"/>
    <mergeCell ref="B4:C4"/>
    <mergeCell ref="C33:D33"/>
    <mergeCell ref="C34:D34"/>
    <mergeCell ref="C35:D35"/>
    <mergeCell ref="B9:D9"/>
    <mergeCell ref="C41:D41"/>
    <mergeCell ref="C42:D42"/>
    <mergeCell ref="C43:D43"/>
    <mergeCell ref="C44:D44"/>
    <mergeCell ref="C14:E14"/>
    <mergeCell ref="C15:E15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</mergeCells>
  <phoneticPr fontId="23" type="noConversion"/>
  <conditionalFormatting sqref="B34:B333">
    <cfRule type="expression" dxfId="488" priority="34">
      <formula>$K34&lt;&gt;""</formula>
    </cfRule>
  </conditionalFormatting>
  <conditionalFormatting sqref="E34:E333">
    <cfRule type="expression" dxfId="487" priority="33">
      <formula>$K34&lt;&gt;""</formula>
    </cfRule>
  </conditionalFormatting>
  <conditionalFormatting sqref="F34:F333">
    <cfRule type="expression" dxfId="486" priority="32">
      <formula>$K34&lt;&gt;""</formula>
    </cfRule>
  </conditionalFormatting>
  <conditionalFormatting sqref="G34:G333">
    <cfRule type="expression" dxfId="485" priority="31">
      <formula>$K34&lt;&gt;""</formula>
    </cfRule>
  </conditionalFormatting>
  <conditionalFormatting sqref="H34:H333">
    <cfRule type="expression" dxfId="484" priority="29">
      <formula>$K34&lt;&gt;""</formula>
    </cfRule>
  </conditionalFormatting>
  <conditionalFormatting sqref="J34:J333">
    <cfRule type="expression" dxfId="483" priority="28">
      <formula>$K34&lt;&gt;""</formula>
    </cfRule>
  </conditionalFormatting>
  <conditionalFormatting sqref="I34:I333">
    <cfRule type="expression" dxfId="482" priority="27">
      <formula>$K34&lt;&gt;""</formula>
    </cfRule>
  </conditionalFormatting>
  <conditionalFormatting sqref="K34:K333">
    <cfRule type="expression" dxfId="481" priority="26">
      <formula>$K34&lt;&gt;""</formula>
    </cfRule>
  </conditionalFormatting>
  <conditionalFormatting sqref="C34:D333">
    <cfRule type="expression" dxfId="480" priority="24">
      <formula>$K34&lt;&gt;""</formula>
    </cfRule>
  </conditionalFormatting>
  <conditionalFormatting sqref="M34:M333">
    <cfRule type="expression" dxfId="479" priority="23">
      <formula>$L34="OK"</formula>
    </cfRule>
  </conditionalFormatting>
  <conditionalFormatting sqref="N34:N333">
    <cfRule type="expression" dxfId="478" priority="22">
      <formula>$K34&lt;&gt;""</formula>
    </cfRule>
  </conditionalFormatting>
  <conditionalFormatting sqref="N34:N333">
    <cfRule type="containsText" dxfId="477" priority="21" operator="containsText" text="Korrekt zugeordnet">
      <formula>NOT(ISERROR(SEARCH("Korrekt zugeordnet",N34)))</formula>
    </cfRule>
  </conditionalFormatting>
  <conditionalFormatting sqref="N34:N333">
    <cfRule type="containsText" dxfId="476" priority="20" operator="containsText" text="(Bitte vollständig pflegen)">
      <formula>NOT(ISERROR(SEARCH("(Bitte vollständig pflegen)",N34)))</formula>
    </cfRule>
  </conditionalFormatting>
  <conditionalFormatting sqref="N34:N333">
    <cfRule type="expression" dxfId="475" priority="19">
      <formula>$K34=""</formula>
    </cfRule>
  </conditionalFormatting>
  <conditionalFormatting sqref="M34:M333">
    <cfRule type="expression" dxfId="474" priority="18">
      <formula>$L34="NB"</formula>
    </cfRule>
  </conditionalFormatting>
  <conditionalFormatting sqref="M34:M333">
    <cfRule type="expression" dxfId="473" priority="17">
      <formula>$K34="Nein"</formula>
    </cfRule>
  </conditionalFormatting>
  <conditionalFormatting sqref="M34:M333">
    <cfRule type="expression" dxfId="472" priority="16">
      <formula>$K34=""</formula>
    </cfRule>
  </conditionalFormatting>
  <conditionalFormatting sqref="H13:I28">
    <cfRule type="containsText" dxfId="471" priority="4" operator="containsText" text="zuordnen">
      <formula>NOT(ISERROR(SEARCH("zuordnen",H13)))</formula>
    </cfRule>
    <cfRule type="containsText" dxfId="470" priority="13" operator="containsText" text="Paketname bereits vergeben">
      <formula>NOT(ISERROR(SEARCH("Paketname bereits vergeben",H13)))</formula>
    </cfRule>
    <cfRule type="containsText" dxfId="469" priority="14" operator="containsText" text="Korrekt angelegt">
      <formula>NOT(ISERROR(SEARCH("Korrekt angelegt",H13)))</formula>
    </cfRule>
  </conditionalFormatting>
  <conditionalFormatting sqref="H13:I28">
    <cfRule type="expression" dxfId="468" priority="3">
      <formula>$C13=""</formula>
    </cfRule>
  </conditionalFormatting>
  <conditionalFormatting sqref="B14:B28">
    <cfRule type="expression" dxfId="467" priority="12">
      <formula>$C13&lt;&gt;""</formula>
    </cfRule>
  </conditionalFormatting>
  <conditionalFormatting sqref="C14:E28">
    <cfRule type="expression" dxfId="466" priority="11">
      <formula>$C13&lt;&gt;""</formula>
    </cfRule>
  </conditionalFormatting>
  <conditionalFormatting sqref="F13:F28">
    <cfRule type="expression" dxfId="465" priority="9">
      <formula>$C12&lt;&gt;""</formula>
    </cfRule>
  </conditionalFormatting>
  <conditionalFormatting sqref="G13:G28">
    <cfRule type="expression" dxfId="464" priority="8">
      <formula>$C12&lt;&gt;""</formula>
    </cfRule>
  </conditionalFormatting>
  <conditionalFormatting sqref="P34:P333">
    <cfRule type="containsText" dxfId="463" priority="6" operator="containsText" text="Nein">
      <formula>NOT(ISERROR(SEARCH("Nein",P34)))</formula>
    </cfRule>
    <cfRule type="containsText" dxfId="462" priority="7" operator="containsText" text="Ja">
      <formula>NOT(ISERROR(SEARCH("Ja",P34)))</formula>
    </cfRule>
  </conditionalFormatting>
  <conditionalFormatting sqref="P34:P333">
    <cfRule type="expression" dxfId="461" priority="5">
      <formula>$K34=""</formula>
    </cfRule>
  </conditionalFormatting>
  <conditionalFormatting sqref="B11:P400">
    <cfRule type="expression" dxfId="460" priority="1">
      <formula>$E$9&lt;&gt;"Ja"</formula>
    </cfRule>
  </conditionalFormatting>
  <conditionalFormatting sqref="H13:I28">
    <cfRule type="containsText" dxfId="459" priority="2" operator="containsText" text="Paket hier anlegen">
      <formula>NOT(ISERROR(SEARCH("Paket hier anlegen",H13)))</formula>
    </cfRule>
  </conditionalFormatting>
  <dataValidations count="1">
    <dataValidation type="list" allowBlank="1" showInputMessage="1" showErrorMessage="1" sqref="M34:M333" xr:uid="{00000000-0002-0000-0600-000000000000}">
      <formula1>$C$13:$C$28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Optionen!$D$4:$D$6</xm:f>
          </x14:formula1>
          <xm:sqref>E9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0"/>
  <dimension ref="A1:Q52"/>
  <sheetViews>
    <sheetView showGridLines="0" zoomScale="94" zoomScaleNormal="140" workbookViewId="0">
      <selection activeCell="E9" sqref="E9"/>
    </sheetView>
  </sheetViews>
  <sheetFormatPr baseColWidth="10" defaultColWidth="0" defaultRowHeight="14.4" zeroHeight="1" x14ac:dyDescent="0.3"/>
  <cols>
    <col min="1" max="1" width="8.77734375" customWidth="1"/>
    <col min="2" max="2" width="3.6640625" customWidth="1"/>
    <col min="3" max="3" width="8.77734375" customWidth="1"/>
    <col min="4" max="4" width="12.21875" customWidth="1"/>
    <col min="5" max="5" width="8.109375" customWidth="1"/>
    <col min="6" max="6" width="13.77734375" customWidth="1"/>
    <col min="7" max="11" width="8.77734375" customWidth="1"/>
    <col min="12" max="12" width="19.44140625" customWidth="1"/>
    <col min="13" max="13" width="20.109375" customWidth="1"/>
    <col min="14" max="14" width="19.5546875" customWidth="1"/>
    <col min="15" max="15" width="8.77734375" customWidth="1"/>
    <col min="16" max="17" width="0" hidden="1" customWidth="1"/>
    <col min="18" max="16384" width="8.77734375" hidden="1"/>
  </cols>
  <sheetData>
    <row r="1" spans="1:17" x14ac:dyDescent="0.3"/>
    <row r="2" spans="1:17" ht="18" x14ac:dyDescent="0.3">
      <c r="A2" s="50"/>
      <c r="B2" s="51">
        <v>6</v>
      </c>
      <c r="C2" s="51" t="s">
        <v>182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2"/>
      <c r="P2" s="52"/>
      <c r="Q2" s="52"/>
    </row>
    <row r="3" spans="1:17" x14ac:dyDescent="0.3"/>
    <row r="4" spans="1:17" x14ac:dyDescent="0.3">
      <c r="B4" s="164" t="s">
        <v>40</v>
      </c>
      <c r="C4" s="164"/>
      <c r="D4" s="43" t="s">
        <v>232</v>
      </c>
      <c r="E4" s="44"/>
      <c r="F4" s="44"/>
      <c r="G4" s="44"/>
      <c r="H4" s="44"/>
      <c r="I4" s="44"/>
      <c r="J4" s="44"/>
      <c r="K4" s="44"/>
      <c r="L4" s="44"/>
      <c r="M4" s="44"/>
      <c r="N4" s="44"/>
    </row>
    <row r="5" spans="1:17" x14ac:dyDescent="0.3"/>
    <row r="6" spans="1:17" x14ac:dyDescent="0.3"/>
    <row r="7" spans="1:17" x14ac:dyDescent="0.3"/>
    <row r="8" spans="1:17" x14ac:dyDescent="0.3">
      <c r="B8" s="16" t="s">
        <v>175</v>
      </c>
      <c r="C8" s="16"/>
      <c r="D8" s="16"/>
      <c r="E8" s="16"/>
      <c r="F8" s="16"/>
      <c r="G8" s="164"/>
      <c r="H8" s="164"/>
      <c r="I8" s="164"/>
      <c r="J8" s="16" t="s">
        <v>35</v>
      </c>
      <c r="K8" s="16"/>
      <c r="L8" s="16"/>
      <c r="M8" s="16"/>
      <c r="N8" s="16"/>
    </row>
    <row r="9" spans="1:17" ht="34.799999999999997" customHeight="1" x14ac:dyDescent="0.3">
      <c r="B9" s="113" t="s">
        <v>243</v>
      </c>
      <c r="C9" s="114"/>
      <c r="D9" s="114"/>
      <c r="E9" s="114"/>
      <c r="F9" s="114"/>
      <c r="G9" s="184">
        <v>1.07</v>
      </c>
      <c r="H9" s="184"/>
      <c r="I9" s="184"/>
      <c r="J9" s="115" t="s">
        <v>288</v>
      </c>
      <c r="K9" s="115"/>
      <c r="L9" s="54"/>
      <c r="M9" s="54"/>
      <c r="N9" s="54"/>
    </row>
    <row r="10" spans="1:17" ht="34.799999999999997" customHeight="1" x14ac:dyDescent="0.3">
      <c r="B10" s="113" t="s">
        <v>176</v>
      </c>
      <c r="C10" s="114"/>
      <c r="D10" s="114"/>
      <c r="E10" s="114"/>
      <c r="F10" s="114"/>
      <c r="G10" s="185">
        <f>COUNTIF('5. Bündelung zu Paketen'!H14:I28,"Korrekt angelegt")</f>
        <v>1</v>
      </c>
      <c r="H10" s="185"/>
      <c r="I10" s="185"/>
      <c r="J10" s="115"/>
      <c r="K10" s="115"/>
      <c r="L10" s="54"/>
      <c r="M10" s="54"/>
      <c r="N10" s="54"/>
    </row>
    <row r="11" spans="1:17" ht="34.799999999999997" customHeight="1" x14ac:dyDescent="0.3">
      <c r="B11" s="113" t="s">
        <v>177</v>
      </c>
      <c r="C11" s="113"/>
      <c r="D11" s="113"/>
      <c r="E11" s="113"/>
      <c r="F11" s="113"/>
      <c r="G11" s="186">
        <f>IF(G10=1,0,(G9-1)/(G10-1))</f>
        <v>0</v>
      </c>
      <c r="H11" s="186"/>
      <c r="I11" s="186"/>
      <c r="J11" s="115"/>
      <c r="K11" s="115"/>
      <c r="L11" s="54"/>
      <c r="M11" s="54"/>
      <c r="N11" s="54"/>
    </row>
    <row r="12" spans="1:17" ht="34.799999999999997" customHeight="1" x14ac:dyDescent="0.3">
      <c r="B12" s="113" t="s">
        <v>247</v>
      </c>
      <c r="C12" s="113"/>
      <c r="D12" s="113"/>
      <c r="E12" s="113"/>
      <c r="F12" s="113"/>
      <c r="G12" s="184">
        <v>1</v>
      </c>
      <c r="H12" s="184"/>
      <c r="I12" s="184"/>
      <c r="J12" s="193" t="s">
        <v>289</v>
      </c>
      <c r="K12" s="193"/>
      <c r="L12" s="193"/>
      <c r="M12" s="193"/>
      <c r="N12" s="193"/>
    </row>
    <row r="13" spans="1:17" x14ac:dyDescent="0.3"/>
    <row r="14" spans="1:17" x14ac:dyDescent="0.3">
      <c r="B14" s="16" t="s">
        <v>293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</row>
    <row r="15" spans="1:17" ht="28.95" customHeight="1" x14ac:dyDescent="0.3">
      <c r="B15" s="55" t="s">
        <v>180</v>
      </c>
      <c r="C15" s="55"/>
      <c r="D15" s="55"/>
      <c r="E15" s="55"/>
      <c r="F15" s="55"/>
      <c r="G15" s="166" t="s">
        <v>259</v>
      </c>
      <c r="H15" s="166"/>
      <c r="I15" s="166"/>
      <c r="J15" s="166" t="s">
        <v>265</v>
      </c>
      <c r="K15" s="166"/>
      <c r="L15" s="166"/>
      <c r="M15" s="166" t="s">
        <v>210</v>
      </c>
      <c r="N15" s="166"/>
    </row>
    <row r="16" spans="1:17" x14ac:dyDescent="0.3">
      <c r="B16" t="str">
        <f>IF('5. Bündelung zu Paketen'!C14="","",IF('5. Bündelung zu Paketen'!H14="Korrekt angelegt",'5. Bündelung zu Paketen'!C14,""))</f>
        <v>Gesamtpaket</v>
      </c>
      <c r="G16" s="187">
        <f>IF(B16="","",'5. Bündelung zu Paketen'!G14*$G$9)</f>
        <v>0</v>
      </c>
      <c r="H16" s="187"/>
      <c r="I16" s="187"/>
      <c r="J16" s="187">
        <f>IF(G10=1,G16,IF(G16="","",G16/$G$9))</f>
        <v>0</v>
      </c>
      <c r="K16" s="187"/>
      <c r="L16" s="187"/>
      <c r="M16" s="192">
        <f ca="1">IF(B16="","",SUMIF(DB!$BX$8:$BX$307,'6. Multiplikator'!B16,DB!$CC$8))</f>
        <v>0</v>
      </c>
      <c r="N16" s="192"/>
    </row>
    <row r="17" spans="2:14" x14ac:dyDescent="0.3">
      <c r="B17" t="str">
        <f>IF('5. Bündelung zu Paketen'!C15="","",IF('5. Bündelung zu Paketen'!H15="Korrekt angelegt",'5. Bündelung zu Paketen'!C15,""))</f>
        <v/>
      </c>
      <c r="G17" s="187" t="str">
        <f>IF(B17="","",'5. Bündelung zu Paketen'!G15*$G$9)</f>
        <v/>
      </c>
      <c r="H17" s="187"/>
      <c r="I17" s="187"/>
      <c r="J17" s="187" t="str">
        <f>IF(G11=1,G17,IF(G17="","",G17/$G$9))</f>
        <v/>
      </c>
      <c r="K17" s="187"/>
      <c r="L17" s="187"/>
      <c r="M17" s="192" t="str">
        <f>IF(B17="","",SUMIF(DB!$BX$8:$BX$307,'6. Multiplikator'!B17,DB!$CC$8))</f>
        <v/>
      </c>
      <c r="N17" s="192"/>
    </row>
    <row r="18" spans="2:14" x14ac:dyDescent="0.3">
      <c r="B18" t="str">
        <f>IF('5. Bündelung zu Paketen'!C16="","",IF('5. Bündelung zu Paketen'!H16="Korrekt angelegt",'5. Bündelung zu Paketen'!C16,""))</f>
        <v/>
      </c>
      <c r="G18" s="187" t="str">
        <f>IF(B18="","",'5. Bündelung zu Paketen'!G16*$G$9)</f>
        <v/>
      </c>
      <c r="H18" s="187"/>
      <c r="I18" s="187"/>
      <c r="J18" s="187" t="str">
        <f t="shared" ref="J18:J30" si="0">IF(G13=1,G18,IF(G18="","",G18/$G$9))</f>
        <v/>
      </c>
      <c r="K18" s="187"/>
      <c r="L18" s="187"/>
      <c r="M18" s="192" t="str">
        <f>IF(B18="","",SUMIF(DB!$BX$8:$BX$307,'6. Multiplikator'!B18,DB!$CC$8))</f>
        <v/>
      </c>
      <c r="N18" s="192"/>
    </row>
    <row r="19" spans="2:14" x14ac:dyDescent="0.3">
      <c r="B19" t="str">
        <f>IF('5. Bündelung zu Paketen'!C17="","",IF('5. Bündelung zu Paketen'!H17="Korrekt angelegt",'5. Bündelung zu Paketen'!C17,""))</f>
        <v/>
      </c>
      <c r="G19" s="187" t="str">
        <f>IF(B19="","",'5. Bündelung zu Paketen'!G17*$G$9)</f>
        <v/>
      </c>
      <c r="H19" s="187"/>
      <c r="I19" s="187"/>
      <c r="J19" s="187" t="str">
        <f t="shared" si="0"/>
        <v/>
      </c>
      <c r="K19" s="187"/>
      <c r="L19" s="187"/>
      <c r="M19" s="192" t="str">
        <f>IF(B19="","",SUMIF(DB!$BX$8:$BX$307,'6. Multiplikator'!B19,DB!$CC$8))</f>
        <v/>
      </c>
      <c r="N19" s="192"/>
    </row>
    <row r="20" spans="2:14" x14ac:dyDescent="0.3">
      <c r="B20" t="str">
        <f>IF('5. Bündelung zu Paketen'!C18="","",IF('5. Bündelung zu Paketen'!H18="Korrekt angelegt",'5. Bündelung zu Paketen'!C18,""))</f>
        <v/>
      </c>
      <c r="G20" s="187" t="str">
        <f>IF(B20="","",'5. Bündelung zu Paketen'!G18*$G$9)</f>
        <v/>
      </c>
      <c r="H20" s="187"/>
      <c r="I20" s="187"/>
      <c r="J20" s="187" t="str">
        <f t="shared" si="0"/>
        <v/>
      </c>
      <c r="K20" s="187"/>
      <c r="L20" s="187"/>
      <c r="M20" s="192" t="str">
        <f>IF(B20="","",SUMIF(DB!$BX$8:$BX$307,'6. Multiplikator'!B20,DB!$CC$8))</f>
        <v/>
      </c>
      <c r="N20" s="192"/>
    </row>
    <row r="21" spans="2:14" x14ac:dyDescent="0.3">
      <c r="B21" t="str">
        <f>IF('5. Bündelung zu Paketen'!C19="","",IF('5. Bündelung zu Paketen'!H19="Korrekt angelegt",'5. Bündelung zu Paketen'!C19,""))</f>
        <v/>
      </c>
      <c r="G21" s="187" t="str">
        <f>IF(B21="","",'5. Bündelung zu Paketen'!G19*$G$9)</f>
        <v/>
      </c>
      <c r="H21" s="187"/>
      <c r="I21" s="187"/>
      <c r="J21" s="187" t="str">
        <f t="shared" si="0"/>
        <v/>
      </c>
      <c r="K21" s="187"/>
      <c r="L21" s="187"/>
      <c r="M21" s="192" t="str">
        <f>IF(B21="","",SUMIF(DB!$BX$8:$BX$307,'6. Multiplikator'!B21,DB!$CC$8))</f>
        <v/>
      </c>
      <c r="N21" s="192"/>
    </row>
    <row r="22" spans="2:14" x14ac:dyDescent="0.3">
      <c r="B22" t="str">
        <f>IF('5. Bündelung zu Paketen'!C20="","",IF('5. Bündelung zu Paketen'!H20="Korrekt angelegt",'5. Bündelung zu Paketen'!C20,""))</f>
        <v/>
      </c>
      <c r="G22" s="187" t="str">
        <f>IF(B22="","",'5. Bündelung zu Paketen'!G20*$G$9)</f>
        <v/>
      </c>
      <c r="H22" s="187"/>
      <c r="I22" s="187"/>
      <c r="J22" s="187" t="str">
        <f t="shared" si="0"/>
        <v/>
      </c>
      <c r="K22" s="187"/>
      <c r="L22" s="187"/>
      <c r="M22" s="192" t="str">
        <f>IF(B22="","",SUMIF(DB!$BX$8:$BX$307,'6. Multiplikator'!B22,DB!$CC$8))</f>
        <v/>
      </c>
      <c r="N22" s="192"/>
    </row>
    <row r="23" spans="2:14" x14ac:dyDescent="0.3">
      <c r="B23" t="str">
        <f>IF('5. Bündelung zu Paketen'!C21="","",IF('5. Bündelung zu Paketen'!H21="Korrekt angelegt",'5. Bündelung zu Paketen'!C21,""))</f>
        <v/>
      </c>
      <c r="G23" s="187" t="str">
        <f>IF(B23="","",'5. Bündelung zu Paketen'!G21*$G$9)</f>
        <v/>
      </c>
      <c r="H23" s="187"/>
      <c r="I23" s="187"/>
      <c r="J23" s="187" t="str">
        <f t="shared" si="0"/>
        <v/>
      </c>
      <c r="K23" s="187"/>
      <c r="L23" s="187"/>
      <c r="M23" s="192" t="str">
        <f>IF(B23="","",SUMIF(DB!$BX$8:$BX$307,'6. Multiplikator'!B23,DB!$CC$8))</f>
        <v/>
      </c>
      <c r="N23" s="192"/>
    </row>
    <row r="24" spans="2:14" x14ac:dyDescent="0.3">
      <c r="B24" t="str">
        <f>IF('5. Bündelung zu Paketen'!C22="","",IF('5. Bündelung zu Paketen'!H22="Korrekt angelegt",'5. Bündelung zu Paketen'!C22,""))</f>
        <v/>
      </c>
      <c r="G24" s="187" t="str">
        <f>IF(B24="","",'5. Bündelung zu Paketen'!G22*$G$9)</f>
        <v/>
      </c>
      <c r="H24" s="187"/>
      <c r="I24" s="187"/>
      <c r="J24" s="187" t="str">
        <f t="shared" si="0"/>
        <v/>
      </c>
      <c r="K24" s="187"/>
      <c r="L24" s="187"/>
      <c r="M24" s="192" t="str">
        <f>IF(B24="","",SUMIF(DB!$BX$8:$BX$307,'6. Multiplikator'!B24,DB!$CC$8))</f>
        <v/>
      </c>
      <c r="N24" s="192"/>
    </row>
    <row r="25" spans="2:14" x14ac:dyDescent="0.3">
      <c r="B25" t="str">
        <f>IF('5. Bündelung zu Paketen'!C23="","",IF('5. Bündelung zu Paketen'!H23="Korrekt angelegt",'5. Bündelung zu Paketen'!C23,""))</f>
        <v/>
      </c>
      <c r="G25" s="187" t="str">
        <f>IF(B25="","",'5. Bündelung zu Paketen'!G23*$G$9)</f>
        <v/>
      </c>
      <c r="H25" s="187"/>
      <c r="I25" s="187"/>
      <c r="J25" s="187" t="str">
        <f t="shared" si="0"/>
        <v/>
      </c>
      <c r="K25" s="187"/>
      <c r="L25" s="187"/>
      <c r="M25" s="192" t="str">
        <f>IF(B25="","",SUMIF(DB!$BX$8:$BX$307,'6. Multiplikator'!B25,DB!$CC$8))</f>
        <v/>
      </c>
      <c r="N25" s="192"/>
    </row>
    <row r="26" spans="2:14" x14ac:dyDescent="0.3">
      <c r="B26" t="str">
        <f>IF('5. Bündelung zu Paketen'!C24="","",IF('5. Bündelung zu Paketen'!H24="Korrekt angelegt",'5. Bündelung zu Paketen'!C24,""))</f>
        <v/>
      </c>
      <c r="G26" s="187" t="str">
        <f>IF(B26="","",'5. Bündelung zu Paketen'!G24*$G$9)</f>
        <v/>
      </c>
      <c r="H26" s="187"/>
      <c r="I26" s="187"/>
      <c r="J26" s="187" t="str">
        <f t="shared" si="0"/>
        <v/>
      </c>
      <c r="K26" s="187"/>
      <c r="L26" s="187"/>
      <c r="M26" s="192" t="str">
        <f>IF(B26="","",SUMIF(DB!$BX$8:$BX$307,'6. Multiplikator'!B26,DB!$CC$8))</f>
        <v/>
      </c>
      <c r="N26" s="192"/>
    </row>
    <row r="27" spans="2:14" x14ac:dyDescent="0.3">
      <c r="B27" t="str">
        <f>IF('5. Bündelung zu Paketen'!C25="","",IF('5. Bündelung zu Paketen'!H25="Korrekt angelegt",'5. Bündelung zu Paketen'!C25,""))</f>
        <v/>
      </c>
      <c r="G27" s="187" t="str">
        <f>IF(B27="","",'5. Bündelung zu Paketen'!G25*$G$9)</f>
        <v/>
      </c>
      <c r="H27" s="187"/>
      <c r="I27" s="187"/>
      <c r="J27" s="187" t="str">
        <f t="shared" si="0"/>
        <v/>
      </c>
      <c r="K27" s="187"/>
      <c r="L27" s="187"/>
      <c r="M27" s="192" t="str">
        <f>IF(B27="","",SUMIF(DB!$BX$8:$BX$307,'6. Multiplikator'!B27,DB!$CC$8))</f>
        <v/>
      </c>
      <c r="N27" s="192"/>
    </row>
    <row r="28" spans="2:14" x14ac:dyDescent="0.3">
      <c r="B28" t="str">
        <f>IF('5. Bündelung zu Paketen'!C26="","",IF('5. Bündelung zu Paketen'!H26="Korrekt angelegt",'5. Bündelung zu Paketen'!C26,""))</f>
        <v/>
      </c>
      <c r="G28" s="187" t="str">
        <f>IF(B28="","",'5. Bündelung zu Paketen'!G26*$G$9)</f>
        <v/>
      </c>
      <c r="H28" s="187"/>
      <c r="I28" s="187"/>
      <c r="J28" s="187" t="str">
        <f t="shared" si="0"/>
        <v/>
      </c>
      <c r="K28" s="187"/>
      <c r="L28" s="187"/>
      <c r="M28" s="192" t="str">
        <f>IF(B28="","",SUMIF(DB!$BX$8:$BX$307,'6. Multiplikator'!B28,DB!$CC$8))</f>
        <v/>
      </c>
      <c r="N28" s="192"/>
    </row>
    <row r="29" spans="2:14" x14ac:dyDescent="0.3">
      <c r="B29" t="str">
        <f>IF('5. Bündelung zu Paketen'!C27="","",IF('5. Bündelung zu Paketen'!H27="Korrekt angelegt",'5. Bündelung zu Paketen'!C27,""))</f>
        <v/>
      </c>
      <c r="G29" s="187" t="str">
        <f>IF(B29="","",'5. Bündelung zu Paketen'!G27*$G$9)</f>
        <v/>
      </c>
      <c r="H29" s="187"/>
      <c r="I29" s="187"/>
      <c r="J29" s="187" t="str">
        <f t="shared" si="0"/>
        <v/>
      </c>
      <c r="K29" s="187"/>
      <c r="L29" s="187"/>
      <c r="M29" s="192" t="str">
        <f>IF(B29="","",SUMIF(DB!$BX$8:$BX$307,'6. Multiplikator'!B29,DB!$CC$8))</f>
        <v/>
      </c>
      <c r="N29" s="192"/>
    </row>
    <row r="30" spans="2:14" x14ac:dyDescent="0.3">
      <c r="B30" t="str">
        <f>IF('5. Bündelung zu Paketen'!C28="","",IF('5. Bündelung zu Paketen'!H28="Korrekt angelegt",'5. Bündelung zu Paketen'!C28,""))</f>
        <v/>
      </c>
      <c r="G30" s="187" t="str">
        <f>IF(B30="","",'5. Bündelung zu Paketen'!G28*$G$9)</f>
        <v/>
      </c>
      <c r="H30" s="187"/>
      <c r="I30" s="187"/>
      <c r="J30" s="187" t="str">
        <f t="shared" si="0"/>
        <v/>
      </c>
      <c r="K30" s="187"/>
      <c r="L30" s="187"/>
      <c r="M30" s="192" t="str">
        <f>IF(B30="","",SUMIF(DB!$BX$8:$BX$307,'6. Multiplikator'!B30,DB!$CC$8))</f>
        <v/>
      </c>
      <c r="N30" s="192"/>
    </row>
    <row r="31" spans="2:14" x14ac:dyDescent="0.3">
      <c r="B31" s="47" t="s">
        <v>30</v>
      </c>
      <c r="C31" s="44"/>
      <c r="D31" s="44"/>
      <c r="E31" s="44"/>
      <c r="F31" s="44"/>
      <c r="G31" s="188">
        <f>SUM(G16:I30)</f>
        <v>0</v>
      </c>
      <c r="H31" s="189"/>
      <c r="I31" s="189"/>
      <c r="J31" s="188">
        <f ca="1">SUM(J16:N30)</f>
        <v>0</v>
      </c>
      <c r="K31" s="188"/>
      <c r="L31" s="188"/>
      <c r="M31" s="189"/>
      <c r="N31" s="189"/>
    </row>
    <row r="32" spans="2:14" x14ac:dyDescent="0.3"/>
    <row r="33" spans="2:14" x14ac:dyDescent="0.3">
      <c r="B33" s="16" t="s">
        <v>179</v>
      </c>
      <c r="C33" s="16"/>
      <c r="D33" s="16"/>
      <c r="E33" s="16"/>
      <c r="F33" s="16"/>
      <c r="G33" s="16"/>
      <c r="H33" s="16"/>
      <c r="I33" s="16"/>
      <c r="J33" s="56"/>
      <c r="K33" s="56"/>
      <c r="L33" s="56"/>
      <c r="M33" s="56"/>
      <c r="N33" s="56"/>
    </row>
    <row r="34" spans="2:14" x14ac:dyDescent="0.3">
      <c r="B34" s="191" t="s">
        <v>181</v>
      </c>
      <c r="C34" s="191"/>
      <c r="D34" s="191"/>
      <c r="E34" s="191"/>
      <c r="F34" s="191"/>
      <c r="G34" s="191" t="s">
        <v>182</v>
      </c>
      <c r="H34" s="191"/>
      <c r="I34" s="191"/>
      <c r="J34" s="57"/>
      <c r="K34" s="57"/>
      <c r="L34" s="57"/>
      <c r="M34" s="57"/>
      <c r="N34" s="57"/>
    </row>
    <row r="35" spans="2:14" x14ac:dyDescent="0.3">
      <c r="B35" s="182">
        <f>IF(G10&gt;=1,1,"")</f>
        <v>1</v>
      </c>
      <c r="C35" s="182"/>
      <c r="D35" s="182"/>
      <c r="E35" s="182"/>
      <c r="F35" s="182"/>
      <c r="G35" s="190">
        <f t="shared" ref="G35:G36" si="1">IF(B35="","",IF(B35=1,$G$9,$G$9-(B35-1)*$G$11))</f>
        <v>1.07</v>
      </c>
      <c r="H35" s="190"/>
      <c r="I35" s="190"/>
    </row>
    <row r="36" spans="2:14" x14ac:dyDescent="0.3">
      <c r="B36" s="190" t="str">
        <f t="shared" ref="B36" si="2">IF(B35="","",IF(B35+1&lt;=$G$10,B35+1,""))</f>
        <v/>
      </c>
      <c r="C36" s="190"/>
      <c r="D36" s="190"/>
      <c r="E36" s="190"/>
      <c r="F36" s="190"/>
      <c r="G36" s="190" t="str">
        <f t="shared" si="1"/>
        <v/>
      </c>
      <c r="H36" s="190"/>
      <c r="I36" s="190"/>
    </row>
    <row r="37" spans="2:14" x14ac:dyDescent="0.3">
      <c r="B37" s="190" t="str">
        <f t="shared" ref="B37:B49" si="3">IF(B36="","",IF(B36+1&lt;=$G$10,B36+1,""))</f>
        <v/>
      </c>
      <c r="C37" s="190"/>
      <c r="D37" s="190"/>
      <c r="E37" s="190"/>
      <c r="F37" s="190"/>
      <c r="G37" s="190" t="str">
        <f>IF(B37="","",IF(B37=1,$G$9,$G$9-(B37-1)*$G$11))</f>
        <v/>
      </c>
      <c r="H37" s="190"/>
      <c r="I37" s="190"/>
    </row>
    <row r="38" spans="2:14" x14ac:dyDescent="0.3">
      <c r="B38" s="190" t="str">
        <f t="shared" si="3"/>
        <v/>
      </c>
      <c r="C38" s="190"/>
      <c r="D38" s="190"/>
      <c r="E38" s="190"/>
      <c r="F38" s="190"/>
      <c r="G38" s="190" t="str">
        <f t="shared" ref="G38:G49" si="4">IF(B38="","",IF(B38=1,$G$9,$G$9-(B38-1)*$G$11))</f>
        <v/>
      </c>
      <c r="H38" s="190"/>
      <c r="I38" s="190"/>
    </row>
    <row r="39" spans="2:14" x14ac:dyDescent="0.3">
      <c r="B39" s="190" t="str">
        <f t="shared" si="3"/>
        <v/>
      </c>
      <c r="C39" s="190"/>
      <c r="D39" s="190"/>
      <c r="E39" s="190"/>
      <c r="F39" s="190"/>
      <c r="G39" s="190" t="str">
        <f t="shared" si="4"/>
        <v/>
      </c>
      <c r="H39" s="190"/>
      <c r="I39" s="190"/>
    </row>
    <row r="40" spans="2:14" x14ac:dyDescent="0.3">
      <c r="B40" s="190" t="str">
        <f t="shared" si="3"/>
        <v/>
      </c>
      <c r="C40" s="190"/>
      <c r="D40" s="190"/>
      <c r="E40" s="190"/>
      <c r="F40" s="190"/>
      <c r="G40" s="190" t="str">
        <f t="shared" si="4"/>
        <v/>
      </c>
      <c r="H40" s="190"/>
      <c r="I40" s="190"/>
    </row>
    <row r="41" spans="2:14" ht="14.55" hidden="1" customHeight="1" x14ac:dyDescent="0.3">
      <c r="B41" s="190" t="str">
        <f t="shared" si="3"/>
        <v/>
      </c>
      <c r="C41" s="190"/>
      <c r="D41" s="190"/>
      <c r="E41" s="190"/>
      <c r="F41" s="190"/>
      <c r="G41" s="190" t="str">
        <f t="shared" si="4"/>
        <v/>
      </c>
      <c r="H41" s="190"/>
      <c r="I41" s="190"/>
    </row>
    <row r="42" spans="2:14" x14ac:dyDescent="0.3">
      <c r="B42" s="190" t="str">
        <f t="shared" si="3"/>
        <v/>
      </c>
      <c r="C42" s="190"/>
      <c r="D42" s="190"/>
      <c r="E42" s="190"/>
      <c r="F42" s="190"/>
      <c r="G42" s="190" t="str">
        <f t="shared" si="4"/>
        <v/>
      </c>
      <c r="H42" s="190"/>
      <c r="I42" s="190"/>
    </row>
    <row r="43" spans="2:14" x14ac:dyDescent="0.3">
      <c r="B43" s="190" t="str">
        <f t="shared" si="3"/>
        <v/>
      </c>
      <c r="C43" s="190"/>
      <c r="D43" s="190"/>
      <c r="E43" s="190"/>
      <c r="F43" s="190"/>
      <c r="G43" s="190" t="str">
        <f t="shared" si="4"/>
        <v/>
      </c>
      <c r="H43" s="190"/>
      <c r="I43" s="190"/>
    </row>
    <row r="44" spans="2:14" x14ac:dyDescent="0.3">
      <c r="B44" s="190" t="str">
        <f t="shared" si="3"/>
        <v/>
      </c>
      <c r="C44" s="190"/>
      <c r="D44" s="190"/>
      <c r="E44" s="190"/>
      <c r="F44" s="190"/>
      <c r="G44" s="190" t="str">
        <f t="shared" si="4"/>
        <v/>
      </c>
      <c r="H44" s="190"/>
      <c r="I44" s="190"/>
    </row>
    <row r="45" spans="2:14" x14ac:dyDescent="0.3">
      <c r="B45" s="190" t="str">
        <f t="shared" si="3"/>
        <v/>
      </c>
      <c r="C45" s="190"/>
      <c r="D45" s="190"/>
      <c r="E45" s="190"/>
      <c r="F45" s="190"/>
      <c r="G45" s="190" t="str">
        <f t="shared" si="4"/>
        <v/>
      </c>
      <c r="H45" s="190"/>
      <c r="I45" s="190"/>
    </row>
    <row r="46" spans="2:14" x14ac:dyDescent="0.3">
      <c r="B46" s="190" t="str">
        <f t="shared" si="3"/>
        <v/>
      </c>
      <c r="C46" s="190"/>
      <c r="D46" s="190"/>
      <c r="E46" s="190"/>
      <c r="F46" s="190"/>
      <c r="G46" s="190" t="str">
        <f t="shared" si="4"/>
        <v/>
      </c>
      <c r="H46" s="190"/>
      <c r="I46" s="190"/>
    </row>
    <row r="47" spans="2:14" x14ac:dyDescent="0.3">
      <c r="B47" s="190" t="str">
        <f t="shared" si="3"/>
        <v/>
      </c>
      <c r="C47" s="190"/>
      <c r="D47" s="190"/>
      <c r="E47" s="190"/>
      <c r="F47" s="190"/>
      <c r="G47" s="190" t="str">
        <f t="shared" si="4"/>
        <v/>
      </c>
      <c r="H47" s="190"/>
      <c r="I47" s="190"/>
    </row>
    <row r="48" spans="2:14" x14ac:dyDescent="0.3">
      <c r="B48" s="190" t="str">
        <f t="shared" si="3"/>
        <v/>
      </c>
      <c r="C48" s="190"/>
      <c r="D48" s="190"/>
      <c r="E48" s="190"/>
      <c r="F48" s="190"/>
      <c r="G48" s="190" t="str">
        <f t="shared" si="4"/>
        <v/>
      </c>
      <c r="H48" s="190"/>
      <c r="I48" s="190"/>
    </row>
    <row r="49" spans="2:9" x14ac:dyDescent="0.3">
      <c r="B49" s="190" t="str">
        <f t="shared" si="3"/>
        <v/>
      </c>
      <c r="C49" s="190"/>
      <c r="D49" s="190"/>
      <c r="E49" s="190"/>
      <c r="F49" s="190"/>
      <c r="G49" s="190" t="str">
        <f t="shared" si="4"/>
        <v/>
      </c>
      <c r="H49" s="190"/>
      <c r="I49" s="190"/>
    </row>
    <row r="50" spans="2:9" x14ac:dyDescent="0.3">
      <c r="G50" s="190" t="str">
        <f>IF(B50="","",IF(B50=1,$G$9,$G$9-(B50-1)*$G$11))</f>
        <v/>
      </c>
      <c r="H50" s="190"/>
      <c r="I50" s="190"/>
    </row>
    <row r="51" spans="2:9" x14ac:dyDescent="0.3"/>
    <row r="52" spans="2:9" x14ac:dyDescent="0.3"/>
  </sheetData>
  <sheetProtection sheet="1" objects="1" scenarios="1" selectLockedCells="1"/>
  <mergeCells count="91">
    <mergeCell ref="J12:N12"/>
    <mergeCell ref="G12:I12"/>
    <mergeCell ref="G50:I50"/>
    <mergeCell ref="M30:N30"/>
    <mergeCell ref="J22:L22"/>
    <mergeCell ref="J31:L31"/>
    <mergeCell ref="M31:N31"/>
    <mergeCell ref="J30:L30"/>
    <mergeCell ref="M25:N25"/>
    <mergeCell ref="M26:N26"/>
    <mergeCell ref="M27:N27"/>
    <mergeCell ref="M28:N28"/>
    <mergeCell ref="M29:N29"/>
    <mergeCell ref="J25:L25"/>
    <mergeCell ref="J26:L26"/>
    <mergeCell ref="J27:L27"/>
    <mergeCell ref="M20:N20"/>
    <mergeCell ref="M21:N21"/>
    <mergeCell ref="M22:N22"/>
    <mergeCell ref="M23:N23"/>
    <mergeCell ref="M24:N24"/>
    <mergeCell ref="M16:N16"/>
    <mergeCell ref="M15:N15"/>
    <mergeCell ref="M17:N17"/>
    <mergeCell ref="M18:N18"/>
    <mergeCell ref="M19:N19"/>
    <mergeCell ref="B49:F49"/>
    <mergeCell ref="G49:I49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B39:F39"/>
    <mergeCell ref="B40:F40"/>
    <mergeCell ref="B41:F41"/>
    <mergeCell ref="G48:I48"/>
    <mergeCell ref="J15:L15"/>
    <mergeCell ref="J16:L16"/>
    <mergeCell ref="J17:L17"/>
    <mergeCell ref="J18:L18"/>
    <mergeCell ref="J29:L29"/>
    <mergeCell ref="J19:L19"/>
    <mergeCell ref="J20:L20"/>
    <mergeCell ref="J21:L21"/>
    <mergeCell ref="J23:L23"/>
    <mergeCell ref="J24:L24"/>
    <mergeCell ref="J28:L28"/>
    <mergeCell ref="B42:F42"/>
    <mergeCell ref="B45:F45"/>
    <mergeCell ref="B46:F46"/>
    <mergeCell ref="B47:F47"/>
    <mergeCell ref="B48:F48"/>
    <mergeCell ref="B43:F43"/>
    <mergeCell ref="B44:F44"/>
    <mergeCell ref="G30:I30"/>
    <mergeCell ref="G24:I24"/>
    <mergeCell ref="G25:I25"/>
    <mergeCell ref="G26:I26"/>
    <mergeCell ref="G27:I27"/>
    <mergeCell ref="G28:I28"/>
    <mergeCell ref="G31:I31"/>
    <mergeCell ref="B35:F35"/>
    <mergeCell ref="B36:F36"/>
    <mergeCell ref="B37:F37"/>
    <mergeCell ref="B38:F38"/>
    <mergeCell ref="G34:I34"/>
    <mergeCell ref="G35:I35"/>
    <mergeCell ref="G36:I36"/>
    <mergeCell ref="G37:I37"/>
    <mergeCell ref="B34:F34"/>
    <mergeCell ref="G15:I15"/>
    <mergeCell ref="G16:I16"/>
    <mergeCell ref="G17:I17"/>
    <mergeCell ref="G29:I29"/>
    <mergeCell ref="G18:I18"/>
    <mergeCell ref="G19:I19"/>
    <mergeCell ref="G20:I20"/>
    <mergeCell ref="G21:I21"/>
    <mergeCell ref="G22:I22"/>
    <mergeCell ref="G23:I23"/>
    <mergeCell ref="B4:C4"/>
    <mergeCell ref="G8:I8"/>
    <mergeCell ref="G9:I9"/>
    <mergeCell ref="G10:I10"/>
    <mergeCell ref="G11:I11"/>
  </mergeCells>
  <conditionalFormatting sqref="G16:I30">
    <cfRule type="expression" dxfId="458" priority="13">
      <formula>$B16&lt;&gt;""</formula>
    </cfRule>
  </conditionalFormatting>
  <conditionalFormatting sqref="B16:F16 B17:I17 C18:I30">
    <cfRule type="expression" dxfId="457" priority="12">
      <formula>$B16&lt;&gt;""</formula>
    </cfRule>
  </conditionalFormatting>
  <conditionalFormatting sqref="B18:B30">
    <cfRule type="expression" dxfId="456" priority="11">
      <formula>$B18&lt;&gt;""</formula>
    </cfRule>
  </conditionalFormatting>
  <conditionalFormatting sqref="B35:I35 G35:I50">
    <cfRule type="notContainsBlanks" dxfId="455" priority="10">
      <formula>LEN(TRIM(B35))&gt;0</formula>
    </cfRule>
  </conditionalFormatting>
  <conditionalFormatting sqref="B36:F49">
    <cfRule type="notContainsBlanks" dxfId="454" priority="9">
      <formula>LEN(TRIM(B36))&gt;0</formula>
    </cfRule>
  </conditionalFormatting>
  <conditionalFormatting sqref="J16:L30">
    <cfRule type="expression" dxfId="453" priority="7">
      <formula>$B16&lt;&gt;""</formula>
    </cfRule>
  </conditionalFormatting>
  <conditionalFormatting sqref="M16:N30">
    <cfRule type="expression" dxfId="452" priority="3">
      <formula>$B16&lt;&gt;""</formula>
    </cfRule>
  </conditionalFormatting>
  <dataValidations count="1">
    <dataValidation type="decimal" allowBlank="1" showInputMessage="1" showErrorMessage="1" sqref="G9:I9" xr:uid="{00000000-0002-0000-0700-000000000000}">
      <formula1>1.0001</formula1>
      <formula2>1.1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A0F44A9-B561-4A0A-876B-08582B6704BD}">
            <xm:f>'5. Bündelung zu Paketen'!$E$9="Nein"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B15:F15 M15 B16:I30 B31:J31 M31 B8:N11 B32:N50 B13:N14 B12:J12 J15</xm:sqref>
        </x14:conditionalFormatting>
        <x14:conditionalFormatting xmlns:xm="http://schemas.microsoft.com/office/excel/2006/main">
          <x14:cfRule type="expression" priority="6" id="{1B2D43F6-EC19-42D9-9ED9-2E93DEF27F27}">
            <xm:f>'5. Bündelung zu Paketen'!$E$9="Nein"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J16:L30</xm:sqref>
        </x14:conditionalFormatting>
        <x14:conditionalFormatting xmlns:xm="http://schemas.microsoft.com/office/excel/2006/main">
          <x14:cfRule type="expression" priority="2" id="{4D0F9968-C971-4004-9758-60554FCC01B4}">
            <xm:f>'5. Bündelung zu Paketen'!$E$9="Nein"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M16:N30</xm:sqref>
        </x14:conditionalFormatting>
        <x14:conditionalFormatting xmlns:xm="http://schemas.microsoft.com/office/excel/2006/main">
          <x14:cfRule type="expression" priority="1" id="{A7D515F6-293B-4ABA-8567-F2B0E434B6F6}">
            <xm:f>'5. Bündelung zu Paketen'!$E$9="Nein"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G15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remalda Dokument" ma:contentTypeID="0x010100AB83F5072DC84BEABF6A802ADB8688730037C42E24CCA7D34194CDF20653590610" ma:contentTypeVersion="5" ma:contentTypeDescription="Ein Dokument im Kontext Gremalda. D. h. ein zu einer Gremienmappe gehörendes Dokument." ma:contentTypeScope="" ma:versionID="d6294e06727d608482e7d48e3325dba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48663ac93053c47b6f1ec8da416d6d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n K x T V X v G l E G k A A A A 9 g A A A B I A H A B D b 2 5 m a W c v U G F j a 2 F n Z S 5 4 b W w g o h g A K K A U A A A A A A A A A A A A A A A A A A A A A A A A A A A A h Y 8 x D o I w G I W v Q r r T l r I o + S m D u k l i Y m J c m 1 K h A Y q h x X I 3 B 4 / k F c Q o 6 u b 4 v v c N 7 9 2 v N 8 j G t g k u q r e 6 M y m K M E W B M r I r t C l T N L h T u E A Z h 5 2 Q t S h V M M n G J q M t U l Q 5 d 0 4 I 8 d 5 j H + O u L w m j N C L H f L u X l W o F + s j 6 v x x q Y 5 0 w U i E O h 9 c Y z n B E l z i m D F M g M 4 R c m 6 / A p r 3 P 9 g f C a m j c 0 C t e q H C 9 A T J H I O 8 P / A F Q S w M E F A A C A A g A n K x T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y s U 1 U o i k e 4 D g A A A B E A A A A T A B w A R m 9 y b X V s Y X M v U 2 V j d G l v b j E u b S C i G A A o o B Q A A A A A A A A A A A A A A A A A A A A A A A A A A A A r T k 0 u y c z P U w i G 0 I b W A F B L A Q I t A B Q A A g A I A J y s U 1 V 7 x p R B p A A A A P Y A A A A S A A A A A A A A A A A A A A A A A A A A A A B D b 2 5 m a W c v U G F j a 2 F n Z S 5 4 b W x Q S w E C L Q A U A A I A C A C c r F N V D 8 r p q 6 Q A A A D p A A A A E w A A A A A A A A A A A A A A A A D w A A A A W 0 N v b n R l b n R f V H l w Z X N d L n h t b F B L A Q I t A B Q A A g A I A J y s U 1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i w C C m C c 1 t R 4 s j 0 O D d F 9 I T A A A A A A I A A A A A A B B m A A A A A Q A A I A A A A P B d u P W Y k S 7 K b 6 M 5 4 3 + v O t f Q p s d M 3 R N W 0 q t o I i 0 k l F / T A A A A A A 6 A A A A A A g A A I A A A A D H Z f u B W i f k J O Z k 7 9 k O t W u p T m D m Y v F D 8 Y p Q V D G i b J U p L U A A A A G J K 1 w A W V v P Z 1 6 x 3 9 V y G j 4 Y + M Q k J + j o x I T B D 4 f t l 4 i U u q h V l H X Q Y F a m k s Q C E Y U 4 F N n u O G Q Y J S f 5 L 8 z I F l f E C 9 K H l 3 J X 3 i v k d k p u s R x g S z J S / Q A A A A I H 1 C r p i A q N 2 n 4 0 Z b S Y + x Z x r z W v 9 y 6 Q N S X V M O O 9 Y V g 3 4 z d T 2 l I O o k L n A + 2 w 9 m G R I p u h h M K D F / F A z P X 7 3 a b A w e r s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C7CB5A-D207-4655-94FE-6663F3D00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E79549A-ACA2-424C-9344-5888A3576934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3541B76-CB52-47A2-A28F-761CE4A1744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3DBB4FFF-BCBD-4E65-AA56-76C319FDEFB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Arbeitsblätter</vt:lpstr>
      </vt:variant>
      <vt:variant>
        <vt:i4>53</vt:i4>
      </vt:variant>
    </vt:vector>
  </HeadingPairs>
  <TitlesOfParts>
    <vt:vector size="53" baseType="lpstr">
      <vt:lpstr>Inputs ---&gt;</vt:lpstr>
      <vt:lpstr>1. Kostenerfassung</vt:lpstr>
      <vt:lpstr>2. Erfassung der Leistungen</vt:lpstr>
      <vt:lpstr>3a. Bewertung der Leistungen</vt:lpstr>
      <vt:lpstr>3b. Individualkosten</vt:lpstr>
      <vt:lpstr>Mitnutzungsverteilung</vt:lpstr>
      <vt:lpstr>4.2 Mitnutzungsquote</vt:lpstr>
      <vt:lpstr>5. Bündelung zu Paketen</vt:lpstr>
      <vt:lpstr>6. Multiplikator</vt:lpstr>
      <vt:lpstr>Eingaben ---&gt;</vt:lpstr>
      <vt:lpstr>Überblick</vt:lpstr>
      <vt:lpstr>PB BU</vt:lpstr>
      <vt:lpstr>BU</vt:lpstr>
      <vt:lpstr>PB BW</vt:lpstr>
      <vt:lpstr>BW</vt:lpstr>
      <vt:lpstr>PB BY</vt:lpstr>
      <vt:lpstr>BY</vt:lpstr>
      <vt:lpstr>PB BE</vt:lpstr>
      <vt:lpstr>BE</vt:lpstr>
      <vt:lpstr>PB BB</vt:lpstr>
      <vt:lpstr>BB</vt:lpstr>
      <vt:lpstr>PB HB</vt:lpstr>
      <vt:lpstr>HB</vt:lpstr>
      <vt:lpstr>PB HH</vt:lpstr>
      <vt:lpstr>HH</vt:lpstr>
      <vt:lpstr>PB HE</vt:lpstr>
      <vt:lpstr>HE</vt:lpstr>
      <vt:lpstr>PB MV</vt:lpstr>
      <vt:lpstr>MV</vt:lpstr>
      <vt:lpstr>PB NI</vt:lpstr>
      <vt:lpstr>NI</vt:lpstr>
      <vt:lpstr>PB NW</vt:lpstr>
      <vt:lpstr>NW</vt:lpstr>
      <vt:lpstr>PB RP</vt:lpstr>
      <vt:lpstr>RP</vt:lpstr>
      <vt:lpstr>PB SL</vt:lpstr>
      <vt:lpstr>SL</vt:lpstr>
      <vt:lpstr>PB ST</vt:lpstr>
      <vt:lpstr>ST</vt:lpstr>
      <vt:lpstr>PB SN</vt:lpstr>
      <vt:lpstr>SN</vt:lpstr>
      <vt:lpstr>PB SH</vt:lpstr>
      <vt:lpstr>SH</vt:lpstr>
      <vt:lpstr>Preisbildung (Kommune)</vt:lpstr>
      <vt:lpstr>Änderungshistorie</vt:lpstr>
      <vt:lpstr>Berechnung ---&gt;</vt:lpstr>
      <vt:lpstr>PB TH</vt:lpstr>
      <vt:lpstr>TH</vt:lpstr>
      <vt:lpstr>DB</vt:lpstr>
      <vt:lpstr>Hilfen ---&gt;</vt:lpstr>
      <vt:lpstr>Optionen</vt:lpstr>
      <vt:lpstr>Bevölkerung</vt:lpstr>
      <vt:lpstr>Größenordnung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2022-08-12T14:09:47Z</dcterms:created>
  <dcterms:modified xsi:type="dcterms:W3CDTF">2022-10-29T07:53:57Z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0x010100AB83F5072DC84BEABF6A802ADB8688730037C42E24CCA7D34194CDF20653590610</vt:lpwstr>
  </property>
  <property fmtid="{D5CDD505-2E9C-101B-9397-08002B2CF9AE}" pid="3" name="Stichworte">
    <vt:lpwstr/>
  </property>
</Properties>
</file>