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esinCa\Desktop\Preise zur Veröffentlichung\Schleswig-Holstein\Schleswig-Holstein\"/>
    </mc:Choice>
  </mc:AlternateContent>
  <workbookProtection workbookAlgorithmName="SHA-512" workbookHashValue="2Yvtn0zAOY2KgO9JZwgHV7ccvUUz6ne79poz8HKntPcNw7/O/xUGHFr5gZXbclHaHxtASi4YvQ3B/G0kKdwxTg==" workbookSaltValue="rVvbfikNXfGAbDy8jFhlYQ==" workbookSpinCount="100000" lockStructure="1"/>
  <bookViews>
    <workbookView xWindow="0" yWindow="0" windowWidth="23040" windowHeight="9396" tabRatio="821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Leistungsübersicht!$B$18:$I$18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9" i="8" l="1"/>
  <c r="E320" i="8"/>
  <c r="E321" i="8"/>
  <c r="E322" i="8"/>
  <c r="E323" i="8"/>
  <c r="E324" i="8"/>
  <c r="C6" i="7"/>
  <c r="D6" i="7" s="1"/>
  <c r="N21" i="8"/>
  <c r="N22" i="8"/>
  <c r="O22" i="8" s="1"/>
  <c r="N23" i="8"/>
  <c r="O23" i="8" s="1"/>
  <c r="N24" i="8"/>
  <c r="O24" i="8" s="1"/>
  <c r="R24" i="8" s="1"/>
  <c r="N25" i="8"/>
  <c r="O25" i="8" s="1"/>
  <c r="R25" i="8" s="1"/>
  <c r="N26" i="8"/>
  <c r="O26" i="8" s="1"/>
  <c r="N27" i="8"/>
  <c r="O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R38" i="8" s="1"/>
  <c r="N39" i="8"/>
  <c r="O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R50" i="8" s="1"/>
  <c r="N51" i="8"/>
  <c r="O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R58" i="8" s="1"/>
  <c r="N59" i="8"/>
  <c r="O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R71" i="8" s="1"/>
  <c r="N72" i="8"/>
  <c r="O72" i="8" s="1"/>
  <c r="N73" i="8"/>
  <c r="O73" i="8" s="1"/>
  <c r="R73" i="8" s="1"/>
  <c r="N74" i="8"/>
  <c r="O74" i="8" s="1"/>
  <c r="N75" i="8"/>
  <c r="O75" i="8" s="1"/>
  <c r="R75" i="8" s="1"/>
  <c r="N76" i="8"/>
  <c r="O76" i="8" s="1"/>
  <c r="R76" i="8" s="1"/>
  <c r="N77" i="8"/>
  <c r="O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R81" i="8" s="1"/>
  <c r="N82" i="8"/>
  <c r="O82" i="8" s="1"/>
  <c r="N83" i="8"/>
  <c r="O83" i="8" s="1"/>
  <c r="R83" i="8" s="1"/>
  <c r="N84" i="8"/>
  <c r="O84" i="8" s="1"/>
  <c r="R84" i="8" s="1"/>
  <c r="N85" i="8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R89" i="8" s="1"/>
  <c r="N90" i="8"/>
  <c r="O90" i="8" s="1"/>
  <c r="N91" i="8"/>
  <c r="O91" i="8" s="1"/>
  <c r="R91" i="8" s="1"/>
  <c r="N92" i="8"/>
  <c r="O92" i="8" s="1"/>
  <c r="R92" i="8" s="1"/>
  <c r="N93" i="8"/>
  <c r="O93" i="8" s="1"/>
  <c r="N94" i="8"/>
  <c r="O94" i="8" s="1"/>
  <c r="N95" i="8"/>
  <c r="O95" i="8" s="1"/>
  <c r="R95" i="8" s="1"/>
  <c r="N96" i="8"/>
  <c r="O96" i="8" s="1"/>
  <c r="R96" i="8" s="1"/>
  <c r="N97" i="8"/>
  <c r="O97" i="8" s="1"/>
  <c r="R97" i="8" s="1"/>
  <c r="N98" i="8"/>
  <c r="O98" i="8" s="1"/>
  <c r="N99" i="8"/>
  <c r="O99" i="8" s="1"/>
  <c r="R99" i="8" s="1"/>
  <c r="N100" i="8"/>
  <c r="O100" i="8" s="1"/>
  <c r="R100" i="8" s="1"/>
  <c r="N101" i="8"/>
  <c r="O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R105" i="8" s="1"/>
  <c r="N106" i="8"/>
  <c r="O106" i="8" s="1"/>
  <c r="N107" i="8"/>
  <c r="O107" i="8" s="1"/>
  <c r="R107" i="8" s="1"/>
  <c r="N108" i="8"/>
  <c r="O108" i="8" s="1"/>
  <c r="R108" i="8" s="1"/>
  <c r="N109" i="8"/>
  <c r="O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R113" i="8" s="1"/>
  <c r="N114" i="8"/>
  <c r="O114" i="8" s="1"/>
  <c r="N115" i="8"/>
  <c r="O115" i="8" s="1"/>
  <c r="R115" i="8" s="1"/>
  <c r="N116" i="8"/>
  <c r="O116" i="8" s="1"/>
  <c r="R116" i="8" s="1"/>
  <c r="N117" i="8"/>
  <c r="O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R121" i="8" s="1"/>
  <c r="N122" i="8"/>
  <c r="O122" i="8" s="1"/>
  <c r="N123" i="8"/>
  <c r="O123" i="8" s="1"/>
  <c r="R123" i="8" s="1"/>
  <c r="N124" i="8"/>
  <c r="O124" i="8" s="1"/>
  <c r="R124" i="8" s="1"/>
  <c r="N125" i="8"/>
  <c r="O125" i="8" s="1"/>
  <c r="N126" i="8"/>
  <c r="O126" i="8" s="1"/>
  <c r="N127" i="8"/>
  <c r="O127" i="8" s="1"/>
  <c r="R127" i="8" s="1"/>
  <c r="N128" i="8"/>
  <c r="O128" i="8" s="1"/>
  <c r="R128" i="8" s="1"/>
  <c r="N129" i="8"/>
  <c r="O129" i="8" s="1"/>
  <c r="R129" i="8" s="1"/>
  <c r="N130" i="8"/>
  <c r="O130" i="8" s="1"/>
  <c r="N131" i="8"/>
  <c r="O131" i="8" s="1"/>
  <c r="R131" i="8" s="1"/>
  <c r="N132" i="8"/>
  <c r="O132" i="8" s="1"/>
  <c r="R132" i="8" s="1"/>
  <c r="N133" i="8"/>
  <c r="O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R137" i="8" s="1"/>
  <c r="N138" i="8"/>
  <c r="O138" i="8" s="1"/>
  <c r="N139" i="8"/>
  <c r="O139" i="8" s="1"/>
  <c r="R139" i="8" s="1"/>
  <c r="N140" i="8"/>
  <c r="O140" i="8" s="1"/>
  <c r="R140" i="8" s="1"/>
  <c r="N141" i="8"/>
  <c r="O141" i="8" s="1"/>
  <c r="N142" i="8"/>
  <c r="O142" i="8" s="1"/>
  <c r="N143" i="8"/>
  <c r="O143" i="8" s="1"/>
  <c r="R143" i="8" s="1"/>
  <c r="N144" i="8"/>
  <c r="O144" i="8" s="1"/>
  <c r="R144" i="8" s="1"/>
  <c r="N145" i="8"/>
  <c r="O145" i="8" s="1"/>
  <c r="R145" i="8" s="1"/>
  <c r="N146" i="8"/>
  <c r="O146" i="8" s="1"/>
  <c r="N147" i="8"/>
  <c r="O147" i="8" s="1"/>
  <c r="R147" i="8" s="1"/>
  <c r="N148" i="8"/>
  <c r="O148" i="8" s="1"/>
  <c r="R148" i="8" s="1"/>
  <c r="N149" i="8"/>
  <c r="O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R153" i="8" s="1"/>
  <c r="N154" i="8"/>
  <c r="O154" i="8" s="1"/>
  <c r="N155" i="8"/>
  <c r="O155" i="8" s="1"/>
  <c r="R155" i="8" s="1"/>
  <c r="N156" i="8"/>
  <c r="O156" i="8" s="1"/>
  <c r="R156" i="8" s="1"/>
  <c r="N157" i="8"/>
  <c r="O157" i="8" s="1"/>
  <c r="N158" i="8"/>
  <c r="O158" i="8" s="1"/>
  <c r="N159" i="8"/>
  <c r="O159" i="8" s="1"/>
  <c r="R159" i="8" s="1"/>
  <c r="N160" i="8"/>
  <c r="O160" i="8" s="1"/>
  <c r="R160" i="8" s="1"/>
  <c r="N161" i="8"/>
  <c r="O161" i="8" s="1"/>
  <c r="R161" i="8" s="1"/>
  <c r="N162" i="8"/>
  <c r="O162" i="8" s="1"/>
  <c r="N163" i="8"/>
  <c r="O163" i="8" s="1"/>
  <c r="R163" i="8" s="1"/>
  <c r="N164" i="8"/>
  <c r="O164" i="8" s="1"/>
  <c r="R164" i="8" s="1"/>
  <c r="N165" i="8"/>
  <c r="O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R169" i="8" s="1"/>
  <c r="N170" i="8"/>
  <c r="O170" i="8" s="1"/>
  <c r="N171" i="8"/>
  <c r="O171" i="8" s="1"/>
  <c r="R171" i="8" s="1"/>
  <c r="N172" i="8"/>
  <c r="O172" i="8" s="1"/>
  <c r="R172" i="8" s="1"/>
  <c r="N173" i="8"/>
  <c r="O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R177" i="8" s="1"/>
  <c r="N178" i="8"/>
  <c r="O178" i="8" s="1"/>
  <c r="N179" i="8"/>
  <c r="O179" i="8" s="1"/>
  <c r="R179" i="8" s="1"/>
  <c r="N180" i="8"/>
  <c r="O180" i="8" s="1"/>
  <c r="R180" i="8" s="1"/>
  <c r="N181" i="8"/>
  <c r="O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R185" i="8" s="1"/>
  <c r="N186" i="8"/>
  <c r="O186" i="8" s="1"/>
  <c r="N187" i="8"/>
  <c r="O187" i="8" s="1"/>
  <c r="R187" i="8" s="1"/>
  <c r="N188" i="8"/>
  <c r="O188" i="8" s="1"/>
  <c r="R188" i="8" s="1"/>
  <c r="N189" i="8"/>
  <c r="O189" i="8" s="1"/>
  <c r="N190" i="8"/>
  <c r="O190" i="8" s="1"/>
  <c r="N191" i="8"/>
  <c r="O191" i="8" s="1"/>
  <c r="R191" i="8" s="1"/>
  <c r="N192" i="8"/>
  <c r="O192" i="8" s="1"/>
  <c r="R192" i="8" s="1"/>
  <c r="N193" i="8"/>
  <c r="O193" i="8" s="1"/>
  <c r="R193" i="8" s="1"/>
  <c r="N194" i="8"/>
  <c r="O194" i="8" s="1"/>
  <c r="N195" i="8"/>
  <c r="O195" i="8" s="1"/>
  <c r="R195" i="8" s="1"/>
  <c r="N196" i="8"/>
  <c r="O196" i="8" s="1"/>
  <c r="R196" i="8" s="1"/>
  <c r="N197" i="8"/>
  <c r="O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R201" i="8" s="1"/>
  <c r="N202" i="8"/>
  <c r="O202" i="8" s="1"/>
  <c r="N203" i="8"/>
  <c r="O203" i="8" s="1"/>
  <c r="R203" i="8" s="1"/>
  <c r="N204" i="8"/>
  <c r="O204" i="8" s="1"/>
  <c r="R204" i="8" s="1"/>
  <c r="N205" i="8"/>
  <c r="O205" i="8" s="1"/>
  <c r="N206" i="8"/>
  <c r="O206" i="8" s="1"/>
  <c r="N207" i="8"/>
  <c r="O207" i="8" s="1"/>
  <c r="R207" i="8" s="1"/>
  <c r="N208" i="8"/>
  <c r="O208" i="8" s="1"/>
  <c r="R208" i="8" s="1"/>
  <c r="N209" i="8"/>
  <c r="O209" i="8" s="1"/>
  <c r="R209" i="8" s="1"/>
  <c r="N210" i="8"/>
  <c r="O210" i="8" s="1"/>
  <c r="N211" i="8"/>
  <c r="O211" i="8" s="1"/>
  <c r="R211" i="8" s="1"/>
  <c r="N212" i="8"/>
  <c r="O212" i="8" s="1"/>
  <c r="R212" i="8" s="1"/>
  <c r="N213" i="8"/>
  <c r="O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R217" i="8" s="1"/>
  <c r="N218" i="8"/>
  <c r="O218" i="8" s="1"/>
  <c r="N219" i="8"/>
  <c r="O219" i="8" s="1"/>
  <c r="R219" i="8" s="1"/>
  <c r="N220" i="8"/>
  <c r="O220" i="8" s="1"/>
  <c r="R220" i="8" s="1"/>
  <c r="N221" i="8"/>
  <c r="O221" i="8" s="1"/>
  <c r="N222" i="8"/>
  <c r="O222" i="8" s="1"/>
  <c r="N223" i="8"/>
  <c r="O223" i="8" s="1"/>
  <c r="R223" i="8" s="1"/>
  <c r="N224" i="8"/>
  <c r="O224" i="8" s="1"/>
  <c r="R224" i="8" s="1"/>
  <c r="N225" i="8"/>
  <c r="O225" i="8" s="1"/>
  <c r="R225" i="8" s="1"/>
  <c r="N226" i="8"/>
  <c r="O226" i="8" s="1"/>
  <c r="N227" i="8"/>
  <c r="O227" i="8" s="1"/>
  <c r="R227" i="8" s="1"/>
  <c r="N228" i="8"/>
  <c r="O228" i="8" s="1"/>
  <c r="R228" i="8" s="1"/>
  <c r="N229" i="8"/>
  <c r="O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R233" i="8" s="1"/>
  <c r="N234" i="8"/>
  <c r="O234" i="8" s="1"/>
  <c r="N235" i="8"/>
  <c r="O235" i="8" s="1"/>
  <c r="R235" i="8" s="1"/>
  <c r="N236" i="8"/>
  <c r="O236" i="8" s="1"/>
  <c r="R236" i="8" s="1"/>
  <c r="N237" i="8"/>
  <c r="O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R241" i="8" s="1"/>
  <c r="N242" i="8"/>
  <c r="O242" i="8" s="1"/>
  <c r="N243" i="8"/>
  <c r="O243" i="8" s="1"/>
  <c r="R243" i="8" s="1"/>
  <c r="N244" i="8"/>
  <c r="O244" i="8" s="1"/>
  <c r="R244" i="8" s="1"/>
  <c r="N245" i="8"/>
  <c r="O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R249" i="8" s="1"/>
  <c r="N250" i="8"/>
  <c r="O250" i="8" s="1"/>
  <c r="N251" i="8"/>
  <c r="O251" i="8" s="1"/>
  <c r="R251" i="8" s="1"/>
  <c r="N252" i="8"/>
  <c r="O252" i="8" s="1"/>
  <c r="R252" i="8" s="1"/>
  <c r="N253" i="8"/>
  <c r="O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R257" i="8" s="1"/>
  <c r="N258" i="8"/>
  <c r="O258" i="8" s="1"/>
  <c r="N259" i="8"/>
  <c r="O259" i="8" s="1"/>
  <c r="R259" i="8" s="1"/>
  <c r="N260" i="8"/>
  <c r="O260" i="8" s="1"/>
  <c r="R260" i="8" s="1"/>
  <c r="N261" i="8"/>
  <c r="O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R265" i="8" s="1"/>
  <c r="N266" i="8"/>
  <c r="O266" i="8" s="1"/>
  <c r="N267" i="8"/>
  <c r="O267" i="8" s="1"/>
  <c r="R267" i="8" s="1"/>
  <c r="N268" i="8"/>
  <c r="O268" i="8" s="1"/>
  <c r="R268" i="8" s="1"/>
  <c r="N269" i="8"/>
  <c r="O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R273" i="8" s="1"/>
  <c r="N274" i="8"/>
  <c r="O274" i="8" s="1"/>
  <c r="N275" i="8"/>
  <c r="O275" i="8" s="1"/>
  <c r="R275" i="8" s="1"/>
  <c r="N276" i="8"/>
  <c r="O276" i="8" s="1"/>
  <c r="R276" i="8" s="1"/>
  <c r="N277" i="8"/>
  <c r="O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R281" i="8" s="1"/>
  <c r="N282" i="8"/>
  <c r="O282" i="8" s="1"/>
  <c r="N283" i="8"/>
  <c r="O283" i="8" s="1"/>
  <c r="R283" i="8" s="1"/>
  <c r="N284" i="8"/>
  <c r="O284" i="8" s="1"/>
  <c r="R284" i="8" s="1"/>
  <c r="N285" i="8"/>
  <c r="O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R289" i="8" s="1"/>
  <c r="N290" i="8"/>
  <c r="O290" i="8" s="1"/>
  <c r="N291" i="8"/>
  <c r="O291" i="8" s="1"/>
  <c r="R291" i="8" s="1"/>
  <c r="N292" i="8"/>
  <c r="O292" i="8" s="1"/>
  <c r="R292" i="8" s="1"/>
  <c r="N293" i="8"/>
  <c r="O293" i="8" s="1"/>
  <c r="N294" i="8"/>
  <c r="O294" i="8" s="1"/>
  <c r="N295" i="8"/>
  <c r="O295" i="8" s="1"/>
  <c r="R295" i="8" s="1"/>
  <c r="N296" i="8"/>
  <c r="O296" i="8" s="1"/>
  <c r="R296" i="8" s="1"/>
  <c r="N297" i="8"/>
  <c r="O297" i="8" s="1"/>
  <c r="R297" i="8" s="1"/>
  <c r="N298" i="8"/>
  <c r="O298" i="8" s="1"/>
  <c r="N299" i="8"/>
  <c r="O299" i="8" s="1"/>
  <c r="R299" i="8" s="1"/>
  <c r="N300" i="8"/>
  <c r="O300" i="8" s="1"/>
  <c r="R300" i="8" s="1"/>
  <c r="N301" i="8"/>
  <c r="O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R305" i="8" s="1"/>
  <c r="N306" i="8"/>
  <c r="O306" i="8" s="1"/>
  <c r="N307" i="8"/>
  <c r="O307" i="8" s="1"/>
  <c r="R307" i="8" s="1"/>
  <c r="N308" i="8"/>
  <c r="O308" i="8" s="1"/>
  <c r="R308" i="8" s="1"/>
  <c r="N309" i="8"/>
  <c r="O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R313" i="8" s="1"/>
  <c r="N314" i="8"/>
  <c r="O314" i="8" s="1"/>
  <c r="N315" i="8"/>
  <c r="O315" i="8" s="1"/>
  <c r="R315" i="8" s="1"/>
  <c r="N316" i="8"/>
  <c r="O316" i="8" s="1"/>
  <c r="R316" i="8" s="1"/>
  <c r="N317" i="8"/>
  <c r="O317" i="8" s="1"/>
  <c r="N318" i="8"/>
  <c r="O318" i="8" s="1"/>
  <c r="N319" i="8"/>
  <c r="O319" i="8" s="1"/>
  <c r="N320" i="8"/>
  <c r="O320" i="8" s="1"/>
  <c r="N321" i="8"/>
  <c r="O321" i="8" s="1"/>
  <c r="R321" i="8" s="1"/>
  <c r="N322" i="8"/>
  <c r="O322" i="8" s="1"/>
  <c r="R322" i="8" s="1"/>
  <c r="N323" i="8"/>
  <c r="O323" i="8" s="1"/>
  <c r="R323" i="8" s="1"/>
  <c r="S323" i="8" s="1"/>
  <c r="N324" i="8"/>
  <c r="O324" i="8" s="1"/>
  <c r="N20" i="8"/>
  <c r="O20" i="8" s="1"/>
  <c r="R20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B324" i="8"/>
  <c r="C324" i="8"/>
  <c r="P324" i="8" s="1"/>
  <c r="D324" i="8"/>
  <c r="T324" i="8" s="1"/>
  <c r="Q69" i="10"/>
  <c r="Q70" i="10"/>
  <c r="Q85" i="10"/>
  <c r="Q96" i="10"/>
  <c r="Q108" i="10"/>
  <c r="Q120" i="10"/>
  <c r="Q173" i="10"/>
  <c r="Q208" i="10"/>
  <c r="Q245" i="10"/>
  <c r="Q286" i="10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E70" i="10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L187" i="10" s="1"/>
  <c r="S187" i="10" s="1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L219" i="10" s="1"/>
  <c r="S219" i="10" s="1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L251" i="10" s="1"/>
  <c r="S251" i="10" s="1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L275" i="10" s="1"/>
  <c r="S275" i="10" s="1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L70" i="10" s="1"/>
  <c r="S70" i="10" s="1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L86" i="10" s="1"/>
  <c r="S86" i="10" s="1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L239" i="10" s="1"/>
  <c r="S239" i="10" s="1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8" i="8"/>
  <c r="H7" i="8" s="1"/>
  <c r="B16" i="8"/>
  <c r="B11" i="8"/>
  <c r="B12" i="8"/>
  <c r="A8" i="3"/>
  <c r="S322" i="8" l="1"/>
  <c r="C11" i="7"/>
  <c r="C9" i="7"/>
  <c r="S321" i="8"/>
  <c r="R320" i="8"/>
  <c r="S320" i="8" s="1"/>
  <c r="R319" i="8"/>
  <c r="S319" i="8" s="1"/>
  <c r="R324" i="8"/>
  <c r="S324" i="8" s="1"/>
  <c r="R306" i="8"/>
  <c r="R290" i="8"/>
  <c r="R282" i="8"/>
  <c r="R266" i="8"/>
  <c r="R250" i="8"/>
  <c r="R234" i="8"/>
  <c r="R226" i="8"/>
  <c r="R210" i="8"/>
  <c r="R202" i="8"/>
  <c r="R194" i="8"/>
  <c r="R186" i="8"/>
  <c r="R178" i="8"/>
  <c r="R170" i="8"/>
  <c r="R162" i="8"/>
  <c r="R154" i="8"/>
  <c r="R146" i="8"/>
  <c r="R138" i="8"/>
  <c r="R130" i="8"/>
  <c r="R122" i="8"/>
  <c r="R114" i="8"/>
  <c r="R106" i="8"/>
  <c r="R98" i="8"/>
  <c r="R90" i="8"/>
  <c r="R82" i="8"/>
  <c r="R74" i="8"/>
  <c r="R294" i="8"/>
  <c r="R94" i="8"/>
  <c r="R314" i="8"/>
  <c r="R298" i="8"/>
  <c r="R274" i="8"/>
  <c r="R258" i="8"/>
  <c r="R242" i="8"/>
  <c r="R218" i="8"/>
  <c r="R222" i="8"/>
  <c r="R206" i="8"/>
  <c r="R190" i="8"/>
  <c r="R158" i="8"/>
  <c r="R142" i="8"/>
  <c r="R126" i="8"/>
  <c r="R317" i="8"/>
  <c r="R309" i="8"/>
  <c r="R301" i="8"/>
  <c r="R293" i="8"/>
  <c r="R285" i="8"/>
  <c r="R277" i="8"/>
  <c r="R269" i="8"/>
  <c r="R261" i="8"/>
  <c r="R253" i="8"/>
  <c r="R245" i="8"/>
  <c r="R237" i="8"/>
  <c r="R229" i="8"/>
  <c r="R221" i="8"/>
  <c r="R213" i="8"/>
  <c r="R205" i="8"/>
  <c r="R197" i="8"/>
  <c r="R189" i="8"/>
  <c r="R181" i="8"/>
  <c r="R173" i="8"/>
  <c r="R165" i="8"/>
  <c r="R157" i="8"/>
  <c r="R149" i="8"/>
  <c r="R141" i="8"/>
  <c r="R133" i="8"/>
  <c r="R125" i="8"/>
  <c r="R117" i="8"/>
  <c r="R109" i="8"/>
  <c r="R101" i="8"/>
  <c r="R93" i="8"/>
  <c r="R77" i="8"/>
  <c r="R318" i="8"/>
  <c r="R72" i="8"/>
  <c r="R51" i="8"/>
  <c r="R59" i="8"/>
  <c r="R22" i="8"/>
  <c r="R39" i="8"/>
  <c r="R26" i="8"/>
  <c r="R23" i="8"/>
  <c r="R27" i="8"/>
  <c r="C10" i="7"/>
  <c r="Q323" i="8"/>
  <c r="J323" i="8" s="1"/>
  <c r="Q321" i="8"/>
  <c r="J321" i="8" s="1"/>
  <c r="Q319" i="8"/>
  <c r="J319" i="8" s="1"/>
  <c r="Q324" i="8"/>
  <c r="J324" i="8" s="1"/>
  <c r="Q322" i="8"/>
  <c r="J322" i="8" s="1"/>
  <c r="Q320" i="8"/>
  <c r="J320" i="8" s="1"/>
  <c r="O85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4" i="8"/>
  <c r="R85" i="8" l="1"/>
  <c r="Y6" i="10" a="1"/>
  <c r="Y6" i="10" s="1"/>
  <c r="AC6" i="10" l="1"/>
  <c r="Z6" i="10"/>
  <c r="D19" i="8" s="1"/>
  <c r="T19" i="8" s="1"/>
  <c r="AD6" i="10"/>
  <c r="AE6" i="10" s="1"/>
  <c r="Y7" i="10" a="1"/>
  <c r="Y7" i="10" s="1"/>
  <c r="AA6" i="10"/>
  <c r="E19" i="8" s="1"/>
  <c r="X6" i="10"/>
  <c r="B19" i="8" s="1"/>
  <c r="C19" i="8"/>
  <c r="P19" i="8" l="1"/>
  <c r="N19" i="8"/>
  <c r="O19" i="8" s="1"/>
  <c r="AG6" i="10"/>
  <c r="AF6" i="10"/>
  <c r="C20" i="8"/>
  <c r="AD7" i="10"/>
  <c r="AE7" i="10" s="1"/>
  <c r="AC7" i="10"/>
  <c r="Y8" i="10" a="1"/>
  <c r="Y8" i="10" s="1"/>
  <c r="Z7" i="10"/>
  <c r="D20" i="8" s="1"/>
  <c r="T20" i="8" s="1"/>
  <c r="X7" i="10"/>
  <c r="B20" i="8" s="1"/>
  <c r="AA7" i="10"/>
  <c r="F19" i="8" l="1"/>
  <c r="P20" i="8"/>
  <c r="R19" i="8"/>
  <c r="S19" i="8" s="1"/>
  <c r="E20" i="8"/>
  <c r="S20" i="8" s="1"/>
  <c r="AF7" i="10"/>
  <c r="AG7" i="10"/>
  <c r="F20" i="8" s="1"/>
  <c r="C21" i="8"/>
  <c r="AD8" i="10"/>
  <c r="AE8" i="10" s="1"/>
  <c r="AC8" i="10"/>
  <c r="Y9" i="10" a="1"/>
  <c r="Y9" i="10" s="1"/>
  <c r="Z8" i="10"/>
  <c r="D21" i="8" s="1"/>
  <c r="T21" i="8" s="1"/>
  <c r="X8" i="10"/>
  <c r="B21" i="8" s="1"/>
  <c r="AA8" i="10"/>
  <c r="P21" i="8" l="1"/>
  <c r="E21" i="8"/>
  <c r="AF8" i="10"/>
  <c r="AG8" i="10"/>
  <c r="F21" i="8" s="1"/>
  <c r="Y10" i="10" a="1"/>
  <c r="Y10" i="10" s="1"/>
  <c r="AD9" i="10"/>
  <c r="AE9" i="10" s="1"/>
  <c r="AC9" i="10"/>
  <c r="Z9" i="10"/>
  <c r="D22" i="8" s="1"/>
  <c r="T22" i="8" s="1"/>
  <c r="X9" i="10"/>
  <c r="B22" i="8" s="1"/>
  <c r="AA9" i="10"/>
  <c r="C22" i="8"/>
  <c r="P22" i="8" l="1"/>
  <c r="O21" i="8"/>
  <c r="Q21" i="8" s="1"/>
  <c r="J21" i="8" s="1"/>
  <c r="E22" i="8"/>
  <c r="AF9" i="10"/>
  <c r="C23" i="8"/>
  <c r="AD10" i="10"/>
  <c r="AE10" i="10" s="1"/>
  <c r="AC10" i="10"/>
  <c r="AA10" i="10"/>
  <c r="AG9" i="10"/>
  <c r="F22" i="8" s="1"/>
  <c r="Y11" i="10" a="1"/>
  <c r="Y11" i="10" s="1"/>
  <c r="X11" i="10" s="1"/>
  <c r="B24" i="8" s="1"/>
  <c r="X10" i="10"/>
  <c r="B23" i="8" s="1"/>
  <c r="Z10" i="10"/>
  <c r="D23" i="8" s="1"/>
  <c r="T23" i="8" s="1"/>
  <c r="P23" i="8" l="1"/>
  <c r="Q19" i="8"/>
  <c r="J19" i="8" s="1"/>
  <c r="Q20" i="8"/>
  <c r="J20" i="8" s="1"/>
  <c r="R21" i="8"/>
  <c r="S21" i="8" s="1"/>
  <c r="U19" i="8" a="1"/>
  <c r="U19" i="8" s="1"/>
  <c r="Q22" i="8"/>
  <c r="J22" i="8" s="1"/>
  <c r="S22" i="8"/>
  <c r="E23" i="8"/>
  <c r="S23" i="8" s="1"/>
  <c r="AF10" i="10"/>
  <c r="Y12" i="10" a="1"/>
  <c r="Y12" i="10" s="1"/>
  <c r="AA11" i="10"/>
  <c r="Z11" i="10"/>
  <c r="D24" i="8" s="1"/>
  <c r="T24" i="8" s="1"/>
  <c r="AG10" i="10"/>
  <c r="C24" i="8"/>
  <c r="AD11" i="10"/>
  <c r="AF11" i="10" s="1"/>
  <c r="AC11" i="10"/>
  <c r="F323" i="8" l="1"/>
  <c r="F319" i="8"/>
  <c r="F324" i="8"/>
  <c r="F320" i="8"/>
  <c r="F321" i="8"/>
  <c r="F322" i="8"/>
  <c r="F23" i="8"/>
  <c r="P24" i="8"/>
  <c r="F24" i="8"/>
  <c r="V19" i="8"/>
  <c r="U20" i="8" a="1"/>
  <c r="U20" i="8" s="1"/>
  <c r="V20" i="8" s="1"/>
  <c r="E24" i="8"/>
  <c r="S24" i="8" s="1"/>
  <c r="C25" i="8"/>
  <c r="AD12" i="10"/>
  <c r="AF12" i="10" s="1"/>
  <c r="AC12" i="10"/>
  <c r="X12" i="10"/>
  <c r="B25" i="8" s="1"/>
  <c r="Y13" i="10" a="1"/>
  <c r="Y13" i="10" s="1"/>
  <c r="AA12" i="10"/>
  <c r="AE11" i="10"/>
  <c r="AG11" i="10" s="1"/>
  <c r="Z12" i="10"/>
  <c r="D25" i="8" s="1"/>
  <c r="T25" i="8" s="1"/>
  <c r="P25" i="8" l="1"/>
  <c r="F25" i="8"/>
  <c r="U21" i="8" a="1"/>
  <c r="U21" i="8" s="1"/>
  <c r="V21" i="8" s="1"/>
  <c r="Q23" i="8"/>
  <c r="J23" i="8" s="1"/>
  <c r="E25" i="8"/>
  <c r="S25" i="8" s="1"/>
  <c r="C26" i="8"/>
  <c r="AD13" i="10"/>
  <c r="AF13" i="10" s="1"/>
  <c r="AC13" i="10"/>
  <c r="Y14" i="10" a="1"/>
  <c r="Y14" i="10" s="1"/>
  <c r="AE12" i="10"/>
  <c r="AG12" i="10" s="1"/>
  <c r="AA13" i="10"/>
  <c r="X13" i="10"/>
  <c r="B26" i="8" s="1"/>
  <c r="Z13" i="10"/>
  <c r="D26" i="8" s="1"/>
  <c r="T26" i="8" s="1"/>
  <c r="P26" i="8" l="1"/>
  <c r="F26" i="8"/>
  <c r="U22" i="8" a="1"/>
  <c r="U22" i="8" s="1"/>
  <c r="V22" i="8" s="1"/>
  <c r="Q24" i="8"/>
  <c r="J24" i="8" s="1"/>
  <c r="E26" i="8"/>
  <c r="S26" i="8" s="1"/>
  <c r="AE13" i="10"/>
  <c r="AG13" i="10" s="1"/>
  <c r="C27" i="8"/>
  <c r="AD14" i="10"/>
  <c r="AF14" i="10" s="1"/>
  <c r="AC14" i="10"/>
  <c r="Z14" i="10"/>
  <c r="D27" i="8" s="1"/>
  <c r="T27" i="8" s="1"/>
  <c r="AA14" i="10"/>
  <c r="X14" i="10"/>
  <c r="B27" i="8" s="1"/>
  <c r="Y15" i="10" a="1"/>
  <c r="Y15" i="10" s="1"/>
  <c r="Y16" i="10" s="1" a="1"/>
  <c r="Y16" i="10" s="1"/>
  <c r="P27" i="8" l="1"/>
  <c r="F27" i="8"/>
  <c r="U23" i="8" a="1"/>
  <c r="U23" i="8" s="1"/>
  <c r="V23" i="8" s="1"/>
  <c r="Q26" i="8"/>
  <c r="J26" i="8" s="1"/>
  <c r="Q25" i="8"/>
  <c r="J25" i="8" s="1"/>
  <c r="E27" i="8"/>
  <c r="S27" i="8" s="1"/>
  <c r="AE14" i="10"/>
  <c r="AG14" i="10" s="1"/>
  <c r="C29" i="8"/>
  <c r="AD16" i="10"/>
  <c r="AE16" i="10" s="1"/>
  <c r="AC16" i="10"/>
  <c r="Z15" i="10"/>
  <c r="D28" i="8" s="1"/>
  <c r="T28" i="8" s="1"/>
  <c r="C28" i="8"/>
  <c r="AD15" i="10"/>
  <c r="AF15" i="10" s="1"/>
  <c r="AC15" i="10"/>
  <c r="AA15" i="10"/>
  <c r="X15" i="10"/>
  <c r="B28" i="8" s="1"/>
  <c r="Y17" i="10" a="1"/>
  <c r="Y17" i="10" s="1"/>
  <c r="X16" i="10"/>
  <c r="B29" i="8" s="1"/>
  <c r="Z16" i="10"/>
  <c r="D29" i="8" s="1"/>
  <c r="T29" i="8" s="1"/>
  <c r="AA16" i="10"/>
  <c r="P29" i="8" l="1"/>
  <c r="F29" i="8"/>
  <c r="P28" i="8"/>
  <c r="F28" i="8"/>
  <c r="U24" i="8" a="1"/>
  <c r="U24" i="8" s="1"/>
  <c r="V24" i="8" s="1"/>
  <c r="E28" i="8"/>
  <c r="S28" i="8" s="1"/>
  <c r="E29" i="8"/>
  <c r="S29" i="8" s="1"/>
  <c r="AE15" i="10"/>
  <c r="AG15" i="10" s="1"/>
  <c r="AG16" i="10"/>
  <c r="AF16" i="10"/>
  <c r="C30" i="8"/>
  <c r="AD17" i="10"/>
  <c r="AE17" i="10" s="1"/>
  <c r="AC17" i="10"/>
  <c r="Y18" i="10" a="1"/>
  <c r="Y18" i="10" s="1"/>
  <c r="Z17" i="10"/>
  <c r="D30" i="8" s="1"/>
  <c r="T30" i="8" s="1"/>
  <c r="X17" i="10"/>
  <c r="B30" i="8" s="1"/>
  <c r="AA17" i="10"/>
  <c r="P30" i="8" l="1"/>
  <c r="F30" i="8"/>
  <c r="U25" i="8" a="1"/>
  <c r="U25" i="8" s="1"/>
  <c r="V25" i="8" s="1"/>
  <c r="Q27" i="8"/>
  <c r="J27" i="8" s="1"/>
  <c r="E30" i="8"/>
  <c r="S30" i="8" s="1"/>
  <c r="AF17" i="10"/>
  <c r="C31" i="8"/>
  <c r="AD18" i="10"/>
  <c r="AF18" i="10" s="1"/>
  <c r="AC18" i="10"/>
  <c r="AG17" i="10"/>
  <c r="Z18" i="10"/>
  <c r="D31" i="8" s="1"/>
  <c r="T31" i="8" s="1"/>
  <c r="X18" i="10"/>
  <c r="B31" i="8" s="1"/>
  <c r="AA18" i="10"/>
  <c r="Y19" i="10" a="1"/>
  <c r="Y19" i="10" s="1"/>
  <c r="P31" i="8" l="1"/>
  <c r="F31" i="8"/>
  <c r="U26" i="8" a="1"/>
  <c r="U26" i="8" s="1"/>
  <c r="V26" i="8" s="1"/>
  <c r="Q29" i="8"/>
  <c r="J29" i="8" s="1"/>
  <c r="Q28" i="8"/>
  <c r="J28" i="8" s="1"/>
  <c r="E31" i="8"/>
  <c r="S31" i="8" s="1"/>
  <c r="C32" i="8"/>
  <c r="AD19" i="10"/>
  <c r="AE19" i="10" s="1"/>
  <c r="AC19" i="10"/>
  <c r="AE18" i="10"/>
  <c r="AG18" i="10" s="1"/>
  <c r="Y20" i="10" a="1"/>
  <c r="Y20" i="10" s="1"/>
  <c r="X19" i="10"/>
  <c r="B32" i="8" s="1"/>
  <c r="AA19" i="10"/>
  <c r="Z19" i="10"/>
  <c r="D32" i="8" s="1"/>
  <c r="T32" i="8" s="1"/>
  <c r="P32" i="8" l="1"/>
  <c r="F32" i="8"/>
  <c r="U27" i="8" a="1"/>
  <c r="U27" i="8" s="1"/>
  <c r="V27" i="8" s="1"/>
  <c r="Q30" i="8"/>
  <c r="J30" i="8" s="1"/>
  <c r="E32" i="8"/>
  <c r="S32" i="8" s="1"/>
  <c r="AG19" i="10"/>
  <c r="AF19" i="10"/>
  <c r="C33" i="8"/>
  <c r="AD20" i="10"/>
  <c r="AF20" i="10" s="1"/>
  <c r="AC20" i="10"/>
  <c r="Y21" i="10" a="1"/>
  <c r="Y21" i="10" s="1"/>
  <c r="Z20" i="10"/>
  <c r="D33" i="8" s="1"/>
  <c r="T33" i="8" s="1"/>
  <c r="AA20" i="10"/>
  <c r="X20" i="10"/>
  <c r="B33" i="8" s="1"/>
  <c r="P33" i="8" l="1"/>
  <c r="F33" i="8"/>
  <c r="U28" i="8" a="1"/>
  <c r="U28" i="8" s="1"/>
  <c r="V28" i="8" s="1"/>
  <c r="Q31" i="8"/>
  <c r="J31" i="8" s="1"/>
  <c r="E33" i="8"/>
  <c r="S33" i="8" s="1"/>
  <c r="AE20" i="10"/>
  <c r="AG20" i="10" s="1"/>
  <c r="C34" i="8"/>
  <c r="AD21" i="10"/>
  <c r="AF21" i="10" s="1"/>
  <c r="AC21" i="10"/>
  <c r="Z21" i="10"/>
  <c r="D34" i="8" s="1"/>
  <c r="T34" i="8" s="1"/>
  <c r="Y22" i="10" a="1"/>
  <c r="Y22" i="10" s="1"/>
  <c r="X21" i="10"/>
  <c r="B34" i="8" s="1"/>
  <c r="AA21" i="10"/>
  <c r="P34" i="8" l="1"/>
  <c r="F34" i="8"/>
  <c r="U29" i="8" a="1"/>
  <c r="U29" i="8" s="1"/>
  <c r="V29" i="8" s="1"/>
  <c r="Q32" i="8"/>
  <c r="J32" i="8" s="1"/>
  <c r="E34" i="8"/>
  <c r="AE21" i="10"/>
  <c r="AG21" i="10" s="1"/>
  <c r="C35" i="8"/>
  <c r="AD22" i="10"/>
  <c r="AF22" i="10" s="1"/>
  <c r="AC22" i="10"/>
  <c r="Z22" i="10"/>
  <c r="D35" i="8" s="1"/>
  <c r="T35" i="8" s="1"/>
  <c r="Y23" i="10" a="1"/>
  <c r="Y23" i="10" s="1"/>
  <c r="X22" i="10"/>
  <c r="B35" i="8" s="1"/>
  <c r="AA22" i="10"/>
  <c r="P35" i="8" l="1"/>
  <c r="F35" i="8"/>
  <c r="U30" i="8" a="1"/>
  <c r="U30" i="8" s="1"/>
  <c r="V30" i="8" s="1"/>
  <c r="Q34" i="8"/>
  <c r="J34" i="8" s="1"/>
  <c r="Q33" i="8"/>
  <c r="J33" i="8" s="1"/>
  <c r="S34" i="8"/>
  <c r="E35" i="8"/>
  <c r="S35" i="8" s="1"/>
  <c r="AE22" i="10"/>
  <c r="AG22" i="10" s="1"/>
  <c r="C36" i="8"/>
  <c r="AD23" i="10"/>
  <c r="AE23" i="10" s="1"/>
  <c r="AC23" i="10"/>
  <c r="Z23" i="10"/>
  <c r="D36" i="8" s="1"/>
  <c r="T36" i="8" s="1"/>
  <c r="Y24" i="10" a="1"/>
  <c r="Y24" i="10" s="1"/>
  <c r="AA23" i="10"/>
  <c r="X23" i="10"/>
  <c r="B36" i="8" s="1"/>
  <c r="P36" i="8" l="1"/>
  <c r="F36" i="8"/>
  <c r="U31" i="8" a="1"/>
  <c r="U31" i="8" s="1"/>
  <c r="V31" i="8" s="1"/>
  <c r="E36" i="8"/>
  <c r="S36" i="8" s="1"/>
  <c r="AG23" i="10"/>
  <c r="AF23" i="10"/>
  <c r="C37" i="8"/>
  <c r="AD24" i="10"/>
  <c r="AF24" i="10" s="1"/>
  <c r="AC24" i="10"/>
  <c r="Z24" i="10"/>
  <c r="D37" i="8" s="1"/>
  <c r="T37" i="8" s="1"/>
  <c r="Y25" i="10" a="1"/>
  <c r="Y25" i="10" s="1"/>
  <c r="AA24" i="10"/>
  <c r="X24" i="10"/>
  <c r="B37" i="8" s="1"/>
  <c r="P37" i="8" l="1"/>
  <c r="F37" i="8"/>
  <c r="U32" i="8" a="1"/>
  <c r="U32" i="8" s="1"/>
  <c r="V32" i="8" s="1"/>
  <c r="Q35" i="8"/>
  <c r="J35" i="8" s="1"/>
  <c r="E37" i="8"/>
  <c r="AE24" i="10"/>
  <c r="AG24" i="10" s="1"/>
  <c r="C38" i="8"/>
  <c r="AD25" i="10"/>
  <c r="AF25" i="10" s="1"/>
  <c r="AC25" i="10"/>
  <c r="Z25" i="10"/>
  <c r="D38" i="8" s="1"/>
  <c r="T38" i="8" s="1"/>
  <c r="Y26" i="10" a="1"/>
  <c r="Y26" i="10" s="1"/>
  <c r="AA25" i="10"/>
  <c r="X25" i="10"/>
  <c r="B38" i="8" s="1"/>
  <c r="P38" i="8" l="1"/>
  <c r="F38" i="8"/>
  <c r="U33" i="8" a="1"/>
  <c r="U33" i="8" s="1"/>
  <c r="V33" i="8" s="1"/>
  <c r="Q37" i="8"/>
  <c r="J37" i="8" s="1"/>
  <c r="Q36" i="8"/>
  <c r="J36" i="8" s="1"/>
  <c r="J9" i="8"/>
  <c r="S37" i="8"/>
  <c r="E38" i="8"/>
  <c r="K9" i="8"/>
  <c r="AE25" i="10"/>
  <c r="AG25" i="10" s="1"/>
  <c r="C39" i="8"/>
  <c r="AD26" i="10"/>
  <c r="AE26" i="10" s="1"/>
  <c r="AC26" i="10"/>
  <c r="X26" i="10"/>
  <c r="B39" i="8" s="1"/>
  <c r="Z26" i="10"/>
  <c r="D39" i="8" s="1"/>
  <c r="T39" i="8" s="1"/>
  <c r="AA26" i="10"/>
  <c r="Y27" i="10" a="1"/>
  <c r="Y27" i="10" s="1"/>
  <c r="P39" i="8" l="1"/>
  <c r="F39" i="8"/>
  <c r="U34" i="8" a="1"/>
  <c r="U34" i="8" s="1"/>
  <c r="V34" i="8" s="1"/>
  <c r="Q38" i="8"/>
  <c r="J38" i="8" s="1"/>
  <c r="S38" i="8"/>
  <c r="E39" i="8"/>
  <c r="S39" i="8" s="1"/>
  <c r="AF26" i="10"/>
  <c r="AG26" i="10"/>
  <c r="C40" i="8"/>
  <c r="AD27" i="10"/>
  <c r="AF27" i="10" s="1"/>
  <c r="AC27" i="10"/>
  <c r="X27" i="10"/>
  <c r="B40" i="8" s="1"/>
  <c r="AA27" i="10"/>
  <c r="Z27" i="10"/>
  <c r="D40" i="8" s="1"/>
  <c r="T40" i="8" s="1"/>
  <c r="Y28" i="10" a="1"/>
  <c r="Y28" i="10" s="1"/>
  <c r="P40" i="8" l="1"/>
  <c r="F40" i="8"/>
  <c r="U35" i="8" a="1"/>
  <c r="U35" i="8" s="1"/>
  <c r="V35" i="8" s="1"/>
  <c r="E40" i="8"/>
  <c r="S40" i="8" s="1"/>
  <c r="C41" i="8"/>
  <c r="AD28" i="10"/>
  <c r="AF28" i="10" s="1"/>
  <c r="AC28" i="10"/>
  <c r="AE27" i="10"/>
  <c r="AG27" i="10" s="1"/>
  <c r="X28" i="10"/>
  <c r="B41" i="8" s="1"/>
  <c r="Z28" i="10"/>
  <c r="D41" i="8" s="1"/>
  <c r="T41" i="8" s="1"/>
  <c r="AA28" i="10"/>
  <c r="Y29" i="10" a="1"/>
  <c r="Y29" i="10" s="1"/>
  <c r="P41" i="8" l="1"/>
  <c r="F41" i="8"/>
  <c r="U36" i="8" a="1"/>
  <c r="U36" i="8" s="1"/>
  <c r="V36" i="8" s="1"/>
  <c r="Q39" i="8"/>
  <c r="J39" i="8" s="1"/>
  <c r="E41" i="8"/>
  <c r="S41" i="8" s="1"/>
  <c r="AE28" i="10"/>
  <c r="AG28" i="10" s="1"/>
  <c r="C42" i="8"/>
  <c r="AD29" i="10"/>
  <c r="AF29" i="10" s="1"/>
  <c r="AC29" i="10"/>
  <c r="AA29" i="10"/>
  <c r="Z29" i="10"/>
  <c r="D42" i="8" s="1"/>
  <c r="T42" i="8" s="1"/>
  <c r="X29" i="10"/>
  <c r="B42" i="8" s="1"/>
  <c r="Y30" i="10" a="1"/>
  <c r="Y30" i="10" s="1"/>
  <c r="P42" i="8" l="1"/>
  <c r="F42" i="8"/>
  <c r="U37" i="8" a="1"/>
  <c r="U37" i="8" s="1"/>
  <c r="V37" i="8" s="1"/>
  <c r="Q40" i="8"/>
  <c r="J40" i="8" s="1"/>
  <c r="E42" i="8"/>
  <c r="C43" i="8"/>
  <c r="AD30" i="10"/>
  <c r="AF30" i="10" s="1"/>
  <c r="AC30" i="10"/>
  <c r="AE29" i="10"/>
  <c r="AG29" i="10" s="1"/>
  <c r="AA30" i="10"/>
  <c r="X30" i="10"/>
  <c r="B43" i="8" s="1"/>
  <c r="Z30" i="10"/>
  <c r="D43" i="8" s="1"/>
  <c r="T43" i="8" s="1"/>
  <c r="Y31" i="10" a="1"/>
  <c r="Y31" i="10" s="1"/>
  <c r="P43" i="8" l="1"/>
  <c r="F43" i="8"/>
  <c r="U38" i="8" a="1"/>
  <c r="U38" i="8" s="1"/>
  <c r="V38" i="8" s="1"/>
  <c r="Q41" i="8"/>
  <c r="J41" i="8" s="1"/>
  <c r="Q42" i="8"/>
  <c r="J42" i="8" s="1"/>
  <c r="E43" i="8"/>
  <c r="S43" i="8" s="1"/>
  <c r="S42" i="8"/>
  <c r="AE30" i="10"/>
  <c r="AG30" i="10" s="1"/>
  <c r="C44" i="8"/>
  <c r="AD31" i="10"/>
  <c r="AE31" i="10" s="1"/>
  <c r="AC31" i="10"/>
  <c r="Z31" i="10"/>
  <c r="D44" i="8" s="1"/>
  <c r="T44" i="8" s="1"/>
  <c r="X31" i="10"/>
  <c r="B44" i="8" s="1"/>
  <c r="AA31" i="10"/>
  <c r="Y32" i="10" a="1"/>
  <c r="Y32" i="10" s="1"/>
  <c r="P44" i="8" l="1"/>
  <c r="F44" i="8"/>
  <c r="U39" i="8" a="1"/>
  <c r="U39" i="8" s="1"/>
  <c r="V39" i="8" s="1"/>
  <c r="E44" i="8"/>
  <c r="AG31" i="10"/>
  <c r="C45" i="8"/>
  <c r="AD32" i="10"/>
  <c r="AF32" i="10" s="1"/>
  <c r="AC32" i="10"/>
  <c r="AF31" i="10"/>
  <c r="X32" i="10"/>
  <c r="B45" i="8" s="1"/>
  <c r="AA32" i="10"/>
  <c r="Y33" i="10" a="1"/>
  <c r="Y33" i="10" s="1"/>
  <c r="Z32" i="10"/>
  <c r="D45" i="8" s="1"/>
  <c r="T45" i="8" s="1"/>
  <c r="P45" i="8" l="1"/>
  <c r="F45" i="8"/>
  <c r="U40" i="8" a="1"/>
  <c r="U40" i="8" s="1"/>
  <c r="V40" i="8" s="1"/>
  <c r="Q43" i="8"/>
  <c r="J43" i="8" s="1"/>
  <c r="Q44" i="8"/>
  <c r="J44" i="8" s="1"/>
  <c r="S44" i="8"/>
  <c r="E45" i="8"/>
  <c r="S45" i="8" s="1"/>
  <c r="AE32" i="10"/>
  <c r="AG32" i="10" s="1"/>
  <c r="C46" i="8"/>
  <c r="AD33" i="10"/>
  <c r="AE33" i="10" s="1"/>
  <c r="AC33" i="10"/>
  <c r="Z33" i="10"/>
  <c r="D46" i="8" s="1"/>
  <c r="T46" i="8" s="1"/>
  <c r="X33" i="10"/>
  <c r="B46" i="8" s="1"/>
  <c r="AA33" i="10"/>
  <c r="Y34" i="10" a="1"/>
  <c r="Y34" i="10" s="1"/>
  <c r="P46" i="8" l="1"/>
  <c r="F46" i="8"/>
  <c r="U41" i="8" a="1"/>
  <c r="U41" i="8" s="1"/>
  <c r="V41" i="8" s="1"/>
  <c r="E46" i="8"/>
  <c r="AF33" i="10"/>
  <c r="C47" i="8"/>
  <c r="AD34" i="10"/>
  <c r="AE34" i="10" s="1"/>
  <c r="AC34" i="10"/>
  <c r="AG33" i="10"/>
  <c r="X34" i="10"/>
  <c r="B47" i="8" s="1"/>
  <c r="AA34" i="10"/>
  <c r="Z34" i="10"/>
  <c r="D47" i="8" s="1"/>
  <c r="T47" i="8" s="1"/>
  <c r="Y35" i="10" a="1"/>
  <c r="Y35" i="10" s="1"/>
  <c r="P47" i="8" l="1"/>
  <c r="F47" i="8"/>
  <c r="U42" i="8" a="1"/>
  <c r="U42" i="8" s="1"/>
  <c r="V42" i="8" s="1"/>
  <c r="Q46" i="8"/>
  <c r="J46" i="8" s="1"/>
  <c r="Q45" i="8"/>
  <c r="J45" i="8" s="1"/>
  <c r="S46" i="8"/>
  <c r="E47" i="8"/>
  <c r="S47" i="8" s="1"/>
  <c r="AF34" i="10"/>
  <c r="C48" i="8"/>
  <c r="AD35" i="10"/>
  <c r="AE35" i="10" s="1"/>
  <c r="AC35" i="10"/>
  <c r="AG34" i="10"/>
  <c r="X35" i="10"/>
  <c r="B48" i="8" s="1"/>
  <c r="Z35" i="10"/>
  <c r="D48" i="8" s="1"/>
  <c r="T48" i="8" s="1"/>
  <c r="AA35" i="10"/>
  <c r="Y36" i="10" a="1"/>
  <c r="Y36" i="10" s="1"/>
  <c r="P48" i="8" l="1"/>
  <c r="F48" i="8"/>
  <c r="U43" i="8" a="1"/>
  <c r="U43" i="8" s="1"/>
  <c r="V43" i="8" s="1"/>
  <c r="E48" i="8"/>
  <c r="S48" i="8" s="1"/>
  <c r="AG35" i="10"/>
  <c r="C49" i="8"/>
  <c r="AD36" i="10"/>
  <c r="AF36" i="10" s="1"/>
  <c r="AC36" i="10"/>
  <c r="AF35" i="10"/>
  <c r="X36" i="10"/>
  <c r="B49" i="8" s="1"/>
  <c r="AA36" i="10"/>
  <c r="Z36" i="10"/>
  <c r="D49" i="8" s="1"/>
  <c r="T49" i="8" s="1"/>
  <c r="Y37" i="10" a="1"/>
  <c r="Y37" i="10" s="1"/>
  <c r="P49" i="8" l="1"/>
  <c r="F49" i="8"/>
  <c r="U44" i="8" a="1"/>
  <c r="U44" i="8" s="1"/>
  <c r="V44" i="8" s="1"/>
  <c r="Q47" i="8"/>
  <c r="J47" i="8" s="1"/>
  <c r="E49" i="8"/>
  <c r="S49" i="8" s="1"/>
  <c r="C50" i="8"/>
  <c r="AD37" i="10"/>
  <c r="AF37" i="10" s="1"/>
  <c r="AC37" i="10"/>
  <c r="AE36" i="10"/>
  <c r="AG36" i="10" s="1"/>
  <c r="Z37" i="10"/>
  <c r="D50" i="8" s="1"/>
  <c r="T50" i="8" s="1"/>
  <c r="X37" i="10"/>
  <c r="B50" i="8" s="1"/>
  <c r="AA37" i="10"/>
  <c r="Y38" i="10" a="1"/>
  <c r="Y38" i="10" s="1"/>
  <c r="P50" i="8" l="1"/>
  <c r="F50" i="8"/>
  <c r="U45" i="8" a="1"/>
  <c r="U45" i="8" s="1"/>
  <c r="V45" i="8" s="1"/>
  <c r="Q48" i="8"/>
  <c r="J48" i="8" s="1"/>
  <c r="E50" i="8"/>
  <c r="S50" i="8" s="1"/>
  <c r="AE37" i="10"/>
  <c r="AG37" i="10" s="1"/>
  <c r="C51" i="8"/>
  <c r="AD38" i="10"/>
  <c r="AF38" i="10" s="1"/>
  <c r="AC38" i="10"/>
  <c r="AA38" i="10"/>
  <c r="X38" i="10"/>
  <c r="B51" i="8" s="1"/>
  <c r="Z38" i="10"/>
  <c r="D51" i="8" s="1"/>
  <c r="T51" i="8" s="1"/>
  <c r="Y39" i="10" a="1"/>
  <c r="Y39" i="10" s="1"/>
  <c r="P51" i="8" l="1"/>
  <c r="F51" i="8"/>
  <c r="U46" i="8" a="1"/>
  <c r="U46" i="8" s="1"/>
  <c r="V46" i="8" s="1"/>
  <c r="Q49" i="8"/>
  <c r="J49" i="8" s="1"/>
  <c r="E51" i="8"/>
  <c r="S51" i="8" s="1"/>
  <c r="C52" i="8"/>
  <c r="AD39" i="10"/>
  <c r="AE39" i="10" s="1"/>
  <c r="AC39" i="10"/>
  <c r="AE38" i="10"/>
  <c r="AG38" i="10" s="1"/>
  <c r="AA39" i="10"/>
  <c r="Y40" i="10" a="1"/>
  <c r="Y40" i="10" s="1"/>
  <c r="Z39" i="10"/>
  <c r="D52" i="8" s="1"/>
  <c r="T52" i="8" s="1"/>
  <c r="X39" i="10"/>
  <c r="B52" i="8" s="1"/>
  <c r="P52" i="8" l="1"/>
  <c r="F52" i="8"/>
  <c r="U47" i="8" a="1"/>
  <c r="U47" i="8" s="1"/>
  <c r="V47" i="8" s="1"/>
  <c r="Q50" i="8"/>
  <c r="J50" i="8" s="1"/>
  <c r="E52" i="8"/>
  <c r="S52" i="8" s="1"/>
  <c r="AG39" i="10"/>
  <c r="C53" i="8"/>
  <c r="AD40" i="10"/>
  <c r="AE40" i="10" s="1"/>
  <c r="AC40" i="10"/>
  <c r="AF39" i="10"/>
  <c r="Z40" i="10"/>
  <c r="D53" i="8" s="1"/>
  <c r="T53" i="8" s="1"/>
  <c r="X40" i="10"/>
  <c r="B53" i="8" s="1"/>
  <c r="AA40" i="10"/>
  <c r="Y41" i="10" a="1"/>
  <c r="Y41" i="10" s="1"/>
  <c r="P53" i="8" l="1"/>
  <c r="F53" i="8"/>
  <c r="U48" i="8" a="1"/>
  <c r="U48" i="8" s="1"/>
  <c r="V48" i="8" s="1"/>
  <c r="Q51" i="8"/>
  <c r="J51" i="8" s="1"/>
  <c r="E53" i="8"/>
  <c r="S53" i="8" s="1"/>
  <c r="AG40" i="10"/>
  <c r="AF40" i="10"/>
  <c r="C54" i="8"/>
  <c r="AD41" i="10"/>
  <c r="AE41" i="10" s="1"/>
  <c r="AC41" i="10"/>
  <c r="Z41" i="10"/>
  <c r="D54" i="8" s="1"/>
  <c r="T54" i="8" s="1"/>
  <c r="X41" i="10"/>
  <c r="B54" i="8" s="1"/>
  <c r="AA41" i="10"/>
  <c r="Y42" i="10" a="1"/>
  <c r="Y42" i="10" s="1"/>
  <c r="P54" i="8" l="1"/>
  <c r="F54" i="8"/>
  <c r="U49" i="8" a="1"/>
  <c r="U49" i="8" s="1"/>
  <c r="V49" i="8" s="1"/>
  <c r="Q52" i="8"/>
  <c r="J52" i="8" s="1"/>
  <c r="E54" i="8"/>
  <c r="S54" i="8" s="1"/>
  <c r="AF41" i="10"/>
  <c r="C55" i="8"/>
  <c r="AD42" i="10"/>
  <c r="AE42" i="10" s="1"/>
  <c r="AC42" i="10"/>
  <c r="AG41" i="10"/>
  <c r="X42" i="10"/>
  <c r="B55" i="8" s="1"/>
  <c r="Z42" i="10"/>
  <c r="D55" i="8" s="1"/>
  <c r="T55" i="8" s="1"/>
  <c r="AA42" i="10"/>
  <c r="Y43" i="10" a="1"/>
  <c r="Y43" i="10" s="1"/>
  <c r="P55" i="8" l="1"/>
  <c r="F55" i="8"/>
  <c r="U50" i="8" a="1"/>
  <c r="U50" i="8" s="1"/>
  <c r="V50" i="8" s="1"/>
  <c r="Q53" i="8"/>
  <c r="J53" i="8" s="1"/>
  <c r="Q54" i="8"/>
  <c r="J54" i="8" s="1"/>
  <c r="E55" i="8"/>
  <c r="S55" i="8" s="1"/>
  <c r="AF42" i="10"/>
  <c r="C56" i="8"/>
  <c r="AD43" i="10"/>
  <c r="AE43" i="10" s="1"/>
  <c r="AC43" i="10"/>
  <c r="AG42" i="10"/>
  <c r="X43" i="10"/>
  <c r="B56" i="8" s="1"/>
  <c r="AA43" i="10"/>
  <c r="Z43" i="10"/>
  <c r="D56" i="8" s="1"/>
  <c r="T56" i="8" s="1"/>
  <c r="Y44" i="10" a="1"/>
  <c r="Y44" i="10" s="1"/>
  <c r="P56" i="8" l="1"/>
  <c r="F56" i="8"/>
  <c r="U51" i="8" a="1"/>
  <c r="U51" i="8" s="1"/>
  <c r="V51" i="8" s="1"/>
  <c r="E56" i="8"/>
  <c r="S56" i="8" s="1"/>
  <c r="AF43" i="10"/>
  <c r="C57" i="8"/>
  <c r="AD44" i="10"/>
  <c r="AE44" i="10" s="1"/>
  <c r="AC44" i="10"/>
  <c r="AG43" i="10"/>
  <c r="X44" i="10"/>
  <c r="B57" i="8" s="1"/>
  <c r="Z44" i="10"/>
  <c r="D57" i="8" s="1"/>
  <c r="T57" i="8" s="1"/>
  <c r="AA44" i="10"/>
  <c r="Y45" i="10" a="1"/>
  <c r="Y45" i="10" s="1"/>
  <c r="P57" i="8" l="1"/>
  <c r="F57" i="8"/>
  <c r="U52" i="8" a="1"/>
  <c r="U52" i="8" s="1"/>
  <c r="V52" i="8" s="1"/>
  <c r="Q55" i="8"/>
  <c r="J55" i="8" s="1"/>
  <c r="E57" i="8"/>
  <c r="S57" i="8" s="1"/>
  <c r="AF44" i="10"/>
  <c r="AG44" i="10"/>
  <c r="C58" i="8"/>
  <c r="AD45" i="10"/>
  <c r="AF45" i="10" s="1"/>
  <c r="AC45" i="10"/>
  <c r="X45" i="10"/>
  <c r="B58" i="8" s="1"/>
  <c r="AA45" i="10"/>
  <c r="Z45" i="10"/>
  <c r="D58" i="8" s="1"/>
  <c r="T58" i="8" s="1"/>
  <c r="Y46" i="10" a="1"/>
  <c r="Y46" i="10" s="1"/>
  <c r="P58" i="8" l="1"/>
  <c r="F58" i="8"/>
  <c r="U53" i="8" a="1"/>
  <c r="U53" i="8" s="1"/>
  <c r="V53" i="8" s="1"/>
  <c r="Q56" i="8"/>
  <c r="J56" i="8" s="1"/>
  <c r="E58" i="8"/>
  <c r="AE45" i="10"/>
  <c r="AG45" i="10" s="1"/>
  <c r="C59" i="8"/>
  <c r="AD46" i="10"/>
  <c r="AE46" i="10" s="1"/>
  <c r="AC46" i="10"/>
  <c r="Z46" i="10"/>
  <c r="D59" i="8" s="1"/>
  <c r="T59" i="8" s="1"/>
  <c r="AA46" i="10"/>
  <c r="X46" i="10"/>
  <c r="B59" i="8" s="1"/>
  <c r="Y47" i="10" a="1"/>
  <c r="Y47" i="10" s="1"/>
  <c r="P59" i="8" l="1"/>
  <c r="F59" i="8"/>
  <c r="U54" i="8" a="1"/>
  <c r="U54" i="8" s="1"/>
  <c r="V54" i="8" s="1"/>
  <c r="Q57" i="8"/>
  <c r="J57" i="8" s="1"/>
  <c r="Q58" i="8"/>
  <c r="J58" i="8" s="1"/>
  <c r="S58" i="8"/>
  <c r="E59" i="8"/>
  <c r="AF46" i="10"/>
  <c r="C60" i="8"/>
  <c r="AD47" i="10"/>
  <c r="AE47" i="10" s="1"/>
  <c r="AC47" i="10"/>
  <c r="AG46" i="10"/>
  <c r="Z47" i="10"/>
  <c r="D60" i="8" s="1"/>
  <c r="T60" i="8" s="1"/>
  <c r="X47" i="10"/>
  <c r="B60" i="8" s="1"/>
  <c r="Y48" i="10" a="1"/>
  <c r="Y48" i="10" s="1"/>
  <c r="AA47" i="10"/>
  <c r="P60" i="8" l="1"/>
  <c r="F60" i="8"/>
  <c r="U55" i="8" a="1"/>
  <c r="U55" i="8" s="1"/>
  <c r="V55" i="8" s="1"/>
  <c r="Q59" i="8"/>
  <c r="J59" i="8" s="1"/>
  <c r="S59" i="8"/>
  <c r="E60" i="8"/>
  <c r="S60" i="8" s="1"/>
  <c r="AG47" i="10"/>
  <c r="AF47" i="10"/>
  <c r="C61" i="8"/>
  <c r="AD48" i="10"/>
  <c r="AE48" i="10" s="1"/>
  <c r="AC48" i="10"/>
  <c r="Z48" i="10"/>
  <c r="D61" i="8" s="1"/>
  <c r="T61" i="8" s="1"/>
  <c r="X48" i="10"/>
  <c r="B61" i="8" s="1"/>
  <c r="Y49" i="10" a="1"/>
  <c r="Y49" i="10" s="1"/>
  <c r="AA48" i="10"/>
  <c r="P61" i="8" l="1"/>
  <c r="F61" i="8"/>
  <c r="U56" i="8" a="1"/>
  <c r="U56" i="8" s="1"/>
  <c r="V56" i="8" s="1"/>
  <c r="E61" i="8"/>
  <c r="C62" i="8"/>
  <c r="AD49" i="10"/>
  <c r="AF49" i="10" s="1"/>
  <c r="AC49" i="10"/>
  <c r="AF48" i="10"/>
  <c r="AG48" i="10"/>
  <c r="Z49" i="10"/>
  <c r="D62" i="8" s="1"/>
  <c r="T62" i="8" s="1"/>
  <c r="X49" i="10"/>
  <c r="B62" i="8" s="1"/>
  <c r="Y50" i="10" a="1"/>
  <c r="Y50" i="10" s="1"/>
  <c r="AA49" i="10"/>
  <c r="P62" i="8" l="1"/>
  <c r="F62" i="8"/>
  <c r="U57" i="8" a="1"/>
  <c r="U57" i="8" s="1"/>
  <c r="V57" i="8" s="1"/>
  <c r="Q61" i="8"/>
  <c r="J61" i="8" s="1"/>
  <c r="Q60" i="8"/>
  <c r="J60" i="8" s="1"/>
  <c r="S61" i="8"/>
  <c r="E62" i="8"/>
  <c r="C63" i="8"/>
  <c r="AD50" i="10"/>
  <c r="AF50" i="10" s="1"/>
  <c r="AC50" i="10"/>
  <c r="AE49" i="10"/>
  <c r="AG49" i="10" s="1"/>
  <c r="X50" i="10"/>
  <c r="B63" i="8" s="1"/>
  <c r="Z50" i="10"/>
  <c r="D63" i="8" s="1"/>
  <c r="T63" i="8" s="1"/>
  <c r="AA50" i="10"/>
  <c r="Y51" i="10" a="1"/>
  <c r="Y51" i="10" s="1"/>
  <c r="P63" i="8" l="1"/>
  <c r="F63" i="8"/>
  <c r="U58" i="8" a="1"/>
  <c r="U58" i="8" s="1"/>
  <c r="V58" i="8" s="1"/>
  <c r="Q62" i="8"/>
  <c r="J62" i="8" s="1"/>
  <c r="E63" i="8"/>
  <c r="S63" i="8" s="1"/>
  <c r="S62" i="8"/>
  <c r="C64" i="8"/>
  <c r="AD51" i="10"/>
  <c r="AE51" i="10" s="1"/>
  <c r="AC51" i="10"/>
  <c r="AE50" i="10"/>
  <c r="AG50" i="10" s="1"/>
  <c r="X51" i="10"/>
  <c r="B64" i="8" s="1"/>
  <c r="AA51" i="10"/>
  <c r="Z51" i="10"/>
  <c r="D64" i="8" s="1"/>
  <c r="T64" i="8" s="1"/>
  <c r="Y52" i="10" a="1"/>
  <c r="Y52" i="10" s="1"/>
  <c r="P64" i="8" l="1"/>
  <c r="F64" i="8"/>
  <c r="U59" i="8" a="1"/>
  <c r="U59" i="8" s="1"/>
  <c r="V59" i="8" s="1"/>
  <c r="E64" i="8"/>
  <c r="S64" i="8" s="1"/>
  <c r="C65" i="8"/>
  <c r="AD52" i="10"/>
  <c r="AE52" i="10" s="1"/>
  <c r="AC52" i="10"/>
  <c r="AF51" i="10"/>
  <c r="AG51" i="10"/>
  <c r="X52" i="10"/>
  <c r="B65" i="8" s="1"/>
  <c r="AA52" i="10"/>
  <c r="Z52" i="10"/>
  <c r="D65" i="8" s="1"/>
  <c r="T65" i="8" s="1"/>
  <c r="Y53" i="10" a="1"/>
  <c r="Y53" i="10" s="1"/>
  <c r="P65" i="8" l="1"/>
  <c r="F65" i="8"/>
  <c r="U60" i="8" a="1"/>
  <c r="U60" i="8" s="1"/>
  <c r="V60" i="8" s="1"/>
  <c r="Q63" i="8"/>
  <c r="J63" i="8" s="1"/>
  <c r="E65" i="8"/>
  <c r="S65" i="8" s="1"/>
  <c r="C66" i="8"/>
  <c r="AD53" i="10"/>
  <c r="AF53" i="10" s="1"/>
  <c r="AC53" i="10"/>
  <c r="AG52" i="10"/>
  <c r="AF52" i="10"/>
  <c r="X53" i="10"/>
  <c r="B66" i="8" s="1"/>
  <c r="Z53" i="10"/>
  <c r="D66" i="8" s="1"/>
  <c r="T66" i="8" s="1"/>
  <c r="AA53" i="10"/>
  <c r="Y54" i="10" a="1"/>
  <c r="Y54" i="10" s="1"/>
  <c r="P66" i="8" l="1"/>
  <c r="F66" i="8"/>
  <c r="U61" i="8" a="1"/>
  <c r="U61" i="8" s="1"/>
  <c r="V61" i="8" s="1"/>
  <c r="Q64" i="8"/>
  <c r="J64" i="8" s="1"/>
  <c r="E66" i="8"/>
  <c r="S66" i="8" s="1"/>
  <c r="AE53" i="10"/>
  <c r="AG53" i="10" s="1"/>
  <c r="C67" i="8"/>
  <c r="AD54" i="10"/>
  <c r="AF54" i="10" s="1"/>
  <c r="AC54" i="10"/>
  <c r="X54" i="10"/>
  <c r="B67" i="8" s="1"/>
  <c r="Z54" i="10"/>
  <c r="D67" i="8" s="1"/>
  <c r="T67" i="8" s="1"/>
  <c r="AA54" i="10"/>
  <c r="Y55" i="10" a="1"/>
  <c r="Y55" i="10" s="1"/>
  <c r="P67" i="8" l="1"/>
  <c r="F67" i="8"/>
  <c r="U62" i="8" a="1"/>
  <c r="U62" i="8" s="1"/>
  <c r="V62" i="8" s="1"/>
  <c r="Q65" i="8"/>
  <c r="J65" i="8" s="1"/>
  <c r="E67" i="8"/>
  <c r="S67" i="8" s="1"/>
  <c r="C68" i="8"/>
  <c r="AD55" i="10"/>
  <c r="AE55" i="10" s="1"/>
  <c r="AC55" i="10"/>
  <c r="AE54" i="10"/>
  <c r="AG54" i="10" s="1"/>
  <c r="Z55" i="10"/>
  <c r="D68" i="8" s="1"/>
  <c r="T68" i="8" s="1"/>
  <c r="Y56" i="10" a="1"/>
  <c r="Y56" i="10" s="1"/>
  <c r="X55" i="10"/>
  <c r="B68" i="8" s="1"/>
  <c r="AA55" i="10"/>
  <c r="P68" i="8" l="1"/>
  <c r="F68" i="8"/>
  <c r="U63" i="8" a="1"/>
  <c r="U63" i="8" s="1"/>
  <c r="V63" i="8" s="1"/>
  <c r="Q66" i="8"/>
  <c r="J66" i="8" s="1"/>
  <c r="E68" i="8"/>
  <c r="S68" i="8" s="1"/>
  <c r="AG55" i="10"/>
  <c r="C69" i="8"/>
  <c r="AD56" i="10"/>
  <c r="AE56" i="10" s="1"/>
  <c r="AC56" i="10"/>
  <c r="AF55" i="10"/>
  <c r="AA56" i="10"/>
  <c r="Z56" i="10"/>
  <c r="D69" i="8" s="1"/>
  <c r="T69" i="8" s="1"/>
  <c r="X56" i="10"/>
  <c r="B69" i="8" s="1"/>
  <c r="Y57" i="10" a="1"/>
  <c r="Y57" i="10" s="1"/>
  <c r="P69" i="8" l="1"/>
  <c r="F69" i="8"/>
  <c r="U64" i="8" a="1"/>
  <c r="U64" i="8" s="1"/>
  <c r="V64" i="8" s="1"/>
  <c r="Q67" i="8"/>
  <c r="J67" i="8" s="1"/>
  <c r="E69" i="8"/>
  <c r="S69" i="8" s="1"/>
  <c r="AG56" i="10"/>
  <c r="C70" i="8"/>
  <c r="AD57" i="10"/>
  <c r="AF57" i="10" s="1"/>
  <c r="AC57" i="10"/>
  <c r="AF56" i="10"/>
  <c r="Z57" i="10"/>
  <c r="D70" i="8" s="1"/>
  <c r="T70" i="8" s="1"/>
  <c r="AA57" i="10"/>
  <c r="X57" i="10"/>
  <c r="B70" i="8" s="1"/>
  <c r="Y58" i="10" a="1"/>
  <c r="Y58" i="10" s="1"/>
  <c r="P70" i="8" l="1"/>
  <c r="F70" i="8"/>
  <c r="U65" i="8" a="1"/>
  <c r="U65" i="8" s="1"/>
  <c r="V65" i="8" s="1"/>
  <c r="Q68" i="8"/>
  <c r="J68" i="8" s="1"/>
  <c r="E70" i="8"/>
  <c r="C71" i="8"/>
  <c r="AD58" i="10"/>
  <c r="AF58" i="10" s="1"/>
  <c r="AC58" i="10"/>
  <c r="AE57" i="10"/>
  <c r="AG57" i="10" s="1"/>
  <c r="X58" i="10"/>
  <c r="B71" i="8" s="1"/>
  <c r="Y59" i="10" a="1"/>
  <c r="Y59" i="10" s="1"/>
  <c r="Z58" i="10"/>
  <c r="D71" i="8" s="1"/>
  <c r="T71" i="8" s="1"/>
  <c r="AA58" i="10"/>
  <c r="P71" i="8" l="1"/>
  <c r="F71" i="8"/>
  <c r="U66" i="8" a="1"/>
  <c r="U66" i="8" s="1"/>
  <c r="V66" i="8" s="1"/>
  <c r="Q70" i="8"/>
  <c r="J70" i="8" s="1"/>
  <c r="Q69" i="8"/>
  <c r="J69" i="8" s="1"/>
  <c r="S70" i="8"/>
  <c r="E71" i="8"/>
  <c r="S71" i="8" s="1"/>
  <c r="C72" i="8"/>
  <c r="AD59" i="10"/>
  <c r="AF59" i="10" s="1"/>
  <c r="AC59" i="10"/>
  <c r="AE58" i="10"/>
  <c r="AG58" i="10" s="1"/>
  <c r="X59" i="10"/>
  <c r="B72" i="8" s="1"/>
  <c r="Y60" i="10" a="1"/>
  <c r="Y60" i="10" s="1"/>
  <c r="AA59" i="10"/>
  <c r="Z59" i="10"/>
  <c r="D72" i="8" s="1"/>
  <c r="T72" i="8" s="1"/>
  <c r="P72" i="8" l="1"/>
  <c r="F72" i="8"/>
  <c r="U67" i="8" a="1"/>
  <c r="U67" i="8" s="1"/>
  <c r="V67" i="8" s="1"/>
  <c r="E72" i="8"/>
  <c r="S72" i="8" s="1"/>
  <c r="C73" i="8"/>
  <c r="AD60" i="10"/>
  <c r="AF60" i="10" s="1"/>
  <c r="AC60" i="10"/>
  <c r="AE59" i="10"/>
  <c r="AG59" i="10" s="1"/>
  <c r="Z60" i="10"/>
  <c r="D73" i="8" s="1"/>
  <c r="T73" i="8" s="1"/>
  <c r="X60" i="10"/>
  <c r="B73" i="8" s="1"/>
  <c r="Y61" i="10" a="1"/>
  <c r="Y61" i="10" s="1"/>
  <c r="AA60" i="10"/>
  <c r="P73" i="8" l="1"/>
  <c r="F73" i="8"/>
  <c r="U68" i="8" a="1"/>
  <c r="U68" i="8" s="1"/>
  <c r="V68" i="8" s="1"/>
  <c r="Q71" i="8"/>
  <c r="J71" i="8" s="1"/>
  <c r="E73" i="8"/>
  <c r="S73" i="8" s="1"/>
  <c r="C74" i="8"/>
  <c r="AD61" i="10"/>
  <c r="AE61" i="10" s="1"/>
  <c r="AC61" i="10"/>
  <c r="AE60" i="10"/>
  <c r="AG60" i="10" s="1"/>
  <c r="X61" i="10"/>
  <c r="B74" i="8" s="1"/>
  <c r="AA61" i="10"/>
  <c r="Y62" i="10" a="1"/>
  <c r="Y62" i="10" s="1"/>
  <c r="Z61" i="10"/>
  <c r="D74" i="8" s="1"/>
  <c r="T74" i="8" s="1"/>
  <c r="P74" i="8" l="1"/>
  <c r="F74" i="8"/>
  <c r="U69" i="8" a="1"/>
  <c r="U69" i="8" s="1"/>
  <c r="V69" i="8" s="1"/>
  <c r="Q72" i="8"/>
  <c r="J72" i="8" s="1"/>
  <c r="E74" i="8"/>
  <c r="S74" i="8" s="1"/>
  <c r="AG61" i="10"/>
  <c r="C75" i="8"/>
  <c r="AD62" i="10"/>
  <c r="AE62" i="10" s="1"/>
  <c r="AC62" i="10"/>
  <c r="AF61" i="10"/>
  <c r="Z62" i="10"/>
  <c r="D75" i="8" s="1"/>
  <c r="T75" i="8" s="1"/>
  <c r="X62" i="10"/>
  <c r="B75" i="8" s="1"/>
  <c r="AA62" i="10"/>
  <c r="Y63" i="10" a="1"/>
  <c r="Y63" i="10" s="1"/>
  <c r="P75" i="8" l="1"/>
  <c r="F75" i="8"/>
  <c r="U70" i="8" a="1"/>
  <c r="U70" i="8" s="1"/>
  <c r="V70" i="8" s="1"/>
  <c r="Q73" i="8"/>
  <c r="J73" i="8" s="1"/>
  <c r="E75" i="8"/>
  <c r="AG62" i="10"/>
  <c r="C76" i="8"/>
  <c r="AD63" i="10"/>
  <c r="AE63" i="10" s="1"/>
  <c r="AC63" i="10"/>
  <c r="AF62" i="10"/>
  <c r="Z63" i="10"/>
  <c r="D76" i="8" s="1"/>
  <c r="T76" i="8" s="1"/>
  <c r="AA63" i="10"/>
  <c r="X63" i="10"/>
  <c r="B76" i="8" s="1"/>
  <c r="Y64" i="10" a="1"/>
  <c r="Y64" i="10" s="1"/>
  <c r="P76" i="8" l="1"/>
  <c r="F76" i="8"/>
  <c r="U71" i="8" a="1"/>
  <c r="U71" i="8" s="1"/>
  <c r="V71" i="8" s="1"/>
  <c r="Q75" i="8"/>
  <c r="J75" i="8" s="1"/>
  <c r="Q74" i="8"/>
  <c r="J74" i="8" s="1"/>
  <c r="S75" i="8"/>
  <c r="E76" i="8"/>
  <c r="AG63" i="10"/>
  <c r="AF63" i="10"/>
  <c r="C77" i="8"/>
  <c r="AD64" i="10"/>
  <c r="AF64" i="10" s="1"/>
  <c r="AC64" i="10"/>
  <c r="Y65" i="10" a="1"/>
  <c r="Y65" i="10" s="1"/>
  <c r="Z64" i="10"/>
  <c r="D77" i="8" s="1"/>
  <c r="T77" i="8" s="1"/>
  <c r="X64" i="10"/>
  <c r="B77" i="8" s="1"/>
  <c r="AA64" i="10"/>
  <c r="P77" i="8" l="1"/>
  <c r="F77" i="8"/>
  <c r="U72" i="8" a="1"/>
  <c r="U72" i="8" s="1"/>
  <c r="V72" i="8" s="1"/>
  <c r="Q76" i="8"/>
  <c r="J76" i="8" s="1"/>
  <c r="E77" i="8"/>
  <c r="S76" i="8"/>
  <c r="AE64" i="10"/>
  <c r="AG64" i="10" s="1"/>
  <c r="C78" i="8"/>
  <c r="AD65" i="10"/>
  <c r="AF65" i="10" s="1"/>
  <c r="AC65" i="10"/>
  <c r="Z65" i="10"/>
  <c r="D78" i="8" s="1"/>
  <c r="T78" i="8" s="1"/>
  <c r="X65" i="10"/>
  <c r="B78" i="8" s="1"/>
  <c r="AA65" i="10"/>
  <c r="Y66" i="10" a="1"/>
  <c r="Y66" i="10" s="1"/>
  <c r="P78" i="8" l="1"/>
  <c r="F78" i="8"/>
  <c r="U73" i="8" a="1"/>
  <c r="U73" i="8" s="1"/>
  <c r="V73" i="8" s="1"/>
  <c r="Q77" i="8"/>
  <c r="J77" i="8" s="1"/>
  <c r="E78" i="8"/>
  <c r="S77" i="8"/>
  <c r="C79" i="8"/>
  <c r="AD66" i="10"/>
  <c r="AF66" i="10" s="1"/>
  <c r="AC66" i="10"/>
  <c r="AE65" i="10"/>
  <c r="AG65" i="10" s="1"/>
  <c r="X66" i="10"/>
  <c r="B79" i="8" s="1"/>
  <c r="Z66" i="10"/>
  <c r="D79" i="8" s="1"/>
  <c r="T79" i="8" s="1"/>
  <c r="AA66" i="10"/>
  <c r="Y67" i="10" a="1"/>
  <c r="Y67" i="10" s="1"/>
  <c r="P79" i="8" l="1"/>
  <c r="F79" i="8"/>
  <c r="U74" i="8" a="1"/>
  <c r="U74" i="8" s="1"/>
  <c r="V74" i="8" s="1"/>
  <c r="Q78" i="8"/>
  <c r="J78" i="8" s="1"/>
  <c r="E79" i="8"/>
  <c r="S79" i="8" s="1"/>
  <c r="S78" i="8"/>
  <c r="C80" i="8"/>
  <c r="AE67" i="10"/>
  <c r="AG67" i="10" s="1"/>
  <c r="AD67" i="10"/>
  <c r="AF67" i="10"/>
  <c r="AE66" i="10"/>
  <c r="AG66" i="10" s="1"/>
  <c r="X67" i="10"/>
  <c r="B80" i="8" s="1"/>
  <c r="AA67" i="10"/>
  <c r="Z67" i="10"/>
  <c r="D80" i="8" s="1"/>
  <c r="T80" i="8" s="1"/>
  <c r="Y68" i="10" a="1"/>
  <c r="Y68" i="10" s="1"/>
  <c r="P80" i="8" l="1"/>
  <c r="Q80" i="8" s="1"/>
  <c r="J80" i="8" s="1"/>
  <c r="F80" i="8"/>
  <c r="U75" i="8" a="1"/>
  <c r="U75" i="8" s="1"/>
  <c r="V75" i="8" s="1"/>
  <c r="E80" i="8"/>
  <c r="S80" i="8" s="1"/>
  <c r="C81" i="8"/>
  <c r="AF68" i="10"/>
  <c r="AE68" i="10"/>
  <c r="AG68" i="10" s="1"/>
  <c r="AD68" i="10"/>
  <c r="Z68" i="10"/>
  <c r="D81" i="8" s="1"/>
  <c r="T81" i="8" s="1"/>
  <c r="Y69" i="10" a="1"/>
  <c r="Y69" i="10" s="1"/>
  <c r="X68" i="10"/>
  <c r="B81" i="8" s="1"/>
  <c r="AA68" i="10"/>
  <c r="P81" i="8" l="1"/>
  <c r="Q81" i="8" s="1"/>
  <c r="J81" i="8" s="1"/>
  <c r="F81" i="8"/>
  <c r="U76" i="8" a="1"/>
  <c r="U76" i="8" s="1"/>
  <c r="V76" i="8" s="1"/>
  <c r="Q79" i="8"/>
  <c r="J79" i="8" s="1"/>
  <c r="E81" i="8"/>
  <c r="S81" i="8" s="1"/>
  <c r="C82" i="8"/>
  <c r="AF69" i="10"/>
  <c r="AD69" i="10"/>
  <c r="AE69" i="10"/>
  <c r="AG69" i="10" s="1"/>
  <c r="X69" i="10"/>
  <c r="B82" i="8" s="1"/>
  <c r="AA69" i="10"/>
  <c r="Z69" i="10"/>
  <c r="D82" i="8" s="1"/>
  <c r="T82" i="8" s="1"/>
  <c r="Y70" i="10" a="1"/>
  <c r="Y70" i="10" s="1"/>
  <c r="P82" i="8" l="1"/>
  <c r="F82" i="8"/>
  <c r="U77" i="8" a="1"/>
  <c r="U77" i="8" s="1"/>
  <c r="V77" i="8" s="1"/>
  <c r="E82" i="8"/>
  <c r="S82" i="8" s="1"/>
  <c r="C83" i="8"/>
  <c r="AF70" i="10"/>
  <c r="AD70" i="10"/>
  <c r="AE70" i="10"/>
  <c r="AG70" i="10" s="1"/>
  <c r="Q82" i="8"/>
  <c r="J82" i="8" s="1"/>
  <c r="Y71" i="10" a="1"/>
  <c r="Y71" i="10" s="1"/>
  <c r="AA70" i="10"/>
  <c r="Z70" i="10"/>
  <c r="D83" i="8" s="1"/>
  <c r="T83" i="8" s="1"/>
  <c r="X70" i="10"/>
  <c r="B83" i="8" s="1"/>
  <c r="P83" i="8" l="1"/>
  <c r="F83" i="8"/>
  <c r="U78" i="8" a="1"/>
  <c r="U78" i="8" s="1"/>
  <c r="V78" i="8" s="1"/>
  <c r="E83" i="8"/>
  <c r="S83" i="8" s="1"/>
  <c r="C84" i="8"/>
  <c r="AE71" i="10"/>
  <c r="AG71" i="10" s="1"/>
  <c r="AF71" i="10"/>
  <c r="AD71" i="10"/>
  <c r="Q83" i="8"/>
  <c r="J83" i="8" s="1"/>
  <c r="Z71" i="10"/>
  <c r="D84" i="8" s="1"/>
  <c r="T84" i="8" s="1"/>
  <c r="X71" i="10"/>
  <c r="B84" i="8" s="1"/>
  <c r="AA71" i="10"/>
  <c r="Y72" i="10" a="1"/>
  <c r="Y72" i="10" s="1"/>
  <c r="P84" i="8" l="1"/>
  <c r="F84" i="8"/>
  <c r="U79" i="8" a="1"/>
  <c r="U79" i="8" s="1"/>
  <c r="V79" i="8" s="1"/>
  <c r="E84" i="8"/>
  <c r="S84" i="8" s="1"/>
  <c r="C85" i="8"/>
  <c r="AE72" i="10"/>
  <c r="AG72" i="10" s="1"/>
  <c r="AF72" i="10"/>
  <c r="AD72" i="10"/>
  <c r="Q84" i="8"/>
  <c r="J84" i="8" s="1"/>
  <c r="Y73" i="10" a="1"/>
  <c r="Y73" i="10" s="1"/>
  <c r="Z72" i="10"/>
  <c r="D85" i="8" s="1"/>
  <c r="T85" i="8" s="1"/>
  <c r="X72" i="10"/>
  <c r="B85" i="8" s="1"/>
  <c r="AA72" i="10"/>
  <c r="P85" i="8" l="1"/>
  <c r="F85" i="8"/>
  <c r="U80" i="8" a="1"/>
  <c r="U80" i="8" s="1"/>
  <c r="V80" i="8" s="1"/>
  <c r="E85" i="8"/>
  <c r="S85" i="8" s="1"/>
  <c r="C86" i="8"/>
  <c r="AF73" i="10"/>
  <c r="AE73" i="10"/>
  <c r="AG73" i="10" s="1"/>
  <c r="AD73" i="10"/>
  <c r="Q85" i="8"/>
  <c r="J85" i="8" s="1"/>
  <c r="Z73" i="10"/>
  <c r="D86" i="8" s="1"/>
  <c r="T86" i="8" s="1"/>
  <c r="X73" i="10"/>
  <c r="B86" i="8" s="1"/>
  <c r="AA73" i="10"/>
  <c r="Y74" i="10" a="1"/>
  <c r="Y74" i="10" s="1"/>
  <c r="P86" i="8" l="1"/>
  <c r="F86" i="8"/>
  <c r="U81" i="8" a="1"/>
  <c r="U81" i="8" s="1"/>
  <c r="V81" i="8" s="1"/>
  <c r="E86" i="8"/>
  <c r="S86" i="8" s="1"/>
  <c r="C87" i="8"/>
  <c r="AF74" i="10"/>
  <c r="AE74" i="10"/>
  <c r="AG74" i="10" s="1"/>
  <c r="AD74" i="10"/>
  <c r="Q86" i="8"/>
  <c r="J86" i="8" s="1"/>
  <c r="X74" i="10"/>
  <c r="B87" i="8" s="1"/>
  <c r="Y75" i="10" a="1"/>
  <c r="Y75" i="10" s="1"/>
  <c r="Z74" i="10"/>
  <c r="D87" i="8" s="1"/>
  <c r="T87" i="8" s="1"/>
  <c r="AA74" i="10"/>
  <c r="P87" i="8" l="1"/>
  <c r="F87" i="8"/>
  <c r="U82" i="8" a="1"/>
  <c r="U82" i="8" s="1"/>
  <c r="V82" i="8" s="1"/>
  <c r="E87" i="8"/>
  <c r="S87" i="8" s="1"/>
  <c r="C88" i="8"/>
  <c r="AF75" i="10"/>
  <c r="AE75" i="10"/>
  <c r="AG75" i="10" s="1"/>
  <c r="AD75" i="10"/>
  <c r="Q87" i="8"/>
  <c r="J87" i="8" s="1"/>
  <c r="X75" i="10"/>
  <c r="B88" i="8" s="1"/>
  <c r="AA75" i="10"/>
  <c r="Z75" i="10"/>
  <c r="D88" i="8" s="1"/>
  <c r="T88" i="8" s="1"/>
  <c r="Y76" i="10" a="1"/>
  <c r="Y76" i="10" s="1"/>
  <c r="P88" i="8" l="1"/>
  <c r="F88" i="8"/>
  <c r="U83" i="8" a="1"/>
  <c r="U83" i="8" s="1"/>
  <c r="V83" i="8" s="1"/>
  <c r="E88" i="8"/>
  <c r="S88" i="8" s="1"/>
  <c r="C89" i="8"/>
  <c r="AF76" i="10"/>
  <c r="AE76" i="10"/>
  <c r="AG76" i="10" s="1"/>
  <c r="AD76" i="10"/>
  <c r="Q88" i="8"/>
  <c r="J88" i="8" s="1"/>
  <c r="Y77" i="10" a="1"/>
  <c r="Y77" i="10" s="1"/>
  <c r="X76" i="10"/>
  <c r="B89" i="8" s="1"/>
  <c r="AA76" i="10"/>
  <c r="Z76" i="10"/>
  <c r="D89" i="8" s="1"/>
  <c r="T89" i="8" s="1"/>
  <c r="P89" i="8" l="1"/>
  <c r="F89" i="8"/>
  <c r="U84" i="8" a="1"/>
  <c r="U84" i="8" s="1"/>
  <c r="V84" i="8" s="1"/>
  <c r="E89" i="8"/>
  <c r="S89" i="8" s="1"/>
  <c r="C90" i="8"/>
  <c r="AE77" i="10"/>
  <c r="AG77" i="10" s="1"/>
  <c r="AF77" i="10"/>
  <c r="AD77" i="10"/>
  <c r="Q89" i="8"/>
  <c r="J89" i="8" s="1"/>
  <c r="X77" i="10"/>
  <c r="B90" i="8" s="1"/>
  <c r="AA77" i="10"/>
  <c r="Z77" i="10"/>
  <c r="D90" i="8" s="1"/>
  <c r="T90" i="8" s="1"/>
  <c r="Y78" i="10" a="1"/>
  <c r="Y78" i="10" s="1"/>
  <c r="P90" i="8" l="1"/>
  <c r="F90" i="8"/>
  <c r="U85" i="8" a="1"/>
  <c r="U85" i="8" s="1"/>
  <c r="V85" i="8" s="1"/>
  <c r="E90" i="8"/>
  <c r="S90" i="8" s="1"/>
  <c r="C91" i="8"/>
  <c r="AF78" i="10"/>
  <c r="AD78" i="10"/>
  <c r="AE78" i="10"/>
  <c r="AG78" i="10" s="1"/>
  <c r="Q90" i="8"/>
  <c r="J90" i="8" s="1"/>
  <c r="AA78" i="10"/>
  <c r="Z78" i="10"/>
  <c r="D91" i="8" s="1"/>
  <c r="T91" i="8" s="1"/>
  <c r="X78" i="10"/>
  <c r="B91" i="8" s="1"/>
  <c r="Y79" i="10" a="1"/>
  <c r="Y79" i="10" s="1"/>
  <c r="P91" i="8" l="1"/>
  <c r="F91" i="8"/>
  <c r="U86" i="8" a="1"/>
  <c r="U86" i="8" s="1"/>
  <c r="V86" i="8" s="1"/>
  <c r="E91" i="8"/>
  <c r="S91" i="8" s="1"/>
  <c r="C92" i="8"/>
  <c r="AE79" i="10"/>
  <c r="AG79" i="10" s="1"/>
  <c r="AF79" i="10"/>
  <c r="AD79" i="10"/>
  <c r="Q91" i="8"/>
  <c r="J91" i="8" s="1"/>
  <c r="Y80" i="10" a="1"/>
  <c r="Y80" i="10" s="1"/>
  <c r="Z79" i="10"/>
  <c r="D92" i="8" s="1"/>
  <c r="T92" i="8" s="1"/>
  <c r="X79" i="10"/>
  <c r="B92" i="8" s="1"/>
  <c r="AA79" i="10"/>
  <c r="P92" i="8" l="1"/>
  <c r="F92" i="8"/>
  <c r="U87" i="8" a="1"/>
  <c r="U87" i="8" s="1"/>
  <c r="V87" i="8" s="1"/>
  <c r="E92" i="8"/>
  <c r="S92" i="8" s="1"/>
  <c r="C93" i="8"/>
  <c r="AE80" i="10"/>
  <c r="AG80" i="10" s="1"/>
  <c r="AF80" i="10"/>
  <c r="AD80" i="10"/>
  <c r="Q92" i="8"/>
  <c r="J92" i="8" s="1"/>
  <c r="Y81" i="10" a="1"/>
  <c r="Y81" i="10" s="1"/>
  <c r="Z80" i="10"/>
  <c r="D93" i="8" s="1"/>
  <c r="T93" i="8" s="1"/>
  <c r="X80" i="10"/>
  <c r="B93" i="8" s="1"/>
  <c r="AA80" i="10"/>
  <c r="P93" i="8" l="1"/>
  <c r="F93" i="8"/>
  <c r="U88" i="8" a="1"/>
  <c r="U88" i="8" s="1"/>
  <c r="V88" i="8" s="1"/>
  <c r="E93" i="8"/>
  <c r="S93" i="8" s="1"/>
  <c r="C94" i="8"/>
  <c r="AE81" i="10"/>
  <c r="AG81" i="10" s="1"/>
  <c r="AF81" i="10"/>
  <c r="AD81" i="10"/>
  <c r="Q93" i="8"/>
  <c r="J93" i="8" s="1"/>
  <c r="Z81" i="10"/>
  <c r="D94" i="8" s="1"/>
  <c r="T94" i="8" s="1"/>
  <c r="Y82" i="10" a="1"/>
  <c r="Y82" i="10" s="1"/>
  <c r="X81" i="10"/>
  <c r="B94" i="8" s="1"/>
  <c r="AA81" i="10"/>
  <c r="P94" i="8" l="1"/>
  <c r="F94" i="8"/>
  <c r="U89" i="8" a="1"/>
  <c r="U89" i="8" s="1"/>
  <c r="V89" i="8" s="1"/>
  <c r="E94" i="8"/>
  <c r="S94" i="8" s="1"/>
  <c r="C95" i="8"/>
  <c r="AE82" i="10"/>
  <c r="AG82" i="10" s="1"/>
  <c r="AD82" i="10"/>
  <c r="AF82" i="10"/>
  <c r="Q94" i="8"/>
  <c r="J94" i="8" s="1"/>
  <c r="X82" i="10"/>
  <c r="B95" i="8" s="1"/>
  <c r="Y83" i="10" a="1"/>
  <c r="Y83" i="10" s="1"/>
  <c r="Z82" i="10"/>
  <c r="D95" i="8" s="1"/>
  <c r="T95" i="8" s="1"/>
  <c r="AA82" i="10"/>
  <c r="P95" i="8" l="1"/>
  <c r="Q95" i="8" s="1"/>
  <c r="J95" i="8" s="1"/>
  <c r="F95" i="8"/>
  <c r="U90" i="8" a="1"/>
  <c r="U90" i="8" s="1"/>
  <c r="V90" i="8" s="1"/>
  <c r="E95" i="8"/>
  <c r="S95" i="8" s="1"/>
  <c r="C96" i="8"/>
  <c r="AF83" i="10"/>
  <c r="AE83" i="10"/>
  <c r="AG83" i="10" s="1"/>
  <c r="AD83" i="10"/>
  <c r="X83" i="10"/>
  <c r="B96" i="8" s="1"/>
  <c r="AA83" i="10"/>
  <c r="Z83" i="10"/>
  <c r="D96" i="8" s="1"/>
  <c r="T96" i="8" s="1"/>
  <c r="Y84" i="10" a="1"/>
  <c r="Y84" i="10" s="1"/>
  <c r="P96" i="8" l="1"/>
  <c r="Q96" i="8" s="1"/>
  <c r="J96" i="8" s="1"/>
  <c r="F96" i="8"/>
  <c r="U91" i="8" a="1"/>
  <c r="U91" i="8" s="1"/>
  <c r="V91" i="8" s="1"/>
  <c r="E96" i="8"/>
  <c r="S96" i="8" s="1"/>
  <c r="C97" i="8"/>
  <c r="AF84" i="10"/>
  <c r="AE84" i="10"/>
  <c r="AG84" i="10" s="1"/>
  <c r="AD84" i="10"/>
  <c r="AA84" i="10"/>
  <c r="X84" i="10"/>
  <c r="B97" i="8" s="1"/>
  <c r="Z84" i="10"/>
  <c r="D97" i="8" s="1"/>
  <c r="T97" i="8" s="1"/>
  <c r="Y85" i="10" a="1"/>
  <c r="Y85" i="10" s="1"/>
  <c r="P97" i="8" l="1"/>
  <c r="F97" i="8"/>
  <c r="U92" i="8" a="1"/>
  <c r="U92" i="8" s="1"/>
  <c r="V92" i="8" s="1"/>
  <c r="E97" i="8"/>
  <c r="S97" i="8" s="1"/>
  <c r="C98" i="8"/>
  <c r="AD85" i="10"/>
  <c r="AF85" i="10"/>
  <c r="AE85" i="10"/>
  <c r="AG85" i="10" s="1"/>
  <c r="Q97" i="8"/>
  <c r="J97" i="8" s="1"/>
  <c r="X85" i="10"/>
  <c r="B98" i="8" s="1"/>
  <c r="Y86" i="10" a="1"/>
  <c r="Y86" i="10" s="1"/>
  <c r="AA85" i="10"/>
  <c r="Z85" i="10"/>
  <c r="D98" i="8" s="1"/>
  <c r="T98" i="8" s="1"/>
  <c r="P98" i="8" l="1"/>
  <c r="F98" i="8"/>
  <c r="U93" i="8" a="1"/>
  <c r="U93" i="8" s="1"/>
  <c r="V93" i="8" s="1"/>
  <c r="E98" i="8"/>
  <c r="S98" i="8" s="1"/>
  <c r="C99" i="8"/>
  <c r="AF86" i="10"/>
  <c r="AD86" i="10"/>
  <c r="AE86" i="10"/>
  <c r="AG86" i="10" s="1"/>
  <c r="Q98" i="8"/>
  <c r="J98" i="8" s="1"/>
  <c r="Y87" i="10" a="1"/>
  <c r="Y87" i="10" s="1"/>
  <c r="X86" i="10"/>
  <c r="B99" i="8" s="1"/>
  <c r="Z86" i="10"/>
  <c r="D99" i="8" s="1"/>
  <c r="T99" i="8" s="1"/>
  <c r="AA86" i="10"/>
  <c r="P99" i="8" l="1"/>
  <c r="F99" i="8"/>
  <c r="U94" i="8" a="1"/>
  <c r="U94" i="8" s="1"/>
  <c r="V94" i="8" s="1"/>
  <c r="E99" i="8"/>
  <c r="S99" i="8" s="1"/>
  <c r="C100" i="8"/>
  <c r="AE87" i="10"/>
  <c r="AG87" i="10" s="1"/>
  <c r="AF87" i="10"/>
  <c r="AD87" i="10"/>
  <c r="Q99" i="8"/>
  <c r="J99" i="8" s="1"/>
  <c r="X87" i="10"/>
  <c r="B100" i="8" s="1"/>
  <c r="Z87" i="10"/>
  <c r="D100" i="8" s="1"/>
  <c r="T100" i="8" s="1"/>
  <c r="AA87" i="10"/>
  <c r="Y88" i="10" a="1"/>
  <c r="Y88" i="10" s="1"/>
  <c r="P100" i="8" l="1"/>
  <c r="Q100" i="8" s="1"/>
  <c r="J100" i="8" s="1"/>
  <c r="F100" i="8"/>
  <c r="U95" i="8" a="1"/>
  <c r="U95" i="8" s="1"/>
  <c r="V95" i="8" s="1"/>
  <c r="E100" i="8"/>
  <c r="S100" i="8" s="1"/>
  <c r="C101" i="8"/>
  <c r="AE88" i="10"/>
  <c r="AG88" i="10" s="1"/>
  <c r="AF88" i="10"/>
  <c r="AD88" i="10"/>
  <c r="Y89" i="10" a="1"/>
  <c r="Y89" i="10" s="1"/>
  <c r="Z88" i="10"/>
  <c r="D101" i="8" s="1"/>
  <c r="T101" i="8" s="1"/>
  <c r="X88" i="10"/>
  <c r="B101" i="8" s="1"/>
  <c r="AA88" i="10"/>
  <c r="P101" i="8" l="1"/>
  <c r="Q101" i="8" s="1"/>
  <c r="J101" i="8" s="1"/>
  <c r="F101" i="8"/>
  <c r="U96" i="8" a="1"/>
  <c r="U96" i="8" s="1"/>
  <c r="V96" i="8" s="1"/>
  <c r="E101" i="8"/>
  <c r="S101" i="8" s="1"/>
  <c r="C102" i="8"/>
  <c r="AF89" i="10"/>
  <c r="AD89" i="10"/>
  <c r="AE89" i="10"/>
  <c r="AG89" i="10" s="1"/>
  <c r="X89" i="10"/>
  <c r="B102" i="8" s="1"/>
  <c r="Y90" i="10" a="1"/>
  <c r="Y90" i="10" s="1"/>
  <c r="Z89" i="10"/>
  <c r="D102" i="8" s="1"/>
  <c r="T102" i="8" s="1"/>
  <c r="AA89" i="10"/>
  <c r="P102" i="8" l="1"/>
  <c r="F102" i="8"/>
  <c r="U97" i="8" a="1"/>
  <c r="U97" i="8" s="1"/>
  <c r="V97" i="8" s="1"/>
  <c r="E102" i="8"/>
  <c r="S102" i="8" s="1"/>
  <c r="C103" i="8"/>
  <c r="AE90" i="10"/>
  <c r="AG90" i="10" s="1"/>
  <c r="AD90" i="10"/>
  <c r="AF90" i="10"/>
  <c r="Q102" i="8"/>
  <c r="J102" i="8" s="1"/>
  <c r="Z90" i="10"/>
  <c r="D103" i="8" s="1"/>
  <c r="T103" i="8" s="1"/>
  <c r="X90" i="10"/>
  <c r="B103" i="8" s="1"/>
  <c r="AA90" i="10"/>
  <c r="Y91" i="10" a="1"/>
  <c r="Y91" i="10" s="1"/>
  <c r="P103" i="8" l="1"/>
  <c r="Q103" i="8" s="1"/>
  <c r="J103" i="8" s="1"/>
  <c r="F103" i="8"/>
  <c r="U98" i="8" a="1"/>
  <c r="U98" i="8" s="1"/>
  <c r="V98" i="8" s="1"/>
  <c r="E103" i="8"/>
  <c r="S103" i="8" s="1"/>
  <c r="C104" i="8"/>
  <c r="AF91" i="10"/>
  <c r="AE91" i="10"/>
  <c r="AG91" i="10" s="1"/>
  <c r="AD91" i="10"/>
  <c r="Y92" i="10" a="1"/>
  <c r="Y92" i="10" s="1"/>
  <c r="X91" i="10"/>
  <c r="B104" i="8" s="1"/>
  <c r="AA91" i="10"/>
  <c r="Z91" i="10"/>
  <c r="D104" i="8" s="1"/>
  <c r="T104" i="8" s="1"/>
  <c r="P104" i="8" l="1"/>
  <c r="Q104" i="8" s="1"/>
  <c r="J104" i="8" s="1"/>
  <c r="F104" i="8"/>
  <c r="U99" i="8" a="1"/>
  <c r="U99" i="8" s="1"/>
  <c r="V99" i="8" s="1"/>
  <c r="E104" i="8"/>
  <c r="S104" i="8" s="1"/>
  <c r="C105" i="8"/>
  <c r="AF92" i="10"/>
  <c r="AE92" i="10"/>
  <c r="AG92" i="10" s="1"/>
  <c r="AD92" i="10"/>
  <c r="Z92" i="10"/>
  <c r="D105" i="8" s="1"/>
  <c r="T105" i="8" s="1"/>
  <c r="Y93" i="10" a="1"/>
  <c r="Y93" i="10" s="1"/>
  <c r="X92" i="10"/>
  <c r="B105" i="8" s="1"/>
  <c r="AA92" i="10"/>
  <c r="P105" i="8" l="1"/>
  <c r="Q105" i="8" s="1"/>
  <c r="J105" i="8" s="1"/>
  <c r="F105" i="8"/>
  <c r="U100" i="8" a="1"/>
  <c r="U100" i="8" s="1"/>
  <c r="V100" i="8" s="1"/>
  <c r="E105" i="8"/>
  <c r="S105" i="8" s="1"/>
  <c r="C106" i="8"/>
  <c r="AE93" i="10"/>
  <c r="AG93" i="10" s="1"/>
  <c r="AF93" i="10"/>
  <c r="AD93" i="10"/>
  <c r="Y94" i="10" a="1"/>
  <c r="Y94" i="10" s="1"/>
  <c r="X93" i="10"/>
  <c r="B106" i="8" s="1"/>
  <c r="AA93" i="10"/>
  <c r="Z93" i="10"/>
  <c r="D106" i="8" s="1"/>
  <c r="T106" i="8" s="1"/>
  <c r="P106" i="8" l="1"/>
  <c r="Q106" i="8" s="1"/>
  <c r="J106" i="8" s="1"/>
  <c r="F106" i="8"/>
  <c r="U101" i="8" a="1"/>
  <c r="U101" i="8" s="1"/>
  <c r="V101" i="8" s="1"/>
  <c r="E106" i="8"/>
  <c r="S106" i="8" s="1"/>
  <c r="C107" i="8"/>
  <c r="AF94" i="10"/>
  <c r="AD94" i="10"/>
  <c r="AE94" i="10"/>
  <c r="AG94" i="10" s="1"/>
  <c r="X94" i="10"/>
  <c r="B107" i="8" s="1"/>
  <c r="Y95" i="10" a="1"/>
  <c r="Y95" i="10" s="1"/>
  <c r="AA94" i="10"/>
  <c r="Z94" i="10"/>
  <c r="D107" i="8" s="1"/>
  <c r="T107" i="8" s="1"/>
  <c r="P107" i="8" l="1"/>
  <c r="Q107" i="8" s="1"/>
  <c r="J107" i="8" s="1"/>
  <c r="F107" i="8"/>
  <c r="U102" i="8" a="1"/>
  <c r="U102" i="8" s="1"/>
  <c r="V102" i="8" s="1"/>
  <c r="E107" i="8"/>
  <c r="S107" i="8" s="1"/>
  <c r="C108" i="8"/>
  <c r="AE95" i="10"/>
  <c r="AG95" i="10" s="1"/>
  <c r="AF95" i="10"/>
  <c r="AD95" i="10"/>
  <c r="Y96" i="10" a="1"/>
  <c r="Y96" i="10" s="1"/>
  <c r="X95" i="10"/>
  <c r="B108" i="8" s="1"/>
  <c r="Z95" i="10"/>
  <c r="D108" i="8" s="1"/>
  <c r="T108" i="8" s="1"/>
  <c r="AA95" i="10"/>
  <c r="P108" i="8" l="1"/>
  <c r="Q108" i="8" s="1"/>
  <c r="J108" i="8" s="1"/>
  <c r="F108" i="8"/>
  <c r="U103" i="8" a="1"/>
  <c r="U103" i="8" s="1"/>
  <c r="V103" i="8" s="1"/>
  <c r="E108" i="8"/>
  <c r="S108" i="8" s="1"/>
  <c r="C109" i="8"/>
  <c r="AE96" i="10"/>
  <c r="AG96" i="10" s="1"/>
  <c r="AF96" i="10"/>
  <c r="AD96" i="10"/>
  <c r="Z96" i="10"/>
  <c r="D109" i="8" s="1"/>
  <c r="T109" i="8" s="1"/>
  <c r="Y97" i="10" a="1"/>
  <c r="Y97" i="10" s="1"/>
  <c r="X96" i="10"/>
  <c r="B109" i="8" s="1"/>
  <c r="AA96" i="10"/>
  <c r="P109" i="8" l="1"/>
  <c r="Q109" i="8" s="1"/>
  <c r="J109" i="8" s="1"/>
  <c r="F109" i="8"/>
  <c r="U104" i="8" a="1"/>
  <c r="U104" i="8" s="1"/>
  <c r="V104" i="8" s="1"/>
  <c r="E109" i="8"/>
  <c r="S109" i="8" s="1"/>
  <c r="C110" i="8"/>
  <c r="AE97" i="10"/>
  <c r="AG97" i="10" s="1"/>
  <c r="AF97" i="10"/>
  <c r="AD97" i="10"/>
  <c r="X97" i="10"/>
  <c r="B110" i="8" s="1"/>
  <c r="Z97" i="10"/>
  <c r="D110" i="8" s="1"/>
  <c r="T110" i="8" s="1"/>
  <c r="Y98" i="10" a="1"/>
  <c r="Y98" i="10" s="1"/>
  <c r="AA97" i="10"/>
  <c r="P110" i="8" l="1"/>
  <c r="Q110" i="8" s="1"/>
  <c r="J110" i="8" s="1"/>
  <c r="F110" i="8"/>
  <c r="U105" i="8" a="1"/>
  <c r="U105" i="8" s="1"/>
  <c r="V105" i="8" s="1"/>
  <c r="E110" i="8"/>
  <c r="S110" i="8" s="1"/>
  <c r="C111" i="8"/>
  <c r="AD98" i="10"/>
  <c r="AE98" i="10"/>
  <c r="AG98" i="10" s="1"/>
  <c r="AF98" i="10"/>
  <c r="X98" i="10"/>
  <c r="B111" i="8" s="1"/>
  <c r="Y99" i="10" a="1"/>
  <c r="Y99" i="10" s="1"/>
  <c r="Z98" i="10"/>
  <c r="D111" i="8" s="1"/>
  <c r="T111" i="8" s="1"/>
  <c r="AA98" i="10"/>
  <c r="P111" i="8" l="1"/>
  <c r="Q111" i="8" s="1"/>
  <c r="J111" i="8" s="1"/>
  <c r="F111" i="8"/>
  <c r="U106" i="8" a="1"/>
  <c r="U106" i="8" s="1"/>
  <c r="V106" i="8" s="1"/>
  <c r="E111" i="8"/>
  <c r="S111" i="8" s="1"/>
  <c r="C112" i="8"/>
  <c r="AF99" i="10"/>
  <c r="AE99" i="10"/>
  <c r="AG99" i="10" s="1"/>
  <c r="AD99" i="10"/>
  <c r="X99" i="10"/>
  <c r="B112" i="8" s="1"/>
  <c r="AA99" i="10"/>
  <c r="Z99" i="10"/>
  <c r="D112" i="8" s="1"/>
  <c r="T112" i="8" s="1"/>
  <c r="Y100" i="10" a="1"/>
  <c r="Y100" i="10" s="1"/>
  <c r="P112" i="8" l="1"/>
  <c r="Q112" i="8" s="1"/>
  <c r="J112" i="8" s="1"/>
  <c r="F112" i="8"/>
  <c r="U107" i="8" a="1"/>
  <c r="U107" i="8" s="1"/>
  <c r="V107" i="8" s="1"/>
  <c r="E112" i="8"/>
  <c r="S112" i="8" s="1"/>
  <c r="C113" i="8"/>
  <c r="AF100" i="10"/>
  <c r="AD100" i="10"/>
  <c r="AE100" i="10"/>
  <c r="AG100" i="10" s="1"/>
  <c r="X100" i="10"/>
  <c r="B113" i="8" s="1"/>
  <c r="Z100" i="10"/>
  <c r="D113" i="8" s="1"/>
  <c r="T113" i="8" s="1"/>
  <c r="Y101" i="10" a="1"/>
  <c r="Y101" i="10" s="1"/>
  <c r="AA100" i="10"/>
  <c r="P113" i="8" l="1"/>
  <c r="Q113" i="8" s="1"/>
  <c r="J113" i="8" s="1"/>
  <c r="F113" i="8"/>
  <c r="U108" i="8" a="1"/>
  <c r="U108" i="8" s="1"/>
  <c r="V108" i="8" s="1"/>
  <c r="E113" i="8"/>
  <c r="S113" i="8" s="1"/>
  <c r="C114" i="8"/>
  <c r="AD101" i="10"/>
  <c r="AF101" i="10"/>
  <c r="AE101" i="10"/>
  <c r="AG101" i="10" s="1"/>
  <c r="Y102" i="10" a="1"/>
  <c r="Y102" i="10" s="1"/>
  <c r="X101" i="10"/>
  <c r="B114" i="8" s="1"/>
  <c r="AA101" i="10"/>
  <c r="Z101" i="10"/>
  <c r="D114" i="8" s="1"/>
  <c r="T114" i="8" s="1"/>
  <c r="P114" i="8" l="1"/>
  <c r="Q114" i="8" s="1"/>
  <c r="J114" i="8" s="1"/>
  <c r="F114" i="8"/>
  <c r="U109" i="8" a="1"/>
  <c r="U109" i="8" s="1"/>
  <c r="V109" i="8" s="1"/>
  <c r="E114" i="8"/>
  <c r="S114" i="8" s="1"/>
  <c r="C115" i="8"/>
  <c r="AF102" i="10"/>
  <c r="AD102" i="10"/>
  <c r="AE102" i="10"/>
  <c r="AG102" i="10" s="1"/>
  <c r="X102" i="10"/>
  <c r="B115" i="8" s="1"/>
  <c r="Z102" i="10"/>
  <c r="D115" i="8" s="1"/>
  <c r="T115" i="8" s="1"/>
  <c r="AA102" i="10"/>
  <c r="Y103" i="10" a="1"/>
  <c r="Y103" i="10" s="1"/>
  <c r="P115" i="8" l="1"/>
  <c r="Q115" i="8" s="1"/>
  <c r="J115" i="8" s="1"/>
  <c r="F115" i="8"/>
  <c r="U110" i="8" a="1"/>
  <c r="U110" i="8" s="1"/>
  <c r="V110" i="8" s="1"/>
  <c r="E115" i="8"/>
  <c r="S115" i="8" s="1"/>
  <c r="C116" i="8"/>
  <c r="AE103" i="10"/>
  <c r="AG103" i="10" s="1"/>
  <c r="AF103" i="10"/>
  <c r="AD103" i="10"/>
  <c r="Y104" i="10" a="1"/>
  <c r="Y104" i="10" s="1"/>
  <c r="X103" i="10"/>
  <c r="B116" i="8" s="1"/>
  <c r="Z103" i="10"/>
  <c r="D116" i="8" s="1"/>
  <c r="T116" i="8" s="1"/>
  <c r="AA103" i="10"/>
  <c r="P116" i="8" l="1"/>
  <c r="Q116" i="8" s="1"/>
  <c r="J116" i="8" s="1"/>
  <c r="F116" i="8"/>
  <c r="U111" i="8" a="1"/>
  <c r="U111" i="8" s="1"/>
  <c r="V111" i="8" s="1"/>
  <c r="E116" i="8"/>
  <c r="S116" i="8" s="1"/>
  <c r="C117" i="8"/>
  <c r="AE104" i="10"/>
  <c r="AG104" i="10" s="1"/>
  <c r="AF104" i="10"/>
  <c r="AD104" i="10"/>
  <c r="X104" i="10"/>
  <c r="B117" i="8" s="1"/>
  <c r="Z104" i="10"/>
  <c r="D117" i="8" s="1"/>
  <c r="T117" i="8" s="1"/>
  <c r="AA104" i="10"/>
  <c r="Y105" i="10" a="1"/>
  <c r="Y105" i="10" s="1"/>
  <c r="P117" i="8" l="1"/>
  <c r="Q117" i="8" s="1"/>
  <c r="J117" i="8" s="1"/>
  <c r="F117" i="8"/>
  <c r="U112" i="8" a="1"/>
  <c r="U112" i="8" s="1"/>
  <c r="V112" i="8" s="1"/>
  <c r="E117" i="8"/>
  <c r="S117" i="8" s="1"/>
  <c r="C118" i="8"/>
  <c r="AE105" i="10"/>
  <c r="AG105" i="10" s="1"/>
  <c r="AF105" i="10"/>
  <c r="AD105" i="10"/>
  <c r="Y106" i="10" a="1"/>
  <c r="Y106" i="10" s="1"/>
  <c r="X105" i="10"/>
  <c r="B118" i="8" s="1"/>
  <c r="Z105" i="10"/>
  <c r="D118" i="8" s="1"/>
  <c r="T118" i="8" s="1"/>
  <c r="AA105" i="10"/>
  <c r="P118" i="8" l="1"/>
  <c r="Q118" i="8" s="1"/>
  <c r="J118" i="8" s="1"/>
  <c r="F118" i="8"/>
  <c r="U113" i="8" a="1"/>
  <c r="U113" i="8" s="1"/>
  <c r="V113" i="8" s="1"/>
  <c r="E118" i="8"/>
  <c r="S118" i="8" s="1"/>
  <c r="C119" i="8"/>
  <c r="AD106" i="10"/>
  <c r="AE106" i="10"/>
  <c r="AG106" i="10" s="1"/>
  <c r="AF106" i="10"/>
  <c r="Z106" i="10"/>
  <c r="D119" i="8" s="1"/>
  <c r="T119" i="8" s="1"/>
  <c r="X106" i="10"/>
  <c r="B119" i="8" s="1"/>
  <c r="AA106" i="10"/>
  <c r="Y107" i="10" a="1"/>
  <c r="Y107" i="10" s="1"/>
  <c r="P119" i="8" l="1"/>
  <c r="Q119" i="8" s="1"/>
  <c r="J119" i="8" s="1"/>
  <c r="F119" i="8"/>
  <c r="U114" i="8" a="1"/>
  <c r="U114" i="8" s="1"/>
  <c r="V114" i="8" s="1"/>
  <c r="E119" i="8"/>
  <c r="S119" i="8" s="1"/>
  <c r="C120" i="8"/>
  <c r="AF107" i="10"/>
  <c r="AE107" i="10"/>
  <c r="AG107" i="10" s="1"/>
  <c r="AD107" i="10"/>
  <c r="X107" i="10"/>
  <c r="B120" i="8" s="1"/>
  <c r="Z107" i="10"/>
  <c r="D120" i="8" s="1"/>
  <c r="T120" i="8" s="1"/>
  <c r="AA107" i="10"/>
  <c r="Y108" i="10" a="1"/>
  <c r="Y108" i="10" s="1"/>
  <c r="P120" i="8" l="1"/>
  <c r="Q120" i="8" s="1"/>
  <c r="J120" i="8" s="1"/>
  <c r="F120" i="8"/>
  <c r="U115" i="8" a="1"/>
  <c r="U115" i="8" s="1"/>
  <c r="V115" i="8" s="1"/>
  <c r="E120" i="8"/>
  <c r="S120" i="8" s="1"/>
  <c r="C121" i="8"/>
  <c r="AF108" i="10"/>
  <c r="AE108" i="10"/>
  <c r="AG108" i="10" s="1"/>
  <c r="AD108" i="10"/>
  <c r="Y109" i="10" a="1"/>
  <c r="Y109" i="10" s="1"/>
  <c r="X108" i="10"/>
  <c r="B121" i="8" s="1"/>
  <c r="AA108" i="10"/>
  <c r="Z108" i="10"/>
  <c r="D121" i="8" s="1"/>
  <c r="T121" i="8" s="1"/>
  <c r="P121" i="8" l="1"/>
  <c r="F121" i="8"/>
  <c r="U116" i="8" a="1"/>
  <c r="U116" i="8" s="1"/>
  <c r="V116" i="8" s="1"/>
  <c r="E121" i="8"/>
  <c r="S121" i="8" s="1"/>
  <c r="C122" i="8"/>
  <c r="AF109" i="10"/>
  <c r="AE109" i="10"/>
  <c r="AG109" i="10" s="1"/>
  <c r="AD109" i="10"/>
  <c r="Q121" i="8"/>
  <c r="J121" i="8" s="1"/>
  <c r="X109" i="10"/>
  <c r="B122" i="8" s="1"/>
  <c r="Y110" i="10" a="1"/>
  <c r="Y110" i="10" s="1"/>
  <c r="AA109" i="10"/>
  <c r="Z109" i="10"/>
  <c r="D122" i="8" s="1"/>
  <c r="T122" i="8" s="1"/>
  <c r="P122" i="8" l="1"/>
  <c r="F122" i="8"/>
  <c r="U117" i="8" a="1"/>
  <c r="U117" i="8" s="1"/>
  <c r="V117" i="8" s="1"/>
  <c r="E122" i="8"/>
  <c r="S122" i="8" s="1"/>
  <c r="C123" i="8"/>
  <c r="AF110" i="10"/>
  <c r="AE110" i="10"/>
  <c r="AG110" i="10" s="1"/>
  <c r="AD110" i="10"/>
  <c r="Q122" i="8"/>
  <c r="J122" i="8" s="1"/>
  <c r="X110" i="10"/>
  <c r="B123" i="8" s="1"/>
  <c r="AA110" i="10"/>
  <c r="Z110" i="10"/>
  <c r="D123" i="8" s="1"/>
  <c r="T123" i="8" s="1"/>
  <c r="Y111" i="10" a="1"/>
  <c r="Y111" i="10" s="1"/>
  <c r="P123" i="8" l="1"/>
  <c r="Q123" i="8" s="1"/>
  <c r="J123" i="8" s="1"/>
  <c r="F123" i="8"/>
  <c r="U118" i="8" a="1"/>
  <c r="U118" i="8" s="1"/>
  <c r="V118" i="8" s="1"/>
  <c r="E123" i="8"/>
  <c r="S123" i="8" s="1"/>
  <c r="C124" i="8"/>
  <c r="AE111" i="10"/>
  <c r="AG111" i="10" s="1"/>
  <c r="AF111" i="10"/>
  <c r="AD111" i="10"/>
  <c r="X111" i="10"/>
  <c r="B124" i="8" s="1"/>
  <c r="Y112" i="10" a="1"/>
  <c r="Y112" i="10" s="1"/>
  <c r="Z111" i="10"/>
  <c r="D124" i="8" s="1"/>
  <c r="T124" i="8" s="1"/>
  <c r="AA111" i="10"/>
  <c r="P124" i="8" l="1"/>
  <c r="Q124" i="8" s="1"/>
  <c r="J124" i="8" s="1"/>
  <c r="F124" i="8"/>
  <c r="U119" i="8" a="1"/>
  <c r="U119" i="8" s="1"/>
  <c r="V119" i="8" s="1"/>
  <c r="E124" i="8"/>
  <c r="S124" i="8" s="1"/>
  <c r="C125" i="8"/>
  <c r="AE112" i="10"/>
  <c r="AG112" i="10" s="1"/>
  <c r="AF112" i="10"/>
  <c r="AD112" i="10"/>
  <c r="AA112" i="10"/>
  <c r="X112" i="10"/>
  <c r="B125" i="8" s="1"/>
  <c r="Z112" i="10"/>
  <c r="D125" i="8" s="1"/>
  <c r="T125" i="8" s="1"/>
  <c r="Y113" i="10" a="1"/>
  <c r="Y113" i="10" s="1"/>
  <c r="P125" i="8" l="1"/>
  <c r="Q125" i="8" s="1"/>
  <c r="J125" i="8" s="1"/>
  <c r="F125" i="8"/>
  <c r="U120" i="8" a="1"/>
  <c r="U120" i="8" s="1"/>
  <c r="V120" i="8" s="1"/>
  <c r="E125" i="8"/>
  <c r="S125" i="8" s="1"/>
  <c r="C126" i="8"/>
  <c r="AF113" i="10"/>
  <c r="AD113" i="10"/>
  <c r="AE113" i="10"/>
  <c r="AG113" i="10" s="1"/>
  <c r="Y114" i="10" a="1"/>
  <c r="Y114" i="10" s="1"/>
  <c r="X113" i="10"/>
  <c r="B126" i="8" s="1"/>
  <c r="Z113" i="10"/>
  <c r="D126" i="8" s="1"/>
  <c r="T126" i="8" s="1"/>
  <c r="AA113" i="10"/>
  <c r="P126" i="8" l="1"/>
  <c r="Q126" i="8" s="1"/>
  <c r="J126" i="8" s="1"/>
  <c r="F126" i="8"/>
  <c r="U121" i="8" a="1"/>
  <c r="U121" i="8" s="1"/>
  <c r="V121" i="8" s="1"/>
  <c r="E126" i="8"/>
  <c r="S126" i="8" s="1"/>
  <c r="C127" i="8"/>
  <c r="AD114" i="10"/>
  <c r="AF114" i="10"/>
  <c r="AE114" i="10"/>
  <c r="AG114" i="10" s="1"/>
  <c r="X114" i="10"/>
  <c r="B127" i="8" s="1"/>
  <c r="Z114" i="10"/>
  <c r="D127" i="8" s="1"/>
  <c r="T127" i="8" s="1"/>
  <c r="AA114" i="10"/>
  <c r="Y115" i="10" a="1"/>
  <c r="Y115" i="10" s="1"/>
  <c r="P127" i="8" l="1"/>
  <c r="Q127" i="8" s="1"/>
  <c r="J127" i="8" s="1"/>
  <c r="F127" i="8"/>
  <c r="U122" i="8" a="1"/>
  <c r="U122" i="8" s="1"/>
  <c r="V122" i="8" s="1"/>
  <c r="E127" i="8"/>
  <c r="S127" i="8" s="1"/>
  <c r="C128" i="8"/>
  <c r="AF115" i="10"/>
  <c r="AE115" i="10"/>
  <c r="AG115" i="10" s="1"/>
  <c r="AD115" i="10"/>
  <c r="Y116" i="10" a="1"/>
  <c r="Y116" i="10" s="1"/>
  <c r="X115" i="10"/>
  <c r="B128" i="8" s="1"/>
  <c r="AA115" i="10"/>
  <c r="Z115" i="10"/>
  <c r="D128" i="8" s="1"/>
  <c r="T128" i="8" s="1"/>
  <c r="P128" i="8" l="1"/>
  <c r="Q128" i="8" s="1"/>
  <c r="J128" i="8" s="1"/>
  <c r="F128" i="8"/>
  <c r="U123" i="8" a="1"/>
  <c r="U123" i="8" s="1"/>
  <c r="V123" i="8" s="1"/>
  <c r="E128" i="8"/>
  <c r="S128" i="8" s="1"/>
  <c r="C129" i="8"/>
  <c r="AF116" i="10"/>
  <c r="AD116" i="10"/>
  <c r="AE116" i="10"/>
  <c r="AG116" i="10" s="1"/>
  <c r="X116" i="10"/>
  <c r="B129" i="8" s="1"/>
  <c r="AA116" i="10"/>
  <c r="Z116" i="10"/>
  <c r="D129" i="8" s="1"/>
  <c r="T129" i="8" s="1"/>
  <c r="Y117" i="10" a="1"/>
  <c r="Y117" i="10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E117" i="10"/>
  <c r="AG117" i="10" s="1"/>
  <c r="AD117" i="10"/>
  <c r="AF117" i="10"/>
  <c r="X117" i="10"/>
  <c r="B130" i="8" s="1"/>
  <c r="Y118" i="10" a="1"/>
  <c r="Y118" i="10" s="1"/>
  <c r="AA117" i="10"/>
  <c r="Z117" i="10"/>
  <c r="D130" i="8" s="1"/>
  <c r="T130" i="8" s="1"/>
  <c r="P130" i="8" l="1"/>
  <c r="Q130" i="8" s="1"/>
  <c r="J130" i="8" s="1"/>
  <c r="F130" i="8"/>
  <c r="U125" i="8" a="1"/>
  <c r="U125" i="8" s="1"/>
  <c r="V125" i="8" s="1"/>
  <c r="E130" i="8"/>
  <c r="S130" i="8" s="1"/>
  <c r="C131" i="8"/>
  <c r="AF118" i="10"/>
  <c r="AE118" i="10"/>
  <c r="AG118" i="10" s="1"/>
  <c r="AD118" i="10"/>
  <c r="X118" i="10"/>
  <c r="B131" i="8" s="1"/>
  <c r="Z118" i="10"/>
  <c r="D131" i="8" s="1"/>
  <c r="T131" i="8" s="1"/>
  <c r="AA118" i="10"/>
  <c r="Y119" i="10" a="1"/>
  <c r="Y119" i="10" s="1"/>
  <c r="P131" i="8" l="1"/>
  <c r="F131" i="8"/>
  <c r="U126" i="8" a="1"/>
  <c r="U126" i="8" s="1"/>
  <c r="V126" i="8" s="1"/>
  <c r="E131" i="8"/>
  <c r="S131" i="8" s="1"/>
  <c r="C132" i="8"/>
  <c r="AE119" i="10"/>
  <c r="AG119" i="10" s="1"/>
  <c r="AF119" i="10"/>
  <c r="AD119" i="10"/>
  <c r="Q131" i="8"/>
  <c r="J131" i="8" s="1"/>
  <c r="Y120" i="10" a="1"/>
  <c r="Y120" i="10" s="1"/>
  <c r="X119" i="10"/>
  <c r="B132" i="8" s="1"/>
  <c r="Z119" i="10"/>
  <c r="D132" i="8" s="1"/>
  <c r="T132" i="8" s="1"/>
  <c r="AA119" i="10"/>
  <c r="P132" i="8" l="1"/>
  <c r="Q132" i="8" s="1"/>
  <c r="J132" i="8" s="1"/>
  <c r="F132" i="8"/>
  <c r="U127" i="8" a="1"/>
  <c r="U127" i="8" s="1"/>
  <c r="V127" i="8" s="1"/>
  <c r="E132" i="8"/>
  <c r="S132" i="8" s="1"/>
  <c r="C133" i="8"/>
  <c r="AE120" i="10"/>
  <c r="AG120" i="10" s="1"/>
  <c r="AF120" i="10"/>
  <c r="AD120" i="10"/>
  <c r="X120" i="10"/>
  <c r="B133" i="8" s="1"/>
  <c r="Y121" i="10" a="1"/>
  <c r="Y121" i="10" s="1"/>
  <c r="Z120" i="10"/>
  <c r="D133" i="8" s="1"/>
  <c r="T133" i="8" s="1"/>
  <c r="AA120" i="10"/>
  <c r="P133" i="8" l="1"/>
  <c r="Q133" i="8" s="1"/>
  <c r="J133" i="8" s="1"/>
  <c r="F133" i="8"/>
  <c r="U128" i="8" a="1"/>
  <c r="U128" i="8" s="1"/>
  <c r="V128" i="8" s="1"/>
  <c r="E133" i="8"/>
  <c r="S133" i="8" s="1"/>
  <c r="C134" i="8"/>
  <c r="AF121" i="10"/>
  <c r="AE121" i="10"/>
  <c r="AG121" i="10" s="1"/>
  <c r="AD121" i="10"/>
  <c r="AA121" i="10"/>
  <c r="X121" i="10"/>
  <c r="B134" i="8" s="1"/>
  <c r="Z121" i="10"/>
  <c r="D134" i="8" s="1"/>
  <c r="T134" i="8" s="1"/>
  <c r="Y122" i="10" a="1"/>
  <c r="Y122" i="10" s="1"/>
  <c r="P134" i="8" l="1"/>
  <c r="F134" i="8"/>
  <c r="U129" i="8" a="1"/>
  <c r="U129" i="8" s="1"/>
  <c r="V129" i="8" s="1"/>
  <c r="E134" i="8"/>
  <c r="S134" i="8" s="1"/>
  <c r="C135" i="8"/>
  <c r="AD122" i="10"/>
  <c r="AE122" i="10"/>
  <c r="AG122" i="10" s="1"/>
  <c r="AF122" i="10"/>
  <c r="Q134" i="8"/>
  <c r="J134" i="8" s="1"/>
  <c r="Z122" i="10"/>
  <c r="D135" i="8" s="1"/>
  <c r="T135" i="8" s="1"/>
  <c r="Y123" i="10" a="1"/>
  <c r="Y123" i="10" s="1"/>
  <c r="X122" i="10"/>
  <c r="B135" i="8" s="1"/>
  <c r="AA122" i="10"/>
  <c r="P135" i="8" l="1"/>
  <c r="Q135" i="8" s="1"/>
  <c r="J135" i="8" s="1"/>
  <c r="F135" i="8"/>
  <c r="U130" i="8" a="1"/>
  <c r="U130" i="8" s="1"/>
  <c r="V130" i="8" s="1"/>
  <c r="E135" i="8"/>
  <c r="S135" i="8" s="1"/>
  <c r="C136" i="8"/>
  <c r="AF123" i="10"/>
  <c r="AE123" i="10"/>
  <c r="AG123" i="10" s="1"/>
  <c r="AD123" i="10"/>
  <c r="X123" i="10"/>
  <c r="B136" i="8" s="1"/>
  <c r="AA123" i="10"/>
  <c r="Z123" i="10"/>
  <c r="D136" i="8" s="1"/>
  <c r="T136" i="8" s="1"/>
  <c r="Y124" i="10" a="1"/>
  <c r="Y124" i="10" s="1"/>
  <c r="P136" i="8" l="1"/>
  <c r="Q136" i="8" s="1"/>
  <c r="J136" i="8" s="1"/>
  <c r="F136" i="8"/>
  <c r="U131" i="8" a="1"/>
  <c r="U131" i="8" s="1"/>
  <c r="V131" i="8" s="1"/>
  <c r="E136" i="8"/>
  <c r="S136" i="8" s="1"/>
  <c r="C137" i="8"/>
  <c r="AF124" i="10"/>
  <c r="AE124" i="10"/>
  <c r="AG124" i="10" s="1"/>
  <c r="AD124" i="10"/>
  <c r="Y125" i="10" a="1"/>
  <c r="Y125" i="10" s="1"/>
  <c r="AA124" i="10"/>
  <c r="Z124" i="10"/>
  <c r="D137" i="8" s="1"/>
  <c r="T137" i="8" s="1"/>
  <c r="X124" i="10"/>
  <c r="B137" i="8" s="1"/>
  <c r="P137" i="8" l="1"/>
  <c r="Q137" i="8" s="1"/>
  <c r="J137" i="8" s="1"/>
  <c r="F137" i="8"/>
  <c r="U132" i="8" a="1"/>
  <c r="U132" i="8" s="1"/>
  <c r="V132" i="8" s="1"/>
  <c r="E137" i="8"/>
  <c r="S137" i="8" s="1"/>
  <c r="C138" i="8"/>
  <c r="AF125" i="10"/>
  <c r="AD125" i="10"/>
  <c r="AE125" i="10"/>
  <c r="AG125" i="10" s="1"/>
  <c r="X125" i="10"/>
  <c r="B138" i="8" s="1"/>
  <c r="AA125" i="10"/>
  <c r="Z125" i="10"/>
  <c r="D138" i="8" s="1"/>
  <c r="T138" i="8" s="1"/>
  <c r="Y126" i="10" a="1"/>
  <c r="Y126" i="10" s="1"/>
  <c r="P138" i="8" l="1"/>
  <c r="Q138" i="8" s="1"/>
  <c r="J138" i="8" s="1"/>
  <c r="F138" i="8"/>
  <c r="U133" i="8" a="1"/>
  <c r="U133" i="8" s="1"/>
  <c r="V133" i="8" s="1"/>
  <c r="E138" i="8"/>
  <c r="S138" i="8" s="1"/>
  <c r="C139" i="8"/>
  <c r="AF126" i="10"/>
  <c r="AD126" i="10"/>
  <c r="AE126" i="10"/>
  <c r="AG126" i="10" s="1"/>
  <c r="Y127" i="10" a="1"/>
  <c r="Y127" i="10" s="1"/>
  <c r="X126" i="10"/>
  <c r="B139" i="8" s="1"/>
  <c r="AA126" i="10"/>
  <c r="Z126" i="10"/>
  <c r="D139" i="8" s="1"/>
  <c r="T139" i="8" s="1"/>
  <c r="P139" i="8" l="1"/>
  <c r="Q139" i="8" s="1"/>
  <c r="J139" i="8" s="1"/>
  <c r="F139" i="8"/>
  <c r="U134" i="8" a="1"/>
  <c r="U134" i="8" s="1"/>
  <c r="V134" i="8" s="1"/>
  <c r="E139" i="8"/>
  <c r="S139" i="8" s="1"/>
  <c r="C140" i="8"/>
  <c r="AE127" i="10"/>
  <c r="AG127" i="10" s="1"/>
  <c r="AF127" i="10"/>
  <c r="AD127" i="10"/>
  <c r="X127" i="10"/>
  <c r="B140" i="8" s="1"/>
  <c r="AA127" i="10"/>
  <c r="Z127" i="10"/>
  <c r="D140" i="8" s="1"/>
  <c r="T140" i="8" s="1"/>
  <c r="Y128" i="10" a="1"/>
  <c r="Y128" i="10" s="1"/>
  <c r="P140" i="8" l="1"/>
  <c r="Q140" i="8" s="1"/>
  <c r="J140" i="8" s="1"/>
  <c r="F140" i="8"/>
  <c r="U135" i="8" a="1"/>
  <c r="U135" i="8" s="1"/>
  <c r="V135" i="8" s="1"/>
  <c r="E140" i="8"/>
  <c r="S140" i="8" s="1"/>
  <c r="C141" i="8"/>
  <c r="AE128" i="10"/>
  <c r="AG128" i="10" s="1"/>
  <c r="AF128" i="10"/>
  <c r="AD128" i="10"/>
  <c r="Z128" i="10"/>
  <c r="D141" i="8" s="1"/>
  <c r="T141" i="8" s="1"/>
  <c r="Y129" i="10" a="1"/>
  <c r="Y129" i="10" s="1"/>
  <c r="X128" i="10"/>
  <c r="B141" i="8" s="1"/>
  <c r="AA128" i="10"/>
  <c r="P141" i="8" l="1"/>
  <c r="Q141" i="8" s="1"/>
  <c r="J141" i="8" s="1"/>
  <c r="F141" i="8"/>
  <c r="U136" i="8" a="1"/>
  <c r="U136" i="8" s="1"/>
  <c r="V136" i="8" s="1"/>
  <c r="E141" i="8"/>
  <c r="S141" i="8" s="1"/>
  <c r="C142" i="8"/>
  <c r="AE129" i="10"/>
  <c r="AG129" i="10" s="1"/>
  <c r="AF129" i="10"/>
  <c r="AD129" i="10"/>
  <c r="X129" i="10"/>
  <c r="B142" i="8" s="1"/>
  <c r="Z129" i="10"/>
  <c r="D142" i="8" s="1"/>
  <c r="T142" i="8" s="1"/>
  <c r="AA129" i="10"/>
  <c r="Y130" i="10" a="1"/>
  <c r="Y130" i="10" s="1"/>
  <c r="P142" i="8" l="1"/>
  <c r="Q142" i="8" s="1"/>
  <c r="J142" i="8" s="1"/>
  <c r="F142" i="8"/>
  <c r="U137" i="8" a="1"/>
  <c r="U137" i="8" s="1"/>
  <c r="V137" i="8" s="1"/>
  <c r="E142" i="8"/>
  <c r="S142" i="8" s="1"/>
  <c r="C143" i="8"/>
  <c r="AE130" i="10"/>
  <c r="AG130" i="10" s="1"/>
  <c r="AD130" i="10"/>
  <c r="AF130" i="10"/>
  <c r="X130" i="10"/>
  <c r="B143" i="8" s="1"/>
  <c r="Y131" i="10" a="1"/>
  <c r="Y131" i="10" s="1"/>
  <c r="Z130" i="10"/>
  <c r="D143" i="8" s="1"/>
  <c r="T143" i="8" s="1"/>
  <c r="AA130" i="10"/>
  <c r="P143" i="8" l="1"/>
  <c r="Q143" i="8" s="1"/>
  <c r="J143" i="8" s="1"/>
  <c r="F143" i="8"/>
  <c r="U138" i="8" a="1"/>
  <c r="U138" i="8" s="1"/>
  <c r="V138" i="8" s="1"/>
  <c r="E143" i="8"/>
  <c r="S143" i="8" s="1"/>
  <c r="C144" i="8"/>
  <c r="AF131" i="10"/>
  <c r="AE131" i="10"/>
  <c r="AG131" i="10" s="1"/>
  <c r="AD131" i="10"/>
  <c r="X131" i="10"/>
  <c r="B144" i="8" s="1"/>
  <c r="AA131" i="10"/>
  <c r="Z131" i="10"/>
  <c r="D144" i="8" s="1"/>
  <c r="T144" i="8" s="1"/>
  <c r="Y132" i="10" a="1"/>
  <c r="Y132" i="10" s="1"/>
  <c r="P144" i="8" l="1"/>
  <c r="Q144" i="8" s="1"/>
  <c r="J144" i="8" s="1"/>
  <c r="F144" i="8"/>
  <c r="U139" i="8" a="1"/>
  <c r="U139" i="8" s="1"/>
  <c r="V139" i="8" s="1"/>
  <c r="E144" i="8"/>
  <c r="S144" i="8" s="1"/>
  <c r="C145" i="8"/>
  <c r="AF132" i="10"/>
  <c r="AE132" i="10"/>
  <c r="AG132" i="10" s="1"/>
  <c r="AD132" i="10"/>
  <c r="Y133" i="10" a="1"/>
  <c r="Y133" i="10" s="1"/>
  <c r="AA132" i="10"/>
  <c r="X132" i="10"/>
  <c r="B145" i="8" s="1"/>
  <c r="Z132" i="10"/>
  <c r="D145" i="8" s="1"/>
  <c r="T145" i="8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D133" i="10"/>
  <c r="AE133" i="10"/>
  <c r="AG133" i="10" s="1"/>
  <c r="AF133" i="10"/>
  <c r="X133" i="10"/>
  <c r="B146" i="8" s="1"/>
  <c r="AA133" i="10"/>
  <c r="Z133" i="10"/>
  <c r="D146" i="8" s="1"/>
  <c r="T146" i="8" s="1"/>
  <c r="Y134" i="10" a="1"/>
  <c r="Y134" i="10" s="1"/>
  <c r="P146" i="8" l="1"/>
  <c r="F146" i="8"/>
  <c r="U141" i="8" a="1"/>
  <c r="U141" i="8" s="1"/>
  <c r="V141" i="8" s="1"/>
  <c r="E146" i="8"/>
  <c r="S146" i="8" s="1"/>
  <c r="C147" i="8"/>
  <c r="AF134" i="10"/>
  <c r="AE134" i="10"/>
  <c r="AG134" i="10" s="1"/>
  <c r="AD134" i="10"/>
  <c r="Q146" i="8"/>
  <c r="J146" i="8" s="1"/>
  <c r="Y135" i="10" a="1"/>
  <c r="Y135" i="10" s="1"/>
  <c r="X134" i="10"/>
  <c r="B147" i="8" s="1"/>
  <c r="Z134" i="10"/>
  <c r="D147" i="8" s="1"/>
  <c r="T147" i="8" s="1"/>
  <c r="AA134" i="10"/>
  <c r="P147" i="8" l="1"/>
  <c r="Q147" i="8" s="1"/>
  <c r="J147" i="8" s="1"/>
  <c r="F147" i="8"/>
  <c r="U142" i="8" a="1"/>
  <c r="U142" i="8" s="1"/>
  <c r="V142" i="8" s="1"/>
  <c r="E147" i="8"/>
  <c r="S147" i="8" s="1"/>
  <c r="C148" i="8"/>
  <c r="AE135" i="10"/>
  <c r="AG135" i="10" s="1"/>
  <c r="AF135" i="10"/>
  <c r="AD135" i="10"/>
  <c r="X135" i="10"/>
  <c r="B148" i="8" s="1"/>
  <c r="AA135" i="10"/>
  <c r="Z135" i="10"/>
  <c r="D148" i="8" s="1"/>
  <c r="T148" i="8" s="1"/>
  <c r="Y136" i="10" a="1"/>
  <c r="Y136" i="10" s="1"/>
  <c r="P148" i="8" l="1"/>
  <c r="F148" i="8"/>
  <c r="U143" i="8" a="1"/>
  <c r="U143" i="8" s="1"/>
  <c r="V143" i="8" s="1"/>
  <c r="E148" i="8"/>
  <c r="S148" i="8" s="1"/>
  <c r="C149" i="8"/>
  <c r="AE136" i="10"/>
  <c r="AG136" i="10" s="1"/>
  <c r="AF136" i="10"/>
  <c r="AD136" i="10"/>
  <c r="Q148" i="8"/>
  <c r="J148" i="8" s="1"/>
  <c r="Y137" i="10" a="1"/>
  <c r="Y137" i="10" s="1"/>
  <c r="AA136" i="10"/>
  <c r="Z136" i="10"/>
  <c r="D149" i="8" s="1"/>
  <c r="T149" i="8" s="1"/>
  <c r="X136" i="10"/>
  <c r="B149" i="8" s="1"/>
  <c r="P149" i="8" l="1"/>
  <c r="Q149" i="8" s="1"/>
  <c r="J149" i="8" s="1"/>
  <c r="F149" i="8"/>
  <c r="U144" i="8" a="1"/>
  <c r="U144" i="8" s="1"/>
  <c r="V144" i="8" s="1"/>
  <c r="E149" i="8"/>
  <c r="S149" i="8" s="1"/>
  <c r="C150" i="8"/>
  <c r="AF137" i="10"/>
  <c r="AE137" i="10"/>
  <c r="AG137" i="10" s="1"/>
  <c r="AD137" i="10"/>
  <c r="X137" i="10"/>
  <c r="B150" i="8" s="1"/>
  <c r="AA137" i="10"/>
  <c r="Z137" i="10"/>
  <c r="D150" i="8" s="1"/>
  <c r="T150" i="8" s="1"/>
  <c r="Y138" i="10" a="1"/>
  <c r="Y138" i="10" s="1"/>
  <c r="P150" i="8" l="1"/>
  <c r="Q150" i="8" s="1"/>
  <c r="J150" i="8" s="1"/>
  <c r="F150" i="8"/>
  <c r="U145" i="8" a="1"/>
  <c r="U145" i="8" s="1"/>
  <c r="V145" i="8" s="1"/>
  <c r="E150" i="8"/>
  <c r="S150" i="8" s="1"/>
  <c r="C151" i="8"/>
  <c r="AD138" i="10"/>
  <c r="AF138" i="10"/>
  <c r="AE138" i="10"/>
  <c r="AG138" i="10" s="1"/>
  <c r="Z138" i="10"/>
  <c r="D151" i="8" s="1"/>
  <c r="T151" i="8" s="1"/>
  <c r="Y139" i="10" a="1"/>
  <c r="Y139" i="10" s="1"/>
  <c r="X138" i="10"/>
  <c r="B151" i="8" s="1"/>
  <c r="AA138" i="10"/>
  <c r="P151" i="8" l="1"/>
  <c r="Q151" i="8" s="1"/>
  <c r="J151" i="8" s="1"/>
  <c r="F151" i="8"/>
  <c r="U146" i="8" a="1"/>
  <c r="U146" i="8" s="1"/>
  <c r="V146" i="8" s="1"/>
  <c r="E151" i="8"/>
  <c r="S151" i="8" s="1"/>
  <c r="C152" i="8"/>
  <c r="AF139" i="10"/>
  <c r="AE139" i="10"/>
  <c r="AG139" i="10" s="1"/>
  <c r="AD139" i="10"/>
  <c r="X139" i="10"/>
  <c r="B152" i="8" s="1"/>
  <c r="Y140" i="10" a="1"/>
  <c r="Y140" i="10" s="1"/>
  <c r="AA139" i="10"/>
  <c r="Z139" i="10"/>
  <c r="D152" i="8" s="1"/>
  <c r="T152" i="8" s="1"/>
  <c r="P152" i="8" l="1"/>
  <c r="Q152" i="8" s="1"/>
  <c r="J152" i="8" s="1"/>
  <c r="F152" i="8"/>
  <c r="U147" i="8" a="1"/>
  <c r="U147" i="8" s="1"/>
  <c r="V147" i="8" s="1"/>
  <c r="E152" i="8"/>
  <c r="S152" i="8" s="1"/>
  <c r="C153" i="8"/>
  <c r="AF140" i="10"/>
  <c r="AD140" i="10"/>
  <c r="AE140" i="10"/>
  <c r="AG140" i="10" s="1"/>
  <c r="Y141" i="10" a="1"/>
  <c r="Y141" i="10" s="1"/>
  <c r="Z140" i="10"/>
  <c r="D153" i="8" s="1"/>
  <c r="T153" i="8" s="1"/>
  <c r="X140" i="10"/>
  <c r="B153" i="8" s="1"/>
  <c r="AA140" i="10"/>
  <c r="P153" i="8" l="1"/>
  <c r="Q153" i="8" s="1"/>
  <c r="J153" i="8" s="1"/>
  <c r="F153" i="8"/>
  <c r="U148" i="8" a="1"/>
  <c r="U148" i="8" s="1"/>
  <c r="V148" i="8" s="1"/>
  <c r="E153" i="8"/>
  <c r="S153" i="8" s="1"/>
  <c r="C154" i="8"/>
  <c r="AF141" i="10"/>
  <c r="AD141" i="10"/>
  <c r="AE141" i="10"/>
  <c r="AG141" i="10" s="1"/>
  <c r="X141" i="10"/>
  <c r="B154" i="8" s="1"/>
  <c r="AA141" i="10"/>
  <c r="Z141" i="10"/>
  <c r="D154" i="8" s="1"/>
  <c r="T154" i="8" s="1"/>
  <c r="Y142" i="10" a="1"/>
  <c r="Y142" i="10" s="1"/>
  <c r="P154" i="8" l="1"/>
  <c r="Q154" i="8" s="1"/>
  <c r="J154" i="8" s="1"/>
  <c r="F154" i="8"/>
  <c r="U149" i="8" a="1"/>
  <c r="U149" i="8" s="1"/>
  <c r="V149" i="8" s="1"/>
  <c r="E154" i="8"/>
  <c r="S154" i="8" s="1"/>
  <c r="C155" i="8"/>
  <c r="AF142" i="10"/>
  <c r="AE142" i="10"/>
  <c r="AG142" i="10" s="1"/>
  <c r="AD142" i="10"/>
  <c r="X142" i="10"/>
  <c r="B155" i="8" s="1"/>
  <c r="AA142" i="10"/>
  <c r="Z142" i="10"/>
  <c r="D155" i="8" s="1"/>
  <c r="T155" i="8" s="1"/>
  <c r="Y143" i="10" a="1"/>
  <c r="Y143" i="10" s="1"/>
  <c r="P155" i="8" l="1"/>
  <c r="Q155" i="8" s="1"/>
  <c r="J155" i="8" s="1"/>
  <c r="F155" i="8"/>
  <c r="U150" i="8" a="1"/>
  <c r="U150" i="8" s="1"/>
  <c r="V150" i="8" s="1"/>
  <c r="E155" i="8"/>
  <c r="S155" i="8" s="1"/>
  <c r="C156" i="8"/>
  <c r="AE143" i="10"/>
  <c r="AG143" i="10" s="1"/>
  <c r="AF143" i="10"/>
  <c r="AD143" i="10"/>
  <c r="Z143" i="10"/>
  <c r="D156" i="8" s="1"/>
  <c r="T156" i="8" s="1"/>
  <c r="AA143" i="10"/>
  <c r="Y144" i="10" a="1"/>
  <c r="Y144" i="10" s="1"/>
  <c r="X143" i="10"/>
  <c r="B156" i="8" s="1"/>
  <c r="P156" i="8" l="1"/>
  <c r="Q156" i="8" s="1"/>
  <c r="J156" i="8" s="1"/>
  <c r="F156" i="8"/>
  <c r="U151" i="8" a="1"/>
  <c r="U151" i="8" s="1"/>
  <c r="V151" i="8" s="1"/>
  <c r="E156" i="8"/>
  <c r="S156" i="8" s="1"/>
  <c r="C157" i="8"/>
  <c r="AE144" i="10"/>
  <c r="AG144" i="10" s="1"/>
  <c r="AF144" i="10"/>
  <c r="AD144" i="10"/>
  <c r="Y145" i="10" a="1"/>
  <c r="Y145" i="10" s="1"/>
  <c r="X144" i="10"/>
  <c r="B157" i="8" s="1"/>
  <c r="Z144" i="10"/>
  <c r="D157" i="8" s="1"/>
  <c r="T157" i="8" s="1"/>
  <c r="AA144" i="10"/>
  <c r="P157" i="8" l="1"/>
  <c r="Q157" i="8" s="1"/>
  <c r="J157" i="8" s="1"/>
  <c r="F157" i="8"/>
  <c r="U152" i="8" a="1"/>
  <c r="U152" i="8" s="1"/>
  <c r="V152" i="8" s="1"/>
  <c r="E157" i="8"/>
  <c r="S157" i="8" s="1"/>
  <c r="C158" i="8"/>
  <c r="AE145" i="10"/>
  <c r="AG145" i="10" s="1"/>
  <c r="AF145" i="10"/>
  <c r="AD145" i="10"/>
  <c r="X145" i="10"/>
  <c r="B158" i="8" s="1"/>
  <c r="Y146" i="10" a="1"/>
  <c r="Y146" i="10" s="1"/>
  <c r="Z145" i="10"/>
  <c r="D158" i="8" s="1"/>
  <c r="T158" i="8" s="1"/>
  <c r="AA145" i="10"/>
  <c r="P158" i="8" l="1"/>
  <c r="Q158" i="8" s="1"/>
  <c r="J158" i="8" s="1"/>
  <c r="F158" i="8"/>
  <c r="U153" i="8" a="1"/>
  <c r="U153" i="8" s="1"/>
  <c r="V153" i="8" s="1"/>
  <c r="E158" i="8"/>
  <c r="S158" i="8" s="1"/>
  <c r="C159" i="8"/>
  <c r="AD146" i="10"/>
  <c r="AE146" i="10"/>
  <c r="AG146" i="10" s="1"/>
  <c r="AF146" i="10"/>
  <c r="AA146" i="10"/>
  <c r="Y147" i="10" a="1"/>
  <c r="Y147" i="10" s="1"/>
  <c r="X146" i="10"/>
  <c r="B159" i="8" s="1"/>
  <c r="Z146" i="10"/>
  <c r="D159" i="8" s="1"/>
  <c r="T159" i="8" s="1"/>
  <c r="P159" i="8" l="1"/>
  <c r="F159" i="8"/>
  <c r="U154" i="8" a="1"/>
  <c r="U154" i="8" s="1"/>
  <c r="V154" i="8" s="1"/>
  <c r="E159" i="8"/>
  <c r="S159" i="8" s="1"/>
  <c r="C160" i="8"/>
  <c r="AF147" i="10"/>
  <c r="AE147" i="10"/>
  <c r="AG147" i="10" s="1"/>
  <c r="AD147" i="10"/>
  <c r="Q159" i="8"/>
  <c r="J159" i="8" s="1"/>
  <c r="AA147" i="10"/>
  <c r="X147" i="10"/>
  <c r="B160" i="8" s="1"/>
  <c r="Y148" i="10" a="1"/>
  <c r="Y148" i="10" s="1"/>
  <c r="Z147" i="10"/>
  <c r="D160" i="8" s="1"/>
  <c r="T160" i="8" s="1"/>
  <c r="P160" i="8" l="1"/>
  <c r="Q160" i="8" s="1"/>
  <c r="J160" i="8" s="1"/>
  <c r="F160" i="8"/>
  <c r="U155" i="8" a="1"/>
  <c r="U155" i="8" s="1"/>
  <c r="V155" i="8" s="1"/>
  <c r="E160" i="8"/>
  <c r="S160" i="8" s="1"/>
  <c r="C161" i="8"/>
  <c r="AF148" i="10"/>
  <c r="AE148" i="10"/>
  <c r="AG148" i="10" s="1"/>
  <c r="AD148" i="10"/>
  <c r="X148" i="10"/>
  <c r="B161" i="8" s="1"/>
  <c r="Y149" i="10" a="1"/>
  <c r="Y149" i="10" s="1"/>
  <c r="AA148" i="10"/>
  <c r="Z148" i="10"/>
  <c r="D161" i="8" s="1"/>
  <c r="T161" i="8" s="1"/>
  <c r="P161" i="8" l="1"/>
  <c r="Q161" i="8" s="1"/>
  <c r="J161" i="8" s="1"/>
  <c r="F161" i="8"/>
  <c r="U156" i="8" a="1"/>
  <c r="U156" i="8" s="1"/>
  <c r="V156" i="8" s="1"/>
  <c r="E161" i="8"/>
  <c r="S161" i="8" s="1"/>
  <c r="C162" i="8"/>
  <c r="AD149" i="10"/>
  <c r="AE149" i="10"/>
  <c r="AG149" i="10" s="1"/>
  <c r="AF149" i="10"/>
  <c r="AA149" i="10"/>
  <c r="Y150" i="10" a="1"/>
  <c r="Y150" i="10" s="1"/>
  <c r="X149" i="10"/>
  <c r="B162" i="8" s="1"/>
  <c r="Z149" i="10"/>
  <c r="D162" i="8" s="1"/>
  <c r="T162" i="8" s="1"/>
  <c r="P162" i="8" l="1"/>
  <c r="Q162" i="8" s="1"/>
  <c r="J162" i="8" s="1"/>
  <c r="F162" i="8"/>
  <c r="U157" i="8" a="1"/>
  <c r="U157" i="8" s="1"/>
  <c r="V157" i="8" s="1"/>
  <c r="E162" i="8"/>
  <c r="S162" i="8" s="1"/>
  <c r="C163" i="8"/>
  <c r="AF150" i="10"/>
  <c r="AD150" i="10"/>
  <c r="AE150" i="10"/>
  <c r="AG150" i="10" s="1"/>
  <c r="X150" i="10"/>
  <c r="B163" i="8" s="1"/>
  <c r="AA150" i="10"/>
  <c r="Z150" i="10"/>
  <c r="D163" i="8" s="1"/>
  <c r="T163" i="8" s="1"/>
  <c r="Y151" i="10" a="1"/>
  <c r="Y151" i="10" s="1"/>
  <c r="P163" i="8" l="1"/>
  <c r="Q163" i="8" s="1"/>
  <c r="J163" i="8" s="1"/>
  <c r="F163" i="8"/>
  <c r="U158" i="8" a="1"/>
  <c r="U158" i="8" s="1"/>
  <c r="V158" i="8" s="1"/>
  <c r="E163" i="8"/>
  <c r="S163" i="8" s="1"/>
  <c r="C164" i="8"/>
  <c r="AE151" i="10"/>
  <c r="AG151" i="10" s="1"/>
  <c r="AF151" i="10"/>
  <c r="AD151" i="10"/>
  <c r="Z151" i="10"/>
  <c r="D164" i="8" s="1"/>
  <c r="T164" i="8" s="1"/>
  <c r="AA151" i="10"/>
  <c r="X151" i="10"/>
  <c r="B164" i="8" s="1"/>
  <c r="Y152" i="10" a="1"/>
  <c r="Y152" i="10" s="1"/>
  <c r="P164" i="8" l="1"/>
  <c r="Q164" i="8" s="1"/>
  <c r="J164" i="8" s="1"/>
  <c r="F164" i="8"/>
  <c r="U159" i="8" a="1"/>
  <c r="U159" i="8" s="1"/>
  <c r="V159" i="8" s="1"/>
  <c r="E164" i="8"/>
  <c r="S164" i="8" s="1"/>
  <c r="C165" i="8"/>
  <c r="AE152" i="10"/>
  <c r="AG152" i="10" s="1"/>
  <c r="AF152" i="10"/>
  <c r="AD152" i="10"/>
  <c r="X152" i="10"/>
  <c r="B165" i="8" s="1"/>
  <c r="AA152" i="10"/>
  <c r="Z152" i="10"/>
  <c r="D165" i="8" s="1"/>
  <c r="T165" i="8" s="1"/>
  <c r="Y153" i="10" a="1"/>
  <c r="Y153" i="10" s="1"/>
  <c r="P165" i="8" l="1"/>
  <c r="F165" i="8"/>
  <c r="U160" i="8" a="1"/>
  <c r="U160" i="8" s="1"/>
  <c r="V160" i="8" s="1"/>
  <c r="E165" i="8"/>
  <c r="S165" i="8" s="1"/>
  <c r="C166" i="8"/>
  <c r="AF153" i="10"/>
  <c r="AE153" i="10"/>
  <c r="AG153" i="10" s="1"/>
  <c r="AD153" i="10"/>
  <c r="Q165" i="8"/>
  <c r="J165" i="8" s="1"/>
  <c r="X153" i="10"/>
  <c r="B166" i="8" s="1"/>
  <c r="AA153" i="10"/>
  <c r="Z153" i="10"/>
  <c r="D166" i="8" s="1"/>
  <c r="T166" i="8" s="1"/>
  <c r="Y154" i="10" a="1"/>
  <c r="Y154" i="10" s="1"/>
  <c r="P166" i="8" l="1"/>
  <c r="Q166" i="8" s="1"/>
  <c r="J166" i="8" s="1"/>
  <c r="F166" i="8"/>
  <c r="U161" i="8" a="1"/>
  <c r="U161" i="8" s="1"/>
  <c r="V161" i="8" s="1"/>
  <c r="E166" i="8"/>
  <c r="S166" i="8" s="1"/>
  <c r="C167" i="8"/>
  <c r="AD154" i="10"/>
  <c r="AE154" i="10"/>
  <c r="AG154" i="10" s="1"/>
  <c r="AF154" i="10"/>
  <c r="Z154" i="10"/>
  <c r="D167" i="8" s="1"/>
  <c r="T167" i="8" s="1"/>
  <c r="AA154" i="10"/>
  <c r="X154" i="10"/>
  <c r="B167" i="8" s="1"/>
  <c r="Y155" i="10" a="1"/>
  <c r="Y155" i="10" s="1"/>
  <c r="P167" i="8" l="1"/>
  <c r="Q167" i="8" s="1"/>
  <c r="J167" i="8" s="1"/>
  <c r="F167" i="8"/>
  <c r="U162" i="8" a="1"/>
  <c r="U162" i="8" s="1"/>
  <c r="V162" i="8" s="1"/>
  <c r="E167" i="8"/>
  <c r="S167" i="8" s="1"/>
  <c r="C168" i="8"/>
  <c r="AF155" i="10"/>
  <c r="AE155" i="10"/>
  <c r="AG155" i="10" s="1"/>
  <c r="AD155" i="10"/>
  <c r="X155" i="10"/>
  <c r="B168" i="8" s="1"/>
  <c r="Z155" i="10"/>
  <c r="D168" i="8" s="1"/>
  <c r="T168" i="8" s="1"/>
  <c r="AA155" i="10"/>
  <c r="Y156" i="10" a="1"/>
  <c r="Y156" i="10" s="1"/>
  <c r="P168" i="8" l="1"/>
  <c r="Q168" i="8" s="1"/>
  <c r="J168" i="8" s="1"/>
  <c r="F168" i="8"/>
  <c r="U163" i="8" a="1"/>
  <c r="U163" i="8" s="1"/>
  <c r="V163" i="8" s="1"/>
  <c r="E168" i="8"/>
  <c r="S168" i="8" s="1"/>
  <c r="C169" i="8"/>
  <c r="AF156" i="10"/>
  <c r="AE156" i="10"/>
  <c r="AG156" i="10" s="1"/>
  <c r="AD156" i="10"/>
  <c r="X156" i="10"/>
  <c r="B169" i="8" s="1"/>
  <c r="AA156" i="10"/>
  <c r="Z156" i="10"/>
  <c r="D169" i="8" s="1"/>
  <c r="T169" i="8" s="1"/>
  <c r="Y157" i="10" a="1"/>
  <c r="Y157" i="10" s="1"/>
  <c r="P169" i="8" l="1"/>
  <c r="Q169" i="8" s="1"/>
  <c r="J169" i="8" s="1"/>
  <c r="F169" i="8"/>
  <c r="U164" i="8" a="1"/>
  <c r="U164" i="8" s="1"/>
  <c r="V164" i="8" s="1"/>
  <c r="E169" i="8"/>
  <c r="S169" i="8" s="1"/>
  <c r="C170" i="8"/>
  <c r="AE157" i="10"/>
  <c r="AG157" i="10" s="1"/>
  <c r="AF157" i="10"/>
  <c r="AD157" i="10"/>
  <c r="Z157" i="10"/>
  <c r="D170" i="8" s="1"/>
  <c r="T170" i="8" s="1"/>
  <c r="X157" i="10"/>
  <c r="B170" i="8" s="1"/>
  <c r="AA157" i="10"/>
  <c r="Y158" i="10" a="1"/>
  <c r="Y158" i="10" s="1"/>
  <c r="P170" i="8" l="1"/>
  <c r="Q170" i="8" s="1"/>
  <c r="J170" i="8" s="1"/>
  <c r="F170" i="8"/>
  <c r="U165" i="8" a="1"/>
  <c r="U165" i="8" s="1"/>
  <c r="V165" i="8" s="1"/>
  <c r="E170" i="8"/>
  <c r="S170" i="8" s="1"/>
  <c r="C171" i="8"/>
  <c r="AF158" i="10"/>
  <c r="AD158" i="10"/>
  <c r="AE158" i="10"/>
  <c r="AG158" i="10" s="1"/>
  <c r="Z158" i="10"/>
  <c r="D171" i="8" s="1"/>
  <c r="T171" i="8" s="1"/>
  <c r="X158" i="10"/>
  <c r="B171" i="8" s="1"/>
  <c r="AA158" i="10"/>
  <c r="Y159" i="10" a="1"/>
  <c r="Y159" i="10" s="1"/>
  <c r="P171" i="8" l="1"/>
  <c r="Q171" i="8" s="1"/>
  <c r="J171" i="8" s="1"/>
  <c r="F171" i="8"/>
  <c r="U166" i="8" a="1"/>
  <c r="U166" i="8" s="1"/>
  <c r="V166" i="8" s="1"/>
  <c r="E171" i="8"/>
  <c r="S171" i="8" s="1"/>
  <c r="C172" i="8"/>
  <c r="AE159" i="10"/>
  <c r="AG159" i="10" s="1"/>
  <c r="AF159" i="10"/>
  <c r="AD159" i="10"/>
  <c r="AA159" i="10"/>
  <c r="X159" i="10"/>
  <c r="B172" i="8" s="1"/>
  <c r="Z159" i="10"/>
  <c r="D172" i="8" s="1"/>
  <c r="T172" i="8" s="1"/>
  <c r="Y160" i="10" a="1"/>
  <c r="Y160" i="10" s="1"/>
  <c r="P172" i="8" l="1"/>
  <c r="Q172" i="8" s="1"/>
  <c r="J172" i="8" s="1"/>
  <c r="F172" i="8"/>
  <c r="U167" i="8" a="1"/>
  <c r="U167" i="8" s="1"/>
  <c r="V167" i="8" s="1"/>
  <c r="E172" i="8"/>
  <c r="S172" i="8" s="1"/>
  <c r="C173" i="8"/>
  <c r="AE160" i="10"/>
  <c r="AG160" i="10" s="1"/>
  <c r="AF160" i="10"/>
  <c r="AD160" i="10"/>
  <c r="X160" i="10"/>
  <c r="B173" i="8" s="1"/>
  <c r="AA160" i="10"/>
  <c r="Z160" i="10"/>
  <c r="D173" i="8" s="1"/>
  <c r="T173" i="8" s="1"/>
  <c r="Y161" i="10" a="1"/>
  <c r="Y161" i="10" s="1"/>
  <c r="P173" i="8" l="1"/>
  <c r="Q173" i="8" s="1"/>
  <c r="J173" i="8" s="1"/>
  <c r="F173" i="8"/>
  <c r="U168" i="8" a="1"/>
  <c r="U168" i="8" s="1"/>
  <c r="V168" i="8" s="1"/>
  <c r="E173" i="8"/>
  <c r="S173" i="8" s="1"/>
  <c r="C174" i="8"/>
  <c r="AE161" i="10"/>
  <c r="AG161" i="10" s="1"/>
  <c r="AD161" i="10"/>
  <c r="AF161" i="10"/>
  <c r="X161" i="10"/>
  <c r="B174" i="8" s="1"/>
  <c r="AA161" i="10"/>
  <c r="Z161" i="10"/>
  <c r="D174" i="8" s="1"/>
  <c r="T174" i="8" s="1"/>
  <c r="Y162" i="10" a="1"/>
  <c r="Y162" i="10" s="1"/>
  <c r="P174" i="8" l="1"/>
  <c r="F174" i="8"/>
  <c r="U169" i="8" a="1"/>
  <c r="U169" i="8" s="1"/>
  <c r="V169" i="8" s="1"/>
  <c r="E174" i="8"/>
  <c r="S174" i="8" s="1"/>
  <c r="C175" i="8"/>
  <c r="AD162" i="10"/>
  <c r="AE162" i="10"/>
  <c r="AG162" i="10" s="1"/>
  <c r="AF162" i="10"/>
  <c r="Q174" i="8"/>
  <c r="J174" i="8" s="1"/>
  <c r="AA162" i="10"/>
  <c r="Z162" i="10"/>
  <c r="D175" i="8" s="1"/>
  <c r="T175" i="8" s="1"/>
  <c r="X162" i="10"/>
  <c r="B175" i="8" s="1"/>
  <c r="Y163" i="10" a="1"/>
  <c r="Y163" i="10" s="1"/>
  <c r="P175" i="8" l="1"/>
  <c r="Q175" i="8" s="1"/>
  <c r="J175" i="8" s="1"/>
  <c r="F175" i="8"/>
  <c r="U170" i="8" a="1"/>
  <c r="U170" i="8" s="1"/>
  <c r="V170" i="8" s="1"/>
  <c r="E175" i="8"/>
  <c r="S175" i="8" s="1"/>
  <c r="C176" i="8"/>
  <c r="AF163" i="10"/>
  <c r="AE163" i="10"/>
  <c r="AG163" i="10" s="1"/>
  <c r="AD163" i="10"/>
  <c r="X163" i="10"/>
  <c r="B176" i="8" s="1"/>
  <c r="Z163" i="10"/>
  <c r="D176" i="8" s="1"/>
  <c r="T176" i="8" s="1"/>
  <c r="AA163" i="10"/>
  <c r="Y164" i="10" a="1"/>
  <c r="Y164" i="10" s="1"/>
  <c r="P176" i="8" l="1"/>
  <c r="Q176" i="8" s="1"/>
  <c r="J176" i="8" s="1"/>
  <c r="F176" i="8"/>
  <c r="U171" i="8" a="1"/>
  <c r="U171" i="8" s="1"/>
  <c r="V171" i="8" s="1"/>
  <c r="E176" i="8"/>
  <c r="S176" i="8" s="1"/>
  <c r="C177" i="8"/>
  <c r="AF164" i="10"/>
  <c r="AD164" i="10"/>
  <c r="AE164" i="10"/>
  <c r="AG164" i="10" s="1"/>
  <c r="X164" i="10"/>
  <c r="B177" i="8" s="1"/>
  <c r="Z164" i="10"/>
  <c r="D177" i="8" s="1"/>
  <c r="T177" i="8" s="1"/>
  <c r="AA164" i="10"/>
  <c r="Y165" i="10" a="1"/>
  <c r="Y165" i="10" s="1"/>
  <c r="P177" i="8" l="1"/>
  <c r="Q177" i="8" s="1"/>
  <c r="J177" i="8" s="1"/>
  <c r="F177" i="8"/>
  <c r="U172" i="8" a="1"/>
  <c r="U172" i="8" s="1"/>
  <c r="V172" i="8" s="1"/>
  <c r="E177" i="8"/>
  <c r="S177" i="8" s="1"/>
  <c r="C178" i="8"/>
  <c r="AD165" i="10"/>
  <c r="AF165" i="10"/>
  <c r="AE165" i="10"/>
  <c r="AG165" i="10" s="1"/>
  <c r="X165" i="10"/>
  <c r="B178" i="8" s="1"/>
  <c r="AA165" i="10"/>
  <c r="Z165" i="10"/>
  <c r="D178" i="8" s="1"/>
  <c r="T178" i="8" s="1"/>
  <c r="Y166" i="10" a="1"/>
  <c r="Y166" i="10" s="1"/>
  <c r="P178" i="8" l="1"/>
  <c r="Q178" i="8" s="1"/>
  <c r="J178" i="8" s="1"/>
  <c r="F178" i="8"/>
  <c r="U173" i="8" a="1"/>
  <c r="U173" i="8" s="1"/>
  <c r="V173" i="8" s="1"/>
  <c r="E178" i="8"/>
  <c r="S178" i="8" s="1"/>
  <c r="C179" i="8"/>
  <c r="AF166" i="10"/>
  <c r="AD166" i="10"/>
  <c r="AE166" i="10"/>
  <c r="AG166" i="10" s="1"/>
  <c r="X166" i="10"/>
  <c r="B179" i="8" s="1"/>
  <c r="Z166" i="10"/>
  <c r="D179" i="8" s="1"/>
  <c r="T179" i="8" s="1"/>
  <c r="AA166" i="10"/>
  <c r="Y167" i="10" a="1"/>
  <c r="Y167" i="10" s="1"/>
  <c r="P179" i="8" l="1"/>
  <c r="Q179" i="8" s="1"/>
  <c r="J179" i="8" s="1"/>
  <c r="F179" i="8"/>
  <c r="U174" i="8" a="1"/>
  <c r="U174" i="8" s="1"/>
  <c r="V174" i="8" s="1"/>
  <c r="E179" i="8"/>
  <c r="S179" i="8" s="1"/>
  <c r="C180" i="8"/>
  <c r="AE167" i="10"/>
  <c r="AG167" i="10" s="1"/>
  <c r="AF167" i="10"/>
  <c r="AD167" i="10"/>
  <c r="X167" i="10"/>
  <c r="B180" i="8" s="1"/>
  <c r="AA167" i="10"/>
  <c r="Z167" i="10"/>
  <c r="D180" i="8" s="1"/>
  <c r="T180" i="8" s="1"/>
  <c r="Y168" i="10" a="1"/>
  <c r="Y168" i="10" s="1"/>
  <c r="P180" i="8" l="1"/>
  <c r="Q180" i="8" s="1"/>
  <c r="J180" i="8" s="1"/>
  <c r="F180" i="8"/>
  <c r="U175" i="8" a="1"/>
  <c r="U175" i="8" s="1"/>
  <c r="V175" i="8" s="1"/>
  <c r="E180" i="8"/>
  <c r="S180" i="8" s="1"/>
  <c r="C181" i="8"/>
  <c r="AE168" i="10"/>
  <c r="AG168" i="10" s="1"/>
  <c r="AF168" i="10"/>
  <c r="AD168" i="10"/>
  <c r="Z168" i="10"/>
  <c r="D181" i="8" s="1"/>
  <c r="T181" i="8" s="1"/>
  <c r="X168" i="10"/>
  <c r="B181" i="8" s="1"/>
  <c r="AA168" i="10"/>
  <c r="Y169" i="10" a="1"/>
  <c r="Y169" i="10" s="1"/>
  <c r="P181" i="8" l="1"/>
  <c r="Q181" i="8" s="1"/>
  <c r="J181" i="8" s="1"/>
  <c r="F181" i="8"/>
  <c r="U176" i="8" a="1"/>
  <c r="U176" i="8" s="1"/>
  <c r="V176" i="8" s="1"/>
  <c r="E181" i="8"/>
  <c r="S181" i="8" s="1"/>
  <c r="C182" i="8"/>
  <c r="AE169" i="10"/>
  <c r="AG169" i="10" s="1"/>
  <c r="AF169" i="10"/>
  <c r="AD169" i="10"/>
  <c r="X169" i="10"/>
  <c r="B182" i="8" s="1"/>
  <c r="AA169" i="10"/>
  <c r="Z169" i="10"/>
  <c r="D182" i="8" s="1"/>
  <c r="T182" i="8" s="1"/>
  <c r="Y170" i="10" a="1"/>
  <c r="Y170" i="10" s="1"/>
  <c r="P182" i="8" l="1"/>
  <c r="Q182" i="8" s="1"/>
  <c r="J182" i="8" s="1"/>
  <c r="F182" i="8"/>
  <c r="U177" i="8" a="1"/>
  <c r="U177" i="8" s="1"/>
  <c r="V177" i="8" s="1"/>
  <c r="E182" i="8"/>
  <c r="S182" i="8" s="1"/>
  <c r="C183" i="8"/>
  <c r="AD170" i="10"/>
  <c r="AE170" i="10"/>
  <c r="AG170" i="10" s="1"/>
  <c r="AF170" i="10"/>
  <c r="Z170" i="10"/>
  <c r="D183" i="8" s="1"/>
  <c r="T183" i="8" s="1"/>
  <c r="AA170" i="10"/>
  <c r="X170" i="10"/>
  <c r="B183" i="8" s="1"/>
  <c r="Y171" i="10" a="1"/>
  <c r="Y171" i="10" s="1"/>
  <c r="P183" i="8" l="1"/>
  <c r="Q183" i="8" s="1"/>
  <c r="J183" i="8" s="1"/>
  <c r="F183" i="8"/>
  <c r="U178" i="8" a="1"/>
  <c r="U178" i="8" s="1"/>
  <c r="V178" i="8" s="1"/>
  <c r="E183" i="8"/>
  <c r="S183" i="8" s="1"/>
  <c r="C184" i="8"/>
  <c r="AF171" i="10"/>
  <c r="AE171" i="10"/>
  <c r="AG171" i="10" s="1"/>
  <c r="AD171" i="10"/>
  <c r="X171" i="10"/>
  <c r="B184" i="8" s="1"/>
  <c r="Z171" i="10"/>
  <c r="D184" i="8" s="1"/>
  <c r="T184" i="8" s="1"/>
  <c r="AA171" i="10"/>
  <c r="Y172" i="10" a="1"/>
  <c r="Y172" i="10" s="1"/>
  <c r="P184" i="8" l="1"/>
  <c r="Q184" i="8" s="1"/>
  <c r="J184" i="8" s="1"/>
  <c r="F184" i="8"/>
  <c r="U179" i="8" a="1"/>
  <c r="U179" i="8" s="1"/>
  <c r="V179" i="8" s="1"/>
  <c r="E184" i="8"/>
  <c r="S184" i="8" s="1"/>
  <c r="C185" i="8"/>
  <c r="AF172" i="10"/>
  <c r="AE172" i="10"/>
  <c r="AG172" i="10" s="1"/>
  <c r="AD172" i="10"/>
  <c r="Z172" i="10"/>
  <c r="D185" i="8" s="1"/>
  <c r="T185" i="8" s="1"/>
  <c r="X172" i="10"/>
  <c r="B185" i="8" s="1"/>
  <c r="AA172" i="10"/>
  <c r="Y173" i="10" a="1"/>
  <c r="Y173" i="10" s="1"/>
  <c r="P185" i="8" l="1"/>
  <c r="Q185" i="8" s="1"/>
  <c r="J185" i="8" s="1"/>
  <c r="F185" i="8"/>
  <c r="U180" i="8" a="1"/>
  <c r="U180" i="8" s="1"/>
  <c r="V180" i="8" s="1"/>
  <c r="E185" i="8"/>
  <c r="S185" i="8" s="1"/>
  <c r="C186" i="8"/>
  <c r="AF173" i="10"/>
  <c r="AE173" i="10"/>
  <c r="AG173" i="10" s="1"/>
  <c r="AD173" i="10"/>
  <c r="X173" i="10"/>
  <c r="B186" i="8" s="1"/>
  <c r="Z173" i="10"/>
  <c r="D186" i="8" s="1"/>
  <c r="T186" i="8" s="1"/>
  <c r="AA173" i="10"/>
  <c r="Y174" i="10" a="1"/>
  <c r="Y174" i="10" s="1"/>
  <c r="P186" i="8" l="1"/>
  <c r="Q186" i="8" s="1"/>
  <c r="J186" i="8" s="1"/>
  <c r="F186" i="8"/>
  <c r="U181" i="8" a="1"/>
  <c r="U181" i="8" s="1"/>
  <c r="V181" i="8" s="1"/>
  <c r="E186" i="8"/>
  <c r="S186" i="8" s="1"/>
  <c r="C187" i="8"/>
  <c r="AF174" i="10"/>
  <c r="AE174" i="10"/>
  <c r="AG174" i="10" s="1"/>
  <c r="AD174" i="10"/>
  <c r="X174" i="10"/>
  <c r="B187" i="8" s="1"/>
  <c r="Z174" i="10"/>
  <c r="D187" i="8" s="1"/>
  <c r="T187" i="8" s="1"/>
  <c r="AA174" i="10"/>
  <c r="Y175" i="10" a="1"/>
  <c r="Y175" i="10" s="1"/>
  <c r="P187" i="8" l="1"/>
  <c r="F187" i="8"/>
  <c r="U182" i="8" a="1"/>
  <c r="U182" i="8" s="1"/>
  <c r="V182" i="8" s="1"/>
  <c r="E187" i="8"/>
  <c r="S187" i="8" s="1"/>
  <c r="C188" i="8"/>
  <c r="AE175" i="10"/>
  <c r="AG175" i="10" s="1"/>
  <c r="AF175" i="10"/>
  <c r="AD175" i="10"/>
  <c r="Q187" i="8"/>
  <c r="J187" i="8" s="1"/>
  <c r="X175" i="10"/>
  <c r="B188" i="8" s="1"/>
  <c r="AA175" i="10"/>
  <c r="Z175" i="10"/>
  <c r="D188" i="8" s="1"/>
  <c r="T188" i="8" s="1"/>
  <c r="Y176" i="10" a="1"/>
  <c r="Y176" i="10" s="1"/>
  <c r="P188" i="8" l="1"/>
  <c r="F188" i="8"/>
  <c r="U183" i="8" a="1"/>
  <c r="U183" i="8" s="1"/>
  <c r="V183" i="8" s="1"/>
  <c r="E188" i="8"/>
  <c r="S188" i="8" s="1"/>
  <c r="C189" i="8"/>
  <c r="AE176" i="10"/>
  <c r="AG176" i="10" s="1"/>
  <c r="AF176" i="10"/>
  <c r="AD176" i="10"/>
  <c r="Q188" i="8"/>
  <c r="J188" i="8" s="1"/>
  <c r="Z176" i="10"/>
  <c r="D189" i="8" s="1"/>
  <c r="T189" i="8" s="1"/>
  <c r="AA176" i="10"/>
  <c r="X176" i="10"/>
  <c r="B189" i="8" s="1"/>
  <c r="Y177" i="10" a="1"/>
  <c r="Y177" i="10" s="1"/>
  <c r="P189" i="8" l="1"/>
  <c r="Q189" i="8" s="1"/>
  <c r="J189" i="8" s="1"/>
  <c r="F189" i="8"/>
  <c r="U184" i="8" a="1"/>
  <c r="U184" i="8" s="1"/>
  <c r="V184" i="8" s="1"/>
  <c r="E189" i="8"/>
  <c r="S189" i="8" s="1"/>
  <c r="C190" i="8"/>
  <c r="AF177" i="10"/>
  <c r="AE177" i="10"/>
  <c r="AG177" i="10" s="1"/>
  <c r="AD177" i="10"/>
  <c r="AA177" i="10"/>
  <c r="X177" i="10"/>
  <c r="B190" i="8" s="1"/>
  <c r="Z177" i="10"/>
  <c r="D190" i="8" s="1"/>
  <c r="T190" i="8" s="1"/>
  <c r="Y178" i="10" a="1"/>
  <c r="Y178" i="10" s="1"/>
  <c r="P190" i="8" l="1"/>
  <c r="Q190" i="8" s="1"/>
  <c r="J190" i="8" s="1"/>
  <c r="F190" i="8"/>
  <c r="U185" i="8" a="1"/>
  <c r="U185" i="8" s="1"/>
  <c r="V185" i="8" s="1"/>
  <c r="E190" i="8"/>
  <c r="S190" i="8" s="1"/>
  <c r="C191" i="8"/>
  <c r="AD178" i="10"/>
  <c r="AF178" i="10"/>
  <c r="AE178" i="10"/>
  <c r="AG178" i="10" s="1"/>
  <c r="Z178" i="10"/>
  <c r="D191" i="8" s="1"/>
  <c r="T191" i="8" s="1"/>
  <c r="AA178" i="10"/>
  <c r="X178" i="10"/>
  <c r="B191" i="8" s="1"/>
  <c r="Y179" i="10" a="1"/>
  <c r="Y179" i="10" s="1"/>
  <c r="P191" i="8" l="1"/>
  <c r="Q191" i="8" s="1"/>
  <c r="J191" i="8" s="1"/>
  <c r="F191" i="8"/>
  <c r="U186" i="8" a="1"/>
  <c r="U186" i="8" s="1"/>
  <c r="V186" i="8" s="1"/>
  <c r="E191" i="8"/>
  <c r="S191" i="8" s="1"/>
  <c r="C192" i="8"/>
  <c r="AF179" i="10"/>
  <c r="AE179" i="10"/>
  <c r="AG179" i="10" s="1"/>
  <c r="AD179" i="10"/>
  <c r="Y180" i="10" a="1"/>
  <c r="Y180" i="10" s="1"/>
  <c r="X179" i="10"/>
  <c r="B192" i="8" s="1"/>
  <c r="AA179" i="10"/>
  <c r="Z179" i="10"/>
  <c r="D192" i="8" s="1"/>
  <c r="T192" i="8" s="1"/>
  <c r="P192" i="8" l="1"/>
  <c r="Q192" i="8" s="1"/>
  <c r="J192" i="8" s="1"/>
  <c r="F192" i="8"/>
  <c r="U187" i="8" a="1"/>
  <c r="U187" i="8" s="1"/>
  <c r="V187" i="8" s="1"/>
  <c r="E192" i="8"/>
  <c r="S192" i="8" s="1"/>
  <c r="C193" i="8"/>
  <c r="AF180" i="10"/>
  <c r="AD180" i="10"/>
  <c r="AE180" i="10"/>
  <c r="AG180" i="10" s="1"/>
  <c r="AA180" i="10"/>
  <c r="Y181" i="10" a="1"/>
  <c r="Y181" i="10" s="1"/>
  <c r="X180" i="10"/>
  <c r="B193" i="8" s="1"/>
  <c r="Z180" i="10"/>
  <c r="D193" i="8" s="1"/>
  <c r="T193" i="8" s="1"/>
  <c r="P193" i="8" l="1"/>
  <c r="Q193" i="8" s="1"/>
  <c r="J193" i="8" s="1"/>
  <c r="F193" i="8"/>
  <c r="U188" i="8" a="1"/>
  <c r="U188" i="8" s="1"/>
  <c r="V188" i="8" s="1"/>
  <c r="E193" i="8"/>
  <c r="S193" i="8" s="1"/>
  <c r="C194" i="8"/>
  <c r="AE181" i="10"/>
  <c r="AG181" i="10" s="1"/>
  <c r="AD181" i="10"/>
  <c r="AF181" i="10"/>
  <c r="X181" i="10"/>
  <c r="B194" i="8" s="1"/>
  <c r="Y182" i="10" a="1"/>
  <c r="Y182" i="10" s="1"/>
  <c r="AA181" i="10"/>
  <c r="Z181" i="10"/>
  <c r="D194" i="8" s="1"/>
  <c r="T194" i="8" s="1"/>
  <c r="P194" i="8" l="1"/>
  <c r="Q194" i="8" s="1"/>
  <c r="J194" i="8" s="1"/>
  <c r="F194" i="8"/>
  <c r="U189" i="8" a="1"/>
  <c r="U189" i="8" s="1"/>
  <c r="V189" i="8" s="1"/>
  <c r="E194" i="8"/>
  <c r="S194" i="8" s="1"/>
  <c r="C195" i="8"/>
  <c r="AF182" i="10"/>
  <c r="AE182" i="10"/>
  <c r="AG182" i="10" s="1"/>
  <c r="AD182" i="10"/>
  <c r="Y183" i="10" a="1"/>
  <c r="Y183" i="10" s="1"/>
  <c r="X182" i="10"/>
  <c r="B195" i="8" s="1"/>
  <c r="AA182" i="10"/>
  <c r="Z182" i="10"/>
  <c r="D195" i="8" s="1"/>
  <c r="T195" i="8" s="1"/>
  <c r="P195" i="8" l="1"/>
  <c r="F195" i="8"/>
  <c r="U190" i="8" a="1"/>
  <c r="U190" i="8" s="1"/>
  <c r="V190" i="8" s="1"/>
  <c r="E195" i="8"/>
  <c r="S195" i="8" s="1"/>
  <c r="C196" i="8"/>
  <c r="AE183" i="10"/>
  <c r="AG183" i="10" s="1"/>
  <c r="AF183" i="10"/>
  <c r="AD183" i="10"/>
  <c r="Q195" i="8"/>
  <c r="J195" i="8" s="1"/>
  <c r="X183" i="10"/>
  <c r="B196" i="8" s="1"/>
  <c r="Z183" i="10"/>
  <c r="D196" i="8" s="1"/>
  <c r="T196" i="8" s="1"/>
  <c r="Y184" i="10" a="1"/>
  <c r="Y184" i="10" s="1"/>
  <c r="AA183" i="10"/>
  <c r="P196" i="8" l="1"/>
  <c r="Q196" i="8" s="1"/>
  <c r="J196" i="8" s="1"/>
  <c r="F196" i="8"/>
  <c r="U191" i="8" a="1"/>
  <c r="U191" i="8" s="1"/>
  <c r="V191" i="8" s="1"/>
  <c r="E196" i="8"/>
  <c r="S196" i="8" s="1"/>
  <c r="C197" i="8"/>
  <c r="AE184" i="10"/>
  <c r="AG184" i="10" s="1"/>
  <c r="AF184" i="10"/>
  <c r="AD184" i="10"/>
  <c r="X184" i="10"/>
  <c r="B197" i="8" s="1"/>
  <c r="Y185" i="10" a="1"/>
  <c r="Y185" i="10" s="1"/>
  <c r="Z184" i="10"/>
  <c r="D197" i="8" s="1"/>
  <c r="T197" i="8" s="1"/>
  <c r="AA184" i="10"/>
  <c r="P197" i="8" l="1"/>
  <c r="Q197" i="8" s="1"/>
  <c r="J197" i="8" s="1"/>
  <c r="F197" i="8"/>
  <c r="U192" i="8" a="1"/>
  <c r="U192" i="8" s="1"/>
  <c r="V192" i="8" s="1"/>
  <c r="E197" i="8"/>
  <c r="S197" i="8" s="1"/>
  <c r="C198" i="8"/>
  <c r="AF185" i="10"/>
  <c r="AD185" i="10"/>
  <c r="AE185" i="10"/>
  <c r="AG185" i="10" s="1"/>
  <c r="X185" i="10"/>
  <c r="B198" i="8" s="1"/>
  <c r="Z185" i="10"/>
  <c r="D198" i="8" s="1"/>
  <c r="T198" i="8" s="1"/>
  <c r="AA185" i="10"/>
  <c r="Y186" i="10" a="1"/>
  <c r="Y186" i="10" s="1"/>
  <c r="P198" i="8" l="1"/>
  <c r="Q198" i="8" s="1"/>
  <c r="J198" i="8" s="1"/>
  <c r="F198" i="8"/>
  <c r="U193" i="8" a="1"/>
  <c r="U193" i="8" s="1"/>
  <c r="V193" i="8" s="1"/>
  <c r="E198" i="8"/>
  <c r="S198" i="8" s="1"/>
  <c r="C199" i="8"/>
  <c r="AD186" i="10"/>
  <c r="AE186" i="10"/>
  <c r="AG186" i="10" s="1"/>
  <c r="AF186" i="10"/>
  <c r="Y187" i="10" a="1"/>
  <c r="Y187" i="10" s="1"/>
  <c r="Z186" i="10"/>
  <c r="D199" i="8" s="1"/>
  <c r="T199" i="8" s="1"/>
  <c r="X186" i="10"/>
  <c r="B199" i="8" s="1"/>
  <c r="AA186" i="10"/>
  <c r="P199" i="8" l="1"/>
  <c r="Q199" i="8" s="1"/>
  <c r="J199" i="8" s="1"/>
  <c r="F199" i="8"/>
  <c r="U194" i="8" a="1"/>
  <c r="U194" i="8" s="1"/>
  <c r="V194" i="8" s="1"/>
  <c r="E199" i="8"/>
  <c r="S199" i="8" s="1"/>
  <c r="C200" i="8"/>
  <c r="AF187" i="10"/>
  <c r="AE187" i="10"/>
  <c r="AG187" i="10" s="1"/>
  <c r="AD187" i="10"/>
  <c r="Z187" i="10"/>
  <c r="D200" i="8" s="1"/>
  <c r="T200" i="8" s="1"/>
  <c r="X187" i="10"/>
  <c r="B200" i="8" s="1"/>
  <c r="AA187" i="10"/>
  <c r="Y188" i="10" a="1"/>
  <c r="Y188" i="10" s="1"/>
  <c r="P200" i="8" l="1"/>
  <c r="Q200" i="8" s="1"/>
  <c r="J200" i="8" s="1"/>
  <c r="F200" i="8"/>
  <c r="U195" i="8" a="1"/>
  <c r="U195" i="8" s="1"/>
  <c r="V195" i="8" s="1"/>
  <c r="E200" i="8"/>
  <c r="S200" i="8" s="1"/>
  <c r="C201" i="8"/>
  <c r="AF188" i="10"/>
  <c r="AE188" i="10"/>
  <c r="AG188" i="10" s="1"/>
  <c r="AD188" i="10"/>
  <c r="Y189" i="10" a="1"/>
  <c r="Y189" i="10" s="1"/>
  <c r="X188" i="10"/>
  <c r="B201" i="8" s="1"/>
  <c r="Z188" i="10"/>
  <c r="D201" i="8" s="1"/>
  <c r="T201" i="8" s="1"/>
  <c r="AA188" i="10"/>
  <c r="P201" i="8" l="1"/>
  <c r="F201" i="8"/>
  <c r="U196" i="8" a="1"/>
  <c r="U196" i="8" s="1"/>
  <c r="V196" i="8" s="1"/>
  <c r="E201" i="8"/>
  <c r="S201" i="8" s="1"/>
  <c r="C202" i="8"/>
  <c r="AF189" i="10"/>
  <c r="AD189" i="10"/>
  <c r="AE189" i="10"/>
  <c r="AG189" i="10" s="1"/>
  <c r="Q201" i="8"/>
  <c r="J201" i="8" s="1"/>
  <c r="Y190" i="10" a="1"/>
  <c r="Y190" i="10" s="1"/>
  <c r="X189" i="10"/>
  <c r="B202" i="8" s="1"/>
  <c r="AA189" i="10"/>
  <c r="Z189" i="10"/>
  <c r="D202" i="8" s="1"/>
  <c r="T202" i="8" s="1"/>
  <c r="P202" i="8" l="1"/>
  <c r="Q202" i="8" s="1"/>
  <c r="J202" i="8" s="1"/>
  <c r="F202" i="8"/>
  <c r="U197" i="8" a="1"/>
  <c r="U197" i="8" s="1"/>
  <c r="V197" i="8" s="1"/>
  <c r="E202" i="8"/>
  <c r="S202" i="8" s="1"/>
  <c r="C203" i="8"/>
  <c r="AF190" i="10"/>
  <c r="AD190" i="10"/>
  <c r="AE190" i="10"/>
  <c r="AG190" i="10" s="1"/>
  <c r="X190" i="10"/>
  <c r="B203" i="8" s="1"/>
  <c r="AA190" i="10"/>
  <c r="Z190" i="10"/>
  <c r="D203" i="8" s="1"/>
  <c r="T203" i="8" s="1"/>
  <c r="Y191" i="10" a="1"/>
  <c r="Y191" i="10" s="1"/>
  <c r="P203" i="8" l="1"/>
  <c r="Q203" i="8" s="1"/>
  <c r="J203" i="8" s="1"/>
  <c r="F203" i="8"/>
  <c r="U198" i="8" a="1"/>
  <c r="U198" i="8" s="1"/>
  <c r="V198" i="8" s="1"/>
  <c r="E203" i="8"/>
  <c r="S203" i="8" s="1"/>
  <c r="C204" i="8"/>
  <c r="AE191" i="10"/>
  <c r="AG191" i="10" s="1"/>
  <c r="AF191" i="10"/>
  <c r="AD191" i="10"/>
  <c r="X191" i="10"/>
  <c r="B204" i="8" s="1"/>
  <c r="Y192" i="10" a="1"/>
  <c r="Y192" i="10" s="1"/>
  <c r="Z191" i="10"/>
  <c r="D204" i="8" s="1"/>
  <c r="T204" i="8" s="1"/>
  <c r="AA191" i="10"/>
  <c r="P204" i="8" l="1"/>
  <c r="Q204" i="8" s="1"/>
  <c r="J204" i="8" s="1"/>
  <c r="F204" i="8"/>
  <c r="U199" i="8" a="1"/>
  <c r="U199" i="8" s="1"/>
  <c r="V199" i="8" s="1"/>
  <c r="E204" i="8"/>
  <c r="S204" i="8" s="1"/>
  <c r="C205" i="8"/>
  <c r="AE192" i="10"/>
  <c r="AG192" i="10" s="1"/>
  <c r="AF192" i="10"/>
  <c r="AD192" i="10"/>
  <c r="Y193" i="10" a="1"/>
  <c r="Y193" i="10" s="1"/>
  <c r="X192" i="10"/>
  <c r="B205" i="8" s="1"/>
  <c r="Z192" i="10"/>
  <c r="D205" i="8" s="1"/>
  <c r="T205" i="8" s="1"/>
  <c r="AA192" i="10"/>
  <c r="P205" i="8" l="1"/>
  <c r="Q205" i="8" s="1"/>
  <c r="J205" i="8" s="1"/>
  <c r="F205" i="8"/>
  <c r="U200" i="8" a="1"/>
  <c r="U200" i="8" s="1"/>
  <c r="V200" i="8" s="1"/>
  <c r="E205" i="8"/>
  <c r="S205" i="8" s="1"/>
  <c r="C206" i="8"/>
  <c r="AE193" i="10"/>
  <c r="AG193" i="10" s="1"/>
  <c r="AD193" i="10"/>
  <c r="AF193" i="10"/>
  <c r="X193" i="10"/>
  <c r="B206" i="8" s="1"/>
  <c r="Z193" i="10"/>
  <c r="D206" i="8" s="1"/>
  <c r="T206" i="8" s="1"/>
  <c r="AA193" i="10"/>
  <c r="Y194" i="10" a="1"/>
  <c r="Y194" i="10" s="1"/>
  <c r="P206" i="8" l="1"/>
  <c r="Q206" i="8" s="1"/>
  <c r="J206" i="8" s="1"/>
  <c r="F206" i="8"/>
  <c r="U201" i="8" a="1"/>
  <c r="U201" i="8" s="1"/>
  <c r="V201" i="8" s="1"/>
  <c r="E206" i="8"/>
  <c r="S206" i="8" s="1"/>
  <c r="C207" i="8"/>
  <c r="AE194" i="10"/>
  <c r="AG194" i="10" s="1"/>
  <c r="AD194" i="10"/>
  <c r="AF194" i="10"/>
  <c r="AA194" i="10"/>
  <c r="Z194" i="10"/>
  <c r="D207" i="8" s="1"/>
  <c r="T207" i="8" s="1"/>
  <c r="X194" i="10"/>
  <c r="B207" i="8" s="1"/>
  <c r="Y195" i="10" a="1"/>
  <c r="Y195" i="10" s="1"/>
  <c r="P207" i="8" l="1"/>
  <c r="Q207" i="8" s="1"/>
  <c r="J207" i="8" s="1"/>
  <c r="F207" i="8"/>
  <c r="U202" i="8" a="1"/>
  <c r="U202" i="8" s="1"/>
  <c r="V202" i="8" s="1"/>
  <c r="E207" i="8"/>
  <c r="S207" i="8" s="1"/>
  <c r="C208" i="8"/>
  <c r="AF195" i="10"/>
  <c r="AE195" i="10"/>
  <c r="AG195" i="10" s="1"/>
  <c r="AD195" i="10"/>
  <c r="X195" i="10"/>
  <c r="B208" i="8" s="1"/>
  <c r="Z195" i="10"/>
  <c r="D208" i="8" s="1"/>
  <c r="T208" i="8" s="1"/>
  <c r="AA195" i="10"/>
  <c r="Y196" i="10" a="1"/>
  <c r="Y196" i="10" s="1"/>
  <c r="P208" i="8" l="1"/>
  <c r="Q208" i="8" s="1"/>
  <c r="J208" i="8" s="1"/>
  <c r="F208" i="8"/>
  <c r="U203" i="8" a="1"/>
  <c r="U203" i="8" s="1"/>
  <c r="V203" i="8" s="1"/>
  <c r="E208" i="8"/>
  <c r="S208" i="8" s="1"/>
  <c r="C209" i="8"/>
  <c r="AF196" i="10"/>
  <c r="AE196" i="10"/>
  <c r="AG196" i="10" s="1"/>
  <c r="AD196" i="10"/>
  <c r="Y197" i="10" a="1"/>
  <c r="Y197" i="10" s="1"/>
  <c r="X196" i="10"/>
  <c r="B209" i="8" s="1"/>
  <c r="AA196" i="10"/>
  <c r="Z196" i="10"/>
  <c r="D209" i="8" s="1"/>
  <c r="T209" i="8" s="1"/>
  <c r="P209" i="8" l="1"/>
  <c r="Q209" i="8" s="1"/>
  <c r="J209" i="8" s="1"/>
  <c r="F209" i="8"/>
  <c r="U204" i="8" a="1"/>
  <c r="U204" i="8" s="1"/>
  <c r="V204" i="8" s="1"/>
  <c r="E209" i="8"/>
  <c r="S209" i="8" s="1"/>
  <c r="C210" i="8"/>
  <c r="AD197" i="10"/>
  <c r="AE197" i="10"/>
  <c r="AG197" i="10" s="1"/>
  <c r="AF197" i="10"/>
  <c r="Y198" i="10" a="1"/>
  <c r="Y198" i="10" s="1"/>
  <c r="X197" i="10"/>
  <c r="B210" i="8" s="1"/>
  <c r="AA197" i="10"/>
  <c r="Z197" i="10"/>
  <c r="D210" i="8" s="1"/>
  <c r="T210" i="8" s="1"/>
  <c r="P210" i="8" l="1"/>
  <c r="F210" i="8"/>
  <c r="U205" i="8" a="1"/>
  <c r="U205" i="8" s="1"/>
  <c r="V205" i="8" s="1"/>
  <c r="E210" i="8"/>
  <c r="S210" i="8" s="1"/>
  <c r="C211" i="8"/>
  <c r="AF198" i="10"/>
  <c r="AE198" i="10"/>
  <c r="AG198" i="10" s="1"/>
  <c r="AD198" i="10"/>
  <c r="Q210" i="8"/>
  <c r="J210" i="8" s="1"/>
  <c r="X198" i="10"/>
  <c r="B211" i="8" s="1"/>
  <c r="AA198" i="10"/>
  <c r="Z198" i="10"/>
  <c r="D211" i="8" s="1"/>
  <c r="T211" i="8" s="1"/>
  <c r="Y199" i="10" a="1"/>
  <c r="Y199" i="10" s="1"/>
  <c r="P211" i="8" l="1"/>
  <c r="Q211" i="8" s="1"/>
  <c r="J211" i="8" s="1"/>
  <c r="F211" i="8"/>
  <c r="U206" i="8" a="1"/>
  <c r="U206" i="8" s="1"/>
  <c r="V206" i="8" s="1"/>
  <c r="E211" i="8"/>
  <c r="S211" i="8" s="1"/>
  <c r="C212" i="8"/>
  <c r="AE199" i="10"/>
  <c r="AG199" i="10" s="1"/>
  <c r="AF199" i="10"/>
  <c r="AD199" i="10"/>
  <c r="AA199" i="10"/>
  <c r="X199" i="10"/>
  <c r="B212" i="8" s="1"/>
  <c r="Z199" i="10"/>
  <c r="D212" i="8" s="1"/>
  <c r="T212" i="8" s="1"/>
  <c r="Y200" i="10" a="1"/>
  <c r="Y200" i="10" s="1"/>
  <c r="P212" i="8" l="1"/>
  <c r="Q212" i="8" s="1"/>
  <c r="J212" i="8" s="1"/>
  <c r="F212" i="8"/>
  <c r="U207" i="8" a="1"/>
  <c r="U207" i="8" s="1"/>
  <c r="V207" i="8" s="1"/>
  <c r="E212" i="8"/>
  <c r="S212" i="8" s="1"/>
  <c r="C213" i="8"/>
  <c r="AF200" i="10"/>
  <c r="AE200" i="10"/>
  <c r="AG200" i="10" s="1"/>
  <c r="AD200" i="10"/>
  <c r="X200" i="10"/>
  <c r="B213" i="8" s="1"/>
  <c r="Z200" i="10"/>
  <c r="D213" i="8" s="1"/>
  <c r="T213" i="8" s="1"/>
  <c r="Y201" i="10" a="1"/>
  <c r="Y201" i="10" s="1"/>
  <c r="AA200" i="10"/>
  <c r="P213" i="8" l="1"/>
  <c r="Q213" i="8" s="1"/>
  <c r="J213" i="8" s="1"/>
  <c r="F213" i="8"/>
  <c r="U208" i="8" a="1"/>
  <c r="U208" i="8" s="1"/>
  <c r="V208" i="8" s="1"/>
  <c r="E213" i="8"/>
  <c r="S213" i="8" s="1"/>
  <c r="C214" i="8"/>
  <c r="AF201" i="10"/>
  <c r="AE201" i="10"/>
  <c r="AG201" i="10" s="1"/>
  <c r="AD201" i="10"/>
  <c r="X201" i="10"/>
  <c r="B214" i="8" s="1"/>
  <c r="Y202" i="10" a="1"/>
  <c r="Y202" i="10" s="1"/>
  <c r="Z201" i="10"/>
  <c r="D214" i="8" s="1"/>
  <c r="T214" i="8" s="1"/>
  <c r="AA201" i="10"/>
  <c r="P214" i="8" l="1"/>
  <c r="Q214" i="8" s="1"/>
  <c r="J214" i="8" s="1"/>
  <c r="F214" i="8"/>
  <c r="U209" i="8" a="1"/>
  <c r="U209" i="8" s="1"/>
  <c r="V209" i="8" s="1"/>
  <c r="E214" i="8"/>
  <c r="S214" i="8" s="1"/>
  <c r="C215" i="8"/>
  <c r="AD202" i="10"/>
  <c r="AF202" i="10"/>
  <c r="AE202" i="10"/>
  <c r="AG202" i="10" s="1"/>
  <c r="Y203" i="10" a="1"/>
  <c r="Y203" i="10" s="1"/>
  <c r="Z202" i="10"/>
  <c r="D215" i="8" s="1"/>
  <c r="T215" i="8" s="1"/>
  <c r="X202" i="10"/>
  <c r="B215" i="8" s="1"/>
  <c r="AA202" i="10"/>
  <c r="P215" i="8" l="1"/>
  <c r="Q215" i="8" s="1"/>
  <c r="J215" i="8" s="1"/>
  <c r="F215" i="8"/>
  <c r="U210" i="8" a="1"/>
  <c r="U210" i="8" s="1"/>
  <c r="V210" i="8" s="1"/>
  <c r="E215" i="8"/>
  <c r="S215" i="8" s="1"/>
  <c r="C216" i="8"/>
  <c r="AF203" i="10"/>
  <c r="AE203" i="10"/>
  <c r="AG203" i="10" s="1"/>
  <c r="AD203" i="10"/>
  <c r="X203" i="10"/>
  <c r="B216" i="8" s="1"/>
  <c r="AA203" i="10"/>
  <c r="Y204" i="10" a="1"/>
  <c r="Y204" i="10" s="1"/>
  <c r="Z203" i="10"/>
  <c r="D216" i="8" s="1"/>
  <c r="T216" i="8" s="1"/>
  <c r="P216" i="8" l="1"/>
  <c r="Q216" i="8" s="1"/>
  <c r="J216" i="8" s="1"/>
  <c r="F216" i="8"/>
  <c r="U211" i="8" a="1"/>
  <c r="U211" i="8" s="1"/>
  <c r="V211" i="8" s="1"/>
  <c r="E216" i="8"/>
  <c r="S216" i="8" s="1"/>
  <c r="C217" i="8"/>
  <c r="AF204" i="10"/>
  <c r="AE204" i="10"/>
  <c r="AG204" i="10" s="1"/>
  <c r="AD204" i="10"/>
  <c r="X204" i="10"/>
  <c r="B217" i="8" s="1"/>
  <c r="Y205" i="10" a="1"/>
  <c r="Y205" i="10" s="1"/>
  <c r="Z204" i="10"/>
  <c r="D217" i="8" s="1"/>
  <c r="T217" i="8" s="1"/>
  <c r="AA204" i="10"/>
  <c r="P217" i="8" l="1"/>
  <c r="Q217" i="8" s="1"/>
  <c r="J217" i="8" s="1"/>
  <c r="F217" i="8"/>
  <c r="U212" i="8" a="1"/>
  <c r="U212" i="8" s="1"/>
  <c r="V212" i="8" s="1"/>
  <c r="E217" i="8"/>
  <c r="S217" i="8" s="1"/>
  <c r="C218" i="8"/>
  <c r="AE205" i="10"/>
  <c r="AG205" i="10" s="1"/>
  <c r="AF205" i="10"/>
  <c r="AD205" i="10"/>
  <c r="X205" i="10"/>
  <c r="B218" i="8" s="1"/>
  <c r="AA205" i="10"/>
  <c r="Z205" i="10"/>
  <c r="D218" i="8" s="1"/>
  <c r="T218" i="8" s="1"/>
  <c r="Y206" i="10" a="1"/>
  <c r="Y206" i="10" s="1"/>
  <c r="P218" i="8" l="1"/>
  <c r="Q218" i="8" s="1"/>
  <c r="J218" i="8" s="1"/>
  <c r="F218" i="8"/>
  <c r="U213" i="8" a="1"/>
  <c r="U213" i="8" s="1"/>
  <c r="V213" i="8" s="1"/>
  <c r="E218" i="8"/>
  <c r="S218" i="8" s="1"/>
  <c r="C219" i="8"/>
  <c r="AF206" i="10"/>
  <c r="AE206" i="10"/>
  <c r="AG206" i="10" s="1"/>
  <c r="AD206" i="10"/>
  <c r="X206" i="10"/>
  <c r="B219" i="8" s="1"/>
  <c r="Z206" i="10"/>
  <c r="D219" i="8" s="1"/>
  <c r="T219" i="8" s="1"/>
  <c r="AA206" i="10"/>
  <c r="Y207" i="10" a="1"/>
  <c r="Y207" i="10" s="1"/>
  <c r="P219" i="8" l="1"/>
  <c r="Q219" i="8" s="1"/>
  <c r="J219" i="8" s="1"/>
  <c r="F219" i="8"/>
  <c r="U214" i="8" a="1"/>
  <c r="U214" i="8" s="1"/>
  <c r="V214" i="8" s="1"/>
  <c r="E219" i="8"/>
  <c r="S219" i="8" s="1"/>
  <c r="C220" i="8"/>
  <c r="AE207" i="10"/>
  <c r="AG207" i="10" s="1"/>
  <c r="AF207" i="10"/>
  <c r="AD207" i="10"/>
  <c r="X207" i="10"/>
  <c r="B220" i="8" s="1"/>
  <c r="Z207" i="10"/>
  <c r="D220" i="8" s="1"/>
  <c r="T220" i="8" s="1"/>
  <c r="AA207" i="10"/>
  <c r="Y208" i="10" a="1"/>
  <c r="Y208" i="10" s="1"/>
  <c r="P220" i="8" l="1"/>
  <c r="Q220" i="8" s="1"/>
  <c r="J220" i="8" s="1"/>
  <c r="F220" i="8"/>
  <c r="U215" i="8" a="1"/>
  <c r="U215" i="8" s="1"/>
  <c r="V215" i="8" s="1"/>
  <c r="E220" i="8"/>
  <c r="S220" i="8" s="1"/>
  <c r="C221" i="8"/>
  <c r="AF208" i="10"/>
  <c r="AE208" i="10"/>
  <c r="AG208" i="10" s="1"/>
  <c r="AD208" i="10"/>
  <c r="Z208" i="10"/>
  <c r="D221" i="8" s="1"/>
  <c r="T221" i="8" s="1"/>
  <c r="AA208" i="10"/>
  <c r="X208" i="10"/>
  <c r="B221" i="8" s="1"/>
  <c r="Y209" i="10" a="1"/>
  <c r="Y209" i="10" s="1"/>
  <c r="P221" i="8" l="1"/>
  <c r="Q221" i="8" s="1"/>
  <c r="J221" i="8" s="1"/>
  <c r="F221" i="8"/>
  <c r="U216" i="8" a="1"/>
  <c r="U216" i="8" s="1"/>
  <c r="V216" i="8" s="1"/>
  <c r="E221" i="8"/>
  <c r="S221" i="8" s="1"/>
  <c r="C222" i="8"/>
  <c r="AE209" i="10"/>
  <c r="AG209" i="10" s="1"/>
  <c r="AF209" i="10"/>
  <c r="AD209" i="10"/>
  <c r="Y210" i="10" a="1"/>
  <c r="Y210" i="10" s="1"/>
  <c r="X209" i="10"/>
  <c r="B222" i="8" s="1"/>
  <c r="Z209" i="10"/>
  <c r="D222" i="8" s="1"/>
  <c r="T222" i="8" s="1"/>
  <c r="AA209" i="10"/>
  <c r="P222" i="8" l="1"/>
  <c r="Q222" i="8" s="1"/>
  <c r="J222" i="8" s="1"/>
  <c r="F222" i="8"/>
  <c r="U217" i="8" a="1"/>
  <c r="U217" i="8" s="1"/>
  <c r="V217" i="8" s="1"/>
  <c r="E222" i="8"/>
  <c r="S222" i="8" s="1"/>
  <c r="C223" i="8"/>
  <c r="AD210" i="10"/>
  <c r="AE210" i="10"/>
  <c r="AG210" i="10" s="1"/>
  <c r="AF210" i="10"/>
  <c r="AA210" i="10"/>
  <c r="X210" i="10"/>
  <c r="B223" i="8" s="1"/>
  <c r="Z210" i="10"/>
  <c r="D223" i="8" s="1"/>
  <c r="T223" i="8" s="1"/>
  <c r="Y211" i="10" a="1"/>
  <c r="Y211" i="10" s="1"/>
  <c r="P223" i="8" l="1"/>
  <c r="Q223" i="8" s="1"/>
  <c r="J223" i="8" s="1"/>
  <c r="F223" i="8"/>
  <c r="U218" i="8" a="1"/>
  <c r="U218" i="8" s="1"/>
  <c r="V218" i="8" s="1"/>
  <c r="E223" i="8"/>
  <c r="S223" i="8" s="1"/>
  <c r="C224" i="8"/>
  <c r="AF211" i="10"/>
  <c r="AE211" i="10"/>
  <c r="AG211" i="10" s="1"/>
  <c r="AD211" i="10"/>
  <c r="X211" i="10"/>
  <c r="B224" i="8" s="1"/>
  <c r="Z211" i="10"/>
  <c r="D224" i="8" s="1"/>
  <c r="T224" i="8" s="1"/>
  <c r="AA211" i="10"/>
  <c r="Y212" i="10" a="1"/>
  <c r="Y212" i="10" s="1"/>
  <c r="P224" i="8" l="1"/>
  <c r="Q224" i="8" s="1"/>
  <c r="J224" i="8" s="1"/>
  <c r="F224" i="8"/>
  <c r="U219" i="8" a="1"/>
  <c r="U219" i="8" s="1"/>
  <c r="V219" i="8" s="1"/>
  <c r="E224" i="8"/>
  <c r="S224" i="8" s="1"/>
  <c r="C225" i="8"/>
  <c r="AF212" i="10"/>
  <c r="AD212" i="10"/>
  <c r="AE212" i="10"/>
  <c r="AG212" i="10" s="1"/>
  <c r="Y213" i="10" a="1"/>
  <c r="Y213" i="10" s="1"/>
  <c r="AA212" i="10"/>
  <c r="X212" i="10"/>
  <c r="B225" i="8" s="1"/>
  <c r="Z212" i="10"/>
  <c r="D225" i="8" s="1"/>
  <c r="T225" i="8" s="1"/>
  <c r="P225" i="8" l="1"/>
  <c r="Q225" i="8" s="1"/>
  <c r="J225" i="8" s="1"/>
  <c r="F225" i="8"/>
  <c r="U220" i="8" a="1"/>
  <c r="U220" i="8" s="1"/>
  <c r="V220" i="8" s="1"/>
  <c r="E225" i="8"/>
  <c r="S225" i="8" s="1"/>
  <c r="C226" i="8"/>
  <c r="AD213" i="10"/>
  <c r="AF213" i="10"/>
  <c r="AE213" i="10"/>
  <c r="AG213" i="10" s="1"/>
  <c r="Z213" i="10"/>
  <c r="D226" i="8" s="1"/>
  <c r="T226" i="8" s="1"/>
  <c r="Y214" i="10" a="1"/>
  <c r="Y214" i="10" s="1"/>
  <c r="X213" i="10"/>
  <c r="B226" i="8" s="1"/>
  <c r="AA213" i="10"/>
  <c r="P226" i="8" l="1"/>
  <c r="Q226" i="8" s="1"/>
  <c r="J226" i="8" s="1"/>
  <c r="F226" i="8"/>
  <c r="U221" i="8" a="1"/>
  <c r="U221" i="8" s="1"/>
  <c r="V221" i="8" s="1"/>
  <c r="E226" i="8"/>
  <c r="S226" i="8" s="1"/>
  <c r="C227" i="8"/>
  <c r="AF214" i="10"/>
  <c r="AD214" i="10"/>
  <c r="AE214" i="10"/>
  <c r="AG214" i="10" s="1"/>
  <c r="Y215" i="10" a="1"/>
  <c r="Y215" i="10" s="1"/>
  <c r="X214" i="10"/>
  <c r="B227" i="8" s="1"/>
  <c r="AA214" i="10"/>
  <c r="Z214" i="10"/>
  <c r="D227" i="8" s="1"/>
  <c r="T227" i="8" s="1"/>
  <c r="P227" i="8" l="1"/>
  <c r="Q227" i="8" s="1"/>
  <c r="J227" i="8" s="1"/>
  <c r="F227" i="8"/>
  <c r="U222" i="8" a="1"/>
  <c r="U222" i="8" s="1"/>
  <c r="V222" i="8" s="1"/>
  <c r="E227" i="8"/>
  <c r="S227" i="8" s="1"/>
  <c r="C228" i="8"/>
  <c r="AE215" i="10"/>
  <c r="AG215" i="10" s="1"/>
  <c r="AF215" i="10"/>
  <c r="AD215" i="10"/>
  <c r="X215" i="10"/>
  <c r="B228" i="8" s="1"/>
  <c r="Z215" i="10"/>
  <c r="D228" i="8" s="1"/>
  <c r="T228" i="8" s="1"/>
  <c r="AA215" i="10"/>
  <c r="Y216" i="10" a="1"/>
  <c r="Y216" i="10" s="1"/>
  <c r="P228" i="8" l="1"/>
  <c r="Q228" i="8" s="1"/>
  <c r="J228" i="8" s="1"/>
  <c r="F228" i="8"/>
  <c r="U223" i="8" a="1"/>
  <c r="U223" i="8" s="1"/>
  <c r="V223" i="8" s="1"/>
  <c r="E228" i="8"/>
  <c r="S228" i="8" s="1"/>
  <c r="C229" i="8"/>
  <c r="AF216" i="10"/>
  <c r="AE216" i="10"/>
  <c r="AG216" i="10" s="1"/>
  <c r="AD216" i="10"/>
  <c r="Z216" i="10"/>
  <c r="D229" i="8" s="1"/>
  <c r="T229" i="8" s="1"/>
  <c r="Y217" i="10" a="1"/>
  <c r="Y217" i="10" s="1"/>
  <c r="AA216" i="10"/>
  <c r="X216" i="10"/>
  <c r="B229" i="8" s="1"/>
  <c r="P229" i="8" l="1"/>
  <c r="Q229" i="8" s="1"/>
  <c r="J229" i="8" s="1"/>
  <c r="F229" i="8"/>
  <c r="U224" i="8" a="1"/>
  <c r="U224" i="8" s="1"/>
  <c r="V224" i="8" s="1"/>
  <c r="E229" i="8"/>
  <c r="S229" i="8" s="1"/>
  <c r="C230" i="8"/>
  <c r="AF217" i="10"/>
  <c r="AE217" i="10"/>
  <c r="AG217" i="10" s="1"/>
  <c r="AD217" i="10"/>
  <c r="X217" i="10"/>
  <c r="B230" i="8" s="1"/>
  <c r="Z217" i="10"/>
  <c r="D230" i="8" s="1"/>
  <c r="T230" i="8" s="1"/>
  <c r="AA217" i="10"/>
  <c r="Y218" i="10" a="1"/>
  <c r="Y218" i="10" s="1"/>
  <c r="P230" i="8" l="1"/>
  <c r="Q230" i="8" s="1"/>
  <c r="J230" i="8" s="1"/>
  <c r="F230" i="8"/>
  <c r="U225" i="8" a="1"/>
  <c r="U225" i="8" s="1"/>
  <c r="V225" i="8" s="1"/>
  <c r="E230" i="8"/>
  <c r="S230" i="8" s="1"/>
  <c r="C231" i="8"/>
  <c r="AD218" i="10"/>
  <c r="AE218" i="10"/>
  <c r="AG218" i="10" s="1"/>
  <c r="AF218" i="10"/>
  <c r="Y219" i="10" a="1"/>
  <c r="Y219" i="10" s="1"/>
  <c r="Z218" i="10"/>
  <c r="D231" i="8" s="1"/>
  <c r="T231" i="8" s="1"/>
  <c r="X218" i="10"/>
  <c r="B231" i="8" s="1"/>
  <c r="AA218" i="10"/>
  <c r="P231" i="8" l="1"/>
  <c r="Q231" i="8" s="1"/>
  <c r="J231" i="8" s="1"/>
  <c r="F231" i="8"/>
  <c r="U226" i="8" a="1"/>
  <c r="U226" i="8" s="1"/>
  <c r="V226" i="8" s="1"/>
  <c r="E231" i="8"/>
  <c r="S231" i="8" s="1"/>
  <c r="C232" i="8"/>
  <c r="AF219" i="10"/>
  <c r="AE219" i="10"/>
  <c r="AG219" i="10" s="1"/>
  <c r="AD219" i="10"/>
  <c r="X219" i="10"/>
  <c r="B232" i="8" s="1"/>
  <c r="Z219" i="10"/>
  <c r="D232" i="8" s="1"/>
  <c r="T232" i="8" s="1"/>
  <c r="AA219" i="10"/>
  <c r="Y220" i="10" a="1"/>
  <c r="Y220" i="10" s="1"/>
  <c r="P232" i="8" l="1"/>
  <c r="Q232" i="8" s="1"/>
  <c r="J232" i="8" s="1"/>
  <c r="F232" i="8"/>
  <c r="U227" i="8" a="1"/>
  <c r="U227" i="8" s="1"/>
  <c r="V227" i="8" s="1"/>
  <c r="E232" i="8"/>
  <c r="S232" i="8" s="1"/>
  <c r="C233" i="8"/>
  <c r="AF220" i="10"/>
  <c r="AE220" i="10"/>
  <c r="AG220" i="10" s="1"/>
  <c r="AD220" i="10"/>
  <c r="Z220" i="10"/>
  <c r="D233" i="8" s="1"/>
  <c r="T233" i="8" s="1"/>
  <c r="Y221" i="10" a="1"/>
  <c r="Y221" i="10" s="1"/>
  <c r="AA220" i="10"/>
  <c r="X220" i="10"/>
  <c r="B233" i="8" s="1"/>
  <c r="P233" i="8" l="1"/>
  <c r="Q233" i="8" s="1"/>
  <c r="J233" i="8" s="1"/>
  <c r="F233" i="8"/>
  <c r="U228" i="8" a="1"/>
  <c r="U228" i="8" s="1"/>
  <c r="V228" i="8" s="1"/>
  <c r="E233" i="8"/>
  <c r="S233" i="8" s="1"/>
  <c r="C234" i="8"/>
  <c r="AF221" i="10"/>
  <c r="AD221" i="10"/>
  <c r="AE221" i="10"/>
  <c r="AG221" i="10" s="1"/>
  <c r="X221" i="10"/>
  <c r="B234" i="8" s="1"/>
  <c r="AA221" i="10"/>
  <c r="Z221" i="10"/>
  <c r="D234" i="8" s="1"/>
  <c r="T234" i="8" s="1"/>
  <c r="Y222" i="10" a="1"/>
  <c r="Y222" i="10" s="1"/>
  <c r="P234" i="8" l="1"/>
  <c r="Q234" i="8" s="1"/>
  <c r="J234" i="8" s="1"/>
  <c r="F234" i="8"/>
  <c r="U229" i="8" a="1"/>
  <c r="U229" i="8" s="1"/>
  <c r="V229" i="8" s="1"/>
  <c r="E234" i="8"/>
  <c r="S234" i="8" s="1"/>
  <c r="C235" i="8"/>
  <c r="AF222" i="10"/>
  <c r="AD222" i="10"/>
  <c r="AE222" i="10"/>
  <c r="AG222" i="10" s="1"/>
  <c r="X222" i="10"/>
  <c r="B235" i="8" s="1"/>
  <c r="Z222" i="10"/>
  <c r="D235" i="8" s="1"/>
  <c r="T235" i="8" s="1"/>
  <c r="AA222" i="10"/>
  <c r="Y223" i="10" a="1"/>
  <c r="Y223" i="10" s="1"/>
  <c r="P235" i="8" l="1"/>
  <c r="F235" i="8"/>
  <c r="U230" i="8" a="1"/>
  <c r="U230" i="8" s="1"/>
  <c r="V230" i="8" s="1"/>
  <c r="E235" i="8"/>
  <c r="S235" i="8" s="1"/>
  <c r="C236" i="8"/>
  <c r="AF223" i="10"/>
  <c r="AE223" i="10"/>
  <c r="AG223" i="10" s="1"/>
  <c r="AD223" i="10"/>
  <c r="Q235" i="8"/>
  <c r="J235" i="8" s="1"/>
  <c r="X223" i="10"/>
  <c r="B236" i="8" s="1"/>
  <c r="Y224" i="10" a="1"/>
  <c r="Y224" i="10" s="1"/>
  <c r="Z223" i="10"/>
  <c r="D236" i="8" s="1"/>
  <c r="T236" i="8" s="1"/>
  <c r="AA223" i="10"/>
  <c r="P236" i="8" l="1"/>
  <c r="F236" i="8"/>
  <c r="U231" i="8" a="1"/>
  <c r="U231" i="8" s="1"/>
  <c r="V231" i="8" s="1"/>
  <c r="E236" i="8"/>
  <c r="S236" i="8" s="1"/>
  <c r="C237" i="8"/>
  <c r="AF224" i="10"/>
  <c r="AE224" i="10"/>
  <c r="AG224" i="10" s="1"/>
  <c r="AD224" i="10"/>
  <c r="Q236" i="8"/>
  <c r="J236" i="8" s="1"/>
  <c r="Z224" i="10"/>
  <c r="D237" i="8" s="1"/>
  <c r="T237" i="8" s="1"/>
  <c r="X224" i="10"/>
  <c r="B237" i="8" s="1"/>
  <c r="AA224" i="10"/>
  <c r="Y225" i="10" a="1"/>
  <c r="Y225" i="10" s="1"/>
  <c r="P237" i="8" l="1"/>
  <c r="Q237" i="8" s="1"/>
  <c r="J237" i="8" s="1"/>
  <c r="F237" i="8"/>
  <c r="U232" i="8" a="1"/>
  <c r="U232" i="8" s="1"/>
  <c r="V232" i="8" s="1"/>
  <c r="E237" i="8"/>
  <c r="S237" i="8" s="1"/>
  <c r="C238" i="8"/>
  <c r="AE225" i="10"/>
  <c r="AG225" i="10" s="1"/>
  <c r="AD225" i="10"/>
  <c r="AF225" i="10"/>
  <c r="X225" i="10"/>
  <c r="B238" i="8" s="1"/>
  <c r="AA225" i="10"/>
  <c r="Y226" i="10" a="1"/>
  <c r="Y226" i="10" s="1"/>
  <c r="Z225" i="10"/>
  <c r="D238" i="8" s="1"/>
  <c r="T238" i="8" s="1"/>
  <c r="P238" i="8" l="1"/>
  <c r="Q238" i="8" s="1"/>
  <c r="J238" i="8" s="1"/>
  <c r="F238" i="8"/>
  <c r="U233" i="8" a="1"/>
  <c r="U233" i="8" s="1"/>
  <c r="V233" i="8" s="1"/>
  <c r="E238" i="8"/>
  <c r="S238" i="8" s="1"/>
  <c r="C239" i="8"/>
  <c r="AD226" i="10"/>
  <c r="AE226" i="10"/>
  <c r="AG226" i="10" s="1"/>
  <c r="AF226" i="10"/>
  <c r="X226" i="10"/>
  <c r="B239" i="8" s="1"/>
  <c r="AA226" i="10"/>
  <c r="Z226" i="10"/>
  <c r="D239" i="8" s="1"/>
  <c r="T239" i="8" s="1"/>
  <c r="Y227" i="10" a="1"/>
  <c r="Y227" i="10" s="1"/>
  <c r="P239" i="8" l="1"/>
  <c r="F239" i="8"/>
  <c r="U234" i="8" a="1"/>
  <c r="U234" i="8" s="1"/>
  <c r="V234" i="8" s="1"/>
  <c r="E239" i="8"/>
  <c r="S239" i="8" s="1"/>
  <c r="C240" i="8"/>
  <c r="AF227" i="10"/>
  <c r="AE227" i="10"/>
  <c r="AG227" i="10" s="1"/>
  <c r="AD227" i="10"/>
  <c r="Q239" i="8"/>
  <c r="J239" i="8" s="1"/>
  <c r="X227" i="10"/>
  <c r="B240" i="8" s="1"/>
  <c r="AA227" i="10"/>
  <c r="Z227" i="10"/>
  <c r="D240" i="8" s="1"/>
  <c r="T240" i="8" s="1"/>
  <c r="Y228" i="10" a="1"/>
  <c r="Y228" i="10" s="1"/>
  <c r="P240" i="8" l="1"/>
  <c r="F240" i="8"/>
  <c r="U235" i="8" a="1"/>
  <c r="U235" i="8" s="1"/>
  <c r="V235" i="8" s="1"/>
  <c r="E240" i="8"/>
  <c r="S240" i="8" s="1"/>
  <c r="C241" i="8"/>
  <c r="AF228" i="10"/>
  <c r="AD228" i="10"/>
  <c r="AE228" i="10"/>
  <c r="AG228" i="10" s="1"/>
  <c r="Q240" i="8"/>
  <c r="J240" i="8" s="1"/>
  <c r="Z228" i="10"/>
  <c r="D241" i="8" s="1"/>
  <c r="T241" i="8" s="1"/>
  <c r="X228" i="10"/>
  <c r="B241" i="8" s="1"/>
  <c r="AA228" i="10"/>
  <c r="Y229" i="10" a="1"/>
  <c r="Y229" i="10" s="1"/>
  <c r="P241" i="8" l="1"/>
  <c r="Q241" i="8" s="1"/>
  <c r="J241" i="8" s="1"/>
  <c r="F241" i="8"/>
  <c r="U236" i="8" a="1"/>
  <c r="U236" i="8" s="1"/>
  <c r="V236" i="8" s="1"/>
  <c r="E241" i="8"/>
  <c r="S241" i="8" s="1"/>
  <c r="C242" i="8"/>
  <c r="AE229" i="10"/>
  <c r="AG229" i="10" s="1"/>
  <c r="AD229" i="10"/>
  <c r="AF229" i="10"/>
  <c r="AA229" i="10"/>
  <c r="Z229" i="10"/>
  <c r="D242" i="8" s="1"/>
  <c r="T242" i="8" s="1"/>
  <c r="Y230" i="10" a="1"/>
  <c r="Y230" i="10" s="1"/>
  <c r="X229" i="10"/>
  <c r="B242" i="8" s="1"/>
  <c r="P242" i="8" l="1"/>
  <c r="Q242" i="8" s="1"/>
  <c r="J242" i="8" s="1"/>
  <c r="F242" i="8"/>
  <c r="U237" i="8" a="1"/>
  <c r="U237" i="8" s="1"/>
  <c r="V237" i="8" s="1"/>
  <c r="E242" i="8"/>
  <c r="S242" i="8" s="1"/>
  <c r="C243" i="8"/>
  <c r="AF230" i="10"/>
  <c r="AE230" i="10"/>
  <c r="AG230" i="10" s="1"/>
  <c r="AD230" i="10"/>
  <c r="X230" i="10"/>
  <c r="B243" i="8" s="1"/>
  <c r="Y231" i="10" a="1"/>
  <c r="Y231" i="10" s="1"/>
  <c r="AA230" i="10"/>
  <c r="Z230" i="10"/>
  <c r="D243" i="8" s="1"/>
  <c r="T243" i="8" s="1"/>
  <c r="P243" i="8" l="1"/>
  <c r="Q243" i="8" s="1"/>
  <c r="J243" i="8" s="1"/>
  <c r="F243" i="8"/>
  <c r="U238" i="8" a="1"/>
  <c r="U238" i="8" s="1"/>
  <c r="V238" i="8" s="1"/>
  <c r="E243" i="8"/>
  <c r="S243" i="8" s="1"/>
  <c r="C244" i="8"/>
  <c r="AF231" i="10"/>
  <c r="AD231" i="10"/>
  <c r="AE231" i="10"/>
  <c r="AG231" i="10" s="1"/>
  <c r="Y232" i="10" a="1"/>
  <c r="Y232" i="10" s="1"/>
  <c r="X231" i="10"/>
  <c r="B244" i="8" s="1"/>
  <c r="Z231" i="10"/>
  <c r="D244" i="8" s="1"/>
  <c r="T244" i="8" s="1"/>
  <c r="AA231" i="10"/>
  <c r="P244" i="8" l="1"/>
  <c r="Q244" i="8" s="1"/>
  <c r="J244" i="8" s="1"/>
  <c r="F244" i="8"/>
  <c r="U239" i="8" a="1"/>
  <c r="U239" i="8" s="1"/>
  <c r="V239" i="8" s="1"/>
  <c r="E244" i="8"/>
  <c r="S244" i="8" s="1"/>
  <c r="C245" i="8"/>
  <c r="AF232" i="10"/>
  <c r="AD232" i="10"/>
  <c r="AE232" i="10"/>
  <c r="AG232" i="10" s="1"/>
  <c r="X232" i="10"/>
  <c r="B245" i="8" s="1"/>
  <c r="Y233" i="10" a="1"/>
  <c r="Y233" i="10" s="1"/>
  <c r="Z232" i="10"/>
  <c r="D245" i="8" s="1"/>
  <c r="T245" i="8" s="1"/>
  <c r="AA232" i="10"/>
  <c r="P245" i="8" l="1"/>
  <c r="F245" i="8"/>
  <c r="U240" i="8" a="1"/>
  <c r="U240" i="8" s="1"/>
  <c r="V240" i="8" s="1"/>
  <c r="E245" i="8"/>
  <c r="S245" i="8" s="1"/>
  <c r="C246" i="8"/>
  <c r="AF233" i="10"/>
  <c r="AE233" i="10"/>
  <c r="AG233" i="10" s="1"/>
  <c r="AD233" i="10"/>
  <c r="Q245" i="8"/>
  <c r="J245" i="8" s="1"/>
  <c r="X233" i="10"/>
  <c r="B246" i="8" s="1"/>
  <c r="Z233" i="10"/>
  <c r="D246" i="8" s="1"/>
  <c r="T246" i="8" s="1"/>
  <c r="AA233" i="10"/>
  <c r="Y234" i="10" a="1"/>
  <c r="Y234" i="10" s="1"/>
  <c r="P246" i="8" l="1"/>
  <c r="Q246" i="8" s="1"/>
  <c r="J246" i="8" s="1"/>
  <c r="F246" i="8"/>
  <c r="U241" i="8" a="1"/>
  <c r="U241" i="8" s="1"/>
  <c r="V241" i="8" s="1"/>
  <c r="E246" i="8"/>
  <c r="S246" i="8" s="1"/>
  <c r="C247" i="8"/>
  <c r="AE234" i="10"/>
  <c r="AG234" i="10" s="1"/>
  <c r="AD234" i="10"/>
  <c r="AF234" i="10"/>
  <c r="Z234" i="10"/>
  <c r="D247" i="8" s="1"/>
  <c r="T247" i="8" s="1"/>
  <c r="X234" i="10"/>
  <c r="B247" i="8" s="1"/>
  <c r="AA234" i="10"/>
  <c r="Y235" i="10" a="1"/>
  <c r="Y235" i="10" s="1"/>
  <c r="P247" i="8" l="1"/>
  <c r="Q247" i="8" s="1"/>
  <c r="J247" i="8" s="1"/>
  <c r="F247" i="8"/>
  <c r="U242" i="8" a="1"/>
  <c r="U242" i="8" s="1"/>
  <c r="V242" i="8" s="1"/>
  <c r="E247" i="8"/>
  <c r="S247" i="8" s="1"/>
  <c r="C248" i="8"/>
  <c r="AF235" i="10"/>
  <c r="AE235" i="10"/>
  <c r="AG235" i="10" s="1"/>
  <c r="AD235" i="10"/>
  <c r="AA235" i="10"/>
  <c r="X235" i="10"/>
  <c r="B248" i="8" s="1"/>
  <c r="Y236" i="10" a="1"/>
  <c r="Y236" i="10" s="1"/>
  <c r="Z235" i="10"/>
  <c r="D248" i="8" s="1"/>
  <c r="T248" i="8" s="1"/>
  <c r="P248" i="8" l="1"/>
  <c r="Q248" i="8" s="1"/>
  <c r="J248" i="8" s="1"/>
  <c r="F248" i="8"/>
  <c r="U243" i="8" a="1"/>
  <c r="U243" i="8" s="1"/>
  <c r="V243" i="8" s="1"/>
  <c r="E248" i="8"/>
  <c r="S248" i="8" s="1"/>
  <c r="C249" i="8"/>
  <c r="AF236" i="10"/>
  <c r="AE236" i="10"/>
  <c r="AG236" i="10" s="1"/>
  <c r="AD236" i="10"/>
  <c r="X236" i="10"/>
  <c r="B249" i="8" s="1"/>
  <c r="Y237" i="10" a="1"/>
  <c r="Y237" i="10" s="1"/>
  <c r="Z236" i="10"/>
  <c r="D249" i="8" s="1"/>
  <c r="T249" i="8" s="1"/>
  <c r="AA236" i="10"/>
  <c r="P249" i="8" l="1"/>
  <c r="Q249" i="8" s="1"/>
  <c r="J249" i="8" s="1"/>
  <c r="F249" i="8"/>
  <c r="U244" i="8" a="1"/>
  <c r="U244" i="8" s="1"/>
  <c r="V244" i="8" s="1"/>
  <c r="E249" i="8"/>
  <c r="S249" i="8" s="1"/>
  <c r="C250" i="8"/>
  <c r="AF237" i="10"/>
  <c r="AD237" i="10"/>
  <c r="AE237" i="10"/>
  <c r="AG237" i="10" s="1"/>
  <c r="X237" i="10"/>
  <c r="B250" i="8" s="1"/>
  <c r="AA237" i="10"/>
  <c r="Z237" i="10"/>
  <c r="D250" i="8" s="1"/>
  <c r="T250" i="8" s="1"/>
  <c r="Y238" i="10" a="1"/>
  <c r="Y238" i="10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8" i="10"/>
  <c r="AE238" i="10"/>
  <c r="AG238" i="10" s="1"/>
  <c r="AD238" i="10"/>
  <c r="Y239" i="10" a="1"/>
  <c r="Y239" i="10" s="1"/>
  <c r="X238" i="10"/>
  <c r="B251" i="8" s="1"/>
  <c r="AA238" i="10"/>
  <c r="Z238" i="10"/>
  <c r="D251" i="8" s="1"/>
  <c r="T251" i="8" s="1"/>
  <c r="P251" i="8" l="1"/>
  <c r="Q251" i="8" s="1"/>
  <c r="J251" i="8" s="1"/>
  <c r="F251" i="8"/>
  <c r="U246" i="8" a="1"/>
  <c r="U246" i="8" s="1"/>
  <c r="V246" i="8" s="1"/>
  <c r="E251" i="8"/>
  <c r="S251" i="8" s="1"/>
  <c r="C252" i="8"/>
  <c r="AF239" i="10"/>
  <c r="AE239" i="10"/>
  <c r="AG239" i="10" s="1"/>
  <c r="AD239" i="10"/>
  <c r="Y240" i="10" a="1"/>
  <c r="Y240" i="10" s="1"/>
  <c r="X239" i="10"/>
  <c r="B252" i="8" s="1"/>
  <c r="Z239" i="10"/>
  <c r="D252" i="8" s="1"/>
  <c r="T252" i="8" s="1"/>
  <c r="AA239" i="10"/>
  <c r="P252" i="8" l="1"/>
  <c r="Q252" i="8" s="1"/>
  <c r="J252" i="8" s="1"/>
  <c r="F252" i="8"/>
  <c r="U247" i="8" a="1"/>
  <c r="U247" i="8" s="1"/>
  <c r="V247" i="8" s="1"/>
  <c r="E252" i="8"/>
  <c r="S252" i="8" s="1"/>
  <c r="C253" i="8"/>
  <c r="AF240" i="10"/>
  <c r="AE240" i="10"/>
  <c r="AG240" i="10" s="1"/>
  <c r="AD240" i="10"/>
  <c r="X240" i="10"/>
  <c r="B253" i="8" s="1"/>
  <c r="Z240" i="10"/>
  <c r="D253" i="8" s="1"/>
  <c r="T253" i="8" s="1"/>
  <c r="AA240" i="10"/>
  <c r="Y241" i="10" a="1"/>
  <c r="Y241" i="10" s="1"/>
  <c r="P253" i="8" l="1"/>
  <c r="Q253" i="8" s="1"/>
  <c r="J253" i="8" s="1"/>
  <c r="F253" i="8"/>
  <c r="U248" i="8" a="1"/>
  <c r="U248" i="8" s="1"/>
  <c r="V248" i="8" s="1"/>
  <c r="E253" i="8"/>
  <c r="S253" i="8" s="1"/>
  <c r="C254" i="8"/>
  <c r="AF241" i="10"/>
  <c r="AE241" i="10"/>
  <c r="AG241" i="10" s="1"/>
  <c r="AD241" i="10"/>
  <c r="Y242" i="10" a="1"/>
  <c r="Y242" i="10" s="1"/>
  <c r="X241" i="10"/>
  <c r="B254" i="8" s="1"/>
  <c r="Z241" i="10"/>
  <c r="D254" i="8" s="1"/>
  <c r="T254" i="8" s="1"/>
  <c r="AA241" i="10"/>
  <c r="P254" i="8" l="1"/>
  <c r="Q254" i="8" s="1"/>
  <c r="J254" i="8" s="1"/>
  <c r="F254" i="8"/>
  <c r="U249" i="8" a="1"/>
  <c r="U249" i="8" s="1"/>
  <c r="V249" i="8" s="1"/>
  <c r="E254" i="8"/>
  <c r="S254" i="8" s="1"/>
  <c r="C255" i="8"/>
  <c r="AD242" i="10"/>
  <c r="AF242" i="10"/>
  <c r="AE242" i="10"/>
  <c r="AG242" i="10" s="1"/>
  <c r="AA242" i="10"/>
  <c r="X242" i="10"/>
  <c r="B255" i="8" s="1"/>
  <c r="Z242" i="10"/>
  <c r="D255" i="8" s="1"/>
  <c r="T255" i="8" s="1"/>
  <c r="Y243" i="10" a="1"/>
  <c r="Y243" i="10" s="1"/>
  <c r="P255" i="8" l="1"/>
  <c r="Q255" i="8" s="1"/>
  <c r="J255" i="8" s="1"/>
  <c r="F255" i="8"/>
  <c r="U250" i="8" a="1"/>
  <c r="U250" i="8" s="1"/>
  <c r="V250" i="8" s="1"/>
  <c r="E255" i="8"/>
  <c r="S255" i="8" s="1"/>
  <c r="C256" i="8"/>
  <c r="AF243" i="10"/>
  <c r="AE243" i="10"/>
  <c r="AG243" i="10" s="1"/>
  <c r="AD243" i="10"/>
  <c r="X243" i="10"/>
  <c r="B256" i="8" s="1"/>
  <c r="Z243" i="10"/>
  <c r="D256" i="8" s="1"/>
  <c r="T256" i="8" s="1"/>
  <c r="AA243" i="10"/>
  <c r="Y244" i="10" a="1"/>
  <c r="Y244" i="10" s="1"/>
  <c r="P256" i="8" l="1"/>
  <c r="Q256" i="8" s="1"/>
  <c r="J256" i="8" s="1"/>
  <c r="F256" i="8"/>
  <c r="U251" i="8" a="1"/>
  <c r="U251" i="8" s="1"/>
  <c r="V251" i="8" s="1"/>
  <c r="E256" i="8"/>
  <c r="S256" i="8" s="1"/>
  <c r="C257" i="8"/>
  <c r="AF244" i="10"/>
  <c r="AE244" i="10"/>
  <c r="AG244" i="10" s="1"/>
  <c r="AD244" i="10"/>
  <c r="X244" i="10"/>
  <c r="B257" i="8" s="1"/>
  <c r="Z244" i="10"/>
  <c r="D257" i="8" s="1"/>
  <c r="T257" i="8" s="1"/>
  <c r="AA244" i="10"/>
  <c r="Y245" i="10" a="1"/>
  <c r="Y245" i="10" s="1"/>
  <c r="P257" i="8" l="1"/>
  <c r="F257" i="8"/>
  <c r="U252" i="8" a="1"/>
  <c r="U252" i="8" s="1"/>
  <c r="V252" i="8" s="1"/>
  <c r="E257" i="8"/>
  <c r="S257" i="8" s="1"/>
  <c r="C258" i="8"/>
  <c r="AE245" i="10"/>
  <c r="AG245" i="10" s="1"/>
  <c r="AD245" i="10"/>
  <c r="AF245" i="10"/>
  <c r="Q257" i="8"/>
  <c r="J257" i="8" s="1"/>
  <c r="X245" i="10"/>
  <c r="B258" i="8" s="1"/>
  <c r="Z245" i="10"/>
  <c r="D258" i="8" s="1"/>
  <c r="T258" i="8" s="1"/>
  <c r="AA245" i="10"/>
  <c r="Y246" i="10" a="1"/>
  <c r="Y246" i="10" s="1"/>
  <c r="P258" i="8" l="1"/>
  <c r="Q258" i="8" s="1"/>
  <c r="J258" i="8" s="1"/>
  <c r="F258" i="8"/>
  <c r="U253" i="8" a="1"/>
  <c r="U253" i="8" s="1"/>
  <c r="V253" i="8" s="1"/>
  <c r="E258" i="8"/>
  <c r="S258" i="8" s="1"/>
  <c r="C259" i="8"/>
  <c r="AF246" i="10"/>
  <c r="AD246" i="10"/>
  <c r="AE246" i="10"/>
  <c r="AG246" i="10" s="1"/>
  <c r="Y247" i="10" a="1"/>
  <c r="Y247" i="10" s="1"/>
  <c r="X246" i="10"/>
  <c r="B259" i="8" s="1"/>
  <c r="AA246" i="10"/>
  <c r="Z246" i="10"/>
  <c r="D259" i="8" s="1"/>
  <c r="T259" i="8" s="1"/>
  <c r="P259" i="8" l="1"/>
  <c r="Q259" i="8" s="1"/>
  <c r="J259" i="8" s="1"/>
  <c r="F259" i="8"/>
  <c r="U254" i="8" a="1"/>
  <c r="U254" i="8" s="1"/>
  <c r="V254" i="8" s="1"/>
  <c r="E259" i="8"/>
  <c r="S259" i="8" s="1"/>
  <c r="C260" i="8"/>
  <c r="AF247" i="10"/>
  <c r="AE247" i="10"/>
  <c r="AG247" i="10" s="1"/>
  <c r="AD247" i="10"/>
  <c r="Y248" i="10" a="1"/>
  <c r="Y248" i="10" s="1"/>
  <c r="X247" i="10"/>
  <c r="B260" i="8" s="1"/>
  <c r="Z247" i="10"/>
  <c r="D260" i="8" s="1"/>
  <c r="T260" i="8" s="1"/>
  <c r="AA247" i="10"/>
  <c r="P260" i="8" l="1"/>
  <c r="Q260" i="8" s="1"/>
  <c r="J260" i="8" s="1"/>
  <c r="F260" i="8"/>
  <c r="U255" i="8" a="1"/>
  <c r="U255" i="8" s="1"/>
  <c r="V255" i="8" s="1"/>
  <c r="E260" i="8"/>
  <c r="S260" i="8" s="1"/>
  <c r="C261" i="8"/>
  <c r="AF248" i="10"/>
  <c r="AE248" i="10"/>
  <c r="AG248" i="10" s="1"/>
  <c r="AD248" i="10"/>
  <c r="Y249" i="10" a="1"/>
  <c r="Y249" i="10" s="1"/>
  <c r="X248" i="10"/>
  <c r="B261" i="8" s="1"/>
  <c r="Z248" i="10"/>
  <c r="D261" i="8" s="1"/>
  <c r="T261" i="8" s="1"/>
  <c r="AA248" i="10"/>
  <c r="P261" i="8" l="1"/>
  <c r="Q261" i="8" s="1"/>
  <c r="J261" i="8" s="1"/>
  <c r="F261" i="8"/>
  <c r="U256" i="8" a="1"/>
  <c r="U256" i="8" s="1"/>
  <c r="V256" i="8" s="1"/>
  <c r="E261" i="8"/>
  <c r="S261" i="8" s="1"/>
  <c r="C262" i="8"/>
  <c r="AF249" i="10"/>
  <c r="AD249" i="10"/>
  <c r="AE249" i="10"/>
  <c r="AG249" i="10" s="1"/>
  <c r="X249" i="10"/>
  <c r="B262" i="8" s="1"/>
  <c r="Z249" i="10"/>
  <c r="D262" i="8" s="1"/>
  <c r="T262" i="8" s="1"/>
  <c r="Y250" i="10" a="1"/>
  <c r="Y250" i="10" s="1"/>
  <c r="AA249" i="10"/>
  <c r="P262" i="8" l="1"/>
  <c r="F262" i="8"/>
  <c r="U257" i="8" a="1"/>
  <c r="U257" i="8" s="1"/>
  <c r="V257" i="8" s="1"/>
  <c r="E262" i="8"/>
  <c r="S262" i="8" s="1"/>
  <c r="C263" i="8"/>
  <c r="AD250" i="10"/>
  <c r="AF250" i="10"/>
  <c r="AE250" i="10"/>
  <c r="AG250" i="10" s="1"/>
  <c r="Q262" i="8"/>
  <c r="J262" i="8" s="1"/>
  <c r="Z250" i="10"/>
  <c r="D263" i="8" s="1"/>
  <c r="T263" i="8" s="1"/>
  <c r="AA250" i="10"/>
  <c r="X250" i="10"/>
  <c r="B263" i="8" s="1"/>
  <c r="Y251" i="10" a="1"/>
  <c r="Y251" i="10" s="1"/>
  <c r="P263" i="8" l="1"/>
  <c r="F263" i="8"/>
  <c r="U258" i="8" a="1"/>
  <c r="U258" i="8" s="1"/>
  <c r="V258" i="8" s="1"/>
  <c r="E263" i="8"/>
  <c r="S263" i="8" s="1"/>
  <c r="C264" i="8"/>
  <c r="AF251" i="10"/>
  <c r="AE251" i="10"/>
  <c r="AG251" i="10" s="1"/>
  <c r="AD251" i="10"/>
  <c r="Q263" i="8"/>
  <c r="J263" i="8" s="1"/>
  <c r="Y252" i="10" a="1"/>
  <c r="Y252" i="10" s="1"/>
  <c r="X251" i="10"/>
  <c r="B264" i="8" s="1"/>
  <c r="Z251" i="10"/>
  <c r="D264" i="8" s="1"/>
  <c r="T264" i="8" s="1"/>
  <c r="AA251" i="10"/>
  <c r="P264" i="8" l="1"/>
  <c r="F264" i="8"/>
  <c r="U259" i="8" a="1"/>
  <c r="U259" i="8" s="1"/>
  <c r="V259" i="8" s="1"/>
  <c r="E264" i="8"/>
  <c r="S264" i="8" s="1"/>
  <c r="C265" i="8"/>
  <c r="AF252" i="10"/>
  <c r="AD252" i="10"/>
  <c r="AE252" i="10"/>
  <c r="AG252" i="10" s="1"/>
  <c r="Q264" i="8"/>
  <c r="J264" i="8" s="1"/>
  <c r="Z252" i="10"/>
  <c r="D265" i="8" s="1"/>
  <c r="T265" i="8" s="1"/>
  <c r="AA252" i="10"/>
  <c r="X252" i="10"/>
  <c r="B265" i="8" s="1"/>
  <c r="Y253" i="10" a="1"/>
  <c r="Y253" i="10" s="1"/>
  <c r="P265" i="8" l="1"/>
  <c r="Q265" i="8" s="1"/>
  <c r="J265" i="8" s="1"/>
  <c r="F265" i="8"/>
  <c r="U260" i="8" a="1"/>
  <c r="U260" i="8" s="1"/>
  <c r="V260" i="8" s="1"/>
  <c r="E265" i="8"/>
  <c r="S265" i="8" s="1"/>
  <c r="C266" i="8"/>
  <c r="AE253" i="10"/>
  <c r="AG253" i="10" s="1"/>
  <c r="AF253" i="10"/>
  <c r="AD253" i="10"/>
  <c r="Y254" i="10" a="1"/>
  <c r="Y254" i="10" s="1"/>
  <c r="X253" i="10"/>
  <c r="B266" i="8" s="1"/>
  <c r="AA253" i="10"/>
  <c r="Z253" i="10"/>
  <c r="D266" i="8" s="1"/>
  <c r="T266" i="8" s="1"/>
  <c r="P266" i="8" l="1"/>
  <c r="Q266" i="8" s="1"/>
  <c r="J266" i="8" s="1"/>
  <c r="F266" i="8"/>
  <c r="U261" i="8" a="1"/>
  <c r="U261" i="8" s="1"/>
  <c r="V261" i="8" s="1"/>
  <c r="E266" i="8"/>
  <c r="S266" i="8" s="1"/>
  <c r="C267" i="8"/>
  <c r="AF254" i="10"/>
  <c r="AE254" i="10"/>
  <c r="AG254" i="10" s="1"/>
  <c r="AD254" i="10"/>
  <c r="Y255" i="10" a="1"/>
  <c r="Y255" i="10" s="1"/>
  <c r="X254" i="10"/>
  <c r="B267" i="8" s="1"/>
  <c r="AA254" i="10"/>
  <c r="Z254" i="10"/>
  <c r="D267" i="8" s="1"/>
  <c r="T267" i="8" s="1"/>
  <c r="P267" i="8" l="1"/>
  <c r="Q267" i="8" s="1"/>
  <c r="J267" i="8" s="1"/>
  <c r="F267" i="8"/>
  <c r="U262" i="8" a="1"/>
  <c r="U262" i="8" s="1"/>
  <c r="V262" i="8" s="1"/>
  <c r="E267" i="8"/>
  <c r="S267" i="8" s="1"/>
  <c r="C268" i="8"/>
  <c r="AF255" i="10"/>
  <c r="AE255" i="10"/>
  <c r="AG255" i="10" s="1"/>
  <c r="AD255" i="10"/>
  <c r="X255" i="10"/>
  <c r="B268" i="8" s="1"/>
  <c r="Z255" i="10"/>
  <c r="D268" i="8" s="1"/>
  <c r="T268" i="8" s="1"/>
  <c r="AA255" i="10"/>
  <c r="Y256" i="10" a="1"/>
  <c r="Y256" i="10" s="1"/>
  <c r="P268" i="8" l="1"/>
  <c r="Q268" i="8" s="1"/>
  <c r="J268" i="8" s="1"/>
  <c r="F268" i="8"/>
  <c r="U263" i="8" a="1"/>
  <c r="U263" i="8" s="1"/>
  <c r="V263" i="8" s="1"/>
  <c r="E268" i="8"/>
  <c r="S268" i="8" s="1"/>
  <c r="C269" i="8"/>
  <c r="AE256" i="10"/>
  <c r="AG256" i="10" s="1"/>
  <c r="AF256" i="10"/>
  <c r="AD256" i="10"/>
  <c r="Z256" i="10"/>
  <c r="D269" i="8" s="1"/>
  <c r="T269" i="8" s="1"/>
  <c r="Y257" i="10" a="1"/>
  <c r="Y257" i="10" s="1"/>
  <c r="X256" i="10"/>
  <c r="B269" i="8" s="1"/>
  <c r="AA256" i="10"/>
  <c r="P269" i="8" l="1"/>
  <c r="Q269" i="8" s="1"/>
  <c r="J269" i="8" s="1"/>
  <c r="F269" i="8"/>
  <c r="U264" i="8" a="1"/>
  <c r="U264" i="8" s="1"/>
  <c r="V264" i="8" s="1"/>
  <c r="E269" i="8"/>
  <c r="S269" i="8" s="1"/>
  <c r="C270" i="8"/>
  <c r="AE257" i="10"/>
  <c r="AG257" i="10" s="1"/>
  <c r="AF257" i="10"/>
  <c r="AD257" i="10"/>
  <c r="Y258" i="10" a="1"/>
  <c r="Y258" i="10" s="1"/>
  <c r="X257" i="10"/>
  <c r="B270" i="8" s="1"/>
  <c r="Z257" i="10"/>
  <c r="D270" i="8" s="1"/>
  <c r="T270" i="8" s="1"/>
  <c r="AA257" i="10"/>
  <c r="P270" i="8" l="1"/>
  <c r="Q270" i="8" s="1"/>
  <c r="J270" i="8" s="1"/>
  <c r="F270" i="8"/>
  <c r="U265" i="8" a="1"/>
  <c r="U265" i="8" s="1"/>
  <c r="V265" i="8" s="1"/>
  <c r="E270" i="8"/>
  <c r="S270" i="8" s="1"/>
  <c r="C271" i="8"/>
  <c r="AD258" i="10"/>
  <c r="AE258" i="10"/>
  <c r="AG258" i="10" s="1"/>
  <c r="AF258" i="10"/>
  <c r="AA258" i="10"/>
  <c r="X258" i="10"/>
  <c r="B271" i="8" s="1"/>
  <c r="Z258" i="10"/>
  <c r="D271" i="8" s="1"/>
  <c r="T271" i="8" s="1"/>
  <c r="Y259" i="10" a="1"/>
  <c r="Y259" i="10" s="1"/>
  <c r="P271" i="8" l="1"/>
  <c r="Q271" i="8" s="1"/>
  <c r="J271" i="8" s="1"/>
  <c r="F271" i="8"/>
  <c r="U266" i="8" a="1"/>
  <c r="U266" i="8" s="1"/>
  <c r="V266" i="8" s="1"/>
  <c r="E271" i="8"/>
  <c r="S271" i="8" s="1"/>
  <c r="C272" i="8"/>
  <c r="AF259" i="10"/>
  <c r="AE259" i="10"/>
  <c r="AG259" i="10" s="1"/>
  <c r="AD259" i="10"/>
  <c r="Y260" i="10" a="1"/>
  <c r="Y260" i="10" s="1"/>
  <c r="X259" i="10"/>
  <c r="B272" i="8" s="1"/>
  <c r="AA259" i="10"/>
  <c r="Z259" i="10"/>
  <c r="D272" i="8" s="1"/>
  <c r="T272" i="8" s="1"/>
  <c r="P272" i="8" l="1"/>
  <c r="F272" i="8"/>
  <c r="U267" i="8" a="1"/>
  <c r="U267" i="8" s="1"/>
  <c r="V267" i="8" s="1"/>
  <c r="E272" i="8"/>
  <c r="S272" i="8" s="1"/>
  <c r="C273" i="8"/>
  <c r="AF260" i="10"/>
  <c r="AD260" i="10"/>
  <c r="AE260" i="10"/>
  <c r="AG260" i="10" s="1"/>
  <c r="Q272" i="8"/>
  <c r="J272" i="8" s="1"/>
  <c r="Y261" i="10" a="1"/>
  <c r="Y261" i="10" s="1"/>
  <c r="AA260" i="10"/>
  <c r="X260" i="10"/>
  <c r="B273" i="8" s="1"/>
  <c r="Z260" i="10"/>
  <c r="D273" i="8" s="1"/>
  <c r="T273" i="8" s="1"/>
  <c r="P273" i="8" l="1"/>
  <c r="F273" i="8"/>
  <c r="U268" i="8" a="1"/>
  <c r="U268" i="8" s="1"/>
  <c r="V268" i="8" s="1"/>
  <c r="E273" i="8"/>
  <c r="S273" i="8" s="1"/>
  <c r="C274" i="8"/>
  <c r="AD261" i="10"/>
  <c r="AE261" i="10"/>
  <c r="AG261" i="10" s="1"/>
  <c r="AF261" i="10"/>
  <c r="Q273" i="8"/>
  <c r="J273" i="8" s="1"/>
  <c r="X261" i="10"/>
  <c r="B274" i="8" s="1"/>
  <c r="AA261" i="10"/>
  <c r="Z261" i="10"/>
  <c r="D274" i="8" s="1"/>
  <c r="T274" i="8" s="1"/>
  <c r="Y262" i="10" a="1"/>
  <c r="Y262" i="10" s="1"/>
  <c r="P274" i="8" l="1"/>
  <c r="F274" i="8"/>
  <c r="U269" i="8" a="1"/>
  <c r="U269" i="8" s="1"/>
  <c r="V269" i="8" s="1"/>
  <c r="E274" i="8"/>
  <c r="S274" i="8" s="1"/>
  <c r="C275" i="8"/>
  <c r="AF262" i="10"/>
  <c r="AE262" i="10"/>
  <c r="AG262" i="10" s="1"/>
  <c r="AD262" i="10"/>
  <c r="Q274" i="8"/>
  <c r="J274" i="8" s="1"/>
  <c r="X262" i="10"/>
  <c r="B275" i="8" s="1"/>
  <c r="Z262" i="10"/>
  <c r="D275" i="8" s="1"/>
  <c r="T275" i="8" s="1"/>
  <c r="AA262" i="10"/>
  <c r="Y263" i="10" a="1"/>
  <c r="Y263" i="10" s="1"/>
  <c r="P275" i="8" l="1"/>
  <c r="F275" i="8"/>
  <c r="U270" i="8" a="1"/>
  <c r="U270" i="8" s="1"/>
  <c r="V270" i="8" s="1"/>
  <c r="E275" i="8"/>
  <c r="S275" i="8" s="1"/>
  <c r="C276" i="8"/>
  <c r="AF263" i="10"/>
  <c r="AE263" i="10"/>
  <c r="AG263" i="10" s="1"/>
  <c r="AD263" i="10"/>
  <c r="Q275" i="8"/>
  <c r="J275" i="8" s="1"/>
  <c r="X263" i="10"/>
  <c r="B276" i="8" s="1"/>
  <c r="AA263" i="10"/>
  <c r="Z263" i="10"/>
  <c r="D276" i="8" s="1"/>
  <c r="T276" i="8" s="1"/>
  <c r="Y264" i="10" a="1"/>
  <c r="Y264" i="10" s="1"/>
  <c r="P276" i="8" l="1"/>
  <c r="Q276" i="8" s="1"/>
  <c r="J276" i="8" s="1"/>
  <c r="F276" i="8"/>
  <c r="U271" i="8" a="1"/>
  <c r="U271" i="8" s="1"/>
  <c r="V271" i="8" s="1"/>
  <c r="E276" i="8"/>
  <c r="S276" i="8" s="1"/>
  <c r="C277" i="8"/>
  <c r="AF264" i="10"/>
  <c r="AD264" i="10"/>
  <c r="AE264" i="10"/>
  <c r="AG264" i="10" s="1"/>
  <c r="Z264" i="10"/>
  <c r="D277" i="8" s="1"/>
  <c r="T277" i="8" s="1"/>
  <c r="X264" i="10"/>
  <c r="B277" i="8" s="1"/>
  <c r="AA264" i="10"/>
  <c r="Y265" i="10" a="1"/>
  <c r="Y265" i="10" s="1"/>
  <c r="P277" i="8" l="1"/>
  <c r="Q277" i="8" s="1"/>
  <c r="J277" i="8" s="1"/>
  <c r="F277" i="8"/>
  <c r="U272" i="8" a="1"/>
  <c r="U272" i="8" s="1"/>
  <c r="V272" i="8" s="1"/>
  <c r="E277" i="8"/>
  <c r="S277" i="8" s="1"/>
  <c r="C278" i="8"/>
  <c r="AF265" i="10"/>
  <c r="AE265" i="10"/>
  <c r="AG265" i="10" s="1"/>
  <c r="AD265" i="10"/>
  <c r="X265" i="10"/>
  <c r="B278" i="8" s="1"/>
  <c r="AA265" i="10"/>
  <c r="Z265" i="10"/>
  <c r="D278" i="8" s="1"/>
  <c r="T278" i="8" s="1"/>
  <c r="Y266" i="10" a="1"/>
  <c r="Y266" i="10" s="1"/>
  <c r="P278" i="8" l="1"/>
  <c r="Q278" i="8" s="1"/>
  <c r="J278" i="8" s="1"/>
  <c r="F278" i="8"/>
  <c r="U273" i="8" a="1"/>
  <c r="U273" i="8" s="1"/>
  <c r="V273" i="8" s="1"/>
  <c r="E278" i="8"/>
  <c r="S278" i="8" s="1"/>
  <c r="C279" i="8"/>
  <c r="AD266" i="10"/>
  <c r="AE266" i="10"/>
  <c r="AG266" i="10" s="1"/>
  <c r="AF266" i="10"/>
  <c r="Z266" i="10"/>
  <c r="D279" i="8" s="1"/>
  <c r="T279" i="8" s="1"/>
  <c r="AA266" i="10"/>
  <c r="X266" i="10"/>
  <c r="B279" i="8" s="1"/>
  <c r="Y267" i="10" a="1"/>
  <c r="Y267" i="10" s="1"/>
  <c r="P279" i="8" l="1"/>
  <c r="Q279" i="8" s="1"/>
  <c r="J279" i="8" s="1"/>
  <c r="F279" i="8"/>
  <c r="U274" i="8" a="1"/>
  <c r="U274" i="8" s="1"/>
  <c r="V274" i="8" s="1"/>
  <c r="E279" i="8"/>
  <c r="S279" i="8" s="1"/>
  <c r="C280" i="8"/>
  <c r="AF267" i="10"/>
  <c r="AD267" i="10"/>
  <c r="AE267" i="10"/>
  <c r="AG267" i="10" s="1"/>
  <c r="X267" i="10"/>
  <c r="B280" i="8" s="1"/>
  <c r="Y268" i="10" a="1"/>
  <c r="Y268" i="10" s="1"/>
  <c r="AA267" i="10"/>
  <c r="Z267" i="10"/>
  <c r="D280" i="8" s="1"/>
  <c r="T280" i="8" s="1"/>
  <c r="P280" i="8" l="1"/>
  <c r="Q280" i="8" s="1"/>
  <c r="J280" i="8" s="1"/>
  <c r="F280" i="8"/>
  <c r="U275" i="8" a="1"/>
  <c r="U275" i="8" s="1"/>
  <c r="V275" i="8" s="1"/>
  <c r="E280" i="8"/>
  <c r="S280" i="8" s="1"/>
  <c r="C281" i="8"/>
  <c r="AF268" i="10"/>
  <c r="AD268" i="10"/>
  <c r="AE268" i="10"/>
  <c r="AG268" i="10" s="1"/>
  <c r="Y269" i="10" a="1"/>
  <c r="Y269" i="10" s="1"/>
  <c r="Z268" i="10"/>
  <c r="D281" i="8" s="1"/>
  <c r="T281" i="8" s="1"/>
  <c r="AA268" i="10"/>
  <c r="X268" i="10"/>
  <c r="B281" i="8" s="1"/>
  <c r="P281" i="8" l="1"/>
  <c r="Q281" i="8" s="1"/>
  <c r="J281" i="8" s="1"/>
  <c r="F281" i="8"/>
  <c r="U276" i="8" a="1"/>
  <c r="U276" i="8" s="1"/>
  <c r="V276" i="8" s="1"/>
  <c r="E281" i="8"/>
  <c r="S281" i="8" s="1"/>
  <c r="C282" i="8"/>
  <c r="AF269" i="10"/>
  <c r="AE269" i="10"/>
  <c r="AG269" i="10" s="1"/>
  <c r="AD269" i="10"/>
  <c r="X269" i="10"/>
  <c r="B282" i="8" s="1"/>
  <c r="Y270" i="10" a="1"/>
  <c r="Y270" i="10" s="1"/>
  <c r="AA269" i="10"/>
  <c r="Z269" i="10"/>
  <c r="D282" i="8" s="1"/>
  <c r="T282" i="8" s="1"/>
  <c r="P282" i="8" l="1"/>
  <c r="Q282" i="8" s="1"/>
  <c r="J282" i="8" s="1"/>
  <c r="F282" i="8"/>
  <c r="U277" i="8" a="1"/>
  <c r="U277" i="8" s="1"/>
  <c r="V277" i="8" s="1"/>
  <c r="E282" i="8"/>
  <c r="S282" i="8" s="1"/>
  <c r="C283" i="8"/>
  <c r="AF270" i="10"/>
  <c r="AE270" i="10"/>
  <c r="AG270" i="10" s="1"/>
  <c r="AD270" i="10"/>
  <c r="Y271" i="10" a="1"/>
  <c r="Y271" i="10" s="1"/>
  <c r="X270" i="10"/>
  <c r="B283" i="8" s="1"/>
  <c r="AA270" i="10"/>
  <c r="Z270" i="10"/>
  <c r="D283" i="8" s="1"/>
  <c r="T283" i="8" s="1"/>
  <c r="P283" i="8" l="1"/>
  <c r="F283" i="8"/>
  <c r="U278" i="8" a="1"/>
  <c r="U278" i="8" s="1"/>
  <c r="V278" i="8" s="1"/>
  <c r="E283" i="8"/>
  <c r="S283" i="8" s="1"/>
  <c r="C284" i="8"/>
  <c r="AF271" i="10"/>
  <c r="AE271" i="10"/>
  <c r="AG271" i="10" s="1"/>
  <c r="AD271" i="10"/>
  <c r="Q283" i="8"/>
  <c r="J283" i="8" s="1"/>
  <c r="Y272" i="10" a="1"/>
  <c r="Y272" i="10" s="1"/>
  <c r="X271" i="10"/>
  <c r="B284" i="8" s="1"/>
  <c r="Z271" i="10"/>
  <c r="D284" i="8" s="1"/>
  <c r="T284" i="8" s="1"/>
  <c r="AA271" i="10"/>
  <c r="P284" i="8" l="1"/>
  <c r="Q284" i="8" s="1"/>
  <c r="J284" i="8" s="1"/>
  <c r="F284" i="8"/>
  <c r="U279" i="8" a="1"/>
  <c r="U279" i="8" s="1"/>
  <c r="V279" i="8" s="1"/>
  <c r="E284" i="8"/>
  <c r="S284" i="8" s="1"/>
  <c r="C285" i="8"/>
  <c r="AF272" i="10"/>
  <c r="AE272" i="10"/>
  <c r="AG272" i="10" s="1"/>
  <c r="AD272" i="10"/>
  <c r="X272" i="10"/>
  <c r="B285" i="8" s="1"/>
  <c r="Z272" i="10"/>
  <c r="D285" i="8" s="1"/>
  <c r="T285" i="8" s="1"/>
  <c r="AA272" i="10"/>
  <c r="Y273" i="10" a="1"/>
  <c r="Y273" i="10" s="1"/>
  <c r="P285" i="8" l="1"/>
  <c r="Q285" i="8" s="1"/>
  <c r="J285" i="8" s="1"/>
  <c r="F285" i="8"/>
  <c r="U280" i="8" a="1"/>
  <c r="U280" i="8" s="1"/>
  <c r="V280" i="8" s="1"/>
  <c r="E285" i="8"/>
  <c r="S285" i="8" s="1"/>
  <c r="C286" i="8"/>
  <c r="AE273" i="10"/>
  <c r="AG273" i="10" s="1"/>
  <c r="AD273" i="10"/>
  <c r="AF273" i="10"/>
  <c r="AA273" i="10"/>
  <c r="Y274" i="10" a="1"/>
  <c r="Y274" i="10" s="1"/>
  <c r="Z273" i="10"/>
  <c r="D286" i="8" s="1"/>
  <c r="T286" i="8" s="1"/>
  <c r="X273" i="10"/>
  <c r="B286" i="8" s="1"/>
  <c r="P286" i="8" l="1"/>
  <c r="Q286" i="8" s="1"/>
  <c r="J286" i="8" s="1"/>
  <c r="F286" i="8"/>
  <c r="U281" i="8" a="1"/>
  <c r="U281" i="8" s="1"/>
  <c r="V281" i="8" s="1"/>
  <c r="E286" i="8"/>
  <c r="S286" i="8" s="1"/>
  <c r="C287" i="8"/>
  <c r="AD274" i="10"/>
  <c r="AE274" i="10"/>
  <c r="AG274" i="10" s="1"/>
  <c r="AF274" i="10"/>
  <c r="Y275" i="10" a="1"/>
  <c r="Y275" i="10" s="1"/>
  <c r="AA274" i="10"/>
  <c r="X274" i="10"/>
  <c r="B287" i="8" s="1"/>
  <c r="Z274" i="10"/>
  <c r="D287" i="8" s="1"/>
  <c r="T287" i="8" s="1"/>
  <c r="P287" i="8" l="1"/>
  <c r="Q287" i="8" s="1"/>
  <c r="J287" i="8" s="1"/>
  <c r="F287" i="8"/>
  <c r="U282" i="8" a="1"/>
  <c r="U282" i="8" s="1"/>
  <c r="V282" i="8" s="1"/>
  <c r="E287" i="8"/>
  <c r="S287" i="8" s="1"/>
  <c r="C288" i="8"/>
  <c r="AF275" i="10"/>
  <c r="AD275" i="10"/>
  <c r="AE275" i="10"/>
  <c r="AG275" i="10" s="1"/>
  <c r="Y276" i="10" a="1"/>
  <c r="Y276" i="10" s="1"/>
  <c r="X275" i="10"/>
  <c r="B288" i="8" s="1"/>
  <c r="AA275" i="10"/>
  <c r="Z275" i="10"/>
  <c r="D288" i="8" s="1"/>
  <c r="T288" i="8" s="1"/>
  <c r="P288" i="8" l="1"/>
  <c r="Q288" i="8" s="1"/>
  <c r="J288" i="8" s="1"/>
  <c r="F288" i="8"/>
  <c r="U283" i="8" a="1"/>
  <c r="U283" i="8" s="1"/>
  <c r="V283" i="8" s="1"/>
  <c r="E288" i="8"/>
  <c r="S288" i="8" s="1"/>
  <c r="C289" i="8"/>
  <c r="AF276" i="10"/>
  <c r="AD276" i="10"/>
  <c r="AE276" i="10"/>
  <c r="AG276" i="10" s="1"/>
  <c r="X276" i="10"/>
  <c r="B289" i="8" s="1"/>
  <c r="Y277" i="10" a="1"/>
  <c r="Y277" i="10" s="1"/>
  <c r="AA276" i="10"/>
  <c r="Z276" i="10"/>
  <c r="D289" i="8" s="1"/>
  <c r="T289" i="8" s="1"/>
  <c r="P289" i="8" l="1"/>
  <c r="Q289" i="8" s="1"/>
  <c r="J289" i="8" s="1"/>
  <c r="F289" i="8"/>
  <c r="U284" i="8" a="1"/>
  <c r="U284" i="8" s="1"/>
  <c r="V284" i="8" s="1"/>
  <c r="E289" i="8"/>
  <c r="S289" i="8" s="1"/>
  <c r="C290" i="8"/>
  <c r="AD277" i="10"/>
  <c r="AF277" i="10"/>
  <c r="AE277" i="10"/>
  <c r="AG277" i="10" s="1"/>
  <c r="Z277" i="10"/>
  <c r="D290" i="8" s="1"/>
  <c r="T290" i="8" s="1"/>
  <c r="X277" i="10"/>
  <c r="B290" i="8" s="1"/>
  <c r="AA277" i="10"/>
  <c r="Y278" i="10" a="1"/>
  <c r="Y278" i="10" s="1"/>
  <c r="P290" i="8" l="1"/>
  <c r="Q290" i="8" s="1"/>
  <c r="J290" i="8" s="1"/>
  <c r="F290" i="8"/>
  <c r="U285" i="8" a="1"/>
  <c r="U285" i="8" s="1"/>
  <c r="V285" i="8" s="1"/>
  <c r="E290" i="8"/>
  <c r="S290" i="8" s="1"/>
  <c r="C291" i="8"/>
  <c r="AF278" i="10"/>
  <c r="AE278" i="10"/>
  <c r="AG278" i="10" s="1"/>
  <c r="AD278" i="10"/>
  <c r="X278" i="10"/>
  <c r="B291" i="8" s="1"/>
  <c r="Z278" i="10"/>
  <c r="D291" i="8" s="1"/>
  <c r="T291" i="8" s="1"/>
  <c r="AA278" i="10"/>
  <c r="Y279" i="10" a="1"/>
  <c r="Y279" i="10" s="1"/>
  <c r="P291" i="8" l="1"/>
  <c r="Q291" i="8" s="1"/>
  <c r="J291" i="8" s="1"/>
  <c r="F291" i="8"/>
  <c r="U286" i="8" a="1"/>
  <c r="U286" i="8" s="1"/>
  <c r="V286" i="8" s="1"/>
  <c r="E291" i="8"/>
  <c r="S291" i="8" s="1"/>
  <c r="C292" i="8"/>
  <c r="AF279" i="10"/>
  <c r="AE279" i="10"/>
  <c r="AG279" i="10" s="1"/>
  <c r="AD279" i="10"/>
  <c r="X279" i="10"/>
  <c r="B292" i="8" s="1"/>
  <c r="AA279" i="10"/>
  <c r="Z279" i="10"/>
  <c r="D292" i="8" s="1"/>
  <c r="T292" i="8" s="1"/>
  <c r="Y280" i="10" a="1"/>
  <c r="Y280" i="10" s="1"/>
  <c r="P292" i="8" l="1"/>
  <c r="F292" i="8"/>
  <c r="U287" i="8" a="1"/>
  <c r="U287" i="8" s="1"/>
  <c r="V287" i="8" s="1"/>
  <c r="E292" i="8"/>
  <c r="S292" i="8" s="1"/>
  <c r="C293" i="8"/>
  <c r="AF280" i="10"/>
  <c r="AE280" i="10"/>
  <c r="AG280" i="10" s="1"/>
  <c r="AD280" i="10"/>
  <c r="Q292" i="8"/>
  <c r="J292" i="8" s="1"/>
  <c r="X280" i="10"/>
  <c r="B293" i="8" s="1"/>
  <c r="AA280" i="10"/>
  <c r="Z280" i="10"/>
  <c r="D293" i="8" s="1"/>
  <c r="T293" i="8" s="1"/>
  <c r="Y281" i="10" a="1"/>
  <c r="Y281" i="10" s="1"/>
  <c r="P293" i="8" l="1"/>
  <c r="Q293" i="8" s="1"/>
  <c r="J293" i="8" s="1"/>
  <c r="F293" i="8"/>
  <c r="U288" i="8" a="1"/>
  <c r="U288" i="8" s="1"/>
  <c r="V288" i="8" s="1"/>
  <c r="E293" i="8"/>
  <c r="S293" i="8" s="1"/>
  <c r="C294" i="8"/>
  <c r="AF281" i="10"/>
  <c r="AE281" i="10"/>
  <c r="AG281" i="10" s="1"/>
  <c r="AD281" i="10"/>
  <c r="AA281" i="10"/>
  <c r="X281" i="10"/>
  <c r="B294" i="8" s="1"/>
  <c r="Z281" i="10"/>
  <c r="D294" i="8" s="1"/>
  <c r="T294" i="8" s="1"/>
  <c r="Y282" i="10" a="1"/>
  <c r="Y282" i="10" s="1"/>
  <c r="P294" i="8" l="1"/>
  <c r="Q294" i="8" s="1"/>
  <c r="J294" i="8" s="1"/>
  <c r="F294" i="8"/>
  <c r="U289" i="8" a="1"/>
  <c r="U289" i="8" s="1"/>
  <c r="V289" i="8" s="1"/>
  <c r="E294" i="8"/>
  <c r="S294" i="8" s="1"/>
  <c r="C295" i="8"/>
  <c r="AD282" i="10"/>
  <c r="AE282" i="10"/>
  <c r="AG282" i="10" s="1"/>
  <c r="AF282" i="10"/>
  <c r="Z282" i="10"/>
  <c r="D295" i="8" s="1"/>
  <c r="T295" i="8" s="1"/>
  <c r="AA282" i="10"/>
  <c r="X282" i="10"/>
  <c r="B295" i="8" s="1"/>
  <c r="Y283" i="10" a="1"/>
  <c r="Y283" i="10" s="1"/>
  <c r="P295" i="8" l="1"/>
  <c r="F295" i="8"/>
  <c r="U290" i="8" a="1"/>
  <c r="U290" i="8" s="1"/>
  <c r="V290" i="8" s="1"/>
  <c r="E295" i="8"/>
  <c r="S295" i="8" s="1"/>
  <c r="C296" i="8"/>
  <c r="AF283" i="10"/>
  <c r="AD283" i="10"/>
  <c r="AE283" i="10"/>
  <c r="AG283" i="10" s="1"/>
  <c r="Q295" i="8"/>
  <c r="J295" i="8" s="1"/>
  <c r="X283" i="10"/>
  <c r="B296" i="8" s="1"/>
  <c r="Z283" i="10"/>
  <c r="D296" i="8" s="1"/>
  <c r="T296" i="8" s="1"/>
  <c r="AA283" i="10"/>
  <c r="Y284" i="10" a="1"/>
  <c r="Y284" i="10" s="1"/>
  <c r="P296" i="8" l="1"/>
  <c r="Q296" i="8" s="1"/>
  <c r="J296" i="8" s="1"/>
  <c r="F296" i="8"/>
  <c r="U291" i="8" a="1"/>
  <c r="U291" i="8" s="1"/>
  <c r="V291" i="8" s="1"/>
  <c r="E296" i="8"/>
  <c r="S296" i="8" s="1"/>
  <c r="C297" i="8"/>
  <c r="AF284" i="10"/>
  <c r="AE284" i="10"/>
  <c r="AG284" i="10" s="1"/>
  <c r="AD284" i="10"/>
  <c r="X284" i="10"/>
  <c r="B297" i="8" s="1"/>
  <c r="AA284" i="10"/>
  <c r="Z284" i="10"/>
  <c r="D297" i="8" s="1"/>
  <c r="T297" i="8" s="1"/>
  <c r="Y285" i="10" a="1"/>
  <c r="Y285" i="10" s="1"/>
  <c r="P297" i="8" l="1"/>
  <c r="F297" i="8"/>
  <c r="U292" i="8" a="1"/>
  <c r="U292" i="8" s="1"/>
  <c r="V292" i="8" s="1"/>
  <c r="E297" i="8"/>
  <c r="S297" i="8" s="1"/>
  <c r="C298" i="8"/>
  <c r="AF285" i="10"/>
  <c r="AE285" i="10"/>
  <c r="AG285" i="10" s="1"/>
  <c r="AD285" i="10"/>
  <c r="Q297" i="8"/>
  <c r="J297" i="8" s="1"/>
  <c r="X285" i="10"/>
  <c r="B298" i="8" s="1"/>
  <c r="AA285" i="10"/>
  <c r="Z285" i="10"/>
  <c r="D298" i="8" s="1"/>
  <c r="T298" i="8" s="1"/>
  <c r="Y286" i="10" a="1"/>
  <c r="Y286" i="10" s="1"/>
  <c r="P298" i="8" l="1"/>
  <c r="Q298" i="8" s="1"/>
  <c r="J298" i="8" s="1"/>
  <c r="F298" i="8"/>
  <c r="U293" i="8" a="1"/>
  <c r="U293" i="8" s="1"/>
  <c r="V293" i="8" s="1"/>
  <c r="E298" i="8"/>
  <c r="S298" i="8" s="1"/>
  <c r="C299" i="8"/>
  <c r="AF286" i="10"/>
  <c r="AE286" i="10"/>
  <c r="AG286" i="10" s="1"/>
  <c r="AD286" i="10"/>
  <c r="X286" i="10"/>
  <c r="B299" i="8" s="1"/>
  <c r="Z286" i="10"/>
  <c r="D299" i="8" s="1"/>
  <c r="T299" i="8" s="1"/>
  <c r="AA286" i="10"/>
  <c r="Y287" i="10" a="1"/>
  <c r="Y287" i="10" s="1"/>
  <c r="P299" i="8" l="1"/>
  <c r="Q299" i="8" s="1"/>
  <c r="J299" i="8" s="1"/>
  <c r="F299" i="8"/>
  <c r="U294" i="8" a="1"/>
  <c r="U294" i="8" s="1"/>
  <c r="V294" i="8" s="1"/>
  <c r="E299" i="8"/>
  <c r="S299" i="8" s="1"/>
  <c r="C300" i="8"/>
  <c r="AF287" i="10"/>
  <c r="AE287" i="10"/>
  <c r="AG287" i="10" s="1"/>
  <c r="AD287" i="10"/>
  <c r="Y288" i="10" a="1"/>
  <c r="Y288" i="10" s="1"/>
  <c r="X287" i="10"/>
  <c r="B300" i="8" s="1"/>
  <c r="Z287" i="10"/>
  <c r="D300" i="8" s="1"/>
  <c r="T300" i="8" s="1"/>
  <c r="AA287" i="10"/>
  <c r="P300" i="8" l="1"/>
  <c r="Q300" i="8" s="1"/>
  <c r="J300" i="8" s="1"/>
  <c r="F300" i="8"/>
  <c r="U295" i="8" a="1"/>
  <c r="U295" i="8" s="1"/>
  <c r="V295" i="8" s="1"/>
  <c r="E300" i="8"/>
  <c r="S300" i="8" s="1"/>
  <c r="C301" i="8"/>
  <c r="AF288" i="10"/>
  <c r="AE288" i="10"/>
  <c r="AG288" i="10" s="1"/>
  <c r="AD288" i="10"/>
  <c r="X288" i="10"/>
  <c r="B301" i="8" s="1"/>
  <c r="Z288" i="10"/>
  <c r="D301" i="8" s="1"/>
  <c r="T301" i="8" s="1"/>
  <c r="AA288" i="10"/>
  <c r="Y289" i="10" a="1"/>
  <c r="Y289" i="10" s="1"/>
  <c r="P301" i="8" l="1"/>
  <c r="Q301" i="8" s="1"/>
  <c r="J301" i="8" s="1"/>
  <c r="F301" i="8"/>
  <c r="U296" i="8" a="1"/>
  <c r="U296" i="8" s="1"/>
  <c r="V296" i="8" s="1"/>
  <c r="E301" i="8"/>
  <c r="S301" i="8" s="1"/>
  <c r="C302" i="8"/>
  <c r="AE289" i="10"/>
  <c r="AG289" i="10" s="1"/>
  <c r="AD289" i="10"/>
  <c r="AF289" i="10"/>
  <c r="X289" i="10"/>
  <c r="B302" i="8" s="1"/>
  <c r="AA289" i="10"/>
  <c r="Z289" i="10"/>
  <c r="D302" i="8" s="1"/>
  <c r="T302" i="8" s="1"/>
  <c r="Y290" i="10" a="1"/>
  <c r="Y290" i="10" s="1"/>
  <c r="P302" i="8" l="1"/>
  <c r="Q302" i="8" s="1"/>
  <c r="J302" i="8" s="1"/>
  <c r="F302" i="8"/>
  <c r="U297" i="8" a="1"/>
  <c r="U297" i="8" s="1"/>
  <c r="V297" i="8" s="1"/>
  <c r="E302" i="8"/>
  <c r="S302" i="8" s="1"/>
  <c r="C303" i="8"/>
  <c r="AD290" i="10"/>
  <c r="AE290" i="10"/>
  <c r="AG290" i="10" s="1"/>
  <c r="AF290" i="10"/>
  <c r="AA290" i="10"/>
  <c r="X290" i="10"/>
  <c r="B303" i="8" s="1"/>
  <c r="Z290" i="10"/>
  <c r="D303" i="8" s="1"/>
  <c r="T303" i="8" s="1"/>
  <c r="Y291" i="10" a="1"/>
  <c r="Y291" i="10" s="1"/>
  <c r="P303" i="8" l="1"/>
  <c r="Q303" i="8" s="1"/>
  <c r="J303" i="8" s="1"/>
  <c r="F303" i="8"/>
  <c r="U298" i="8" a="1"/>
  <c r="U298" i="8" s="1"/>
  <c r="V298" i="8" s="1"/>
  <c r="E303" i="8"/>
  <c r="S303" i="8" s="1"/>
  <c r="C304" i="8"/>
  <c r="AF291" i="10"/>
  <c r="AD291" i="10"/>
  <c r="AE291" i="10"/>
  <c r="AG291" i="10" s="1"/>
  <c r="X291" i="10"/>
  <c r="B304" i="8" s="1"/>
  <c r="Y292" i="10" a="1"/>
  <c r="Y292" i="10" s="1"/>
  <c r="AA291" i="10"/>
  <c r="Z291" i="10"/>
  <c r="D304" i="8" s="1"/>
  <c r="T304" i="8" s="1"/>
  <c r="P304" i="8" l="1"/>
  <c r="Q304" i="8" s="1"/>
  <c r="J304" i="8" s="1"/>
  <c r="F304" i="8"/>
  <c r="U299" i="8" a="1"/>
  <c r="U299" i="8" s="1"/>
  <c r="V299" i="8" s="1"/>
  <c r="E304" i="8"/>
  <c r="S304" i="8" s="1"/>
  <c r="C305" i="8"/>
  <c r="AF292" i="10"/>
  <c r="AE292" i="10"/>
  <c r="AG292" i="10" s="1"/>
  <c r="AD292" i="10"/>
  <c r="Y293" i="10" a="1"/>
  <c r="Y293" i="10" s="1"/>
  <c r="X292" i="10"/>
  <c r="B305" i="8" s="1"/>
  <c r="AA292" i="10"/>
  <c r="Z292" i="10"/>
  <c r="D305" i="8" s="1"/>
  <c r="T305" i="8" s="1"/>
  <c r="P305" i="8" l="1"/>
  <c r="Q305" i="8" s="1"/>
  <c r="J305" i="8" s="1"/>
  <c r="F305" i="8"/>
  <c r="U300" i="8" a="1"/>
  <c r="U300" i="8" s="1"/>
  <c r="V300" i="8" s="1"/>
  <c r="E305" i="8"/>
  <c r="S305" i="8" s="1"/>
  <c r="C306" i="8"/>
  <c r="AF293" i="10"/>
  <c r="AE293" i="10"/>
  <c r="AG293" i="10" s="1"/>
  <c r="AD293" i="10"/>
  <c r="X293" i="10"/>
  <c r="B306" i="8" s="1"/>
  <c r="AA293" i="10"/>
  <c r="Z293" i="10"/>
  <c r="D306" i="8" s="1"/>
  <c r="T306" i="8" s="1"/>
  <c r="Y294" i="10" a="1"/>
  <c r="Y294" i="10" s="1"/>
  <c r="P306" i="8" l="1"/>
  <c r="Q306" i="8" s="1"/>
  <c r="J306" i="8" s="1"/>
  <c r="F306" i="8"/>
  <c r="U301" i="8" a="1"/>
  <c r="U301" i="8" s="1"/>
  <c r="V301" i="8" s="1"/>
  <c r="E306" i="8"/>
  <c r="S306" i="8" s="1"/>
  <c r="C307" i="8"/>
  <c r="AF294" i="10"/>
  <c r="AE294" i="10"/>
  <c r="AG294" i="10" s="1"/>
  <c r="AD294" i="10"/>
  <c r="Y295" i="10" a="1"/>
  <c r="Y295" i="10" s="1"/>
  <c r="X294" i="10"/>
  <c r="B307" i="8" s="1"/>
  <c r="AA294" i="10"/>
  <c r="Z294" i="10"/>
  <c r="D307" i="8" s="1"/>
  <c r="T307" i="8" s="1"/>
  <c r="P307" i="8" l="1"/>
  <c r="F307" i="8"/>
  <c r="U302" i="8" a="1"/>
  <c r="U302" i="8" s="1"/>
  <c r="V302" i="8" s="1"/>
  <c r="E307" i="8"/>
  <c r="S307" i="8" s="1"/>
  <c r="C308" i="8"/>
  <c r="AF295" i="10"/>
  <c r="AE295" i="10"/>
  <c r="AG295" i="10" s="1"/>
  <c r="AD295" i="10"/>
  <c r="Q307" i="8"/>
  <c r="J307" i="8" s="1"/>
  <c r="AA295" i="10"/>
  <c r="X295" i="10"/>
  <c r="B308" i="8" s="1"/>
  <c r="Z295" i="10"/>
  <c r="D308" i="8" s="1"/>
  <c r="T308" i="8" s="1"/>
  <c r="Y296" i="10" a="1"/>
  <c r="Y296" i="10" s="1"/>
  <c r="P308" i="8" l="1"/>
  <c r="Q308" i="8" s="1"/>
  <c r="J308" i="8" s="1"/>
  <c r="F308" i="8"/>
  <c r="U303" i="8" a="1"/>
  <c r="U303" i="8" s="1"/>
  <c r="V303" i="8" s="1"/>
  <c r="E308" i="8"/>
  <c r="S308" i="8" s="1"/>
  <c r="C309" i="8"/>
  <c r="AF296" i="10"/>
  <c r="AE296" i="10"/>
  <c r="AG296" i="10" s="1"/>
  <c r="AD296" i="10"/>
  <c r="Z296" i="10"/>
  <c r="D309" i="8" s="1"/>
  <c r="T309" i="8" s="1"/>
  <c r="AA296" i="10"/>
  <c r="X296" i="10"/>
  <c r="B309" i="8" s="1"/>
  <c r="Y297" i="10" a="1"/>
  <c r="Y297" i="10" s="1"/>
  <c r="P309" i="8" l="1"/>
  <c r="F309" i="8"/>
  <c r="U304" i="8" a="1"/>
  <c r="U304" i="8" s="1"/>
  <c r="V304" i="8" s="1"/>
  <c r="E309" i="8"/>
  <c r="S309" i="8" s="1"/>
  <c r="C310" i="8"/>
  <c r="AF297" i="10"/>
  <c r="AE297" i="10"/>
  <c r="AG297" i="10" s="1"/>
  <c r="AD297" i="10"/>
  <c r="Q309" i="8"/>
  <c r="J309" i="8" s="1"/>
  <c r="Y298" i="10" a="1"/>
  <c r="Y298" i="10" s="1"/>
  <c r="X297" i="10"/>
  <c r="B310" i="8" s="1"/>
  <c r="AA297" i="10"/>
  <c r="Z297" i="10"/>
  <c r="D310" i="8" s="1"/>
  <c r="T310" i="8" s="1"/>
  <c r="P310" i="8" l="1"/>
  <c r="Q310" i="8" s="1"/>
  <c r="J310" i="8" s="1"/>
  <c r="F310" i="8"/>
  <c r="U305" i="8" a="1"/>
  <c r="U305" i="8" s="1"/>
  <c r="V305" i="8" s="1"/>
  <c r="E310" i="8"/>
  <c r="S310" i="8" s="1"/>
  <c r="C311" i="8"/>
  <c r="AD298" i="10"/>
  <c r="AE298" i="10"/>
  <c r="AG298" i="10" s="1"/>
  <c r="AF298" i="10"/>
  <c r="Z298" i="10"/>
  <c r="D311" i="8" s="1"/>
  <c r="T311" i="8" s="1"/>
  <c r="Y299" i="10" a="1"/>
  <c r="Y299" i="10" s="1"/>
  <c r="X298" i="10"/>
  <c r="B311" i="8" s="1"/>
  <c r="AA298" i="10"/>
  <c r="P311" i="8" l="1"/>
  <c r="Q311" i="8" s="1"/>
  <c r="J311" i="8" s="1"/>
  <c r="F311" i="8"/>
  <c r="U306" i="8" a="1"/>
  <c r="U306" i="8" s="1"/>
  <c r="V306" i="8" s="1"/>
  <c r="E311" i="8"/>
  <c r="S311" i="8" s="1"/>
  <c r="C312" i="8"/>
  <c r="AF299" i="10"/>
  <c r="AD299" i="10"/>
  <c r="AE299" i="10"/>
  <c r="AG299" i="10" s="1"/>
  <c r="X299" i="10"/>
  <c r="B312" i="8" s="1"/>
  <c r="AA299" i="10"/>
  <c r="Z299" i="10"/>
  <c r="D312" i="8" s="1"/>
  <c r="T312" i="8" s="1"/>
  <c r="Y300" i="10" a="1"/>
  <c r="Y300" i="10" s="1"/>
  <c r="P312" i="8" l="1"/>
  <c r="Q312" i="8" s="1"/>
  <c r="J312" i="8" s="1"/>
  <c r="F312" i="8"/>
  <c r="U307" i="8" a="1"/>
  <c r="U307" i="8" s="1"/>
  <c r="V307" i="8" s="1"/>
  <c r="E312" i="8"/>
  <c r="S312" i="8" s="1"/>
  <c r="C313" i="8"/>
  <c r="AF300" i="10"/>
  <c r="AD300" i="10"/>
  <c r="AE300" i="10"/>
  <c r="AG300" i="10" s="1"/>
  <c r="Z300" i="10"/>
  <c r="D313" i="8" s="1"/>
  <c r="T313" i="8" s="1"/>
  <c r="X300" i="10"/>
  <c r="B313" i="8" s="1"/>
  <c r="AA300" i="10"/>
  <c r="Y301" i="10" a="1"/>
  <c r="Y301" i="10" s="1"/>
  <c r="P313" i="8" l="1"/>
  <c r="F313" i="8"/>
  <c r="U308" i="8" a="1"/>
  <c r="U308" i="8" s="1"/>
  <c r="V308" i="8" s="1"/>
  <c r="E313" i="8"/>
  <c r="S313" i="8" s="1"/>
  <c r="C314" i="8"/>
  <c r="AF301" i="10"/>
  <c r="AD301" i="10"/>
  <c r="AE301" i="10"/>
  <c r="AG301" i="10" s="1"/>
  <c r="Q313" i="8"/>
  <c r="J313" i="8" s="1"/>
  <c r="X301" i="10"/>
  <c r="B314" i="8" s="1"/>
  <c r="Y302" i="10" a="1"/>
  <c r="Y302" i="10" s="1"/>
  <c r="AA301" i="10"/>
  <c r="Z301" i="10"/>
  <c r="D314" i="8" s="1"/>
  <c r="T314" i="8" s="1"/>
  <c r="P314" i="8" l="1"/>
  <c r="F314" i="8"/>
  <c r="U309" i="8" a="1"/>
  <c r="U309" i="8" s="1"/>
  <c r="V309" i="8" s="1"/>
  <c r="E314" i="8"/>
  <c r="S314" i="8" s="1"/>
  <c r="C315" i="8"/>
  <c r="AF302" i="10"/>
  <c r="AE302" i="10"/>
  <c r="AG302" i="10" s="1"/>
  <c r="AD302" i="10"/>
  <c r="Q314" i="8"/>
  <c r="J314" i="8" s="1"/>
  <c r="X302" i="10"/>
  <c r="B315" i="8" s="1"/>
  <c r="AA302" i="10"/>
  <c r="Z302" i="10"/>
  <c r="D315" i="8" s="1"/>
  <c r="T315" i="8" s="1"/>
  <c r="Y303" i="10" a="1"/>
  <c r="Y303" i="10" s="1"/>
  <c r="P315" i="8" l="1"/>
  <c r="Q315" i="8" s="1"/>
  <c r="J315" i="8" s="1"/>
  <c r="F315" i="8"/>
  <c r="U310" i="8" a="1"/>
  <c r="U310" i="8" s="1"/>
  <c r="V310" i="8" s="1"/>
  <c r="E315" i="8"/>
  <c r="S315" i="8" s="1"/>
  <c r="C316" i="8"/>
  <c r="AF303" i="10"/>
  <c r="AE303" i="10"/>
  <c r="AG303" i="10" s="1"/>
  <c r="AD303" i="10"/>
  <c r="Z303" i="10"/>
  <c r="D316" i="8" s="1"/>
  <c r="T316" i="8" s="1"/>
  <c r="X303" i="10"/>
  <c r="B316" i="8" s="1"/>
  <c r="AA303" i="10"/>
  <c r="Y304" i="10" a="1"/>
  <c r="Y304" i="10" s="1"/>
  <c r="P316" i="8" l="1"/>
  <c r="Q316" i="8" s="1"/>
  <c r="J316" i="8" s="1"/>
  <c r="F316" i="8"/>
  <c r="U311" i="8" a="1"/>
  <c r="U311" i="8" s="1"/>
  <c r="V311" i="8" s="1"/>
  <c r="E316" i="8"/>
  <c r="S316" i="8" s="1"/>
  <c r="C317" i="8"/>
  <c r="AF304" i="10"/>
  <c r="AE304" i="10"/>
  <c r="AG304" i="10" s="1"/>
  <c r="AD304" i="10"/>
  <c r="Z304" i="10"/>
  <c r="D317" i="8" s="1"/>
  <c r="T317" i="8" s="1"/>
  <c r="Y305" i="10" a="1"/>
  <c r="Y305" i="10" s="1"/>
  <c r="X304" i="10"/>
  <c r="B317" i="8" s="1"/>
  <c r="AA304" i="10"/>
  <c r="P317" i="8" l="1"/>
  <c r="Q317" i="8" s="1"/>
  <c r="J317" i="8" s="1"/>
  <c r="F317" i="8"/>
  <c r="U312" i="8" a="1"/>
  <c r="U312" i="8" s="1"/>
  <c r="V312" i="8" s="1"/>
  <c r="E317" i="8"/>
  <c r="S317" i="8" s="1"/>
  <c r="C318" i="8"/>
  <c r="AE305" i="10"/>
  <c r="AG305" i="10" s="1"/>
  <c r="AF305" i="10"/>
  <c r="AD305" i="10"/>
  <c r="AA305" i="10"/>
  <c r="X305" i="10"/>
  <c r="B318" i="8" s="1"/>
  <c r="Z305" i="10"/>
  <c r="D318" i="8" s="1"/>
  <c r="T318" i="8" s="1"/>
  <c r="P318" i="8" l="1"/>
  <c r="J8" i="8" s="1"/>
  <c r="J11" i="8" s="1"/>
  <c r="F318" i="8"/>
  <c r="U313" i="8" a="1"/>
  <c r="U313" i="8" s="1"/>
  <c r="V313" i="8" s="1"/>
  <c r="E318" i="8"/>
  <c r="S318" i="8" s="1"/>
  <c r="G314" i="8" s="1"/>
  <c r="G310" i="8" l="1"/>
  <c r="G316" i="8"/>
  <c r="G318" i="8"/>
  <c r="G312" i="8"/>
  <c r="G321" i="8"/>
  <c r="G324" i="8"/>
  <c r="G322" i="8"/>
  <c r="G320" i="8"/>
  <c r="G323" i="8"/>
  <c r="G20" i="8"/>
  <c r="G19" i="8"/>
  <c r="G319" i="8"/>
  <c r="G24" i="8"/>
  <c r="G22" i="8"/>
  <c r="G23" i="8"/>
  <c r="G21" i="8"/>
  <c r="G27" i="8"/>
  <c r="G25" i="8"/>
  <c r="G26" i="8"/>
  <c r="G29" i="8"/>
  <c r="G28" i="8"/>
  <c r="G30" i="8"/>
  <c r="G32" i="8"/>
  <c r="G33" i="8"/>
  <c r="G31" i="8"/>
  <c r="G34" i="8"/>
  <c r="G35" i="8"/>
  <c r="G37" i="8"/>
  <c r="G36" i="8"/>
  <c r="G38" i="8"/>
  <c r="G40" i="8"/>
  <c r="G39" i="8"/>
  <c r="G43" i="8"/>
  <c r="G45" i="8"/>
  <c r="G42" i="8"/>
  <c r="G41" i="8"/>
  <c r="G46" i="8"/>
  <c r="G48" i="8"/>
  <c r="G44" i="8"/>
  <c r="G47" i="8"/>
  <c r="G50" i="8"/>
  <c r="G49" i="8"/>
  <c r="G54" i="8"/>
  <c r="G51" i="8"/>
  <c r="G52" i="8"/>
  <c r="G53" i="8"/>
  <c r="G55" i="8"/>
  <c r="G56" i="8"/>
  <c r="G57" i="8"/>
  <c r="G58" i="8"/>
  <c r="G61" i="8"/>
  <c r="G59" i="8"/>
  <c r="G63" i="8"/>
  <c r="G62" i="8"/>
  <c r="G60" i="8"/>
  <c r="G65" i="8"/>
  <c r="G64" i="8"/>
  <c r="G66" i="8"/>
  <c r="G67" i="8"/>
  <c r="G68" i="8"/>
  <c r="G73" i="8"/>
  <c r="G71" i="8"/>
  <c r="G69" i="8"/>
  <c r="G70" i="8"/>
  <c r="G74" i="8"/>
  <c r="G72" i="8"/>
  <c r="G75" i="8"/>
  <c r="G78" i="8"/>
  <c r="G76" i="8"/>
  <c r="G77" i="8"/>
  <c r="G79" i="8"/>
  <c r="G81" i="8"/>
  <c r="G80" i="8"/>
  <c r="G82" i="8"/>
  <c r="G85" i="8"/>
  <c r="G83" i="8"/>
  <c r="G84" i="8"/>
  <c r="G86" i="8"/>
  <c r="G87" i="8"/>
  <c r="G89" i="8"/>
  <c r="G88" i="8"/>
  <c r="G91" i="8"/>
  <c r="G90" i="8"/>
  <c r="G92" i="8"/>
  <c r="G96" i="8"/>
  <c r="G93" i="8"/>
  <c r="G94" i="8"/>
  <c r="G95" i="8"/>
  <c r="G99" i="8"/>
  <c r="G100" i="8"/>
  <c r="G97" i="8"/>
  <c r="G98" i="8"/>
  <c r="G101" i="8"/>
  <c r="G102" i="8"/>
  <c r="G104" i="8"/>
  <c r="G103" i="8"/>
  <c r="G105" i="8"/>
  <c r="G107" i="8"/>
  <c r="G106" i="8"/>
  <c r="G110" i="8"/>
  <c r="G108" i="8"/>
  <c r="G109" i="8"/>
  <c r="G111" i="8"/>
  <c r="G112" i="8"/>
  <c r="G115" i="8"/>
  <c r="G114" i="8"/>
  <c r="G113" i="8"/>
  <c r="G116" i="8"/>
  <c r="G117" i="8"/>
  <c r="G118" i="8"/>
  <c r="G119" i="8"/>
  <c r="G120" i="8"/>
  <c r="G121" i="8"/>
  <c r="G122" i="8"/>
  <c r="G126" i="8"/>
  <c r="G124" i="8"/>
  <c r="G123" i="8"/>
  <c r="G125" i="8"/>
  <c r="G128" i="8"/>
  <c r="G127" i="8"/>
  <c r="G129" i="8"/>
  <c r="G130" i="8"/>
  <c r="G132" i="8"/>
  <c r="G131" i="8"/>
  <c r="G135" i="8"/>
  <c r="G133" i="8"/>
  <c r="G134" i="8"/>
  <c r="G138" i="8"/>
  <c r="G136" i="8"/>
  <c r="G137" i="8"/>
  <c r="G140" i="8"/>
  <c r="G139" i="8"/>
  <c r="G141" i="8"/>
  <c r="G142" i="8"/>
  <c r="G143" i="8"/>
  <c r="G147" i="8"/>
  <c r="G144" i="8"/>
  <c r="G146" i="8"/>
  <c r="G145" i="8"/>
  <c r="G148" i="8"/>
  <c r="G149" i="8"/>
  <c r="G150" i="8"/>
  <c r="G152" i="8"/>
  <c r="G151" i="8"/>
  <c r="G154" i="8"/>
  <c r="G153" i="8"/>
  <c r="G156" i="8"/>
  <c r="G155" i="8"/>
  <c r="G157" i="8"/>
  <c r="G161" i="8"/>
  <c r="G158" i="8"/>
  <c r="G160" i="8"/>
  <c r="G159" i="8"/>
  <c r="G162" i="8"/>
  <c r="G164" i="8"/>
  <c r="G163" i="8"/>
  <c r="G165" i="8"/>
  <c r="G166" i="8"/>
  <c r="G169" i="8"/>
  <c r="G167" i="8"/>
  <c r="G168" i="8"/>
  <c r="G170" i="8"/>
  <c r="G171" i="8"/>
  <c r="G175" i="8"/>
  <c r="G173" i="8"/>
  <c r="G172" i="8"/>
  <c r="G174" i="8"/>
  <c r="G177" i="8"/>
  <c r="G176" i="8"/>
  <c r="G179" i="8"/>
  <c r="G178" i="8"/>
  <c r="G180" i="8"/>
  <c r="G182" i="8"/>
  <c r="G181" i="8"/>
  <c r="G183" i="8"/>
  <c r="G184" i="8"/>
  <c r="G185" i="8"/>
  <c r="G189" i="8"/>
  <c r="G187" i="8"/>
  <c r="G186" i="8"/>
  <c r="G190" i="8"/>
  <c r="G188" i="8"/>
  <c r="G192" i="8"/>
  <c r="G194" i="8"/>
  <c r="G191" i="8"/>
  <c r="G193" i="8"/>
  <c r="G196" i="8"/>
  <c r="G195" i="8"/>
  <c r="G200" i="8"/>
  <c r="G197" i="8"/>
  <c r="G198" i="8"/>
  <c r="G199" i="8"/>
  <c r="G203" i="8"/>
  <c r="G202" i="8"/>
  <c r="G201" i="8"/>
  <c r="G204" i="8"/>
  <c r="G205" i="8"/>
  <c r="G207" i="8"/>
  <c r="G206" i="8"/>
  <c r="G210" i="8"/>
  <c r="G208" i="8"/>
  <c r="G209" i="8"/>
  <c r="G214" i="8"/>
  <c r="G211" i="8"/>
  <c r="G212" i="8"/>
  <c r="G213" i="8"/>
  <c r="G215" i="8"/>
  <c r="G216" i="8"/>
  <c r="G219" i="8"/>
  <c r="G217" i="8"/>
  <c r="G218" i="8"/>
  <c r="G220" i="8"/>
  <c r="G224" i="8"/>
  <c r="G222" i="8"/>
  <c r="G221" i="8"/>
  <c r="G223" i="8"/>
  <c r="G225" i="8"/>
  <c r="G228" i="8"/>
  <c r="G226" i="8"/>
  <c r="G227" i="8"/>
  <c r="G229" i="8"/>
  <c r="G230" i="8"/>
  <c r="G231" i="8"/>
  <c r="G233" i="8"/>
  <c r="G232" i="8"/>
  <c r="G234" i="8"/>
  <c r="G236" i="8"/>
  <c r="G235" i="8"/>
  <c r="G238" i="8"/>
  <c r="G239" i="8"/>
  <c r="G237" i="8"/>
  <c r="G240" i="8"/>
  <c r="G244" i="8"/>
  <c r="G241" i="8"/>
  <c r="G242" i="8"/>
  <c r="G243" i="8"/>
  <c r="G245" i="8"/>
  <c r="G247" i="8"/>
  <c r="G246" i="8"/>
  <c r="G250" i="8"/>
  <c r="G248" i="8"/>
  <c r="G249" i="8"/>
  <c r="G251" i="8"/>
  <c r="G252" i="8"/>
  <c r="G255" i="8"/>
  <c r="G254" i="8"/>
  <c r="G253" i="8"/>
  <c r="G256" i="8"/>
  <c r="G258" i="8"/>
  <c r="G257" i="8"/>
  <c r="G259" i="8"/>
  <c r="G261" i="8"/>
  <c r="G260" i="8"/>
  <c r="G262" i="8"/>
  <c r="G263" i="8"/>
  <c r="G264" i="8"/>
  <c r="G265" i="8"/>
  <c r="G268" i="8"/>
  <c r="G266" i="8"/>
  <c r="G267" i="8"/>
  <c r="G270" i="8"/>
  <c r="G269" i="8"/>
  <c r="G272" i="8"/>
  <c r="G271" i="8"/>
  <c r="G275" i="8"/>
  <c r="G274" i="8"/>
  <c r="G276" i="8"/>
  <c r="G273" i="8"/>
  <c r="G278" i="8"/>
  <c r="G277" i="8"/>
  <c r="G280" i="8"/>
  <c r="G279" i="8"/>
  <c r="G281" i="8"/>
  <c r="G283" i="8"/>
  <c r="G282" i="8"/>
  <c r="G285" i="8"/>
  <c r="G284" i="8"/>
  <c r="G288" i="8"/>
  <c r="G287" i="8"/>
  <c r="G286" i="8"/>
  <c r="G289" i="8"/>
  <c r="G291" i="8"/>
  <c r="G290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17" i="8"/>
  <c r="G315" i="8"/>
  <c r="G313" i="8"/>
  <c r="G311" i="8"/>
  <c r="G309" i="8"/>
  <c r="U314" i="8" a="1"/>
  <c r="U314" i="8" s="1"/>
  <c r="V314" i="8" s="1"/>
  <c r="Q318" i="8"/>
  <c r="J318" i="8" s="1"/>
  <c r="K8" i="8" l="1"/>
  <c r="K11" i="8" s="1"/>
  <c r="U315" i="8" a="1"/>
  <c r="U315" i="8" s="1"/>
  <c r="V315" i="8" s="1"/>
  <c r="U316" i="8" l="1" a="1"/>
  <c r="U316" i="8" s="1"/>
  <c r="V316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  <c r="U324" i="8" l="1" a="1"/>
  <c r="U324" i="8" s="1"/>
  <c r="V324" i="8" s="1"/>
</calcChain>
</file>

<file path=xl/sharedStrings.xml><?xml version="1.0" encoding="utf-8"?>
<sst xmlns="http://schemas.openxmlformats.org/spreadsheetml/2006/main" count="1477" uniqueCount="127">
  <si>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</si>
  <si>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</si>
  <si>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</si>
  <si>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</si>
  <si>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</si>
  <si>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</si>
  <si>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</si>
  <si>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</si>
  <si>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</si>
  <si>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</si>
  <si>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</si>
  <si>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</si>
  <si>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</si>
  <si>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</si>
  <si>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</si>
  <si>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</si>
  <si>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</si>
  <si>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</si>
  <si>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</si>
  <si>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</si>
  <si>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</si>
  <si>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</si>
  <si>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</si>
  <si>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</si>
  <si>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</si>
  <si>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</si>
  <si>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</si>
  <si>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</si>
  <si>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</si>
  <si>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</si>
  <si>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</si>
  <si>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</si>
  <si>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</si>
  <si>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</si>
  <si>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</si>
  <si>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</si>
  <si>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</si>
  <si>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</si>
  <si>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</si>
  <si>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</si>
  <si>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</si>
  <si>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</si>
  <si>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</si>
  <si>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</si>
  <si>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</si>
  <si>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</si>
  <si>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</si>
  <si>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</si>
  <si>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</si>
  <si>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</si>
  <si>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</si>
  <si>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</si>
  <si>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</si>
  <si>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</si>
  <si>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</si>
  <si>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</si>
  <si>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</si>
  <si>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</si>
  <si>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</si>
  <si>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</si>
  <si>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</si>
  <si>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</si>
  <si>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</si>
  <si>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</si>
  <si>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</si>
  <si>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</si>
  <si>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</si>
  <si>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</si>
  <si>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</si>
  <si>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</si>
  <si>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</si>
  <si>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</si>
  <si>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</si>
  <si>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</si>
  <si>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</si>
  <si>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</si>
  <si>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</si>
  <si>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</si>
  <si>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</si>
  <si>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</si>
  <si>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</si>
  <si>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</si>
  <si>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</si>
  <si>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</si>
  <si>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</si>
  <si>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</si>
  <si>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</si>
  <si>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</si>
  <si>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</si>
  <si>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</si>
  <si>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</si>
  <si>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</si>
  <si>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</si>
  <si>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</si>
  <si>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</si>
  <si>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</si>
  <si>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</si>
  <si>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</si>
  <si>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</si>
  <si>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</si>
  <si>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</si>
  <si>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</si>
  <si>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</si>
  <si>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</si>
  <si>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</si>
  <si>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</si>
  <si>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</si>
  <si>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</si>
  <si>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</si>
  <si>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</si>
  <si>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</si>
  <si>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</si>
  <si>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</si>
  <si>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</si>
  <si>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</si>
  <si>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</si>
  <si>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</si>
  <si>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</si>
  <si>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</si>
  <si>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</si>
  <si>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</si>
  <si>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</si>
  <si>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</si>
  <si>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</si>
  <si>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Es werden ausschließlich Nettopreise ausgewiesen</t>
  </si>
  <si>
    <t>Bauen &amp; Wohnen</t>
  </si>
  <si>
    <t>Wohngeld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</si>
</sst>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10" fontId="0" fillId="0" borderId="2" xfId="2" applyNumberFormat="1" applyFont="1" applyBorder="1"/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2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showGridLines="0" tabSelected="1" zoomScale="85" zoomScaleNormal="85" workbookViewId="0">
      <pane ySplit="18" topLeftCell="A19" activePane="bottomLeft" state="frozen"/>
      <selection pane="bottomLeft" activeCell="D10" sqref="D10:E10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12.6640625" customWidth="1"/>
    <col min="5" max="5" width="51.88671875" customWidth="1"/>
    <col min="6" max="7" width="19.77734375" customWidth="1"/>
    <col min="8" max="9" width="14.77734375" customWidth="1"/>
    <col min="10" max="11" width="27.21875" customWidth="1"/>
    <col min="12" max="12" width="8.77734375" customWidth="1"/>
    <col min="13" max="13" width="8.77734375" hidden="1" customWidth="1"/>
    <col min="14" max="14" width="7.88671875" hidden="1" customWidth="1"/>
    <col min="15" max="19" width="8.21875" hidden="1" customWidth="1"/>
    <col min="20" max="22" width="0" hidden="1" customWidth="1"/>
    <col min="23" max="16384" width="8.77734375" hidden="1"/>
  </cols>
  <sheetData>
    <row r="1" spans="2:11" x14ac:dyDescent="0.3"/>
    <row r="2" spans="2:11" ht="31.05" customHeight="1" x14ac:dyDescent="0.6">
      <c r="B2" s="38" t="s">
        <v>61</v>
      </c>
    </row>
    <row r="3" spans="2:11" x14ac:dyDescent="0.3">
      <c r="B3" t="s">
        <v>124</v>
      </c>
      <c r="H3" s="10"/>
      <c r="I3" s="10"/>
      <c r="J3" s="10"/>
      <c r="K3" s="10"/>
    </row>
    <row r="4" spans="2:11" x14ac:dyDescent="0.3">
      <c r="H4" s="10"/>
      <c r="I4" s="10"/>
      <c r="J4" s="10"/>
      <c r="K4" s="10"/>
    </row>
    <row r="5" spans="2:11" x14ac:dyDescent="0.3">
      <c r="B5" s="9" t="s">
        <v>72</v>
      </c>
      <c r="C5" s="9"/>
      <c r="D5" s="9"/>
      <c r="E5" s="9"/>
      <c r="F5" s="10"/>
      <c r="G5" s="10"/>
      <c r="H5" s="9" t="s">
        <v>94</v>
      </c>
      <c r="I5" s="9"/>
      <c r="J5" s="9" t="s">
        <v>120</v>
      </c>
      <c r="K5" s="9" t="s">
        <v>119</v>
      </c>
    </row>
    <row r="6" spans="2:11" x14ac:dyDescent="0.3">
      <c r="B6" s="39" t="s">
        <v>70</v>
      </c>
      <c r="C6" s="4"/>
      <c r="D6" s="67" t="s">
        <v>49</v>
      </c>
      <c r="E6" s="67"/>
      <c r="F6" s="5"/>
      <c r="G6" s="45"/>
      <c r="H6" s="10"/>
      <c r="I6" s="5"/>
      <c r="J6" s="5"/>
      <c r="K6" s="5"/>
    </row>
    <row r="7" spans="2:11" x14ac:dyDescent="0.3">
      <c r="B7" s="39" t="s">
        <v>71</v>
      </c>
      <c r="C7" s="4"/>
      <c r="D7" s="67" t="s">
        <v>67</v>
      </c>
      <c r="E7" s="67"/>
      <c r="F7" s="5"/>
      <c r="G7" s="45"/>
      <c r="H7" s="62" t="str">
        <f>C18</f>
        <v>Online-Dienste</v>
      </c>
      <c r="I7" s="5"/>
      <c r="J7" s="5"/>
      <c r="K7" s="57"/>
    </row>
    <row r="8" spans="2:11" x14ac:dyDescent="0.3">
      <c r="F8" s="5"/>
      <c r="G8" s="5"/>
      <c r="H8" s="54" t="s">
        <v>117</v>
      </c>
      <c r="I8" s="5"/>
      <c r="J8" s="5">
        <f>SUM(P19:P324)</f>
        <v>0</v>
      </c>
      <c r="K8" s="57">
        <f>SUMPRODUCT($P$19:$P$324,$G$19:$G$324)</f>
        <v>0</v>
      </c>
    </row>
    <row r="9" spans="2:11" x14ac:dyDescent="0.3">
      <c r="B9" s="9" t="s">
        <v>68</v>
      </c>
      <c r="C9" s="9"/>
      <c r="D9" s="9"/>
      <c r="E9" s="9"/>
      <c r="F9" s="10"/>
      <c r="G9" s="10"/>
      <c r="H9" s="54" t="s">
        <v>118</v>
      </c>
      <c r="I9" s="5"/>
      <c r="J9" s="5">
        <f>COUNTIF(H19:H324,"X")-COUNTIFS(H19:H324,"X",P19:P324,1)</f>
        <v>0</v>
      </c>
      <c r="K9" s="57">
        <f>SUMIFS(F19:F324,H19:H324,"X",P19:P324,0)</f>
        <v>0</v>
      </c>
    </row>
    <row r="10" spans="2:11" x14ac:dyDescent="0.3">
      <c r="B10" s="39" t="s">
        <v>73</v>
      </c>
      <c r="C10" s="4"/>
      <c r="D10" s="68" t="s">
        <v>27</v>
      </c>
      <c r="E10" s="68"/>
      <c r="F10" s="45"/>
      <c r="G10" s="45"/>
      <c r="H10" s="59"/>
      <c r="I10" s="60"/>
      <c r="J10" s="60"/>
      <c r="K10" s="61"/>
    </row>
    <row r="11" spans="2:11" ht="15" thickBot="1" x14ac:dyDescent="0.35">
      <c r="B11" s="39" t="str">
        <f>_xlfn.IFNA(VLOOKUP(Leistungsübersicht!D10,Optionen!N4:P6,3,0),"")</f>
        <v>Welchem Land sind Sie zugehörig?</v>
      </c>
      <c r="C11" s="4"/>
      <c r="D11" s="68" t="s">
        <v>4</v>
      </c>
      <c r="E11" s="68"/>
      <c r="F11" s="45"/>
      <c r="G11" s="45"/>
      <c r="H11" s="56" t="s">
        <v>51</v>
      </c>
      <c r="I11" s="55"/>
      <c r="J11" s="55">
        <f>SUM(J8:J9)</f>
        <v>0</v>
      </c>
      <c r="K11" s="58">
        <f>SUM(K8:K9)</f>
        <v>0</v>
      </c>
    </row>
    <row r="12" spans="2:11" ht="15" thickTop="1" x14ac:dyDescent="0.3">
      <c r="B12" s="40" t="str">
        <f>IF(D10=Optionen!N4,Optionen!P3,"")</f>
        <v/>
      </c>
      <c r="C12" s="40"/>
      <c r="D12" s="69">
        <v>1000</v>
      </c>
      <c r="E12" s="69"/>
      <c r="F12" s="44"/>
      <c r="G12" s="44"/>
      <c r="H12" s="5"/>
      <c r="I12" s="5"/>
      <c r="J12" s="5"/>
    </row>
    <row r="13" spans="2:11" x14ac:dyDescent="0.3"/>
    <row r="14" spans="2:11" x14ac:dyDescent="0.3">
      <c r="B14" s="66" t="str">
        <f>IF(COUNTIF(D10:G12,Optionen!N3)&gt;0,"Sobald Sie Ihre Informationen eingegeben haben wird Ihnen das für Sie passende Leistungsverzeichnis angezeigt",CONCATENATE("Für Sie stehen ",IF(Leistungsübersicht!D10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4" s="66"/>
      <c r="D14" s="66"/>
      <c r="E14" s="66"/>
      <c r="F14" s="66"/>
      <c r="G14" s="66"/>
      <c r="H14" s="66"/>
      <c r="I14" s="66"/>
      <c r="J14" s="66"/>
    </row>
    <row r="15" spans="2:11" x14ac:dyDescent="0.3">
      <c r="B15" s="47"/>
      <c r="C15" s="47"/>
      <c r="D15" s="47"/>
      <c r="E15" s="47"/>
      <c r="F15" s="47"/>
      <c r="G15" s="47"/>
      <c r="H15" s="47"/>
      <c r="I15" s="47"/>
      <c r="J15" s="47"/>
    </row>
    <row r="16" spans="2:11" x14ac:dyDescent="0.3">
      <c r="B16" s="9" t="str">
        <f>CONCATENATE("Angebotene ",Detaildaten!F5)</f>
        <v>Angebotene Online-Dienste</v>
      </c>
      <c r="C16" s="9"/>
      <c r="D16" s="9"/>
      <c r="E16" s="9"/>
      <c r="F16" s="9"/>
      <c r="G16" s="9"/>
      <c r="H16" s="9"/>
      <c r="I16" s="9"/>
      <c r="J16" s="9"/>
      <c r="K16" s="9"/>
    </row>
    <row r="17" spans="2:22" x14ac:dyDescent="0.3">
      <c r="B17" s="65" t="s">
        <v>80</v>
      </c>
      <c r="C17" s="65"/>
      <c r="D17" s="65" t="s">
        <v>85</v>
      </c>
      <c r="E17" s="65"/>
      <c r="F17" s="46" t="s">
        <v>104</v>
      </c>
      <c r="G17" s="13"/>
      <c r="H17" s="65" t="s">
        <v>88</v>
      </c>
      <c r="I17" s="65"/>
      <c r="J17" s="46" t="s">
        <v>87</v>
      </c>
      <c r="K17" s="46"/>
    </row>
    <row r="18" spans="2:22" x14ac:dyDescent="0.3">
      <c r="B18" s="53" t="s">
        <v>79</v>
      </c>
      <c r="C18" s="53" t="str">
        <f>Detaildaten!F5</f>
        <v>Online-Dienste</v>
      </c>
      <c r="D18" s="53" t="s">
        <v>81</v>
      </c>
      <c r="E18" s="53" t="s">
        <v>25</v>
      </c>
      <c r="F18" s="53" t="s">
        <v>83</v>
      </c>
      <c r="G18" s="53" t="s">
        <v>84</v>
      </c>
      <c r="H18" s="53" t="s">
        <v>89</v>
      </c>
      <c r="I18" s="53" t="s">
        <v>106</v>
      </c>
      <c r="J18" s="53"/>
      <c r="K18" s="53"/>
      <c r="N18" t="s">
        <v>105</v>
      </c>
      <c r="O18" t="s">
        <v>111</v>
      </c>
      <c r="P18" t="s">
        <v>112</v>
      </c>
      <c r="Q18" t="s">
        <v>113</v>
      </c>
      <c r="R18" t="s">
        <v>114</v>
      </c>
      <c r="S18" t="s">
        <v>115</v>
      </c>
      <c r="T18" t="s">
        <v>116</v>
      </c>
      <c r="U18" t="s">
        <v>121</v>
      </c>
      <c r="V18" t="s">
        <v>122</v>
      </c>
    </row>
    <row r="19" spans="2:22" x14ac:dyDescent="0.3">
      <c r="B19" t="str">
        <f>IF('Leistungsübersicht - WIP'!X6="","",'Leistungsübersicht - WIP'!X6)</f>
        <v xml:space="preserve">Wohngeld [10092] </v>
      </c>
      <c r="C19" t="str">
        <f>IF('Leistungsübersicht - WIP'!Y6="","",'Leistungsübersicht - WIP'!Y6)</f>
        <v>Wohngeld</v>
      </c>
      <c r="D19" t="str">
        <f>IF('Leistungsübersicht - WIP'!Z6="","",'Leistungsübersicht - WIP'!Z6)</f>
        <v>Nein</v>
      </c>
      <c r="E19" t="str">
        <f>IF('Leistungsübersicht - WIP'!AA6="","",'Leistungsübersicht - WIP'!AA6)</f>
        <v/>
      </c>
      <c r="F19" s="52">
        <f>IFERROR(_xlfn.IFNA(VLOOKUP(Leistungsübersicht!C19,Detaildaten!$F$8:$I$308,4,0)/VLOOKUP(C19,Detaildaten!$F$8:$X$308,19,0)*VLOOKUP(C19,'Leistungsübersicht - WIP'!$Y$6:$AG$305,9,0)*Faktoren!$C$2*IF($D$10=Optionen!$N$4,Leistungsübersicht!$D$12/VLOOKUP(Leistungsübersicht!$D$11,Optionen!$W$3:$X$18,2,0),1),""),0)</f>
        <v>0</v>
      </c>
      <c r="G19" s="52">
        <f>IFERROR(_xlfn.IFNA(VLOOKUP(Leistungsübersicht!C19,Detaildaten!$F$8:$I$308,4,0)/VLOOKUP(C19,Detaildaten!$F$8:$X$308,19,0)*VLOOKUP(C19,'Leistungsübersicht - WIP'!$Y$6:$AG$305,9,0)*VLOOKUP(IF(SUM($S$19:$S$324)=0,1,SUM($S$19:$S$324)),Faktoren!$B$8:$C$17,2,0)*IF($D$10=Optionen!$N$4,Leistungsübersicht!$D$12/VLOOKUP(Leistungsübersicht!$D$11,Optionen!$W$3:$X$18,2,0),1),""),0)</f>
        <v>0</v>
      </c>
      <c r="H19" s="63"/>
      <c r="I19" s="63"/>
      <c r="J19" t="str">
        <f>IF(Q19&gt;0,CONCATENATE("Bereits im Paket ",E19," enthalten"),IF(AND(D19="Nein",I19="X"),"Paket fälschlicherweise ausgewählt",IF(AND(H19="X",I19="X"),"Paket und Einzeln zeitgleich ausgewählt",IF(IFERROR(VLOOKUP(C19,Detaildaten!F8:U308,16,0),"")="","",VLOOKUP(C19,Detaildaten!F8:U308,16,0)))))</f>
        <v/>
      </c>
      <c r="N19">
        <f>IF(D19="Nein",0,IF(I19="X",1,0))</f>
        <v>0</v>
      </c>
      <c r="O19" t="str">
        <f t="shared" ref="O19:O82" si="0">IF(N19=1,E19,"")</f>
        <v/>
      </c>
      <c r="P19">
        <f>IF(C19="",0,IF(D19="Nein",0,IF(COUNTIF($O$19:$O$324,E19)&gt;0,1,0)))</f>
        <v>0</v>
      </c>
      <c r="Q19">
        <f>P19-N19</f>
        <v>0</v>
      </c>
      <c r="R19" t="str">
        <f>IF(O19="","",COUNTIF($O19:$O$327,O19))</f>
        <v/>
      </c>
      <c r="S19">
        <f>IF(AND(O19=E19,R19&lt;2),1,0)</f>
        <v>0</v>
      </c>
      <c r="T19">
        <f>IF(D19="Nein",IF(H19="X",1,0),IF(I19="X",1,IF(H19="X",1,0)))</f>
        <v>0</v>
      </c>
      <c r="U19" t="str">
        <f t="array" ref="U19">IFERROR(INDEX($O$19:$O$324,MATCH(1,COUNTIF($U18:U$18,$O$19:$O$324)+($O$19:$O324&lt;&gt;"")*1,0)),"")</f>
        <v/>
      </c>
      <c r="V19" t="str">
        <f>IF(U19="","",COUNTIF($E$19:$E$324,U19))</f>
        <v/>
      </c>
    </row>
    <row r="20" spans="2:22" x14ac:dyDescent="0.3">
      <c r="B20" t="str">
        <f>IF('Leistungsübersicht - WIP'!X7="","",'Leistungsübersicht - WIP'!X7)</f>
        <v/>
      </c>
      <c r="C20" t="str">
        <f>IF('Leistungsübersicht - WIP'!Y7="","",'Leistungsübersicht - WIP'!Y7)</f>
        <v/>
      </c>
      <c r="D20" t="str">
        <f>IF('Leistungsübersicht - WIP'!Z7="","",'Leistungsübersicht - WIP'!Z7)</f>
        <v/>
      </c>
      <c r="E20" t="str">
        <f>IF('Leistungsübersicht - WIP'!AA7="","",'Leistungsübersicht - WIP'!AA7)</f>
        <v/>
      </c>
      <c r="F20" s="52" t="str">
        <f>IFERROR(_xlfn.IFNA(VLOOKUP(Leistungsübersicht!C20,Detaildaten!$F$8:$I$308,4,0)/VLOOKUP(C20,Detaildaten!$F$8:$X$308,19,0)*VLOOKUP(C20,'Leistungsübersicht - WIP'!$Y$6:$AG$305,9,0)*Faktoren!$C$2*IF($D$10=Optionen!$N$4,Leistungsübersicht!$D$12/VLOOKUP(Leistungsübersicht!$D$11,Optionen!$W$3:$X$18,2,0),1),""),0)</f>
        <v/>
      </c>
      <c r="G20" s="52" t="str">
        <f>IFERROR(_xlfn.IFNA(VLOOKUP(Leistungsübersicht!C20,Detaildaten!$F$8:$I$308,4,0)/VLOOKUP(C20,Detaildaten!$F$8:$X$308,19,0)*VLOOKUP(C20,'Leistungsübersicht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" s="63"/>
      <c r="I20" s="63"/>
      <c r="J20" t="str">
        <f>IF(Q20&gt;0,CONCATENATE("Bereits im Paket ",E20," enthalten"),IF(AND(D20="Nein",I20="X"),"Paket fälschlicherweise ausgewählt",IF(AND(H20="X",I20="X"),"Paket und Einzeln zeitgleich ausgewählt",IF(IFERROR(VLOOKUP(C20,Detaildaten!F9:U309,16,0),"")="","",VLOOKUP(C20,Detaildaten!F9:U309,16,0)))))</f>
        <v/>
      </c>
      <c r="N20">
        <f t="shared" ref="N20:N83" si="1">IF(I20="X",1,0)</f>
        <v>0</v>
      </c>
      <c r="O20" t="str">
        <f t="shared" si="0"/>
        <v/>
      </c>
      <c r="P20">
        <f t="shared" ref="P20:P83" si="2">IF(C20="",0,IF(D20="Nein",0,IF(COUNTIF($O$19:$O$324,E20)&gt;0,1,0)))</f>
        <v>0</v>
      </c>
      <c r="Q20">
        <f t="shared" ref="Q20:Q83" si="3">P20-N20</f>
        <v>0</v>
      </c>
      <c r="R20" t="str">
        <f>IF(O20="","",COUNTIF($O20:$O$327,O20))</f>
        <v/>
      </c>
      <c r="S20">
        <f t="shared" ref="S20:S83" si="4">IF(AND(O20=E20,R20&lt;2),1,0)</f>
        <v>0</v>
      </c>
      <c r="T20">
        <f t="shared" ref="T20:T83" si="5">IF(D20="Nein",IF(H20="X",1,0),IF(I20="X",1,IF(H20="X",1,0)))</f>
        <v>0</v>
      </c>
      <c r="U20" t="str">
        <f t="array" ref="U20">IFERROR(INDEX($O$19:$O$324,MATCH(1,COUNTIF($U$18:U19,$O$19:$O$324)+($O$19:$O325&lt;&gt;"")*1,0)),"")</f>
        <v/>
      </c>
      <c r="V20" t="str">
        <f t="shared" ref="V20:V83" si="6">IF(U20="","",COUNTIF($E$19:$E$324,U20))</f>
        <v/>
      </c>
    </row>
    <row r="21" spans="2:22" x14ac:dyDescent="0.3">
      <c r="B21" t="str">
        <f>IF('Leistungsübersicht - WIP'!X8="","",'Leistungsübersicht - WIP'!X8)</f>
        <v/>
      </c>
      <c r="C21" t="str">
        <f>IF('Leistungsübersicht - WIP'!Y8="","",'Leistungsübersicht - WIP'!Y8)</f>
        <v/>
      </c>
      <c r="D21" t="str">
        <f>IF('Leistungsübersicht - WIP'!Z8="","",'Leistungsübersicht - WIP'!Z8)</f>
        <v/>
      </c>
      <c r="E21" t="str">
        <f>IF('Leistungsübersicht - WIP'!AA8="","",'Leistungsübersicht - WIP'!AA8)</f>
        <v/>
      </c>
      <c r="F21" s="52" t="str">
        <f>IFERROR(_xlfn.IFNA(VLOOKUP(Leistungsübersicht!C21,Detaildaten!$F$8:$I$308,4,0)/VLOOKUP(C21,Detaildaten!$F$8:$X$308,19,0)*VLOOKUP(C21,'Leistungsübersicht - WIP'!$Y$6:$AG$305,9,0)*Faktoren!$C$2*IF($D$10=Optionen!$N$4,Leistungsübersicht!$D$12/VLOOKUP(Leistungsübersicht!$D$11,Optionen!$W$3:$X$18,2,0),1),""),0)</f>
        <v/>
      </c>
      <c r="G21" s="52" t="str">
        <f>IFERROR(_xlfn.IFNA(VLOOKUP(Leistungsübersicht!C21,Detaildaten!$F$8:$I$308,4,0)/VLOOKUP(C21,Detaildaten!$F$8:$X$308,19,0)*VLOOKUP(C21,'Leistungsübersicht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" s="63"/>
      <c r="I21" s="63"/>
      <c r="J21" t="str">
        <f>IF(Q21&gt;0,CONCATENATE("Bereits im Paket ",E21," enthalten"),IF(AND(D21="Nein",I21="X"),"Paket fälschlicherweise ausgewählt",IF(AND(H21="X",I21="X"),"Paket und Einzeln zeitgleich ausgewählt",IF(IFERROR(VLOOKUP(C21,Detaildaten!F10:U310,16,0),"")="","",VLOOKUP(C21,Detaildaten!F10:U310,16,0)))))</f>
        <v/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IF(O21="","",COUNTIF($O21:$O$327,O21))</f>
        <v/>
      </c>
      <c r="S21">
        <f t="shared" si="4"/>
        <v>0</v>
      </c>
      <c r="T21">
        <f t="shared" si="5"/>
        <v>0</v>
      </c>
      <c r="U21" t="str">
        <f t="array" ref="U21">IFERROR(INDEX($O$19:$O$324,MATCH(1,COUNTIF($U$18:U20,$O$19:$O$324)+($O$19:$O326&lt;&gt;"")*1,0)),"")</f>
        <v/>
      </c>
      <c r="V21" t="str">
        <f t="shared" si="6"/>
        <v/>
      </c>
    </row>
    <row r="22" spans="2:22" x14ac:dyDescent="0.3">
      <c r="B22" t="str">
        <f>IF('Leistungsübersicht - WIP'!X9="","",'Leistungsübersicht - WIP'!X9)</f>
        <v/>
      </c>
      <c r="C22" t="str">
        <f>IF('Leistungsübersicht - WIP'!Y9="","",'Leistungsübersicht - WIP'!Y9)</f>
        <v/>
      </c>
      <c r="D22" t="str">
        <f>IF('Leistungsübersicht - WIP'!Z9="","",'Leistungsübersicht - WIP'!Z9)</f>
        <v/>
      </c>
      <c r="E22" t="str">
        <f>IF('Leistungsübersicht - WIP'!AA9="","",'Leistungsübersicht - WIP'!AA9)</f>
        <v/>
      </c>
      <c r="F22" s="52" t="str">
        <f>IFERROR(_xlfn.IFNA(VLOOKUP(Leistungsübersicht!C22,Detaildaten!$F$8:$I$308,4,0)/VLOOKUP(C22,Detaildaten!$F$8:$X$308,19,0)*VLOOKUP(C22,'Leistungsübersicht - WIP'!$Y$6:$AG$305,9,0)*Faktoren!$C$2*IF($D$10=Optionen!$N$4,Leistungsübersicht!$D$12/VLOOKUP(Leistungsübersicht!$D$11,Optionen!$W$3:$X$18,2,0),1),""),0)</f>
        <v/>
      </c>
      <c r="G22" s="52" t="str">
        <f>IFERROR(_xlfn.IFNA(VLOOKUP(Leistungsübersicht!C22,Detaildaten!$F$8:$I$308,4,0)/VLOOKUP(C22,Detaildaten!$F$8:$X$308,19,0)*VLOOKUP(C22,'Leistungsübersicht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" s="63"/>
      <c r="I22" s="63"/>
      <c r="J22" t="str">
        <f>IF(Q22&gt;0,CONCATENATE("Bereits im Paket ",E22," enthalten"),IF(AND(D22="Nein",I22="X"),"Paket fälschlicherweise ausgewählt",IF(AND(H22="X",I22="X"),"Paket und Einzeln zeitgleich ausgewählt",IF(IFERROR(VLOOKUP(C22,Detaildaten!F11:U311,16,0),"")="","",VLOOKUP(C22,Detaildaten!F11:U311,16,0)))))</f>
        <v/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IF(O22="","",COUNTIF($O22:$O$327,O22))</f>
        <v/>
      </c>
      <c r="S22">
        <f t="shared" si="4"/>
        <v>0</v>
      </c>
      <c r="T22">
        <f t="shared" si="5"/>
        <v>0</v>
      </c>
      <c r="U22" t="str">
        <f t="array" ref="U22">IFERROR(INDEX($O$19:$O$324,MATCH(1,COUNTIF($U$18:U21,$O$19:$O$324)+($O$19:$O327&lt;&gt;"")*1,0)),"")</f>
        <v/>
      </c>
      <c r="V22" t="str">
        <f t="shared" si="6"/>
        <v/>
      </c>
    </row>
    <row r="23" spans="2:22" x14ac:dyDescent="0.3">
      <c r="B23" t="str">
        <f>IF('Leistungsübersicht - WIP'!X10="","",'Leistungsübersicht - WIP'!X10)</f>
        <v/>
      </c>
      <c r="C23" t="str">
        <f>IF('Leistungsübersicht - WIP'!Y10="","",'Leistungsübersicht - WIP'!Y10)</f>
        <v/>
      </c>
      <c r="D23" t="str">
        <f>IF('Leistungsübersicht - WIP'!Z10="","",'Leistungsübersicht - WIP'!Z10)</f>
        <v/>
      </c>
      <c r="E23" t="str">
        <f>IF('Leistungsübersicht - WIP'!AA10="","",'Leistungsübersicht - WIP'!AA10)</f>
        <v/>
      </c>
      <c r="F23" s="52" t="str">
        <f>IFERROR(_xlfn.IFNA(VLOOKUP(Leistungsübersicht!C23,Detaildaten!$F$8:$I$308,4,0)/VLOOKUP(C23,Detaildaten!$F$8:$X$308,19,0)*VLOOKUP(C23,'Leistungsübersicht - WIP'!$Y$6:$AG$305,9,0)*Faktoren!$C$2*IF($D$10=Optionen!$N$4,Leistungsübersicht!$D$12/VLOOKUP(Leistungsübersicht!$D$11,Optionen!$W$3:$X$18,2,0),1),""),0)</f>
        <v/>
      </c>
      <c r="G23" s="52" t="str">
        <f>IFERROR(_xlfn.IFNA(VLOOKUP(Leistungsübersicht!C23,Detaildaten!$F$8:$I$308,4,0)/VLOOKUP(C23,Detaildaten!$F$8:$X$308,19,0)*VLOOKUP(C23,'Leistungsübersicht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" s="63"/>
      <c r="I23" s="63"/>
      <c r="J23" t="str">
        <f>IF(Q23&gt;0,CONCATENATE("Bereits im Paket ",E23," enthalten"),IF(AND(D23="Nein",I23="X"),"Paket fälschlicherweise ausgewählt",IF(AND(H23="X",I23="X"),"Paket und Einzeln zeitgleich ausgewählt",IF(IFERROR(VLOOKUP(C23,Detaildaten!F12:U312,16,0),"")="","",VLOOKUP(C23,Detaildaten!F12:U312,16,0)))))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IF(O23="","",COUNTIF($O23:$O$327,O23))</f>
        <v/>
      </c>
      <c r="S23">
        <f t="shared" si="4"/>
        <v>0</v>
      </c>
      <c r="T23">
        <f t="shared" si="5"/>
        <v>0</v>
      </c>
      <c r="U23" t="str">
        <f t="array" ref="U23">IFERROR(INDEX($O$19:$O$324,MATCH(1,COUNTIF($U$18:U22,$O$19:$O$324)+($O$19:$O328&lt;&gt;"")*1,0)),"")</f>
        <v/>
      </c>
      <c r="V23" t="str">
        <f t="shared" si="6"/>
        <v/>
      </c>
    </row>
    <row r="24" spans="2:22" x14ac:dyDescent="0.3">
      <c r="B24" t="str">
        <f>IF('Leistungsübersicht - WIP'!X11="","",'Leistungsübersicht - WIP'!X11)</f>
        <v/>
      </c>
      <c r="C24" t="str">
        <f>IF('Leistungsübersicht - WIP'!Y11="","",'Leistungsübersicht - WIP'!Y11)</f>
        <v/>
      </c>
      <c r="D24" t="str">
        <f>IF('Leistungsübersicht - WIP'!Z11="","",'Leistungsübersicht - WIP'!Z11)</f>
        <v/>
      </c>
      <c r="E24" t="str">
        <f>IF('Leistungsübersicht - WIP'!AA11="","",'Leistungsübersicht - WIP'!AA11)</f>
        <v/>
      </c>
      <c r="F24" s="52" t="str">
        <f>IFERROR(_xlfn.IFNA(VLOOKUP(Leistungsübersicht!C24,Detaildaten!$F$8:$I$308,4,0)/VLOOKUP(C24,Detaildaten!$F$8:$X$308,19,0)*VLOOKUP(C24,'Leistungsübersicht - WIP'!$Y$6:$AG$305,9,0)*Faktoren!$C$2*IF($D$10=Optionen!$N$4,Leistungsübersicht!$D$12/VLOOKUP(Leistungsübersicht!$D$11,Optionen!$W$3:$X$18,2,0),1),""),0)</f>
        <v/>
      </c>
      <c r="G24" s="52" t="str">
        <f>IFERROR(_xlfn.IFNA(VLOOKUP(Leistungsübersicht!C24,Detaildaten!$F$8:$I$308,4,0)/VLOOKUP(C24,Detaildaten!$F$8:$X$308,19,0)*VLOOKUP(C24,'Leistungsübersicht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" s="63"/>
      <c r="I24" s="63"/>
      <c r="J24" t="str">
        <f>IF(Q24&gt;0,CONCATENATE("Bereits im Paket ",E24," enthalten"),IF(AND(D24="Nein",I24="X"),"Paket fälschlicherweise ausgewählt",IF(AND(H24="X",I24="X"),"Paket und Einzeln zeitgleich ausgewählt",IF(IFERROR(VLOOKUP(C24,Detaildaten!F13:U313,16,0),"")="","",VLOOKUP(C24,Detaildaten!F13:U313,16,0)))))</f>
        <v/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IF(O24="","",COUNTIF($O24:$O$327,O24))</f>
        <v/>
      </c>
      <c r="S24">
        <f t="shared" si="4"/>
        <v>0</v>
      </c>
      <c r="T24">
        <f t="shared" si="5"/>
        <v>0</v>
      </c>
      <c r="U24" t="str">
        <f t="array" ref="U24">IFERROR(INDEX($O$19:$O$324,MATCH(1,COUNTIF($U$18:U23,$O$19:$O$324)+($O$19:$O329&lt;&gt;"")*1,0)),"")</f>
        <v/>
      </c>
      <c r="V24" t="str">
        <f t="shared" si="6"/>
        <v/>
      </c>
    </row>
    <row r="25" spans="2:22" x14ac:dyDescent="0.3">
      <c r="B25" t="str">
        <f>IF('Leistungsübersicht - WIP'!X12="","",'Leistungsübersicht - WIP'!X12)</f>
        <v/>
      </c>
      <c r="C25" t="str">
        <f>IF('Leistungsübersicht - WIP'!Y12="","",'Leistungsübersicht - WIP'!Y12)</f>
        <v/>
      </c>
      <c r="D25" t="str">
        <f>IF('Leistungsübersicht - WIP'!Z12="","",'Leistungsübersicht - WIP'!Z12)</f>
        <v/>
      </c>
      <c r="E25" t="str">
        <f>IF('Leistungsübersicht - WIP'!AA12="","",'Leistungsübersicht - WIP'!AA12)</f>
        <v/>
      </c>
      <c r="F25" s="52" t="str">
        <f>IFERROR(_xlfn.IFNA(VLOOKUP(Leistungsübersicht!C25,Detaildaten!$F$8:$I$308,4,0)/VLOOKUP(C25,Detaildaten!$F$8:$X$308,19,0)*VLOOKUP(C25,'Leistungsübersicht - WIP'!$Y$6:$AG$305,9,0)*Faktoren!$C$2*IF($D$10=Optionen!$N$4,Leistungsübersicht!$D$12/VLOOKUP(Leistungsübersicht!$D$11,Optionen!$W$3:$X$18,2,0),1),""),0)</f>
        <v/>
      </c>
      <c r="G25" s="52" t="str">
        <f>IFERROR(_xlfn.IFNA(VLOOKUP(Leistungsübersicht!C25,Detaildaten!$F$8:$I$308,4,0)/VLOOKUP(C25,Detaildaten!$F$8:$X$308,19,0)*VLOOKUP(C25,'Leistungsübersicht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" s="63"/>
      <c r="I25" s="63"/>
      <c r="J25" t="str">
        <f>IF(Q25&gt;0,CONCATENATE("Bereits im Paket ",E25," enthalten"),IF(AND(D25="Nein",I25="X"),"Paket fälschlicherweise ausgewählt",IF(AND(H25="X",I25="X"),"Paket und Einzeln zeitgleich ausgewählt",IF(IFERROR(VLOOKUP(C25,Detaildaten!F14:U314,16,0),"")="","",VLOOKUP(C25,Detaildaten!F14:U314,16,0)))))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IF(O25="","",COUNTIF($O25:$O$327,O25))</f>
        <v/>
      </c>
      <c r="S25">
        <f t="shared" si="4"/>
        <v>0</v>
      </c>
      <c r="T25">
        <f t="shared" si="5"/>
        <v>0</v>
      </c>
      <c r="U25" t="str">
        <f t="array" ref="U25">IFERROR(INDEX($O$19:$O$324,MATCH(1,COUNTIF($U$18:U24,$O$19:$O$324)+($O$19:$O330&lt;&gt;"")*1,0)),"")</f>
        <v/>
      </c>
      <c r="V25" t="str">
        <f t="shared" si="6"/>
        <v/>
      </c>
    </row>
    <row r="26" spans="2:22" x14ac:dyDescent="0.3">
      <c r="B26" t="str">
        <f>IF('Leistungsübersicht - WIP'!X13="","",'Leistungsübersicht - WIP'!X13)</f>
        <v/>
      </c>
      <c r="C26" t="str">
        <f>IF('Leistungsübersicht - WIP'!Y13="","",'Leistungsübersicht - WIP'!Y13)</f>
        <v/>
      </c>
      <c r="D26" t="str">
        <f>IF('Leistungsübersicht - WIP'!Z13="","",'Leistungsübersicht - WIP'!Z13)</f>
        <v/>
      </c>
      <c r="E26" t="str">
        <f>IF('Leistungsübersicht - WIP'!AA13="","",'Leistungsübersicht - WIP'!AA13)</f>
        <v/>
      </c>
      <c r="F26" s="52" t="str">
        <f>IFERROR(_xlfn.IFNA(VLOOKUP(Leistungsübersicht!C26,Detaildaten!$F$8:$I$308,4,0)/VLOOKUP(C26,Detaildaten!$F$8:$X$308,19,0)*VLOOKUP(C26,'Leistungsübersicht - WIP'!$Y$6:$AG$305,9,0)*Faktoren!$C$2*IF($D$10=Optionen!$N$4,Leistungsübersicht!$D$12/VLOOKUP(Leistungsübersicht!$D$11,Optionen!$W$3:$X$18,2,0),1),""),0)</f>
        <v/>
      </c>
      <c r="G26" s="52" t="str">
        <f>IFERROR(_xlfn.IFNA(VLOOKUP(Leistungsübersicht!C26,Detaildaten!$F$8:$I$308,4,0)/VLOOKUP(C26,Detaildaten!$F$8:$X$308,19,0)*VLOOKUP(C26,'Leistungsübersicht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" s="63"/>
      <c r="I26" s="63"/>
      <c r="J26" t="str">
        <f>IF(Q26&gt;0,CONCATENATE("Bereits im Paket ",E26," enthalten"),IF(AND(D26="Nein",I26="X"),"Paket fälschlicherweise ausgewählt",IF(AND(H26="X",I26="X"),"Paket und Einzeln zeitgleich ausgewählt",IF(IFERROR(VLOOKUP(C26,Detaildaten!F15:U315,16,0),"")="","",VLOOKUP(C26,Detaildaten!F15:U315,16,0)))))</f>
        <v/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IF(O26="","",COUNTIF($O26:$O$327,O26))</f>
        <v/>
      </c>
      <c r="S26">
        <f t="shared" si="4"/>
        <v>0</v>
      </c>
      <c r="T26">
        <f t="shared" si="5"/>
        <v>0</v>
      </c>
      <c r="U26" t="str">
        <f t="array" ref="U26">IFERROR(INDEX($O$19:$O$324,MATCH(1,COUNTIF($U$18:U25,$O$19:$O$324)+($O$19:$O331&lt;&gt;"")*1,0)),"")</f>
        <v/>
      </c>
      <c r="V26" t="str">
        <f t="shared" si="6"/>
        <v/>
      </c>
    </row>
    <row r="27" spans="2:22" x14ac:dyDescent="0.3">
      <c r="B27" t="str">
        <f>IF('Leistungsübersicht - WIP'!X14="","",'Leistungsübersicht - WIP'!X14)</f>
        <v/>
      </c>
      <c r="C27" t="str">
        <f>IF('Leistungsübersicht - WIP'!Y14="","",'Leistungsübersicht - WIP'!Y14)</f>
        <v/>
      </c>
      <c r="D27" t="str">
        <f>IF('Leistungsübersicht - WIP'!Z14="","",'Leistungsübersicht - WIP'!Z14)</f>
        <v/>
      </c>
      <c r="E27" t="str">
        <f>IF('Leistungsübersicht - WIP'!AA14="","",'Leistungsübersicht - WIP'!AA14)</f>
        <v/>
      </c>
      <c r="F27" s="52" t="str">
        <f>IFERROR(_xlfn.IFNA(VLOOKUP(Leistungsübersicht!C27,Detaildaten!$F$8:$I$308,4,0)/VLOOKUP(C27,Detaildaten!$F$8:$X$308,19,0)*VLOOKUP(C27,'Leistungsübersicht - WIP'!$Y$6:$AG$305,9,0)*Faktoren!$C$2*IF($D$10=Optionen!$N$4,Leistungsübersicht!$D$12/VLOOKUP(Leistungsübersicht!$D$11,Optionen!$W$3:$X$18,2,0),1),""),0)</f>
        <v/>
      </c>
      <c r="G27" s="52" t="str">
        <f>IFERROR(_xlfn.IFNA(VLOOKUP(Leistungsübersicht!C27,Detaildaten!$F$8:$I$308,4,0)/VLOOKUP(C27,Detaildaten!$F$8:$X$308,19,0)*VLOOKUP(C27,'Leistungsübersicht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" s="63"/>
      <c r="I27" s="63"/>
      <c r="J27" t="str">
        <f>IF(Q27&gt;0,CONCATENATE("Bereits im Paket ",E27," enthalten"),IF(AND(D27="Nein",I27="X"),"Paket fälschlicherweise ausgewählt",IF(AND(H27="X",I27="X"),"Paket und Einzeln zeitgleich ausgewählt",IF(IFERROR(VLOOKUP(C27,Detaildaten!F16:U316,16,0),"")="","",VLOOKUP(C27,Detaildaten!F16:U316,16,0)))))</f>
        <v/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IF(O27="","",COUNTIF($O27:$O$327,O27))</f>
        <v/>
      </c>
      <c r="S27">
        <f t="shared" si="4"/>
        <v>0</v>
      </c>
      <c r="T27">
        <f t="shared" si="5"/>
        <v>0</v>
      </c>
      <c r="U27" t="str">
        <f t="array" ref="U27">IFERROR(INDEX($O$19:$O$324,MATCH(1,COUNTIF($U$18:U26,$O$19:$O$324)+($O$19:$O332&lt;&gt;"")*1,0)),"")</f>
        <v/>
      </c>
      <c r="V27" t="str">
        <f t="shared" si="6"/>
        <v/>
      </c>
    </row>
    <row r="28" spans="2:22" x14ac:dyDescent="0.3">
      <c r="B28" t="str">
        <f>IF('Leistungsübersicht - WIP'!X15="","",'Leistungsübersicht - WIP'!X15)</f>
        <v/>
      </c>
      <c r="C28" t="str">
        <f>IF('Leistungsübersicht - WIP'!Y15="","",'Leistungsübersicht - WIP'!Y15)</f>
        <v/>
      </c>
      <c r="D28" t="str">
        <f>IF('Leistungsübersicht - WIP'!Z15="","",'Leistungsübersicht - WIP'!Z15)</f>
        <v/>
      </c>
      <c r="E28" t="str">
        <f>IF('Leistungsübersicht - WIP'!AA15="","",'Leistungsübersicht - WIP'!AA15)</f>
        <v/>
      </c>
      <c r="F28" s="52" t="str">
        <f>IFERROR(_xlfn.IFNA(VLOOKUP(Leistungsübersicht!C28,Detaildaten!$F$8:$I$308,4,0)/VLOOKUP(C28,Detaildaten!$F$8:$X$308,19,0)*VLOOKUP(C28,'Leistungsübersicht - WIP'!$Y$6:$AG$305,9,0)*Faktoren!$C$2*IF($D$10=Optionen!$N$4,Leistungsübersicht!$D$12/VLOOKUP(Leistungsübersicht!$D$11,Optionen!$W$3:$X$18,2,0),1),""),0)</f>
        <v/>
      </c>
      <c r="G28" s="52" t="str">
        <f>IFERROR(_xlfn.IFNA(VLOOKUP(Leistungsübersicht!C28,Detaildaten!$F$8:$I$308,4,0)/VLOOKUP(C28,Detaildaten!$F$8:$X$308,19,0)*VLOOKUP(C28,'Leistungsübersicht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" s="63"/>
      <c r="I28" s="63"/>
      <c r="J28" t="str">
        <f>IF(Q28&gt;0,CONCATENATE("Bereits im Paket ",E28," enthalten"),IF(AND(D28="Nein",I28="X"),"Paket fälschlicherweise ausgewählt",IF(AND(H28="X",I28="X"),"Paket und Einzeln zeitgleich ausgewählt",IF(IFERROR(VLOOKUP(C28,Detaildaten!F17:U317,16,0),"")="","",VLOOKUP(C28,Detaildaten!F17:U317,16,0)))))</f>
        <v/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IF(O28="","",COUNTIF($O28:$O$327,O28))</f>
        <v/>
      </c>
      <c r="S28">
        <f t="shared" si="4"/>
        <v>0</v>
      </c>
      <c r="T28">
        <f t="shared" si="5"/>
        <v>0</v>
      </c>
      <c r="U28" t="str">
        <f t="array" ref="U28">IFERROR(INDEX($O$19:$O$324,MATCH(1,COUNTIF($U$18:U27,$O$19:$O$324)+($O$19:$O333&lt;&gt;"")*1,0)),"")</f>
        <v/>
      </c>
      <c r="V28" t="str">
        <f t="shared" si="6"/>
        <v/>
      </c>
    </row>
    <row r="29" spans="2:22" x14ac:dyDescent="0.3">
      <c r="B29" t="str">
        <f>IF('Leistungsübersicht - WIP'!X16="","",'Leistungsübersicht - WIP'!X16)</f>
        <v/>
      </c>
      <c r="C29" t="str">
        <f>IF('Leistungsübersicht - WIP'!Y16="","",'Leistungsübersicht - WIP'!Y16)</f>
        <v/>
      </c>
      <c r="D29" t="str">
        <f>IF('Leistungsübersicht - WIP'!Z16="","",'Leistungsübersicht - WIP'!Z16)</f>
        <v/>
      </c>
      <c r="E29" t="str">
        <f>IF('Leistungsübersicht - WIP'!AA16="","",'Leistungsübersicht - WIP'!AA16)</f>
        <v/>
      </c>
      <c r="F29" s="52" t="str">
        <f>IFERROR(_xlfn.IFNA(VLOOKUP(Leistungsübersicht!C29,Detaildaten!$F$8:$I$308,4,0)/VLOOKUP(C29,Detaildaten!$F$8:$X$308,19,0)*VLOOKUP(C29,'Leistungsübersicht - WIP'!$Y$6:$AG$305,9,0)*Faktoren!$C$2*IF($D$10=Optionen!$N$4,Leistungsübersicht!$D$12/VLOOKUP(Leistungsübersicht!$D$11,Optionen!$W$3:$X$18,2,0),1),""),0)</f>
        <v/>
      </c>
      <c r="G29" s="52" t="str">
        <f>IFERROR(_xlfn.IFNA(VLOOKUP(Leistungsübersicht!C29,Detaildaten!$F$8:$I$308,4,0)/VLOOKUP(C29,Detaildaten!$F$8:$X$308,19,0)*VLOOKUP(C29,'Leistungsübersicht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" s="63"/>
      <c r="I29" s="63"/>
      <c r="J29" t="str">
        <f>IF(Q29&gt;0,CONCATENATE("Bereits im Paket ",E29," enthalten"),IF(AND(D29="Nein",I29="X"),"Paket fälschlicherweise ausgewählt",IF(AND(H29="X",I29="X"),"Paket und Einzeln zeitgleich ausgewählt",IF(IFERROR(VLOOKUP(C29,Detaildaten!F18:U318,16,0),"")="","",VLOOKUP(C29,Detaildaten!F18:U318,16,0)))))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IF(O29="","",COUNTIF($O29:$O$327,O29))</f>
        <v/>
      </c>
      <c r="S29">
        <f t="shared" si="4"/>
        <v>0</v>
      </c>
      <c r="T29">
        <f t="shared" si="5"/>
        <v>0</v>
      </c>
      <c r="U29" t="str">
        <f t="array" ref="U29">IFERROR(INDEX($O$19:$O$324,MATCH(1,COUNTIF($U$18:U28,$O$19:$O$324)+($O$19:$O334&lt;&gt;"")*1,0)),"")</f>
        <v/>
      </c>
      <c r="V29" t="str">
        <f t="shared" si="6"/>
        <v/>
      </c>
    </row>
    <row r="30" spans="2:22" x14ac:dyDescent="0.3">
      <c r="B30" t="str">
        <f>IF('Leistungsübersicht - WIP'!X17="","",'Leistungsübersicht - WIP'!X17)</f>
        <v/>
      </c>
      <c r="C30" t="str">
        <f>IF('Leistungsübersicht - WIP'!Y17="","",'Leistungsübersicht - WIP'!Y17)</f>
        <v/>
      </c>
      <c r="D30" t="str">
        <f>IF('Leistungsübersicht - WIP'!Z17="","",'Leistungsübersicht - WIP'!Z17)</f>
        <v/>
      </c>
      <c r="E30" t="str">
        <f>IF('Leistungsübersicht - WIP'!AA17="","",'Leistungsübersicht - WIP'!AA17)</f>
        <v/>
      </c>
      <c r="F30" s="52" t="str">
        <f>IFERROR(_xlfn.IFNA(VLOOKUP(Leistungsübersicht!C30,Detaildaten!$F$8:$I$308,4,0)/VLOOKUP(C30,Detaildaten!$F$8:$X$308,19,0)*VLOOKUP(C30,'Leistungsübersicht - WIP'!$Y$6:$AG$305,9,0)*Faktoren!$C$2*IF($D$10=Optionen!$N$4,Leistungsübersicht!$D$12/VLOOKUP(Leistungsübersicht!$D$11,Optionen!$W$3:$X$18,2,0),1),""),0)</f>
        <v/>
      </c>
      <c r="G30" s="52" t="str">
        <f>IFERROR(_xlfn.IFNA(VLOOKUP(Leistungsübersicht!C30,Detaildaten!$F$8:$I$308,4,0)/VLOOKUP(C30,Detaildaten!$F$8:$X$308,19,0)*VLOOKUP(C30,'Leistungsübersicht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" s="63"/>
      <c r="I30" s="63"/>
      <c r="J30" t="str">
        <f>IF(Q30&gt;0,CONCATENATE("Bereits im Paket ",E30," enthalten"),IF(AND(D30="Nein",I30="X"),"Paket fälschlicherweise ausgewählt",IF(AND(H30="X",I30="X"),"Paket und Einzeln zeitgleich ausgewählt",IF(IFERROR(VLOOKUP(C30,Detaildaten!F19:U319,16,0),"")="","",VLOOKUP(C30,Detaildaten!F19:U319,16,0)))))</f>
        <v/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IF(O30="","",COUNTIF($O30:$O$327,O30))</f>
        <v/>
      </c>
      <c r="S30">
        <f t="shared" si="4"/>
        <v>0</v>
      </c>
      <c r="T30">
        <f t="shared" si="5"/>
        <v>0</v>
      </c>
      <c r="U30" t="str">
        <f t="array" ref="U30">IFERROR(INDEX($O$19:$O$324,MATCH(1,COUNTIF($U$18:U29,$O$19:$O$324)+($O$19:$O335&lt;&gt;"")*1,0)),"")</f>
        <v/>
      </c>
      <c r="V30" t="str">
        <f t="shared" si="6"/>
        <v/>
      </c>
    </row>
    <row r="31" spans="2:22" x14ac:dyDescent="0.3">
      <c r="B31" t="str">
        <f>IF('Leistungsübersicht - WIP'!X18="","",'Leistungsübersicht - WIP'!X18)</f>
        <v/>
      </c>
      <c r="C31" t="str">
        <f>IF('Leistungsübersicht - WIP'!Y18="","",'Leistungsübersicht - WIP'!Y18)</f>
        <v/>
      </c>
      <c r="D31" t="str">
        <f>IF('Leistungsübersicht - WIP'!Z18="","",'Leistungsübersicht - WIP'!Z18)</f>
        <v/>
      </c>
      <c r="E31" t="str">
        <f>IF('Leistungsübersicht - WIP'!AA18="","",'Leistungsübersicht - WIP'!AA18)</f>
        <v/>
      </c>
      <c r="F31" s="52" t="str">
        <f>IFERROR(_xlfn.IFNA(VLOOKUP(Leistungsübersicht!C31,Detaildaten!$F$8:$I$308,4,0)/VLOOKUP(C31,Detaildaten!$F$8:$X$308,19,0)*VLOOKUP(C31,'Leistungsübersicht - WIP'!$Y$6:$AG$305,9,0)*Faktoren!$C$2*IF($D$10=Optionen!$N$4,Leistungsübersicht!$D$12/VLOOKUP(Leistungsübersicht!$D$11,Optionen!$W$3:$X$18,2,0),1),""),0)</f>
        <v/>
      </c>
      <c r="G31" s="52" t="str">
        <f>IFERROR(_xlfn.IFNA(VLOOKUP(Leistungsübersicht!C31,Detaildaten!$F$8:$I$308,4,0)/VLOOKUP(C31,Detaildaten!$F$8:$X$308,19,0)*VLOOKUP(C31,'Leistungsübersicht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" s="63"/>
      <c r="I31" s="63"/>
      <c r="J31" t="str">
        <f>IF(Q31&gt;0,CONCATENATE("Bereits im Paket ",E31," enthalten"),IF(AND(D31="Nein",I31="X"),"Paket fälschlicherweise ausgewählt",IF(AND(H31="X",I31="X"),"Paket und Einzeln zeitgleich ausgewählt",IF(IFERROR(VLOOKUP(C31,Detaildaten!F20:U320,16,0),"")="","",VLOOKUP(C31,Detaildaten!F20:U320,16,0)))))</f>
        <v/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IF(O31="","",COUNTIF($O31:$O$327,O31))</f>
        <v/>
      </c>
      <c r="S31">
        <f t="shared" si="4"/>
        <v>0</v>
      </c>
      <c r="T31">
        <f t="shared" si="5"/>
        <v>0</v>
      </c>
      <c r="U31" t="str">
        <f t="array" ref="U31">IFERROR(INDEX($O$19:$O$324,MATCH(1,COUNTIF($U$18:U30,$O$19:$O$324)+($O$19:$O336&lt;&gt;"")*1,0)),"")</f>
        <v/>
      </c>
      <c r="V31" t="str">
        <f t="shared" si="6"/>
        <v/>
      </c>
    </row>
    <row r="32" spans="2:22" x14ac:dyDescent="0.3">
      <c r="B32" t="str">
        <f>IF('Leistungsübersicht - WIP'!X19="","",'Leistungsübersicht - WIP'!X19)</f>
        <v/>
      </c>
      <c r="C32" t="str">
        <f>IF('Leistungsübersicht - WIP'!Y19="","",'Leistungsübersicht - WIP'!Y19)</f>
        <v/>
      </c>
      <c r="D32" t="str">
        <f>IF('Leistungsübersicht - WIP'!Z19="","",'Leistungsübersicht - WIP'!Z19)</f>
        <v/>
      </c>
      <c r="E32" t="str">
        <f>IF('Leistungsübersicht - WIP'!AA19="","",'Leistungsübersicht - WIP'!AA19)</f>
        <v/>
      </c>
      <c r="F32" s="52" t="str">
        <f>IFERROR(_xlfn.IFNA(VLOOKUP(Leistungsübersicht!C32,Detaildaten!$F$8:$I$308,4,0)/VLOOKUP(C32,Detaildaten!$F$8:$X$308,19,0)*VLOOKUP(C32,'Leistungsübersicht - WIP'!$Y$6:$AG$305,9,0)*Faktoren!$C$2*IF($D$10=Optionen!$N$4,Leistungsübersicht!$D$12/VLOOKUP(Leistungsübersicht!$D$11,Optionen!$W$3:$X$18,2,0),1),""),0)</f>
        <v/>
      </c>
      <c r="G32" s="52" t="str">
        <f>IFERROR(_xlfn.IFNA(VLOOKUP(Leistungsübersicht!C32,Detaildaten!$F$8:$I$308,4,0)/VLOOKUP(C32,Detaildaten!$F$8:$X$308,19,0)*VLOOKUP(C32,'Leistungsübersicht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" s="63"/>
      <c r="I32" s="63"/>
      <c r="J32" t="str">
        <f>IF(Q32&gt;0,CONCATENATE("Bereits im Paket ",E32," enthalten"),IF(AND(D32="Nein",I32="X"),"Paket fälschlicherweise ausgewählt",IF(AND(H32="X",I32="X"),"Paket und Einzeln zeitgleich ausgewählt",IF(IFERROR(VLOOKUP(C32,Detaildaten!F21:U321,16,0),"")="","",VLOOKUP(C32,Detaildaten!F21:U321,16,0)))))</f>
        <v/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IF(O32="","",COUNTIF($O32:$O$327,O32))</f>
        <v/>
      </c>
      <c r="S32">
        <f t="shared" si="4"/>
        <v>0</v>
      </c>
      <c r="T32">
        <f t="shared" si="5"/>
        <v>0</v>
      </c>
      <c r="U32" t="str">
        <f t="array" ref="U32">IFERROR(INDEX($O$19:$O$324,MATCH(1,COUNTIF($U$18:U31,$O$19:$O$324)+($O$19:$O337&lt;&gt;"")*1,0)),"")</f>
        <v/>
      </c>
      <c r="V32" t="str">
        <f t="shared" si="6"/>
        <v/>
      </c>
    </row>
    <row r="33" spans="2:22" x14ac:dyDescent="0.3">
      <c r="B33" t="str">
        <f>IF('Leistungsübersicht - WIP'!X20="","",'Leistungsübersicht - WIP'!X20)</f>
        <v/>
      </c>
      <c r="C33" t="str">
        <f>IF('Leistungsübersicht - WIP'!Y20="","",'Leistungsübersicht - WIP'!Y20)</f>
        <v/>
      </c>
      <c r="D33" t="str">
        <f>IF('Leistungsübersicht - WIP'!Z20="","",'Leistungsübersicht - WIP'!Z20)</f>
        <v/>
      </c>
      <c r="E33" t="str">
        <f>IF('Leistungsübersicht - WIP'!AA20="","",'Leistungsübersicht - WIP'!AA20)</f>
        <v/>
      </c>
      <c r="F33" s="52" t="str">
        <f>IFERROR(_xlfn.IFNA(VLOOKUP(Leistungsübersicht!C33,Detaildaten!$F$8:$I$308,4,0)/VLOOKUP(C33,Detaildaten!$F$8:$X$308,19,0)*VLOOKUP(C33,'Leistungsübersicht - WIP'!$Y$6:$AG$305,9,0)*Faktoren!$C$2*IF($D$10=Optionen!$N$4,Leistungsübersicht!$D$12/VLOOKUP(Leistungsübersicht!$D$11,Optionen!$W$3:$X$18,2,0),1),""),0)</f>
        <v/>
      </c>
      <c r="G33" s="52" t="str">
        <f>IFERROR(_xlfn.IFNA(VLOOKUP(Leistungsübersicht!C33,Detaildaten!$F$8:$I$308,4,0)/VLOOKUP(C33,Detaildaten!$F$8:$X$308,19,0)*VLOOKUP(C33,'Leistungsübersicht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3" s="63"/>
      <c r="I33" s="63"/>
      <c r="J33" t="str">
        <f>IF(Q33&gt;0,CONCATENATE("Bereits im Paket ",E33," enthalten"),IF(AND(D33="Nein",I33="X"),"Paket fälschlicherweise ausgewählt",IF(AND(H33="X",I33="X"),"Paket und Einzeln zeitgleich ausgewählt",IF(IFERROR(VLOOKUP(C33,Detaildaten!F22:U322,16,0),"")="","",VLOOKUP(C33,Detaildaten!F22:U322,16,0)))))</f>
        <v/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IF(O33="","",COUNTIF($O33:$O$327,O33))</f>
        <v/>
      </c>
      <c r="S33">
        <f t="shared" si="4"/>
        <v>0</v>
      </c>
      <c r="T33">
        <f t="shared" si="5"/>
        <v>0</v>
      </c>
      <c r="U33" t="str">
        <f t="array" ref="U33">IFERROR(INDEX($O$19:$O$324,MATCH(1,COUNTIF($U$18:U32,$O$19:$O$324)+($O$19:$O338&lt;&gt;"")*1,0)),"")</f>
        <v/>
      </c>
      <c r="V33" t="str">
        <f t="shared" si="6"/>
        <v/>
      </c>
    </row>
    <row r="34" spans="2:22" x14ac:dyDescent="0.3">
      <c r="B34" t="str">
        <f>IF('Leistungsübersicht - WIP'!X21="","",'Leistungsübersicht - WIP'!X21)</f>
        <v/>
      </c>
      <c r="C34" t="str">
        <f>IF('Leistungsübersicht - WIP'!Y21="","",'Leistungsübersicht - WIP'!Y21)</f>
        <v/>
      </c>
      <c r="D34" t="str">
        <f>IF('Leistungsübersicht - WIP'!Z21="","",'Leistungsübersicht - WIP'!Z21)</f>
        <v/>
      </c>
      <c r="E34" t="str">
        <f>IF('Leistungsübersicht - WIP'!AA21="","",'Leistungsübersicht - WIP'!AA21)</f>
        <v/>
      </c>
      <c r="F34" s="52" t="str">
        <f>IFERROR(_xlfn.IFNA(VLOOKUP(Leistungsübersicht!C34,Detaildaten!$F$8:$I$308,4,0)/VLOOKUP(C34,Detaildaten!$F$8:$X$308,19,0)*VLOOKUP(C34,'Leistungsübersicht - WIP'!$Y$6:$AG$305,9,0)*Faktoren!$C$2*IF($D$10=Optionen!$N$4,Leistungsübersicht!$D$12/VLOOKUP(Leistungsübersicht!$D$11,Optionen!$W$3:$X$18,2,0),1),""),0)</f>
        <v/>
      </c>
      <c r="G34" s="52" t="str">
        <f>IFERROR(_xlfn.IFNA(VLOOKUP(Leistungsübersicht!C34,Detaildaten!$F$8:$I$308,4,0)/VLOOKUP(C34,Detaildaten!$F$8:$X$308,19,0)*VLOOKUP(C34,'Leistungsübersicht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4" s="63"/>
      <c r="I34" s="63"/>
      <c r="J34" t="str">
        <f>IF(Q34&gt;0,CONCATENATE("Bereits im Paket ",E34," enthalten"),IF(AND(D34="Nein",I34="X"),"Paket fälschlicherweise ausgewählt",IF(AND(H34="X",I34="X"),"Paket und Einzeln zeitgleich ausgewählt",IF(IFERROR(VLOOKUP(C34,Detaildaten!F23:U323,16,0),"")="","",VLOOKUP(C34,Detaildaten!F23:U323,16,0)))))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IF(O34="","",COUNTIF($O34:$O$327,O34))</f>
        <v/>
      </c>
      <c r="S34">
        <f t="shared" si="4"/>
        <v>0</v>
      </c>
      <c r="T34">
        <f t="shared" si="5"/>
        <v>0</v>
      </c>
      <c r="U34" t="str">
        <f t="array" ref="U34">IFERROR(INDEX($O$19:$O$324,MATCH(1,COUNTIF($U$18:U33,$O$19:$O$324)+($O$19:$O339&lt;&gt;"")*1,0)),"")</f>
        <v/>
      </c>
      <c r="V34" t="str">
        <f t="shared" si="6"/>
        <v/>
      </c>
    </row>
    <row r="35" spans="2:22" x14ac:dyDescent="0.3">
      <c r="B35" t="str">
        <f>IF('Leistungsübersicht - WIP'!X22="","",'Leistungsübersicht - WIP'!X22)</f>
        <v/>
      </c>
      <c r="C35" t="str">
        <f>IF('Leistungsübersicht - WIP'!Y22="","",'Leistungsübersicht - WIP'!Y22)</f>
        <v/>
      </c>
      <c r="D35" t="str">
        <f>IF('Leistungsübersicht - WIP'!Z22="","",'Leistungsübersicht - WIP'!Z22)</f>
        <v/>
      </c>
      <c r="E35" t="str">
        <f>IF('Leistungsübersicht - WIP'!AA22="","",'Leistungsübersicht - WIP'!AA22)</f>
        <v/>
      </c>
      <c r="F35" s="52" t="str">
        <f>IFERROR(_xlfn.IFNA(VLOOKUP(Leistungsübersicht!C35,Detaildaten!$F$8:$I$308,4,0)/VLOOKUP(C35,Detaildaten!$F$8:$X$308,19,0)*VLOOKUP(C35,'Leistungsübersicht - WIP'!$Y$6:$AG$305,9,0)*Faktoren!$C$2*IF($D$10=Optionen!$N$4,Leistungsübersicht!$D$12/VLOOKUP(Leistungsübersicht!$D$11,Optionen!$W$3:$X$18,2,0),1),""),0)</f>
        <v/>
      </c>
      <c r="G35" s="52" t="str">
        <f>IFERROR(_xlfn.IFNA(VLOOKUP(Leistungsübersicht!C35,Detaildaten!$F$8:$I$308,4,0)/VLOOKUP(C35,Detaildaten!$F$8:$X$308,19,0)*VLOOKUP(C35,'Leistungsübersicht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5" s="63"/>
      <c r="I35" s="63"/>
      <c r="J35" t="str">
        <f>IF(Q35&gt;0,CONCATENATE("Bereits im Paket ",E35," enthalten"),IF(AND(D35="Nein",I35="X"),"Paket fälschlicherweise ausgewählt",IF(AND(H35="X",I35="X"),"Paket und Einzeln zeitgleich ausgewählt",IF(IFERROR(VLOOKUP(C35,Detaildaten!F24:U324,16,0),"")="","",VLOOKUP(C35,Detaildaten!F24:U324,16,0)))))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IF(O35="","",COUNTIF($O35:$O$327,O35))</f>
        <v/>
      </c>
      <c r="S35">
        <f t="shared" si="4"/>
        <v>0</v>
      </c>
      <c r="T35">
        <f t="shared" si="5"/>
        <v>0</v>
      </c>
      <c r="U35" t="str">
        <f t="array" ref="U35">IFERROR(INDEX($O$19:$O$324,MATCH(1,COUNTIF($U$18:U34,$O$19:$O$324)+($O$19:$O340&lt;&gt;"")*1,0)),"")</f>
        <v/>
      </c>
      <c r="V35" t="str">
        <f t="shared" si="6"/>
        <v/>
      </c>
    </row>
    <row r="36" spans="2:22" x14ac:dyDescent="0.3">
      <c r="B36" t="str">
        <f>IF('Leistungsübersicht - WIP'!X23="","",'Leistungsübersicht - WIP'!X23)</f>
        <v/>
      </c>
      <c r="C36" t="str">
        <f>IF('Leistungsübersicht - WIP'!Y23="","",'Leistungsübersicht - WIP'!Y23)</f>
        <v/>
      </c>
      <c r="D36" t="str">
        <f>IF('Leistungsübersicht - WIP'!Z23="","",'Leistungsübersicht - WIP'!Z23)</f>
        <v/>
      </c>
      <c r="E36" t="str">
        <f>IF('Leistungsübersicht - WIP'!AA23="","",'Leistungsübersicht - WIP'!AA23)</f>
        <v/>
      </c>
      <c r="F36" s="52" t="str">
        <f>IFERROR(_xlfn.IFNA(VLOOKUP(Leistungsübersicht!C36,Detaildaten!$F$8:$I$308,4,0)/VLOOKUP(C36,Detaildaten!$F$8:$X$308,19,0)*VLOOKUP(C36,'Leistungsübersicht - WIP'!$Y$6:$AG$305,9,0)*Faktoren!$C$2*IF($D$10=Optionen!$N$4,Leistungsübersicht!$D$12/VLOOKUP(Leistungsübersicht!$D$11,Optionen!$W$3:$X$18,2,0),1),""),0)</f>
        <v/>
      </c>
      <c r="G36" s="52" t="str">
        <f>IFERROR(_xlfn.IFNA(VLOOKUP(Leistungsübersicht!C36,Detaildaten!$F$8:$I$308,4,0)/VLOOKUP(C36,Detaildaten!$F$8:$X$308,19,0)*VLOOKUP(C36,'Leistungsübersicht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6" s="63"/>
      <c r="I36" s="63"/>
      <c r="J36" t="str">
        <f>IF(Q36&gt;0,CONCATENATE("Bereits im Paket ",E36," enthalten"),IF(AND(D36="Nein",I36="X"),"Paket fälschlicherweise ausgewählt",IF(AND(H36="X",I36="X"),"Paket und Einzeln zeitgleich ausgewählt",IF(IFERROR(VLOOKUP(C36,Detaildaten!F25:U325,16,0),"")="","",VLOOKUP(C36,Detaildaten!F25:U325,16,0)))))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IF(O36="","",COUNTIF($O36:$O$327,O36))</f>
        <v/>
      </c>
      <c r="S36">
        <f t="shared" si="4"/>
        <v>0</v>
      </c>
      <c r="T36">
        <f t="shared" si="5"/>
        <v>0</v>
      </c>
      <c r="U36" t="str">
        <f t="array" ref="U36">IFERROR(INDEX($O$19:$O$324,MATCH(1,COUNTIF($U$18:U35,$O$19:$O$324)+($O$19:$O341&lt;&gt;"")*1,0)),"")</f>
        <v/>
      </c>
      <c r="V36" t="str">
        <f t="shared" si="6"/>
        <v/>
      </c>
    </row>
    <row r="37" spans="2:22" x14ac:dyDescent="0.3">
      <c r="B37" t="str">
        <f>IF('Leistungsübersicht - WIP'!X24="","",'Leistungsübersicht - WIP'!X24)</f>
        <v/>
      </c>
      <c r="C37" t="str">
        <f>IF('Leistungsübersicht - WIP'!Y24="","",'Leistungsübersicht - WIP'!Y24)</f>
        <v/>
      </c>
      <c r="D37" t="str">
        <f>IF('Leistungsübersicht - WIP'!Z24="","",'Leistungsübersicht - WIP'!Z24)</f>
        <v/>
      </c>
      <c r="E37" t="str">
        <f>IF('Leistungsübersicht - WIP'!AA24="","",'Leistungsübersicht - WIP'!AA24)</f>
        <v/>
      </c>
      <c r="F37" s="52" t="str">
        <f>IFERROR(_xlfn.IFNA(VLOOKUP(Leistungsübersicht!C37,Detaildaten!$F$8:$I$308,4,0)/VLOOKUP(C37,Detaildaten!$F$8:$X$308,19,0)*VLOOKUP(C37,'Leistungsübersicht - WIP'!$Y$6:$AG$305,9,0)*Faktoren!$C$2*IF($D$10=Optionen!$N$4,Leistungsübersicht!$D$12/VLOOKUP(Leistungsübersicht!$D$11,Optionen!$W$3:$X$18,2,0),1),""),0)</f>
        <v/>
      </c>
      <c r="G37" s="52" t="str">
        <f>IFERROR(_xlfn.IFNA(VLOOKUP(Leistungsübersicht!C37,Detaildaten!$F$8:$I$308,4,0)/VLOOKUP(C37,Detaildaten!$F$8:$X$308,19,0)*VLOOKUP(C37,'Leistungsübersicht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7" s="63"/>
      <c r="I37" s="63"/>
      <c r="J37" t="str">
        <f>IF(Q37&gt;0,CONCATENATE("Bereits im Paket ",E37," enthalten"),IF(AND(D37="Nein",I37="X"),"Paket fälschlicherweise ausgewählt",IF(AND(H37="X",I37="X"),"Paket und Einzeln zeitgleich ausgewählt",IF(IFERROR(VLOOKUP(C37,Detaildaten!F26:U326,16,0),"")="","",VLOOKUP(C37,Detaildaten!F26:U326,16,0)))))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IF(O37="","",COUNTIF($O37:$O$327,O37))</f>
        <v/>
      </c>
      <c r="S37">
        <f t="shared" si="4"/>
        <v>0</v>
      </c>
      <c r="T37">
        <f t="shared" si="5"/>
        <v>0</v>
      </c>
      <c r="U37" t="str">
        <f t="array" ref="U37">IFERROR(INDEX($O$19:$O$324,MATCH(1,COUNTIF($U$18:U36,$O$19:$O$324)+($O$19:$O342&lt;&gt;"")*1,0)),"")</f>
        <v/>
      </c>
      <c r="V37" t="str">
        <f t="shared" si="6"/>
        <v/>
      </c>
    </row>
    <row r="38" spans="2:22" x14ac:dyDescent="0.3">
      <c r="B38" t="str">
        <f>IF('Leistungsübersicht - WIP'!X25="","",'Leistungsübersicht - WIP'!X25)</f>
        <v/>
      </c>
      <c r="C38" t="str">
        <f>IF('Leistungsübersicht - WIP'!Y25="","",'Leistungsübersicht - WIP'!Y25)</f>
        <v/>
      </c>
      <c r="D38" t="str">
        <f>IF('Leistungsübersicht - WIP'!Z25="","",'Leistungsübersicht - WIP'!Z25)</f>
        <v/>
      </c>
      <c r="E38" t="str">
        <f>IF('Leistungsübersicht - WIP'!AA25="","",'Leistungsübersicht - WIP'!AA25)</f>
        <v/>
      </c>
      <c r="F38" s="52" t="str">
        <f>IFERROR(_xlfn.IFNA(VLOOKUP(Leistungsübersicht!C38,Detaildaten!$F$8:$I$308,4,0)/VLOOKUP(C38,Detaildaten!$F$8:$X$308,19,0)*VLOOKUP(C38,'Leistungsübersicht - WIP'!$Y$6:$AG$305,9,0)*Faktoren!$C$2*IF($D$10=Optionen!$N$4,Leistungsübersicht!$D$12/VLOOKUP(Leistungsübersicht!$D$11,Optionen!$W$3:$X$18,2,0),1),""),0)</f>
        <v/>
      </c>
      <c r="G38" s="52" t="str">
        <f>IFERROR(_xlfn.IFNA(VLOOKUP(Leistungsübersicht!C38,Detaildaten!$F$8:$I$308,4,0)/VLOOKUP(C38,Detaildaten!$F$8:$X$308,19,0)*VLOOKUP(C38,'Leistungsübersicht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8" s="63"/>
      <c r="I38" s="63"/>
      <c r="J38" t="str">
        <f>IF(Q38&gt;0,CONCATENATE("Bereits im Paket ",E38," enthalten"),IF(AND(D38="Nein",I38="X"),"Paket fälschlicherweise ausgewählt",IF(AND(H38="X",I38="X"),"Paket und Einzeln zeitgleich ausgewählt",IF(IFERROR(VLOOKUP(C38,Detaildaten!F27:U327,16,0),"")="","",VLOOKUP(C38,Detaildaten!F27:U327,16,0)))))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IF(O38="","",COUNTIF($O38:$O$327,O38))</f>
        <v/>
      </c>
      <c r="S38">
        <f t="shared" si="4"/>
        <v>0</v>
      </c>
      <c r="T38">
        <f t="shared" si="5"/>
        <v>0</v>
      </c>
      <c r="U38" t="str">
        <f t="array" ref="U38">IFERROR(INDEX($O$19:$O$324,MATCH(1,COUNTIF($U$18:U37,$O$19:$O$324)+($O$19:$O343&lt;&gt;"")*1,0)),"")</f>
        <v/>
      </c>
      <c r="V38" t="str">
        <f t="shared" si="6"/>
        <v/>
      </c>
    </row>
    <row r="39" spans="2:22" x14ac:dyDescent="0.3">
      <c r="B39" t="str">
        <f>IF('Leistungsübersicht - WIP'!X26="","",'Leistungsübersicht - WIP'!X26)</f>
        <v/>
      </c>
      <c r="C39" t="str">
        <f>IF('Leistungsübersicht - WIP'!Y26="","",'Leistungsübersicht - WIP'!Y26)</f>
        <v/>
      </c>
      <c r="D39" t="str">
        <f>IF('Leistungsübersicht - WIP'!Z26="","",'Leistungsübersicht - WIP'!Z26)</f>
        <v/>
      </c>
      <c r="E39" t="str">
        <f>IF('Leistungsübersicht - WIP'!AA26="","",'Leistungsübersicht - WIP'!AA26)</f>
        <v/>
      </c>
      <c r="F39" s="52" t="str">
        <f>IFERROR(_xlfn.IFNA(VLOOKUP(Leistungsübersicht!C39,Detaildaten!$F$8:$I$308,4,0)/VLOOKUP(C39,Detaildaten!$F$8:$X$308,19,0)*VLOOKUP(C39,'Leistungsübersicht - WIP'!$Y$6:$AG$305,9,0)*Faktoren!$C$2*IF($D$10=Optionen!$N$4,Leistungsübersicht!$D$12/VLOOKUP(Leistungsübersicht!$D$11,Optionen!$W$3:$X$18,2,0),1),""),0)</f>
        <v/>
      </c>
      <c r="G39" s="52" t="str">
        <f>IFERROR(_xlfn.IFNA(VLOOKUP(Leistungsübersicht!C39,Detaildaten!$F$8:$I$308,4,0)/VLOOKUP(C39,Detaildaten!$F$8:$X$308,19,0)*VLOOKUP(C39,'Leistungsübersicht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9" s="63"/>
      <c r="I39" s="63"/>
      <c r="J39" t="str">
        <f>IF(Q39&gt;0,CONCATENATE("Bereits im Paket ",E39," enthalten"),IF(AND(D39="Nein",I39="X"),"Paket fälschlicherweise ausgewählt",IF(AND(H39="X",I39="X"),"Paket und Einzeln zeitgleich ausgewählt",IF(IFERROR(VLOOKUP(C39,Detaildaten!F28:U328,16,0),"")="","",VLOOKUP(C39,Detaildaten!F28:U328,16,0)))))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IF(O39="","",COUNTIF($O39:$O$327,O39))</f>
        <v/>
      </c>
      <c r="S39">
        <f t="shared" si="4"/>
        <v>0</v>
      </c>
      <c r="T39">
        <f t="shared" si="5"/>
        <v>0</v>
      </c>
      <c r="U39" t="str">
        <f t="array" ref="U39">IFERROR(INDEX($O$19:$O$324,MATCH(1,COUNTIF($U$18:U38,$O$19:$O$324)+($O$19:$O344&lt;&gt;"")*1,0)),"")</f>
        <v/>
      </c>
      <c r="V39" t="str">
        <f t="shared" si="6"/>
        <v/>
      </c>
    </row>
    <row r="40" spans="2:22" x14ac:dyDescent="0.3">
      <c r="B40" t="str">
        <f>IF('Leistungsübersicht - WIP'!X27="","",'Leistungsübersicht - WIP'!X27)</f>
        <v/>
      </c>
      <c r="C40" t="str">
        <f>IF('Leistungsübersicht - WIP'!Y27="","",'Leistungsübersicht - WIP'!Y27)</f>
        <v/>
      </c>
      <c r="D40" t="str">
        <f>IF('Leistungsübersicht - WIP'!Z27="","",'Leistungsübersicht - WIP'!Z27)</f>
        <v/>
      </c>
      <c r="E40" t="str">
        <f>IF('Leistungsübersicht - WIP'!AA27="","",'Leistungsübersicht - WIP'!AA27)</f>
        <v/>
      </c>
      <c r="F40" s="52" t="str">
        <f>IFERROR(_xlfn.IFNA(VLOOKUP(Leistungsübersicht!C40,Detaildaten!$F$8:$I$308,4,0)/VLOOKUP(C40,Detaildaten!$F$8:$X$308,19,0)*VLOOKUP(C40,'Leistungsübersicht - WIP'!$Y$6:$AG$305,9,0)*Faktoren!$C$2*IF($D$10=Optionen!$N$4,Leistungsübersicht!$D$12/VLOOKUP(Leistungsübersicht!$D$11,Optionen!$W$3:$X$18,2,0),1),""),0)</f>
        <v/>
      </c>
      <c r="G40" s="52" t="str">
        <f>IFERROR(_xlfn.IFNA(VLOOKUP(Leistungsübersicht!C40,Detaildaten!$F$8:$I$308,4,0)/VLOOKUP(C40,Detaildaten!$F$8:$X$308,19,0)*VLOOKUP(C40,'Leistungsübersicht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0" s="63"/>
      <c r="I40" s="63"/>
      <c r="J40" t="str">
        <f>IF(Q40&gt;0,CONCATENATE("Bereits im Paket ",E40," enthalten"),IF(AND(D40="Nein",I40="X"),"Paket fälschlicherweise ausgewählt",IF(AND(H40="X",I40="X"),"Paket und Einzeln zeitgleich ausgewählt",IF(IFERROR(VLOOKUP(C40,Detaildaten!F29:U329,16,0),"")="","",VLOOKUP(C40,Detaildaten!F29:U329,16,0)))))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IF(O40="","",COUNTIF($O40:$O$327,O40))</f>
        <v/>
      </c>
      <c r="S40">
        <f t="shared" si="4"/>
        <v>0</v>
      </c>
      <c r="T40">
        <f t="shared" si="5"/>
        <v>0</v>
      </c>
      <c r="U40" t="str">
        <f t="array" ref="U40">IFERROR(INDEX($O$19:$O$324,MATCH(1,COUNTIF($U$18:U39,$O$19:$O$324)+($O$19:$O345&lt;&gt;"")*1,0)),"")</f>
        <v/>
      </c>
      <c r="V40" t="str">
        <f t="shared" si="6"/>
        <v/>
      </c>
    </row>
    <row r="41" spans="2:22" x14ac:dyDescent="0.3">
      <c r="B41" t="str">
        <f>IF('Leistungsübersicht - WIP'!X28="","",'Leistungsübersicht - WIP'!X28)</f>
        <v/>
      </c>
      <c r="C41" t="str">
        <f>IF('Leistungsübersicht - WIP'!Y28="","",'Leistungsübersicht - WIP'!Y28)</f>
        <v/>
      </c>
      <c r="D41" t="str">
        <f>IF('Leistungsübersicht - WIP'!Z28="","",'Leistungsübersicht - WIP'!Z28)</f>
        <v/>
      </c>
      <c r="E41" t="str">
        <f>IF('Leistungsübersicht - WIP'!AA28="","",'Leistungsübersicht - WIP'!AA28)</f>
        <v/>
      </c>
      <c r="F41" s="52" t="str">
        <f>IFERROR(_xlfn.IFNA(VLOOKUP(Leistungsübersicht!C41,Detaildaten!$F$8:$I$308,4,0)/VLOOKUP(C41,Detaildaten!$F$8:$X$308,19,0)*VLOOKUP(C41,'Leistungsübersicht - WIP'!$Y$6:$AG$305,9,0)*Faktoren!$C$2*IF($D$10=Optionen!$N$4,Leistungsübersicht!$D$12/VLOOKUP(Leistungsübersicht!$D$11,Optionen!$W$3:$X$18,2,0),1),""),0)</f>
        <v/>
      </c>
      <c r="G41" s="52" t="str">
        <f>IFERROR(_xlfn.IFNA(VLOOKUP(Leistungsübersicht!C41,Detaildaten!$F$8:$I$308,4,0)/VLOOKUP(C41,Detaildaten!$F$8:$X$308,19,0)*VLOOKUP(C41,'Leistungsübersicht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1" s="63"/>
      <c r="I41" s="63"/>
      <c r="J41" t="str">
        <f>IF(Q41&gt;0,CONCATENATE("Bereits im Paket ",E41," enthalten"),IF(AND(D41="Nein",I41="X"),"Paket fälschlicherweise ausgewählt",IF(AND(H41="X",I41="X"),"Paket und Einzeln zeitgleich ausgewählt",IF(IFERROR(VLOOKUP(C41,Detaildaten!F30:U330,16,0),"")="","",VLOOKUP(C41,Detaildaten!F30:U330,16,0)))))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IF(O41="","",COUNTIF($O41:$O$327,O41))</f>
        <v/>
      </c>
      <c r="S41">
        <f t="shared" si="4"/>
        <v>0</v>
      </c>
      <c r="T41">
        <f t="shared" si="5"/>
        <v>0</v>
      </c>
      <c r="U41" t="str">
        <f t="array" ref="U41">IFERROR(INDEX($O$19:$O$324,MATCH(1,COUNTIF($U$18:U40,$O$19:$O$324)+($O$19:$O346&lt;&gt;"")*1,0)),"")</f>
        <v/>
      </c>
      <c r="V41" t="str">
        <f t="shared" si="6"/>
        <v/>
      </c>
    </row>
    <row r="42" spans="2:22" x14ac:dyDescent="0.3">
      <c r="B42" t="str">
        <f>IF('Leistungsübersicht - WIP'!X29="","",'Leistungsübersicht - WIP'!X29)</f>
        <v/>
      </c>
      <c r="C42" t="str">
        <f>IF('Leistungsübersicht - WIP'!Y29="","",'Leistungsübersicht - WIP'!Y29)</f>
        <v/>
      </c>
      <c r="D42" t="str">
        <f>IF('Leistungsübersicht - WIP'!Z29="","",'Leistungsübersicht - WIP'!Z29)</f>
        <v/>
      </c>
      <c r="E42" t="str">
        <f>IF('Leistungsübersicht - WIP'!AA29="","",'Leistungsübersicht - WIP'!AA29)</f>
        <v/>
      </c>
      <c r="F42" s="52" t="str">
        <f>IFERROR(_xlfn.IFNA(VLOOKUP(Leistungsübersicht!C42,Detaildaten!$F$8:$I$308,4,0)/VLOOKUP(C42,Detaildaten!$F$8:$X$308,19,0)*VLOOKUP(C42,'Leistungsübersicht - WIP'!$Y$6:$AG$305,9,0)*Faktoren!$C$2*IF($D$10=Optionen!$N$4,Leistungsübersicht!$D$12/VLOOKUP(Leistungsübersicht!$D$11,Optionen!$W$3:$X$18,2,0),1),""),0)</f>
        <v/>
      </c>
      <c r="G42" s="52" t="str">
        <f>IFERROR(_xlfn.IFNA(VLOOKUP(Leistungsübersicht!C42,Detaildaten!$F$8:$I$308,4,0)/VLOOKUP(C42,Detaildaten!$F$8:$X$308,19,0)*VLOOKUP(C42,'Leistungsübersicht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2" s="63"/>
      <c r="I42" s="63"/>
      <c r="J42" t="str">
        <f>IF(Q42&gt;0,CONCATENATE("Bereits im Paket ",E42," enthalten"),IF(AND(D42="Nein",I42="X"),"Paket fälschlicherweise ausgewählt",IF(AND(H42="X",I42="X"),"Paket und Einzeln zeitgleich ausgewählt",IF(IFERROR(VLOOKUP(C42,Detaildaten!F31:U331,16,0),"")="","",VLOOKUP(C42,Detaildaten!F31:U331,16,0)))))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IF(O42="","",COUNTIF($O42:$O$327,O42))</f>
        <v/>
      </c>
      <c r="S42">
        <f t="shared" si="4"/>
        <v>0</v>
      </c>
      <c r="T42">
        <f t="shared" si="5"/>
        <v>0</v>
      </c>
      <c r="U42" t="str">
        <f t="array" ref="U42">IFERROR(INDEX($O$19:$O$324,MATCH(1,COUNTIF($U$18:U41,$O$19:$O$324)+($O$19:$O347&lt;&gt;"")*1,0)),"")</f>
        <v/>
      </c>
      <c r="V42" t="str">
        <f t="shared" si="6"/>
        <v/>
      </c>
    </row>
    <row r="43" spans="2:22" x14ac:dyDescent="0.3">
      <c r="B43" t="str">
        <f>IF('Leistungsübersicht - WIP'!X30="","",'Leistungsübersicht - WIP'!X30)</f>
        <v/>
      </c>
      <c r="C43" t="str">
        <f>IF('Leistungsübersicht - WIP'!Y30="","",'Leistungsübersicht - WIP'!Y30)</f>
        <v/>
      </c>
      <c r="D43" t="str">
        <f>IF('Leistungsübersicht - WIP'!Z30="","",'Leistungsübersicht - WIP'!Z30)</f>
        <v/>
      </c>
      <c r="E43" t="str">
        <f>IF('Leistungsübersicht - WIP'!AA30="","",'Leistungsübersicht - WIP'!AA30)</f>
        <v/>
      </c>
      <c r="F43" s="52" t="str">
        <f>IFERROR(_xlfn.IFNA(VLOOKUP(Leistungsübersicht!C43,Detaildaten!$F$8:$I$308,4,0)/VLOOKUP(C43,Detaildaten!$F$8:$X$308,19,0)*VLOOKUP(C43,'Leistungsübersicht - WIP'!$Y$6:$AG$305,9,0)*Faktoren!$C$2*IF($D$10=Optionen!$N$4,Leistungsübersicht!$D$12/VLOOKUP(Leistungsübersicht!$D$11,Optionen!$W$3:$X$18,2,0),1),""),0)</f>
        <v/>
      </c>
      <c r="G43" s="52" t="str">
        <f>IFERROR(_xlfn.IFNA(VLOOKUP(Leistungsübersicht!C43,Detaildaten!$F$8:$I$308,4,0)/VLOOKUP(C43,Detaildaten!$F$8:$X$308,19,0)*VLOOKUP(C43,'Leistungsübersicht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3" s="63"/>
      <c r="I43" s="63"/>
      <c r="J43" t="str">
        <f>IF(Q43&gt;0,CONCATENATE("Bereits im Paket ",E43," enthalten"),IF(AND(D43="Nein",I43="X"),"Paket fälschlicherweise ausgewählt",IF(AND(H43="X",I43="X"),"Paket und Einzeln zeitgleich ausgewählt",IF(IFERROR(VLOOKUP(C43,Detaildaten!F32:U332,16,0),"")="","",VLOOKUP(C43,Detaildaten!F32:U332,16,0)))))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IF(O43="","",COUNTIF($O43:$O$327,O43))</f>
        <v/>
      </c>
      <c r="S43">
        <f t="shared" si="4"/>
        <v>0</v>
      </c>
      <c r="T43">
        <f t="shared" si="5"/>
        <v>0</v>
      </c>
      <c r="U43" t="str">
        <f t="array" ref="U43">IFERROR(INDEX($O$19:$O$324,MATCH(1,COUNTIF($U$18:U42,$O$19:$O$324)+($O$19:$O348&lt;&gt;"")*1,0)),"")</f>
        <v/>
      </c>
      <c r="V43" t="str">
        <f t="shared" si="6"/>
        <v/>
      </c>
    </row>
    <row r="44" spans="2:22" x14ac:dyDescent="0.3">
      <c r="B44" t="str">
        <f>IF('Leistungsübersicht - WIP'!X31="","",'Leistungsübersicht - WIP'!X31)</f>
        <v/>
      </c>
      <c r="C44" t="str">
        <f>IF('Leistungsübersicht - WIP'!Y31="","",'Leistungsübersicht - WIP'!Y31)</f>
        <v/>
      </c>
      <c r="D44" t="str">
        <f>IF('Leistungsübersicht - WIP'!Z31="","",'Leistungsübersicht - WIP'!Z31)</f>
        <v/>
      </c>
      <c r="E44" t="str">
        <f>IF('Leistungsübersicht - WIP'!AA31="","",'Leistungsübersicht - WIP'!AA31)</f>
        <v/>
      </c>
      <c r="F44" s="52" t="str">
        <f>IFERROR(_xlfn.IFNA(VLOOKUP(Leistungsübersicht!C44,Detaildaten!$F$8:$I$308,4,0)/VLOOKUP(C44,Detaildaten!$F$8:$X$308,19,0)*VLOOKUP(C44,'Leistungsübersicht - WIP'!$Y$6:$AG$305,9,0)*Faktoren!$C$2*IF($D$10=Optionen!$N$4,Leistungsübersicht!$D$12/VLOOKUP(Leistungsübersicht!$D$11,Optionen!$W$3:$X$18,2,0),1),""),0)</f>
        <v/>
      </c>
      <c r="G44" s="52" t="str">
        <f>IFERROR(_xlfn.IFNA(VLOOKUP(Leistungsübersicht!C44,Detaildaten!$F$8:$I$308,4,0)/VLOOKUP(C44,Detaildaten!$F$8:$X$308,19,0)*VLOOKUP(C44,'Leistungsübersicht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4" s="63"/>
      <c r="I44" s="63"/>
      <c r="J44" t="str">
        <f>IF(Q44&gt;0,CONCATENATE("Bereits im Paket ",E44," enthalten"),IF(AND(D44="Nein",I44="X"),"Paket fälschlicherweise ausgewählt",IF(AND(H44="X",I44="X"),"Paket und Einzeln zeitgleich ausgewählt",IF(IFERROR(VLOOKUP(C44,Detaildaten!F33:U333,16,0),"")="","",VLOOKUP(C44,Detaildaten!F33:U333,16,0)))))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IF(O44="","",COUNTIF($O44:$O$327,O44))</f>
        <v/>
      </c>
      <c r="S44">
        <f t="shared" si="4"/>
        <v>0</v>
      </c>
      <c r="T44">
        <f t="shared" si="5"/>
        <v>0</v>
      </c>
      <c r="U44" t="str">
        <f t="array" ref="U44">IFERROR(INDEX($O$19:$O$324,MATCH(1,COUNTIF($U$18:U43,$O$19:$O$324)+($O$19:$O349&lt;&gt;"")*1,0)),"")</f>
        <v/>
      </c>
      <c r="V44" t="str">
        <f t="shared" si="6"/>
        <v/>
      </c>
    </row>
    <row r="45" spans="2:22" x14ac:dyDescent="0.3">
      <c r="B45" t="str">
        <f>IF('Leistungsübersicht - WIP'!X32="","",'Leistungsübersicht - WIP'!X32)</f>
        <v/>
      </c>
      <c r="C45" t="str">
        <f>IF('Leistungsübersicht - WIP'!Y32="","",'Leistungsübersicht - WIP'!Y32)</f>
        <v/>
      </c>
      <c r="D45" t="str">
        <f>IF('Leistungsübersicht - WIP'!Z32="","",'Leistungsübersicht - WIP'!Z32)</f>
        <v/>
      </c>
      <c r="E45" t="str">
        <f>IF('Leistungsübersicht - WIP'!AA32="","",'Leistungsübersicht - WIP'!AA32)</f>
        <v/>
      </c>
      <c r="F45" s="52" t="str">
        <f>IFERROR(_xlfn.IFNA(VLOOKUP(Leistungsübersicht!C45,Detaildaten!$F$8:$I$308,4,0)/VLOOKUP(C45,Detaildaten!$F$8:$X$308,19,0)*VLOOKUP(C45,'Leistungsübersicht - WIP'!$Y$6:$AG$305,9,0)*Faktoren!$C$2*IF($D$10=Optionen!$N$4,Leistungsübersicht!$D$12/VLOOKUP(Leistungsübersicht!$D$11,Optionen!$W$3:$X$18,2,0),1),""),0)</f>
        <v/>
      </c>
      <c r="G45" s="52" t="str">
        <f>IFERROR(_xlfn.IFNA(VLOOKUP(Leistungsübersicht!C45,Detaildaten!$F$8:$I$308,4,0)/VLOOKUP(C45,Detaildaten!$F$8:$X$308,19,0)*VLOOKUP(C45,'Leistungsübersicht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5" s="63"/>
      <c r="I45" s="63"/>
      <c r="J45" t="str">
        <f>IF(Q45&gt;0,CONCATENATE("Bereits im Paket ",E45," enthalten"),IF(AND(D45="Nein",I45="X"),"Paket fälschlicherweise ausgewählt",IF(AND(H45="X",I45="X"),"Paket und Einzeln zeitgleich ausgewählt",IF(IFERROR(VLOOKUP(C45,Detaildaten!F34:U334,16,0),"")="","",VLOOKUP(C45,Detaildaten!F34:U334,16,0)))))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IF(O45="","",COUNTIF($O45:$O$327,O45))</f>
        <v/>
      </c>
      <c r="S45">
        <f t="shared" si="4"/>
        <v>0</v>
      </c>
      <c r="T45">
        <f t="shared" si="5"/>
        <v>0</v>
      </c>
      <c r="U45" t="str">
        <f t="array" ref="U45">IFERROR(INDEX($O$19:$O$324,MATCH(1,COUNTIF($U$18:U44,$O$19:$O$324)+($O$19:$O350&lt;&gt;"")*1,0)),"")</f>
        <v/>
      </c>
      <c r="V45" t="str">
        <f t="shared" si="6"/>
        <v/>
      </c>
    </row>
    <row r="46" spans="2:22" x14ac:dyDescent="0.3">
      <c r="B46" t="str">
        <f>IF('Leistungsübersicht - WIP'!X33="","",'Leistungsübersicht - WIP'!X33)</f>
        <v/>
      </c>
      <c r="C46" t="str">
        <f>IF('Leistungsübersicht - WIP'!Y33="","",'Leistungsübersicht - WIP'!Y33)</f>
        <v/>
      </c>
      <c r="D46" t="str">
        <f>IF('Leistungsübersicht - WIP'!Z33="","",'Leistungsübersicht - WIP'!Z33)</f>
        <v/>
      </c>
      <c r="E46" t="str">
        <f>IF('Leistungsübersicht - WIP'!AA33="","",'Leistungsübersicht - WIP'!AA33)</f>
        <v/>
      </c>
      <c r="F46" s="52" t="str">
        <f>IFERROR(_xlfn.IFNA(VLOOKUP(Leistungsübersicht!C46,Detaildaten!$F$8:$I$308,4,0)/VLOOKUP(C46,Detaildaten!$F$8:$X$308,19,0)*VLOOKUP(C46,'Leistungsübersicht - WIP'!$Y$6:$AG$305,9,0)*Faktoren!$C$2*IF($D$10=Optionen!$N$4,Leistungsübersicht!$D$12/VLOOKUP(Leistungsübersicht!$D$11,Optionen!$W$3:$X$18,2,0),1),""),0)</f>
        <v/>
      </c>
      <c r="G46" s="52" t="str">
        <f>IFERROR(_xlfn.IFNA(VLOOKUP(Leistungsübersicht!C46,Detaildaten!$F$8:$I$308,4,0)/VLOOKUP(C46,Detaildaten!$F$8:$X$308,19,0)*VLOOKUP(C46,'Leistungsübersicht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6" s="63"/>
      <c r="I46" s="63"/>
      <c r="J46" t="str">
        <f>IF(Q46&gt;0,CONCATENATE("Bereits im Paket ",E46," enthalten"),IF(AND(D46="Nein",I46="X"),"Paket fälschlicherweise ausgewählt",IF(AND(H46="X",I46="X"),"Paket und Einzeln zeitgleich ausgewählt",IF(IFERROR(VLOOKUP(C46,Detaildaten!F35:U335,16,0),"")="","",VLOOKUP(C46,Detaildaten!F35:U335,16,0)))))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IF(O46="","",COUNTIF($O46:$O$327,O46))</f>
        <v/>
      </c>
      <c r="S46">
        <f t="shared" si="4"/>
        <v>0</v>
      </c>
      <c r="T46">
        <f t="shared" si="5"/>
        <v>0</v>
      </c>
      <c r="U46" t="str">
        <f t="array" ref="U46">IFERROR(INDEX($O$19:$O$324,MATCH(1,COUNTIF($U$18:U45,$O$19:$O$324)+($O$19:$O351&lt;&gt;"")*1,0)),"")</f>
        <v/>
      </c>
      <c r="V46" t="str">
        <f t="shared" si="6"/>
        <v/>
      </c>
    </row>
    <row r="47" spans="2:22" x14ac:dyDescent="0.3">
      <c r="B47" t="str">
        <f>IF('Leistungsübersicht - WIP'!X34="","",'Leistungsübersicht - WIP'!X34)</f>
        <v/>
      </c>
      <c r="C47" t="str">
        <f>IF('Leistungsübersicht - WIP'!Y34="","",'Leistungsübersicht - WIP'!Y34)</f>
        <v/>
      </c>
      <c r="D47" t="str">
        <f>IF('Leistungsübersicht - WIP'!Z34="","",'Leistungsübersicht - WIP'!Z34)</f>
        <v/>
      </c>
      <c r="E47" t="str">
        <f>IF('Leistungsübersicht - WIP'!AA34="","",'Leistungsübersicht - WIP'!AA34)</f>
        <v/>
      </c>
      <c r="F47" s="52" t="str">
        <f>IFERROR(_xlfn.IFNA(VLOOKUP(Leistungsübersicht!C47,Detaildaten!$F$8:$I$308,4,0)/VLOOKUP(C47,Detaildaten!$F$8:$X$308,19,0)*VLOOKUP(C47,'Leistungsübersicht - WIP'!$Y$6:$AG$305,9,0)*Faktoren!$C$2*IF($D$10=Optionen!$N$4,Leistungsübersicht!$D$12/VLOOKUP(Leistungsübersicht!$D$11,Optionen!$W$3:$X$18,2,0),1),""),0)</f>
        <v/>
      </c>
      <c r="G47" s="52" t="str">
        <f>IFERROR(_xlfn.IFNA(VLOOKUP(Leistungsübersicht!C47,Detaildaten!$F$8:$I$308,4,0)/VLOOKUP(C47,Detaildaten!$F$8:$X$308,19,0)*VLOOKUP(C47,'Leistungsübersicht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7" s="63"/>
      <c r="I47" s="63"/>
      <c r="J47" t="str">
        <f>IF(Q47&gt;0,CONCATENATE("Bereits im Paket ",E47," enthalten"),IF(AND(D47="Nein",I47="X"),"Paket fälschlicherweise ausgewählt",IF(AND(H47="X",I47="X"),"Paket und Einzeln zeitgleich ausgewählt",IF(IFERROR(VLOOKUP(C47,Detaildaten!F36:U336,16,0),"")="","",VLOOKUP(C47,Detaildaten!F36:U336,16,0)))))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IF(O47="","",COUNTIF($O47:$O$327,O47))</f>
        <v/>
      </c>
      <c r="S47">
        <f t="shared" si="4"/>
        <v>0</v>
      </c>
      <c r="T47">
        <f t="shared" si="5"/>
        <v>0</v>
      </c>
      <c r="U47" t="str">
        <f t="array" ref="U47">IFERROR(INDEX($O$19:$O$324,MATCH(1,COUNTIF($U$18:U46,$O$19:$O$324)+($O$19:$O352&lt;&gt;"")*1,0)),"")</f>
        <v/>
      </c>
      <c r="V47" t="str">
        <f t="shared" si="6"/>
        <v/>
      </c>
    </row>
    <row r="48" spans="2:22" x14ac:dyDescent="0.3">
      <c r="B48" t="str">
        <f>IF('Leistungsübersicht - WIP'!X35="","",'Leistungsübersicht - WIP'!X35)</f>
        <v/>
      </c>
      <c r="C48" t="str">
        <f>IF('Leistungsübersicht - WIP'!Y35="","",'Leistungsübersicht - WIP'!Y35)</f>
        <v/>
      </c>
      <c r="D48" t="str">
        <f>IF('Leistungsübersicht - WIP'!Z35="","",'Leistungsübersicht - WIP'!Z35)</f>
        <v/>
      </c>
      <c r="E48" t="str">
        <f>IF('Leistungsübersicht - WIP'!AA35="","",'Leistungsübersicht - WIP'!AA35)</f>
        <v/>
      </c>
      <c r="F48" s="52" t="str">
        <f>IFERROR(_xlfn.IFNA(VLOOKUP(Leistungsübersicht!C48,Detaildaten!$F$8:$I$308,4,0)/VLOOKUP(C48,Detaildaten!$F$8:$X$308,19,0)*VLOOKUP(C48,'Leistungsübersicht - WIP'!$Y$6:$AG$305,9,0)*Faktoren!$C$2*IF($D$10=Optionen!$N$4,Leistungsübersicht!$D$12/VLOOKUP(Leistungsübersicht!$D$11,Optionen!$W$3:$X$18,2,0),1),""),0)</f>
        <v/>
      </c>
      <c r="G48" s="52" t="str">
        <f>IFERROR(_xlfn.IFNA(VLOOKUP(Leistungsübersicht!C48,Detaildaten!$F$8:$I$308,4,0)/VLOOKUP(C48,Detaildaten!$F$8:$X$308,19,0)*VLOOKUP(C48,'Leistungsübersicht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8" s="63"/>
      <c r="I48" s="63"/>
      <c r="J48" t="str">
        <f>IF(Q48&gt;0,CONCATENATE("Bereits im Paket ",E48," enthalten"),IF(AND(D48="Nein",I48="X"),"Paket fälschlicherweise ausgewählt",IF(AND(H48="X",I48="X"),"Paket und Einzeln zeitgleich ausgewählt",IF(IFERROR(VLOOKUP(C48,Detaildaten!F37:U337,16,0),"")="","",VLOOKUP(C48,Detaildaten!F37:U337,16,0)))))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IF(O48="","",COUNTIF($O48:$O$327,O48))</f>
        <v/>
      </c>
      <c r="S48">
        <f t="shared" si="4"/>
        <v>0</v>
      </c>
      <c r="T48">
        <f t="shared" si="5"/>
        <v>0</v>
      </c>
      <c r="U48" t="str">
        <f t="array" ref="U48">IFERROR(INDEX($O$19:$O$324,MATCH(1,COUNTIF($U$18:U47,$O$19:$O$324)+($O$19:$O353&lt;&gt;"")*1,0)),"")</f>
        <v/>
      </c>
      <c r="V48" t="str">
        <f t="shared" si="6"/>
        <v/>
      </c>
    </row>
    <row r="49" spans="2:22" x14ac:dyDescent="0.3">
      <c r="B49" t="str">
        <f>IF('Leistungsübersicht - WIP'!X36="","",'Leistungsübersicht - WIP'!X36)</f>
        <v/>
      </c>
      <c r="C49" t="str">
        <f>IF('Leistungsübersicht - WIP'!Y36="","",'Leistungsübersicht - WIP'!Y36)</f>
        <v/>
      </c>
      <c r="D49" t="str">
        <f>IF('Leistungsübersicht - WIP'!Z36="","",'Leistungsübersicht - WIP'!Z36)</f>
        <v/>
      </c>
      <c r="E49" t="str">
        <f>IF('Leistungsübersicht - WIP'!AA36="","",'Leistungsübersicht - WIP'!AA36)</f>
        <v/>
      </c>
      <c r="F49" s="52" t="str">
        <f>IFERROR(_xlfn.IFNA(VLOOKUP(Leistungsübersicht!C49,Detaildaten!$F$8:$I$308,4,0)/VLOOKUP(C49,Detaildaten!$F$8:$X$308,19,0)*VLOOKUP(C49,'Leistungsübersicht - WIP'!$Y$6:$AG$305,9,0)*Faktoren!$C$2*IF($D$10=Optionen!$N$4,Leistungsübersicht!$D$12/VLOOKUP(Leistungsübersicht!$D$11,Optionen!$W$3:$X$18,2,0),1),""),0)</f>
        <v/>
      </c>
      <c r="G49" s="52" t="str">
        <f>IFERROR(_xlfn.IFNA(VLOOKUP(Leistungsübersicht!C49,Detaildaten!$F$8:$I$308,4,0)/VLOOKUP(C49,Detaildaten!$F$8:$X$308,19,0)*VLOOKUP(C49,'Leistungsübersicht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9" s="63"/>
      <c r="I49" s="63"/>
      <c r="J49" t="str">
        <f>IF(Q49&gt;0,CONCATENATE("Bereits im Paket ",E49," enthalten"),IF(AND(D49="Nein",I49="X"),"Paket fälschlicherweise ausgewählt",IF(AND(H49="X",I49="X"),"Paket und Einzeln zeitgleich ausgewählt",IF(IFERROR(VLOOKUP(C49,Detaildaten!F38:U338,16,0),"")="","",VLOOKUP(C49,Detaildaten!F38:U338,16,0)))))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IF(O49="","",COUNTIF($O49:$O$327,O49))</f>
        <v/>
      </c>
      <c r="S49">
        <f t="shared" si="4"/>
        <v>0</v>
      </c>
      <c r="T49">
        <f t="shared" si="5"/>
        <v>0</v>
      </c>
      <c r="U49" t="str">
        <f t="array" ref="U49">IFERROR(INDEX($O$19:$O$324,MATCH(1,COUNTIF($U$18:U48,$O$19:$O$324)+($O$19:$O354&lt;&gt;"")*1,0)),"")</f>
        <v/>
      </c>
      <c r="V49" t="str">
        <f t="shared" si="6"/>
        <v/>
      </c>
    </row>
    <row r="50" spans="2:22" x14ac:dyDescent="0.3">
      <c r="B50" t="str">
        <f>IF('Leistungsübersicht - WIP'!X37="","",'Leistungsübersicht - WIP'!X37)</f>
        <v/>
      </c>
      <c r="C50" t="str">
        <f>IF('Leistungsübersicht - WIP'!Y37="","",'Leistungsübersicht - WIP'!Y37)</f>
        <v/>
      </c>
      <c r="D50" t="str">
        <f>IF('Leistungsübersicht - WIP'!Z37="","",'Leistungsübersicht - WIP'!Z37)</f>
        <v/>
      </c>
      <c r="E50" t="str">
        <f>IF('Leistungsübersicht - WIP'!AA37="","",'Leistungsübersicht - WIP'!AA37)</f>
        <v/>
      </c>
      <c r="F50" s="52" t="str">
        <f>IFERROR(_xlfn.IFNA(VLOOKUP(Leistungsübersicht!C50,Detaildaten!$F$8:$I$308,4,0)/VLOOKUP(C50,Detaildaten!$F$8:$X$308,19,0)*VLOOKUP(C50,'Leistungsübersicht - WIP'!$Y$6:$AG$305,9,0)*Faktoren!$C$2*IF($D$10=Optionen!$N$4,Leistungsübersicht!$D$12/VLOOKUP(Leistungsübersicht!$D$11,Optionen!$W$3:$X$18,2,0),1),""),0)</f>
        <v/>
      </c>
      <c r="G50" s="52" t="str">
        <f>IFERROR(_xlfn.IFNA(VLOOKUP(Leistungsübersicht!C50,Detaildaten!$F$8:$I$308,4,0)/VLOOKUP(C50,Detaildaten!$F$8:$X$308,19,0)*VLOOKUP(C50,'Leistungsübersicht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0" s="63"/>
      <c r="I50" s="63"/>
      <c r="J50" t="str">
        <f>IF(Q50&gt;0,CONCATENATE("Bereits im Paket ",E50," enthalten"),IF(AND(D50="Nein",I50="X"),"Paket fälschlicherweise ausgewählt",IF(AND(H50="X",I50="X"),"Paket und Einzeln zeitgleich ausgewählt",IF(IFERROR(VLOOKUP(C50,Detaildaten!F39:U339,16,0),"")="","",VLOOKUP(C50,Detaildaten!F39:U339,16,0)))))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IF(O50="","",COUNTIF($O50:$O$327,O50))</f>
        <v/>
      </c>
      <c r="S50">
        <f t="shared" si="4"/>
        <v>0</v>
      </c>
      <c r="T50">
        <f t="shared" si="5"/>
        <v>0</v>
      </c>
      <c r="U50" t="str">
        <f t="array" ref="U50">IFERROR(INDEX($O$19:$O$324,MATCH(1,COUNTIF($U$18:U49,$O$19:$O$324)+($O$19:$O355&lt;&gt;"")*1,0)),"")</f>
        <v/>
      </c>
      <c r="V50" t="str">
        <f t="shared" si="6"/>
        <v/>
      </c>
    </row>
    <row r="51" spans="2:22" x14ac:dyDescent="0.3">
      <c r="B51" t="str">
        <f>IF('Leistungsübersicht - WIP'!X38="","",'Leistungsübersicht - WIP'!X38)</f>
        <v/>
      </c>
      <c r="C51" t="str">
        <f>IF('Leistungsübersicht - WIP'!Y38="","",'Leistungsübersicht - WIP'!Y38)</f>
        <v/>
      </c>
      <c r="D51" t="str">
        <f>IF('Leistungsübersicht - WIP'!Z38="","",'Leistungsübersicht - WIP'!Z38)</f>
        <v/>
      </c>
      <c r="E51" t="str">
        <f>IF('Leistungsübersicht - WIP'!AA38="","",'Leistungsübersicht - WIP'!AA38)</f>
        <v/>
      </c>
      <c r="F51" s="52" t="str">
        <f>IFERROR(_xlfn.IFNA(VLOOKUP(Leistungsübersicht!C51,Detaildaten!$F$8:$I$308,4,0)/VLOOKUP(C51,Detaildaten!$F$8:$X$308,19,0)*VLOOKUP(C51,'Leistungsübersicht - WIP'!$Y$6:$AG$305,9,0)*Faktoren!$C$2*IF($D$10=Optionen!$N$4,Leistungsübersicht!$D$12/VLOOKUP(Leistungsübersicht!$D$11,Optionen!$W$3:$X$18,2,0),1),""),0)</f>
        <v/>
      </c>
      <c r="G51" s="52" t="str">
        <f>IFERROR(_xlfn.IFNA(VLOOKUP(Leistungsübersicht!C51,Detaildaten!$F$8:$I$308,4,0)/VLOOKUP(C51,Detaildaten!$F$8:$X$308,19,0)*VLOOKUP(C51,'Leistungsübersicht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1" s="63"/>
      <c r="I51" s="63"/>
      <c r="J51" t="str">
        <f>IF(Q51&gt;0,CONCATENATE("Bereits im Paket ",E51," enthalten"),IF(AND(D51="Nein",I51="X"),"Paket fälschlicherweise ausgewählt",IF(AND(H51="X",I51="X"),"Paket und Einzeln zeitgleich ausgewählt",IF(IFERROR(VLOOKUP(C51,Detaildaten!F40:U340,16,0),"")="","",VLOOKUP(C51,Detaildaten!F40:U340,16,0)))))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IF(O51="","",COUNTIF($O51:$O$327,O51))</f>
        <v/>
      </c>
      <c r="S51">
        <f t="shared" si="4"/>
        <v>0</v>
      </c>
      <c r="T51">
        <f t="shared" si="5"/>
        <v>0</v>
      </c>
      <c r="U51" t="str">
        <f t="array" ref="U51">IFERROR(INDEX($O$19:$O$324,MATCH(1,COUNTIF($U$18:U50,$O$19:$O$324)+($O$19:$O356&lt;&gt;"")*1,0)),"")</f>
        <v/>
      </c>
      <c r="V51" t="str">
        <f t="shared" si="6"/>
        <v/>
      </c>
    </row>
    <row r="52" spans="2:22" x14ac:dyDescent="0.3">
      <c r="B52" t="str">
        <f>IF('Leistungsübersicht - WIP'!X39="","",'Leistungsübersicht - WIP'!X39)</f>
        <v/>
      </c>
      <c r="C52" t="str">
        <f>IF('Leistungsübersicht - WIP'!Y39="","",'Leistungsübersicht - WIP'!Y39)</f>
        <v/>
      </c>
      <c r="D52" t="str">
        <f>IF('Leistungsübersicht - WIP'!Z39="","",'Leistungsübersicht - WIP'!Z39)</f>
        <v/>
      </c>
      <c r="E52" t="str">
        <f>IF('Leistungsübersicht - WIP'!AA39="","",'Leistungsübersicht - WIP'!AA39)</f>
        <v/>
      </c>
      <c r="F52" s="52" t="str">
        <f>IFERROR(_xlfn.IFNA(VLOOKUP(Leistungsübersicht!C52,Detaildaten!$F$8:$I$308,4,0)/VLOOKUP(C52,Detaildaten!$F$8:$X$308,19,0)*VLOOKUP(C52,'Leistungsübersicht - WIP'!$Y$6:$AG$305,9,0)*Faktoren!$C$2*IF($D$10=Optionen!$N$4,Leistungsübersicht!$D$12/VLOOKUP(Leistungsübersicht!$D$11,Optionen!$W$3:$X$18,2,0),1),""),0)</f>
        <v/>
      </c>
      <c r="G52" s="52" t="str">
        <f>IFERROR(_xlfn.IFNA(VLOOKUP(Leistungsübersicht!C52,Detaildaten!$F$8:$I$308,4,0)/VLOOKUP(C52,Detaildaten!$F$8:$X$308,19,0)*VLOOKUP(C52,'Leistungsübersicht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2" s="63"/>
      <c r="I52" s="63"/>
      <c r="J52" t="str">
        <f>IF(Q52&gt;0,CONCATENATE("Bereits im Paket ",E52," enthalten"),IF(AND(D52="Nein",I52="X"),"Paket fälschlicherweise ausgewählt",IF(AND(H52="X",I52="X"),"Paket und Einzeln zeitgleich ausgewählt",IF(IFERROR(VLOOKUP(C52,Detaildaten!F41:U341,16,0),"")="","",VLOOKUP(C52,Detaildaten!F41:U341,16,0)))))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IF(O52="","",COUNTIF($O52:$O$327,O52))</f>
        <v/>
      </c>
      <c r="S52">
        <f t="shared" si="4"/>
        <v>0</v>
      </c>
      <c r="T52">
        <f t="shared" si="5"/>
        <v>0</v>
      </c>
      <c r="U52" t="str">
        <f t="array" ref="U52">IFERROR(INDEX($O$19:$O$324,MATCH(1,COUNTIF($U$18:U51,$O$19:$O$324)+($O$19:$O357&lt;&gt;"")*1,0)),"")</f>
        <v/>
      </c>
      <c r="V52" t="str">
        <f t="shared" si="6"/>
        <v/>
      </c>
    </row>
    <row r="53" spans="2:22" x14ac:dyDescent="0.3">
      <c r="B53" t="str">
        <f>IF('Leistungsübersicht - WIP'!X40="","",'Leistungsübersicht - WIP'!X40)</f>
        <v/>
      </c>
      <c r="C53" t="str">
        <f>IF('Leistungsübersicht - WIP'!Y40="","",'Leistungsübersicht - WIP'!Y40)</f>
        <v/>
      </c>
      <c r="D53" t="str">
        <f>IF('Leistungsübersicht - WIP'!Z40="","",'Leistungsübersicht - WIP'!Z40)</f>
        <v/>
      </c>
      <c r="E53" t="str">
        <f>IF('Leistungsübersicht - WIP'!AA40="","",'Leistungsübersicht - WIP'!AA40)</f>
        <v/>
      </c>
      <c r="F53" s="52" t="str">
        <f>IFERROR(_xlfn.IFNA(VLOOKUP(Leistungsübersicht!C53,Detaildaten!$F$8:$I$308,4,0)/VLOOKUP(C53,Detaildaten!$F$8:$X$308,19,0)*VLOOKUP(C53,'Leistungsübersicht - WIP'!$Y$6:$AG$305,9,0)*Faktoren!$C$2*IF($D$10=Optionen!$N$4,Leistungsübersicht!$D$12/VLOOKUP(Leistungsübersicht!$D$11,Optionen!$W$3:$X$18,2,0),1),""),0)</f>
        <v/>
      </c>
      <c r="G53" s="52" t="str">
        <f>IFERROR(_xlfn.IFNA(VLOOKUP(Leistungsübersicht!C53,Detaildaten!$F$8:$I$308,4,0)/VLOOKUP(C53,Detaildaten!$F$8:$X$308,19,0)*VLOOKUP(C53,'Leistungsübersicht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3" s="63"/>
      <c r="I53" s="63"/>
      <c r="J53" t="str">
        <f>IF(Q53&gt;0,CONCATENATE("Bereits im Paket ",E53," enthalten"),IF(AND(D53="Nein",I53="X"),"Paket fälschlicherweise ausgewählt",IF(AND(H53="X",I53="X"),"Paket und Einzeln zeitgleich ausgewählt",IF(IFERROR(VLOOKUP(C53,Detaildaten!F42:U342,16,0),"")="","",VLOOKUP(C53,Detaildaten!F42:U342,16,0)))))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IF(O53="","",COUNTIF($O53:$O$327,O53))</f>
        <v/>
      </c>
      <c r="S53">
        <f t="shared" si="4"/>
        <v>0</v>
      </c>
      <c r="T53">
        <f t="shared" si="5"/>
        <v>0</v>
      </c>
      <c r="U53" t="str">
        <f t="array" ref="U53">IFERROR(INDEX($O$19:$O$324,MATCH(1,COUNTIF($U$18:U52,$O$19:$O$324)+($O$19:$O358&lt;&gt;"")*1,0)),"")</f>
        <v/>
      </c>
      <c r="V53" t="str">
        <f t="shared" si="6"/>
        <v/>
      </c>
    </row>
    <row r="54" spans="2:22" x14ac:dyDescent="0.3">
      <c r="B54" t="str">
        <f>IF('Leistungsübersicht - WIP'!X41="","",'Leistungsübersicht - WIP'!X41)</f>
        <v/>
      </c>
      <c r="C54" t="str">
        <f>IF('Leistungsübersicht - WIP'!Y41="","",'Leistungsübersicht - WIP'!Y41)</f>
        <v/>
      </c>
      <c r="D54" t="str">
        <f>IF('Leistungsübersicht - WIP'!Z41="","",'Leistungsübersicht - WIP'!Z41)</f>
        <v/>
      </c>
      <c r="E54" t="str">
        <f>IF('Leistungsübersicht - WIP'!AA41="","",'Leistungsübersicht - WIP'!AA41)</f>
        <v/>
      </c>
      <c r="F54" s="52" t="str">
        <f>IFERROR(_xlfn.IFNA(VLOOKUP(Leistungsübersicht!C54,Detaildaten!$F$8:$I$308,4,0)/VLOOKUP(C54,Detaildaten!$F$8:$X$308,19,0)*VLOOKUP(C54,'Leistungsübersicht - WIP'!$Y$6:$AG$305,9,0)*Faktoren!$C$2*IF($D$10=Optionen!$N$4,Leistungsübersicht!$D$12/VLOOKUP(Leistungsübersicht!$D$11,Optionen!$W$3:$X$18,2,0),1),""),0)</f>
        <v/>
      </c>
      <c r="G54" s="52" t="str">
        <f>IFERROR(_xlfn.IFNA(VLOOKUP(Leistungsübersicht!C54,Detaildaten!$F$8:$I$308,4,0)/VLOOKUP(C54,Detaildaten!$F$8:$X$308,19,0)*VLOOKUP(C54,'Leistungsübersicht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4" s="63"/>
      <c r="I54" s="63"/>
      <c r="J54" t="str">
        <f>IF(Q54&gt;0,CONCATENATE("Bereits im Paket ",E54," enthalten"),IF(AND(D54="Nein",I54="X"),"Paket fälschlicherweise ausgewählt",IF(AND(H54="X",I54="X"),"Paket und Einzeln zeitgleich ausgewählt",IF(IFERROR(VLOOKUP(C54,Detaildaten!F43:U343,16,0),"")="","",VLOOKUP(C54,Detaildaten!F43:U343,16,0)))))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IF(O54="","",COUNTIF($O54:$O$327,O54))</f>
        <v/>
      </c>
      <c r="S54">
        <f t="shared" si="4"/>
        <v>0</v>
      </c>
      <c r="T54">
        <f t="shared" si="5"/>
        <v>0</v>
      </c>
      <c r="U54" t="str">
        <f t="array" ref="U54">IFERROR(INDEX($O$19:$O$324,MATCH(1,COUNTIF($U$18:U53,$O$19:$O$324)+($O$19:$O359&lt;&gt;"")*1,0)),"")</f>
        <v/>
      </c>
      <c r="V54" t="str">
        <f t="shared" si="6"/>
        <v/>
      </c>
    </row>
    <row r="55" spans="2:22" x14ac:dyDescent="0.3">
      <c r="B55" t="str">
        <f>IF('Leistungsübersicht - WIP'!X42="","",'Leistungsübersicht - WIP'!X42)</f>
        <v/>
      </c>
      <c r="C55" t="str">
        <f>IF('Leistungsübersicht - WIP'!Y42="","",'Leistungsübersicht - WIP'!Y42)</f>
        <v/>
      </c>
      <c r="D55" t="str">
        <f>IF('Leistungsübersicht - WIP'!Z42="","",'Leistungsübersicht - WIP'!Z42)</f>
        <v/>
      </c>
      <c r="E55" t="str">
        <f>IF('Leistungsübersicht - WIP'!AA42="","",'Leistungsübersicht - WIP'!AA42)</f>
        <v/>
      </c>
      <c r="F55" s="52" t="str">
        <f>IFERROR(_xlfn.IFNA(VLOOKUP(Leistungsübersicht!C55,Detaildaten!$F$8:$I$308,4,0)/VLOOKUP(C55,Detaildaten!$F$8:$X$308,19,0)*VLOOKUP(C55,'Leistungsübersicht - WIP'!$Y$6:$AG$305,9,0)*Faktoren!$C$2*IF($D$10=Optionen!$N$4,Leistungsübersicht!$D$12/VLOOKUP(Leistungsübersicht!$D$11,Optionen!$W$3:$X$18,2,0),1),""),0)</f>
        <v/>
      </c>
      <c r="G55" s="52" t="str">
        <f>IFERROR(_xlfn.IFNA(VLOOKUP(Leistungsübersicht!C55,Detaildaten!$F$8:$I$308,4,0)/VLOOKUP(C55,Detaildaten!$F$8:$X$308,19,0)*VLOOKUP(C55,'Leistungsübersicht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5" s="63"/>
      <c r="I55" s="63"/>
      <c r="J55" t="str">
        <f>IF(Q55&gt;0,CONCATENATE("Bereits im Paket ",E55," enthalten"),IF(AND(D55="Nein",I55="X"),"Paket fälschlicherweise ausgewählt",IF(AND(H55="X",I55="X"),"Paket und Einzeln zeitgleich ausgewählt",IF(IFERROR(VLOOKUP(C55,Detaildaten!F44:U344,16,0),"")="","",VLOOKUP(C55,Detaildaten!F44:U344,16,0)))))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IF(O55="","",COUNTIF($O55:$O$327,O55))</f>
        <v/>
      </c>
      <c r="S55">
        <f t="shared" si="4"/>
        <v>0</v>
      </c>
      <c r="T55">
        <f t="shared" si="5"/>
        <v>0</v>
      </c>
      <c r="U55" t="str">
        <f t="array" ref="U55">IFERROR(INDEX($O$19:$O$324,MATCH(1,COUNTIF($U$18:U54,$O$19:$O$324)+($O$19:$O360&lt;&gt;"")*1,0)),"")</f>
        <v/>
      </c>
      <c r="V55" t="str">
        <f t="shared" si="6"/>
        <v/>
      </c>
    </row>
    <row r="56" spans="2:22" x14ac:dyDescent="0.3">
      <c r="B56" t="str">
        <f>IF('Leistungsübersicht - WIP'!X43="","",'Leistungsübersicht - WIP'!X43)</f>
        <v/>
      </c>
      <c r="C56" t="str">
        <f>IF('Leistungsübersicht - WIP'!Y43="","",'Leistungsübersicht - WIP'!Y43)</f>
        <v/>
      </c>
      <c r="D56" t="str">
        <f>IF('Leistungsübersicht - WIP'!Z43="","",'Leistungsübersicht - WIP'!Z43)</f>
        <v/>
      </c>
      <c r="E56" t="str">
        <f>IF('Leistungsübersicht - WIP'!AA43="","",'Leistungsübersicht - WIP'!AA43)</f>
        <v/>
      </c>
      <c r="F56" s="52" t="str">
        <f>IFERROR(_xlfn.IFNA(VLOOKUP(Leistungsübersicht!C56,Detaildaten!$F$8:$I$308,4,0)/VLOOKUP(C56,Detaildaten!$F$8:$X$308,19,0)*VLOOKUP(C56,'Leistungsübersicht - WIP'!$Y$6:$AG$305,9,0)*Faktoren!$C$2*IF($D$10=Optionen!$N$4,Leistungsübersicht!$D$12/VLOOKUP(Leistungsübersicht!$D$11,Optionen!$W$3:$X$18,2,0),1),""),0)</f>
        <v/>
      </c>
      <c r="G56" s="52" t="str">
        <f>IFERROR(_xlfn.IFNA(VLOOKUP(Leistungsübersicht!C56,Detaildaten!$F$8:$I$308,4,0)/VLOOKUP(C56,Detaildaten!$F$8:$X$308,19,0)*VLOOKUP(C56,'Leistungsübersicht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6" s="63"/>
      <c r="I56" s="63"/>
      <c r="J56" t="str">
        <f>IF(Q56&gt;0,CONCATENATE("Bereits im Paket ",E56," enthalten"),IF(AND(D56="Nein",I56="X"),"Paket fälschlicherweise ausgewählt",IF(AND(H56="X",I56="X"),"Paket und Einzeln zeitgleich ausgewählt",IF(IFERROR(VLOOKUP(C56,Detaildaten!F45:U345,16,0),"")="","",VLOOKUP(C56,Detaildaten!F45:U345,16,0)))))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IF(O56="","",COUNTIF($O56:$O$327,O56))</f>
        <v/>
      </c>
      <c r="S56">
        <f t="shared" si="4"/>
        <v>0</v>
      </c>
      <c r="T56">
        <f t="shared" si="5"/>
        <v>0</v>
      </c>
      <c r="U56" t="str">
        <f t="array" ref="U56">IFERROR(INDEX($O$19:$O$324,MATCH(1,COUNTIF($U$18:U55,$O$19:$O$324)+($O$19:$O361&lt;&gt;"")*1,0)),"")</f>
        <v/>
      </c>
      <c r="V56" t="str">
        <f t="shared" si="6"/>
        <v/>
      </c>
    </row>
    <row r="57" spans="2:22" x14ac:dyDescent="0.3">
      <c r="B57" t="str">
        <f>IF('Leistungsübersicht - WIP'!X44="","",'Leistungsübersicht - WIP'!X44)</f>
        <v/>
      </c>
      <c r="C57" t="str">
        <f>IF('Leistungsübersicht - WIP'!Y44="","",'Leistungsübersicht - WIP'!Y44)</f>
        <v/>
      </c>
      <c r="D57" t="str">
        <f>IF('Leistungsübersicht - WIP'!Z44="","",'Leistungsübersicht - WIP'!Z44)</f>
        <v/>
      </c>
      <c r="E57" t="str">
        <f>IF('Leistungsübersicht - WIP'!AA44="","",'Leistungsübersicht - WIP'!AA44)</f>
        <v/>
      </c>
      <c r="F57" s="52" t="str">
        <f>IFERROR(_xlfn.IFNA(VLOOKUP(Leistungsübersicht!C57,Detaildaten!$F$8:$I$308,4,0)/VLOOKUP(C57,Detaildaten!$F$8:$X$308,19,0)*VLOOKUP(C57,'Leistungsübersicht - WIP'!$Y$6:$AG$305,9,0)*Faktoren!$C$2*IF($D$10=Optionen!$N$4,Leistungsübersicht!$D$12/VLOOKUP(Leistungsübersicht!$D$11,Optionen!$W$3:$X$18,2,0),1),""),0)</f>
        <v/>
      </c>
      <c r="G57" s="52" t="str">
        <f>IFERROR(_xlfn.IFNA(VLOOKUP(Leistungsübersicht!C57,Detaildaten!$F$8:$I$308,4,0)/VLOOKUP(C57,Detaildaten!$F$8:$X$308,19,0)*VLOOKUP(C57,'Leistungsübersicht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7" s="63"/>
      <c r="I57" s="63"/>
      <c r="J57" t="str">
        <f>IF(Q57&gt;0,CONCATENATE("Bereits im Paket ",E57," enthalten"),IF(AND(D57="Nein",I57="X"),"Paket fälschlicherweise ausgewählt",IF(AND(H57="X",I57="X"),"Paket und Einzeln zeitgleich ausgewählt",IF(IFERROR(VLOOKUP(C57,Detaildaten!F46:U346,16,0),"")="","",VLOOKUP(C57,Detaildaten!F46:U346,16,0)))))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IF(O57="","",COUNTIF($O57:$O$327,O57))</f>
        <v/>
      </c>
      <c r="S57">
        <f t="shared" si="4"/>
        <v>0</v>
      </c>
      <c r="T57">
        <f t="shared" si="5"/>
        <v>0</v>
      </c>
      <c r="U57" t="str">
        <f t="array" ref="U57">IFERROR(INDEX($O$19:$O$324,MATCH(1,COUNTIF($U$18:U56,$O$19:$O$324)+($O$19:$O362&lt;&gt;"")*1,0)),"")</f>
        <v/>
      </c>
      <c r="V57" t="str">
        <f t="shared" si="6"/>
        <v/>
      </c>
    </row>
    <row r="58" spans="2:22" x14ac:dyDescent="0.3">
      <c r="B58" t="str">
        <f>IF('Leistungsübersicht - WIP'!X45="","",'Leistungsübersicht - WIP'!X45)</f>
        <v/>
      </c>
      <c r="C58" t="str">
        <f>IF('Leistungsübersicht - WIP'!Y45="","",'Leistungsübersicht - WIP'!Y45)</f>
        <v/>
      </c>
      <c r="D58" t="str">
        <f>IF('Leistungsübersicht - WIP'!Z45="","",'Leistungsübersicht - WIP'!Z45)</f>
        <v/>
      </c>
      <c r="E58" t="str">
        <f>IF('Leistungsübersicht - WIP'!AA45="","",'Leistungsübersicht - WIP'!AA45)</f>
        <v/>
      </c>
      <c r="F58" s="52" t="str">
        <f>IFERROR(_xlfn.IFNA(VLOOKUP(Leistungsübersicht!C58,Detaildaten!$F$8:$I$308,4,0)/VLOOKUP(C58,Detaildaten!$F$8:$X$308,19,0)*VLOOKUP(C58,'Leistungsübersicht - WIP'!$Y$6:$AG$305,9,0)*Faktoren!$C$2*IF($D$10=Optionen!$N$4,Leistungsübersicht!$D$12/VLOOKUP(Leistungsübersicht!$D$11,Optionen!$W$3:$X$18,2,0),1),""),0)</f>
        <v/>
      </c>
      <c r="G58" s="52" t="str">
        <f>IFERROR(_xlfn.IFNA(VLOOKUP(Leistungsübersicht!C58,Detaildaten!$F$8:$I$308,4,0)/VLOOKUP(C58,Detaildaten!$F$8:$X$308,19,0)*VLOOKUP(C58,'Leistungsübersicht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8" s="63"/>
      <c r="I58" s="63"/>
      <c r="J58" t="str">
        <f>IF(Q58&gt;0,CONCATENATE("Bereits im Paket ",E58," enthalten"),IF(AND(D58="Nein",I58="X"),"Paket fälschlicherweise ausgewählt",IF(AND(H58="X",I58="X"),"Paket und Einzeln zeitgleich ausgewählt",IF(IFERROR(VLOOKUP(C58,Detaildaten!F47:U347,16,0),"")="","",VLOOKUP(C58,Detaildaten!F47:U347,16,0)))))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IF(O58="","",COUNTIF($O58:$O$327,O58))</f>
        <v/>
      </c>
      <c r="S58">
        <f t="shared" si="4"/>
        <v>0</v>
      </c>
      <c r="T58">
        <f t="shared" si="5"/>
        <v>0</v>
      </c>
      <c r="U58" t="str">
        <f t="array" ref="U58">IFERROR(INDEX($O$19:$O$324,MATCH(1,COUNTIF($U$18:U57,$O$19:$O$324)+($O$19:$O363&lt;&gt;"")*1,0)),"")</f>
        <v/>
      </c>
      <c r="V58" t="str">
        <f t="shared" si="6"/>
        <v/>
      </c>
    </row>
    <row r="59" spans="2:22" x14ac:dyDescent="0.3">
      <c r="B59" t="str">
        <f>IF('Leistungsübersicht - WIP'!X46="","",'Leistungsübersicht - WIP'!X46)</f>
        <v/>
      </c>
      <c r="C59" t="str">
        <f>IF('Leistungsübersicht - WIP'!Y46="","",'Leistungsübersicht - WIP'!Y46)</f>
        <v/>
      </c>
      <c r="D59" t="str">
        <f>IF('Leistungsübersicht - WIP'!Z46="","",'Leistungsübersicht - WIP'!Z46)</f>
        <v/>
      </c>
      <c r="E59" t="str">
        <f>IF('Leistungsübersicht - WIP'!AA46="","",'Leistungsübersicht - WIP'!AA46)</f>
        <v/>
      </c>
      <c r="F59" s="52" t="str">
        <f>IFERROR(_xlfn.IFNA(VLOOKUP(Leistungsübersicht!C59,Detaildaten!$F$8:$I$308,4,0)/VLOOKUP(C59,Detaildaten!$F$8:$X$308,19,0)*VLOOKUP(C59,'Leistungsübersicht - WIP'!$Y$6:$AG$305,9,0)*Faktoren!$C$2*IF($D$10=Optionen!$N$4,Leistungsübersicht!$D$12/VLOOKUP(Leistungsübersicht!$D$11,Optionen!$W$3:$X$18,2,0),1),""),0)</f>
        <v/>
      </c>
      <c r="G59" s="52" t="str">
        <f>IFERROR(_xlfn.IFNA(VLOOKUP(Leistungsübersicht!C59,Detaildaten!$F$8:$I$308,4,0)/VLOOKUP(C59,Detaildaten!$F$8:$X$308,19,0)*VLOOKUP(C59,'Leistungsübersicht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9" s="63"/>
      <c r="I59" s="63"/>
      <c r="J59" t="str">
        <f>IF(Q59&gt;0,CONCATENATE("Bereits im Paket ",E59," enthalten"),IF(AND(D59="Nein",I59="X"),"Paket fälschlicherweise ausgewählt",IF(AND(H59="X",I59="X"),"Paket und Einzeln zeitgleich ausgewählt",IF(IFERROR(VLOOKUP(C59,Detaildaten!F48:U348,16,0),"")="","",VLOOKUP(C59,Detaildaten!F48:U348,16,0)))))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IF(O59="","",COUNTIF($O59:$O$327,O59))</f>
        <v/>
      </c>
      <c r="S59">
        <f t="shared" si="4"/>
        <v>0</v>
      </c>
      <c r="T59">
        <f t="shared" si="5"/>
        <v>0</v>
      </c>
      <c r="U59" t="str">
        <f t="array" ref="U59">IFERROR(INDEX($O$19:$O$324,MATCH(1,COUNTIF($U$18:U58,$O$19:$O$324)+($O$19:$O364&lt;&gt;"")*1,0)),"")</f>
        <v/>
      </c>
      <c r="V59" t="str">
        <f t="shared" si="6"/>
        <v/>
      </c>
    </row>
    <row r="60" spans="2:22" x14ac:dyDescent="0.3">
      <c r="B60" t="str">
        <f>IF('Leistungsübersicht - WIP'!X47="","",'Leistungsübersicht - WIP'!X47)</f>
        <v/>
      </c>
      <c r="C60" t="str">
        <f>IF('Leistungsübersicht - WIP'!Y47="","",'Leistungsübersicht - WIP'!Y47)</f>
        <v/>
      </c>
      <c r="D60" t="str">
        <f>IF('Leistungsübersicht - WIP'!Z47="","",'Leistungsübersicht - WIP'!Z47)</f>
        <v/>
      </c>
      <c r="E60" t="str">
        <f>IF('Leistungsübersicht - WIP'!AA47="","",'Leistungsübersicht - WIP'!AA47)</f>
        <v/>
      </c>
      <c r="F60" s="52" t="str">
        <f>IFERROR(_xlfn.IFNA(VLOOKUP(Leistungsübersicht!C60,Detaildaten!$F$8:$I$308,4,0)/VLOOKUP(C60,Detaildaten!$F$8:$X$308,19,0)*VLOOKUP(C60,'Leistungsübersicht - WIP'!$Y$6:$AG$305,9,0)*Faktoren!$C$2*IF($D$10=Optionen!$N$4,Leistungsübersicht!$D$12/VLOOKUP(Leistungsübersicht!$D$11,Optionen!$W$3:$X$18,2,0),1),""),0)</f>
        <v/>
      </c>
      <c r="G60" s="52" t="str">
        <f>IFERROR(_xlfn.IFNA(VLOOKUP(Leistungsübersicht!C60,Detaildaten!$F$8:$I$308,4,0)/VLOOKUP(C60,Detaildaten!$F$8:$X$308,19,0)*VLOOKUP(C60,'Leistungsübersicht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0" s="63"/>
      <c r="I60" s="63"/>
      <c r="J60" t="str">
        <f>IF(Q60&gt;0,CONCATENATE("Bereits im Paket ",E60," enthalten"),IF(AND(D60="Nein",I60="X"),"Paket fälschlicherweise ausgewählt",IF(AND(H60="X",I60="X"),"Paket und Einzeln zeitgleich ausgewählt",IF(IFERROR(VLOOKUP(C60,Detaildaten!F49:U349,16,0),"")="","",VLOOKUP(C60,Detaildaten!F49:U349,16,0)))))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IF(O60="","",COUNTIF($O60:$O$327,O60))</f>
        <v/>
      </c>
      <c r="S60">
        <f t="shared" si="4"/>
        <v>0</v>
      </c>
      <c r="T60">
        <f t="shared" si="5"/>
        <v>0</v>
      </c>
      <c r="U60" t="str">
        <f t="array" ref="U60">IFERROR(INDEX($O$19:$O$324,MATCH(1,COUNTIF($U$18:U59,$O$19:$O$324)+($O$19:$O365&lt;&gt;"")*1,0)),"")</f>
        <v/>
      </c>
      <c r="V60" t="str">
        <f t="shared" si="6"/>
        <v/>
      </c>
    </row>
    <row r="61" spans="2:22" x14ac:dyDescent="0.3">
      <c r="B61" t="str">
        <f>IF('Leistungsübersicht - WIP'!X48="","",'Leistungsübersicht - WIP'!X48)</f>
        <v/>
      </c>
      <c r="C61" t="str">
        <f>IF('Leistungsübersicht - WIP'!Y48="","",'Leistungsübersicht - WIP'!Y48)</f>
        <v/>
      </c>
      <c r="D61" t="str">
        <f>IF('Leistungsübersicht - WIP'!Z48="","",'Leistungsübersicht - WIP'!Z48)</f>
        <v/>
      </c>
      <c r="E61" t="str">
        <f>IF('Leistungsübersicht - WIP'!AA48="","",'Leistungsübersicht - WIP'!AA48)</f>
        <v/>
      </c>
      <c r="F61" s="52" t="str">
        <f>IFERROR(_xlfn.IFNA(VLOOKUP(Leistungsübersicht!C61,Detaildaten!$F$8:$I$308,4,0)/VLOOKUP(C61,Detaildaten!$F$8:$X$308,19,0)*VLOOKUP(C61,'Leistungsübersicht - WIP'!$Y$6:$AG$305,9,0)*Faktoren!$C$2*IF($D$10=Optionen!$N$4,Leistungsübersicht!$D$12/VLOOKUP(Leistungsübersicht!$D$11,Optionen!$W$3:$X$18,2,0),1),""),0)</f>
        <v/>
      </c>
      <c r="G61" s="52" t="str">
        <f>IFERROR(_xlfn.IFNA(VLOOKUP(Leistungsübersicht!C61,Detaildaten!$F$8:$I$308,4,0)/VLOOKUP(C61,Detaildaten!$F$8:$X$308,19,0)*VLOOKUP(C61,'Leistungsübersicht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1" s="63"/>
      <c r="I61" s="63"/>
      <c r="J61" t="str">
        <f>IF(Q61&gt;0,CONCATENATE("Bereits im Paket ",E61," enthalten"),IF(AND(D61="Nein",I61="X"),"Paket fälschlicherweise ausgewählt",IF(AND(H61="X",I61="X"),"Paket und Einzeln zeitgleich ausgewählt",IF(IFERROR(VLOOKUP(C61,Detaildaten!F50:U350,16,0),"")="","",VLOOKUP(C61,Detaildaten!F50:U350,16,0)))))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IF(O61="","",COUNTIF($O61:$O$327,O61))</f>
        <v/>
      </c>
      <c r="S61">
        <f t="shared" si="4"/>
        <v>0</v>
      </c>
      <c r="T61">
        <f t="shared" si="5"/>
        <v>0</v>
      </c>
      <c r="U61" t="str">
        <f t="array" ref="U61">IFERROR(INDEX($O$19:$O$324,MATCH(1,COUNTIF($U$18:U60,$O$19:$O$324)+($O$19:$O366&lt;&gt;"")*1,0)),"")</f>
        <v/>
      </c>
      <c r="V61" t="str">
        <f t="shared" si="6"/>
        <v/>
      </c>
    </row>
    <row r="62" spans="2:22" x14ac:dyDescent="0.3">
      <c r="B62" t="str">
        <f>IF('Leistungsübersicht - WIP'!X49="","",'Leistungsübersicht - WIP'!X49)</f>
        <v/>
      </c>
      <c r="C62" t="str">
        <f>IF('Leistungsübersicht - WIP'!Y49="","",'Leistungsübersicht - WIP'!Y49)</f>
        <v/>
      </c>
      <c r="D62" t="str">
        <f>IF('Leistungsübersicht - WIP'!Z49="","",'Leistungsübersicht - WIP'!Z49)</f>
        <v/>
      </c>
      <c r="E62" t="str">
        <f>IF('Leistungsübersicht - WIP'!AA49="","",'Leistungsübersicht - WIP'!AA49)</f>
        <v/>
      </c>
      <c r="F62" s="52" t="str">
        <f>IFERROR(_xlfn.IFNA(VLOOKUP(Leistungsübersicht!C62,Detaildaten!$F$8:$I$308,4,0)/VLOOKUP(C62,Detaildaten!$F$8:$X$308,19,0)*VLOOKUP(C62,'Leistungsübersicht - WIP'!$Y$6:$AG$305,9,0)*Faktoren!$C$2*IF($D$10=Optionen!$N$4,Leistungsübersicht!$D$12/VLOOKUP(Leistungsübersicht!$D$11,Optionen!$W$3:$X$18,2,0),1),""),0)</f>
        <v/>
      </c>
      <c r="G62" s="52" t="str">
        <f>IFERROR(_xlfn.IFNA(VLOOKUP(Leistungsübersicht!C62,Detaildaten!$F$8:$I$308,4,0)/VLOOKUP(C62,Detaildaten!$F$8:$X$308,19,0)*VLOOKUP(C62,'Leistungsübersicht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2" s="63"/>
      <c r="I62" s="63"/>
      <c r="J62" t="str">
        <f>IF(Q62&gt;0,CONCATENATE("Bereits im Paket ",E62," enthalten"),IF(AND(D62="Nein",I62="X"),"Paket fälschlicherweise ausgewählt",IF(AND(H62="X",I62="X"),"Paket und Einzeln zeitgleich ausgewählt",IF(IFERROR(VLOOKUP(C62,Detaildaten!F51:U351,16,0),"")="","",VLOOKUP(C62,Detaildaten!F51:U351,16,0)))))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IF(O62="","",COUNTIF($O62:$O$327,O62))</f>
        <v/>
      </c>
      <c r="S62">
        <f t="shared" si="4"/>
        <v>0</v>
      </c>
      <c r="T62">
        <f t="shared" si="5"/>
        <v>0</v>
      </c>
      <c r="U62" t="str">
        <f t="array" ref="U62">IFERROR(INDEX($O$19:$O$324,MATCH(1,COUNTIF($U$18:U61,$O$19:$O$324)+($O$19:$O367&lt;&gt;"")*1,0)),"")</f>
        <v/>
      </c>
      <c r="V62" t="str">
        <f t="shared" si="6"/>
        <v/>
      </c>
    </row>
    <row r="63" spans="2:22" x14ac:dyDescent="0.3">
      <c r="B63" t="str">
        <f>IF('Leistungsübersicht - WIP'!X50="","",'Leistungsübersicht - WIP'!X50)</f>
        <v/>
      </c>
      <c r="C63" t="str">
        <f>IF('Leistungsübersicht - WIP'!Y50="","",'Leistungsübersicht - WIP'!Y50)</f>
        <v/>
      </c>
      <c r="D63" t="str">
        <f>IF('Leistungsübersicht - WIP'!Z50="","",'Leistungsübersicht - WIP'!Z50)</f>
        <v/>
      </c>
      <c r="E63" t="str">
        <f>IF('Leistungsübersicht - WIP'!AA50="","",'Leistungsübersicht - WIP'!AA50)</f>
        <v/>
      </c>
      <c r="F63" s="52" t="str">
        <f>IFERROR(_xlfn.IFNA(VLOOKUP(Leistungsübersicht!C63,Detaildaten!$F$8:$I$308,4,0)/VLOOKUP(C63,Detaildaten!$F$8:$X$308,19,0)*VLOOKUP(C63,'Leistungsübersicht - WIP'!$Y$6:$AG$305,9,0)*Faktoren!$C$2*IF($D$10=Optionen!$N$4,Leistungsübersicht!$D$12/VLOOKUP(Leistungsübersicht!$D$11,Optionen!$W$3:$X$18,2,0),1),""),0)</f>
        <v/>
      </c>
      <c r="G63" s="52" t="str">
        <f>IFERROR(_xlfn.IFNA(VLOOKUP(Leistungsübersicht!C63,Detaildaten!$F$8:$I$308,4,0)/VLOOKUP(C63,Detaildaten!$F$8:$X$308,19,0)*VLOOKUP(C63,'Leistungsübersicht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3" s="63"/>
      <c r="I63" s="63"/>
      <c r="J63" t="str">
        <f>IF(Q63&gt;0,CONCATENATE("Bereits im Paket ",E63," enthalten"),IF(AND(D63="Nein",I63="X"),"Paket fälschlicherweise ausgewählt",IF(AND(H63="X",I63="X"),"Paket und Einzeln zeitgleich ausgewählt",IF(IFERROR(VLOOKUP(C63,Detaildaten!F52:U352,16,0),"")="","",VLOOKUP(C63,Detaildaten!F52:U352,16,0)))))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IF(O63="","",COUNTIF($O63:$O$327,O63))</f>
        <v/>
      </c>
      <c r="S63">
        <f t="shared" si="4"/>
        <v>0</v>
      </c>
      <c r="T63">
        <f t="shared" si="5"/>
        <v>0</v>
      </c>
      <c r="U63" t="str">
        <f t="array" ref="U63">IFERROR(INDEX($O$19:$O$324,MATCH(1,COUNTIF($U$18:U62,$O$19:$O$324)+($O$19:$O368&lt;&gt;"")*1,0)),"")</f>
        <v/>
      </c>
      <c r="V63" t="str">
        <f t="shared" si="6"/>
        <v/>
      </c>
    </row>
    <row r="64" spans="2:22" x14ac:dyDescent="0.3">
      <c r="B64" t="str">
        <f>IF('Leistungsübersicht - WIP'!X51="","",'Leistungsübersicht - WIP'!X51)</f>
        <v/>
      </c>
      <c r="C64" t="str">
        <f>IF('Leistungsübersicht - WIP'!Y51="","",'Leistungsübersicht - WIP'!Y51)</f>
        <v/>
      </c>
      <c r="D64" t="str">
        <f>IF('Leistungsübersicht - WIP'!Z51="","",'Leistungsübersicht - WIP'!Z51)</f>
        <v/>
      </c>
      <c r="E64" t="str">
        <f>IF('Leistungsübersicht - WIP'!AA51="","",'Leistungsübersicht - WIP'!AA51)</f>
        <v/>
      </c>
      <c r="F64" s="52" t="str">
        <f>IFERROR(_xlfn.IFNA(VLOOKUP(Leistungsübersicht!C64,Detaildaten!$F$8:$I$308,4,0)/VLOOKUP(C64,Detaildaten!$F$8:$X$308,19,0)*VLOOKUP(C64,'Leistungsübersicht - WIP'!$Y$6:$AG$305,9,0)*Faktoren!$C$2*IF($D$10=Optionen!$N$4,Leistungsübersicht!$D$12/VLOOKUP(Leistungsübersicht!$D$11,Optionen!$W$3:$X$18,2,0),1),""),0)</f>
        <v/>
      </c>
      <c r="G64" s="52" t="str">
        <f>IFERROR(_xlfn.IFNA(VLOOKUP(Leistungsübersicht!C64,Detaildaten!$F$8:$I$308,4,0)/VLOOKUP(C64,Detaildaten!$F$8:$X$308,19,0)*VLOOKUP(C64,'Leistungsübersicht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4" s="63"/>
      <c r="I64" s="63"/>
      <c r="J64" t="str">
        <f>IF(Q64&gt;0,CONCATENATE("Bereits im Paket ",E64," enthalten"),IF(AND(D64="Nein",I64="X"),"Paket fälschlicherweise ausgewählt",IF(AND(H64="X",I64="X"),"Paket und Einzeln zeitgleich ausgewählt",IF(IFERROR(VLOOKUP(C64,Detaildaten!F53:U353,16,0),"")="","",VLOOKUP(C64,Detaildaten!F53:U353,16,0)))))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IF(O64="","",COUNTIF($O64:$O$327,O64))</f>
        <v/>
      </c>
      <c r="S64">
        <f t="shared" si="4"/>
        <v>0</v>
      </c>
      <c r="T64">
        <f t="shared" si="5"/>
        <v>0</v>
      </c>
      <c r="U64" t="str">
        <f t="array" ref="U64">IFERROR(INDEX($O$19:$O$324,MATCH(1,COUNTIF($U$18:U63,$O$19:$O$324)+($O$19:$O369&lt;&gt;"")*1,0)),"")</f>
        <v/>
      </c>
      <c r="V64" t="str">
        <f t="shared" si="6"/>
        <v/>
      </c>
    </row>
    <row r="65" spans="2:22" x14ac:dyDescent="0.3">
      <c r="B65" t="str">
        <f>IF('Leistungsübersicht - WIP'!X52="","",'Leistungsübersicht - WIP'!X52)</f>
        <v/>
      </c>
      <c r="C65" t="str">
        <f>IF('Leistungsübersicht - WIP'!Y52="","",'Leistungsübersicht - WIP'!Y52)</f>
        <v/>
      </c>
      <c r="D65" t="str">
        <f>IF('Leistungsübersicht - WIP'!Z52="","",'Leistungsübersicht - WIP'!Z52)</f>
        <v/>
      </c>
      <c r="E65" t="str">
        <f>IF('Leistungsübersicht - WIP'!AA52="","",'Leistungsübersicht - WIP'!AA52)</f>
        <v/>
      </c>
      <c r="F65" s="52" t="str">
        <f>IFERROR(_xlfn.IFNA(VLOOKUP(Leistungsübersicht!C65,Detaildaten!$F$8:$I$308,4,0)/VLOOKUP(C65,Detaildaten!$F$8:$X$308,19,0)*VLOOKUP(C65,'Leistungsübersicht - WIP'!$Y$6:$AG$305,9,0)*Faktoren!$C$2*IF($D$10=Optionen!$N$4,Leistungsübersicht!$D$12/VLOOKUP(Leistungsübersicht!$D$11,Optionen!$W$3:$X$18,2,0),1),""),0)</f>
        <v/>
      </c>
      <c r="G65" s="52" t="str">
        <f>IFERROR(_xlfn.IFNA(VLOOKUP(Leistungsübersicht!C65,Detaildaten!$F$8:$I$308,4,0)/VLOOKUP(C65,Detaildaten!$F$8:$X$308,19,0)*VLOOKUP(C65,'Leistungsübersicht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5" s="63"/>
      <c r="I65" s="63"/>
      <c r="J65" t="str">
        <f>IF(Q65&gt;0,CONCATENATE("Bereits im Paket ",E65," enthalten"),IF(AND(D65="Nein",I65="X"),"Paket fälschlicherweise ausgewählt",IF(AND(H65="X",I65="X"),"Paket und Einzeln zeitgleich ausgewählt",IF(IFERROR(VLOOKUP(C65,Detaildaten!F54:U354,16,0),"")="","",VLOOKUP(C65,Detaildaten!F54:U354,16,0)))))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IF(O65="","",COUNTIF($O65:$O$327,O65))</f>
        <v/>
      </c>
      <c r="S65">
        <f t="shared" si="4"/>
        <v>0</v>
      </c>
      <c r="T65">
        <f t="shared" si="5"/>
        <v>0</v>
      </c>
      <c r="U65" t="str">
        <f t="array" ref="U65">IFERROR(INDEX($O$19:$O$324,MATCH(1,COUNTIF($U$18:U64,$O$19:$O$324)+($O$19:$O370&lt;&gt;"")*1,0)),"")</f>
        <v/>
      </c>
      <c r="V65" t="str">
        <f t="shared" si="6"/>
        <v/>
      </c>
    </row>
    <row r="66" spans="2:22" x14ac:dyDescent="0.3">
      <c r="B66" t="str">
        <f>IF('Leistungsübersicht - WIP'!X53="","",'Leistungsübersicht - WIP'!X53)</f>
        <v/>
      </c>
      <c r="C66" t="str">
        <f>IF('Leistungsübersicht - WIP'!Y53="","",'Leistungsübersicht - WIP'!Y53)</f>
        <v/>
      </c>
      <c r="D66" t="str">
        <f>IF('Leistungsübersicht - WIP'!Z53="","",'Leistungsübersicht - WIP'!Z53)</f>
        <v/>
      </c>
      <c r="E66" t="str">
        <f>IF('Leistungsübersicht - WIP'!AA53="","",'Leistungsübersicht - WIP'!AA53)</f>
        <v/>
      </c>
      <c r="F66" s="52" t="str">
        <f>IFERROR(_xlfn.IFNA(VLOOKUP(Leistungsübersicht!C66,Detaildaten!$F$8:$I$308,4,0)/VLOOKUP(C66,Detaildaten!$F$8:$X$308,19,0)*VLOOKUP(C66,'Leistungsübersicht - WIP'!$Y$6:$AG$305,9,0)*Faktoren!$C$2*IF($D$10=Optionen!$N$4,Leistungsübersicht!$D$12/VLOOKUP(Leistungsübersicht!$D$11,Optionen!$W$3:$X$18,2,0),1),""),0)</f>
        <v/>
      </c>
      <c r="G66" s="52" t="str">
        <f>IFERROR(_xlfn.IFNA(VLOOKUP(Leistungsübersicht!C66,Detaildaten!$F$8:$I$308,4,0)/VLOOKUP(C66,Detaildaten!$F$8:$X$308,19,0)*VLOOKUP(C66,'Leistungsübersicht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6" s="63"/>
      <c r="I66" s="63"/>
      <c r="J66" t="str">
        <f>IF(Q66&gt;0,CONCATENATE("Bereits im Paket ",E66," enthalten"),IF(AND(D66="Nein",I66="X"),"Paket fälschlicherweise ausgewählt",IF(AND(H66="X",I66="X"),"Paket und Einzeln zeitgleich ausgewählt",IF(IFERROR(VLOOKUP(C66,Detaildaten!F55:U355,16,0),"")="","",VLOOKUP(C66,Detaildaten!F55:U355,16,0)))))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IF(O66="","",COUNTIF($O66:$O$327,O66))</f>
        <v/>
      </c>
      <c r="S66">
        <f t="shared" si="4"/>
        <v>0</v>
      </c>
      <c r="T66">
        <f t="shared" si="5"/>
        <v>0</v>
      </c>
      <c r="U66" t="str">
        <f t="array" ref="U66">IFERROR(INDEX($O$19:$O$324,MATCH(1,COUNTIF($U$18:U65,$O$19:$O$324)+($O$19:$O371&lt;&gt;"")*1,0)),"")</f>
        <v/>
      </c>
      <c r="V66" t="str">
        <f t="shared" si="6"/>
        <v/>
      </c>
    </row>
    <row r="67" spans="2:22" x14ac:dyDescent="0.3">
      <c r="B67" t="str">
        <f>IF('Leistungsübersicht - WIP'!X54="","",'Leistungsübersicht - WIP'!X54)</f>
        <v/>
      </c>
      <c r="C67" t="str">
        <f>IF('Leistungsübersicht - WIP'!Y54="","",'Leistungsübersicht - WIP'!Y54)</f>
        <v/>
      </c>
      <c r="D67" t="str">
        <f>IF('Leistungsübersicht - WIP'!Z54="","",'Leistungsübersicht - WIP'!Z54)</f>
        <v/>
      </c>
      <c r="E67" t="str">
        <f>IF('Leistungsübersicht - WIP'!AA54="","",'Leistungsübersicht - WIP'!AA54)</f>
        <v/>
      </c>
      <c r="F67" s="52" t="str">
        <f>IFERROR(_xlfn.IFNA(VLOOKUP(Leistungsübersicht!C67,Detaildaten!$F$8:$I$308,4,0)/VLOOKUP(C67,Detaildaten!$F$8:$X$308,19,0)*VLOOKUP(C67,'Leistungsübersicht - WIP'!$Y$6:$AG$305,9,0)*Faktoren!$C$2*IF($D$10=Optionen!$N$4,Leistungsübersicht!$D$12/VLOOKUP(Leistungsübersicht!$D$11,Optionen!$W$3:$X$18,2,0),1),""),0)</f>
        <v/>
      </c>
      <c r="G67" s="52" t="str">
        <f>IFERROR(_xlfn.IFNA(VLOOKUP(Leistungsübersicht!C67,Detaildaten!$F$8:$I$308,4,0)/VLOOKUP(C67,Detaildaten!$F$8:$X$308,19,0)*VLOOKUP(C67,'Leistungsübersicht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7" s="63"/>
      <c r="I67" s="63"/>
      <c r="J67" t="str">
        <f>IF(Q67&gt;0,CONCATENATE("Bereits im Paket ",E67," enthalten"),IF(AND(D67="Nein",I67="X"),"Paket fälschlicherweise ausgewählt",IF(AND(H67="X",I67="X"),"Paket und Einzeln zeitgleich ausgewählt",IF(IFERROR(VLOOKUP(C67,Detaildaten!F56:U356,16,0),"")="","",VLOOKUP(C67,Detaildaten!F56:U356,16,0)))))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IF(O67="","",COUNTIF($O67:$O$327,O67))</f>
        <v/>
      </c>
      <c r="S67">
        <f t="shared" si="4"/>
        <v>0</v>
      </c>
      <c r="T67">
        <f t="shared" si="5"/>
        <v>0</v>
      </c>
      <c r="U67" t="str">
        <f t="array" ref="U67">IFERROR(INDEX($O$19:$O$324,MATCH(1,COUNTIF($U$18:U66,$O$19:$O$324)+($O$19:$O372&lt;&gt;"")*1,0)),"")</f>
        <v/>
      </c>
      <c r="V67" t="str">
        <f t="shared" si="6"/>
        <v/>
      </c>
    </row>
    <row r="68" spans="2:22" x14ac:dyDescent="0.3">
      <c r="B68" t="str">
        <f>IF('Leistungsübersicht - WIP'!X55="","",'Leistungsübersicht - WIP'!X55)</f>
        <v/>
      </c>
      <c r="C68" t="str">
        <f>IF('Leistungsübersicht - WIP'!Y55="","",'Leistungsübersicht - WIP'!Y55)</f>
        <v/>
      </c>
      <c r="D68" t="str">
        <f>IF('Leistungsübersicht - WIP'!Z55="","",'Leistungsübersicht - WIP'!Z55)</f>
        <v/>
      </c>
      <c r="E68" t="str">
        <f>IF('Leistungsübersicht - WIP'!AA55="","",'Leistungsübersicht - WIP'!AA55)</f>
        <v/>
      </c>
      <c r="F68" s="52" t="str">
        <f>IFERROR(_xlfn.IFNA(VLOOKUP(Leistungsübersicht!C68,Detaildaten!$F$8:$I$308,4,0)/VLOOKUP(C68,Detaildaten!$F$8:$X$308,19,0)*VLOOKUP(C68,'Leistungsübersicht - WIP'!$Y$6:$AG$305,9,0)*Faktoren!$C$2*IF($D$10=Optionen!$N$4,Leistungsübersicht!$D$12/VLOOKUP(Leistungsübersicht!$D$11,Optionen!$W$3:$X$18,2,0),1),""),0)</f>
        <v/>
      </c>
      <c r="G68" s="52" t="str">
        <f>IFERROR(_xlfn.IFNA(VLOOKUP(Leistungsübersicht!C68,Detaildaten!$F$8:$I$308,4,0)/VLOOKUP(C68,Detaildaten!$F$8:$X$308,19,0)*VLOOKUP(C68,'Leistungsübersicht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8" s="63"/>
      <c r="I68" s="63"/>
      <c r="J68" t="str">
        <f>IF(Q68&gt;0,CONCATENATE("Bereits im Paket ",E68," enthalten"),IF(AND(D68="Nein",I68="X"),"Paket fälschlicherweise ausgewählt",IF(AND(H68="X",I68="X"),"Paket und Einzeln zeitgleich ausgewählt",IF(IFERROR(VLOOKUP(C68,Detaildaten!F57:U357,16,0),"")="","",VLOOKUP(C68,Detaildaten!F57:U357,16,0)))))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IF(O68="","",COUNTIF($O68:$O$327,O68))</f>
        <v/>
      </c>
      <c r="S68">
        <f t="shared" si="4"/>
        <v>0</v>
      </c>
      <c r="T68">
        <f t="shared" si="5"/>
        <v>0</v>
      </c>
      <c r="U68" t="str">
        <f t="array" ref="U68">IFERROR(INDEX($O$19:$O$324,MATCH(1,COUNTIF($U$18:U67,$O$19:$O$324)+($O$19:$O373&lt;&gt;"")*1,0)),"")</f>
        <v/>
      </c>
      <c r="V68" t="str">
        <f t="shared" si="6"/>
        <v/>
      </c>
    </row>
    <row r="69" spans="2:22" x14ac:dyDescent="0.3">
      <c r="B69" t="str">
        <f>IF('Leistungsübersicht - WIP'!X56="","",'Leistungsübersicht - WIP'!X56)</f>
        <v/>
      </c>
      <c r="C69" t="str">
        <f>IF('Leistungsübersicht - WIP'!Y56="","",'Leistungsübersicht - WIP'!Y56)</f>
        <v/>
      </c>
      <c r="D69" t="str">
        <f>IF('Leistungsübersicht - WIP'!Z56="","",'Leistungsübersicht - WIP'!Z56)</f>
        <v/>
      </c>
      <c r="E69" t="str">
        <f>IF('Leistungsübersicht - WIP'!AA56="","",'Leistungsübersicht - WIP'!AA56)</f>
        <v/>
      </c>
      <c r="F69" s="52" t="str">
        <f>IFERROR(_xlfn.IFNA(VLOOKUP(Leistungsübersicht!C69,Detaildaten!$F$8:$I$308,4,0)/VLOOKUP(C69,Detaildaten!$F$8:$X$308,19,0)*VLOOKUP(C69,'Leistungsübersicht - WIP'!$Y$6:$AG$305,9,0)*Faktoren!$C$2*IF($D$10=Optionen!$N$4,Leistungsübersicht!$D$12/VLOOKUP(Leistungsübersicht!$D$11,Optionen!$W$3:$X$18,2,0),1),""),0)</f>
        <v/>
      </c>
      <c r="G69" s="52" t="str">
        <f>IFERROR(_xlfn.IFNA(VLOOKUP(Leistungsübersicht!C69,Detaildaten!$F$8:$I$308,4,0)/VLOOKUP(C69,Detaildaten!$F$8:$X$308,19,0)*VLOOKUP(C69,'Leistungsübersicht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9" s="63"/>
      <c r="I69" s="63"/>
      <c r="J69" t="str">
        <f>IF(Q69&gt;0,CONCATENATE("Bereits im Paket ",E69," enthalten"),IF(AND(D69="Nein",I69="X"),"Paket fälschlicherweise ausgewählt",IF(AND(H69="X",I69="X"),"Paket und Einzeln zeitgleich ausgewählt",IF(IFERROR(VLOOKUP(C69,Detaildaten!F58:U358,16,0),"")="","",VLOOKUP(C69,Detaildaten!F58:U358,16,0)))))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IF(O69="","",COUNTIF($O69:$O$327,O69))</f>
        <v/>
      </c>
      <c r="S69">
        <f t="shared" si="4"/>
        <v>0</v>
      </c>
      <c r="T69">
        <f t="shared" si="5"/>
        <v>0</v>
      </c>
      <c r="U69" t="str">
        <f t="array" ref="U69">IFERROR(INDEX($O$19:$O$324,MATCH(1,COUNTIF($U$18:U68,$O$19:$O$324)+($O$19:$O374&lt;&gt;"")*1,0)),"")</f>
        <v/>
      </c>
      <c r="V69" t="str">
        <f t="shared" si="6"/>
        <v/>
      </c>
    </row>
    <row r="70" spans="2:22" x14ac:dyDescent="0.3">
      <c r="B70" t="str">
        <f>IF('Leistungsübersicht - WIP'!X57="","",'Leistungsübersicht - WIP'!X57)</f>
        <v/>
      </c>
      <c r="C70" t="str">
        <f>IF('Leistungsübersicht - WIP'!Y57="","",'Leistungsübersicht - WIP'!Y57)</f>
        <v/>
      </c>
      <c r="D70" t="str">
        <f>IF('Leistungsübersicht - WIP'!Z57="","",'Leistungsübersicht - WIP'!Z57)</f>
        <v/>
      </c>
      <c r="E70" t="str">
        <f>IF('Leistungsübersicht - WIP'!AA57="","",'Leistungsübersicht - WIP'!AA57)</f>
        <v/>
      </c>
      <c r="F70" s="52" t="str">
        <f>IFERROR(_xlfn.IFNA(VLOOKUP(Leistungsübersicht!C70,Detaildaten!$F$8:$I$308,4,0)/VLOOKUP(C70,Detaildaten!$F$8:$X$308,19,0)*VLOOKUP(C70,'Leistungsübersicht - WIP'!$Y$6:$AG$305,9,0)*Faktoren!$C$2*IF($D$10=Optionen!$N$4,Leistungsübersicht!$D$12/VLOOKUP(Leistungsübersicht!$D$11,Optionen!$W$3:$X$18,2,0),1),""),0)</f>
        <v/>
      </c>
      <c r="G70" s="52" t="str">
        <f>IFERROR(_xlfn.IFNA(VLOOKUP(Leistungsübersicht!C70,Detaildaten!$F$8:$I$308,4,0)/VLOOKUP(C70,Detaildaten!$F$8:$X$308,19,0)*VLOOKUP(C70,'Leistungsübersicht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0" s="63"/>
      <c r="I70" s="63"/>
      <c r="J70" t="str">
        <f>IF(Q70&gt;0,CONCATENATE("Bereits im Paket ",E70," enthalten"),IF(AND(D70="Nein",I70="X"),"Paket fälschlicherweise ausgewählt",IF(AND(H70="X",I70="X"),"Paket und Einzeln zeitgleich ausgewählt",IF(IFERROR(VLOOKUP(C70,Detaildaten!F59:U359,16,0),"")="","",VLOOKUP(C70,Detaildaten!F59:U359,16,0)))))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IF(O70="","",COUNTIF($O70:$O$327,O70))</f>
        <v/>
      </c>
      <c r="S70">
        <f t="shared" si="4"/>
        <v>0</v>
      </c>
      <c r="T70">
        <f t="shared" si="5"/>
        <v>0</v>
      </c>
      <c r="U70" t="str">
        <f t="array" ref="U70">IFERROR(INDEX($O$19:$O$324,MATCH(1,COUNTIF($U$18:U69,$O$19:$O$324)+($O$19:$O375&lt;&gt;"")*1,0)),"")</f>
        <v/>
      </c>
      <c r="V70" t="str">
        <f t="shared" si="6"/>
        <v/>
      </c>
    </row>
    <row r="71" spans="2:22" x14ac:dyDescent="0.3">
      <c r="B71" t="str">
        <f>IF('Leistungsübersicht - WIP'!X58="","",'Leistungsübersicht - WIP'!X58)</f>
        <v/>
      </c>
      <c r="C71" t="str">
        <f>IF('Leistungsübersicht - WIP'!Y58="","",'Leistungsübersicht - WIP'!Y58)</f>
        <v/>
      </c>
      <c r="D71" t="str">
        <f>IF('Leistungsübersicht - WIP'!Z58="","",'Leistungsübersicht - WIP'!Z58)</f>
        <v/>
      </c>
      <c r="E71" t="str">
        <f>IF('Leistungsübersicht - WIP'!AA58="","",'Leistungsübersicht - WIP'!AA58)</f>
        <v/>
      </c>
      <c r="F71" s="52" t="str">
        <f>IFERROR(_xlfn.IFNA(VLOOKUP(Leistungsübersicht!C71,Detaildaten!$F$8:$I$308,4,0)/VLOOKUP(C71,Detaildaten!$F$8:$X$308,19,0)*VLOOKUP(C71,'Leistungsübersicht - WIP'!$Y$6:$AG$305,9,0)*Faktoren!$C$2*IF($D$10=Optionen!$N$4,Leistungsübersicht!$D$12/VLOOKUP(Leistungsübersicht!$D$11,Optionen!$W$3:$X$18,2,0),1),""),0)</f>
        <v/>
      </c>
      <c r="G71" s="52" t="str">
        <f>IFERROR(_xlfn.IFNA(VLOOKUP(Leistungsübersicht!C71,Detaildaten!$F$8:$I$308,4,0)/VLOOKUP(C71,Detaildaten!$F$8:$X$308,19,0)*VLOOKUP(C71,'Leistungsübersicht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1" s="63"/>
      <c r="I71" s="63"/>
      <c r="J71" t="str">
        <f>IF(Q71&gt;0,CONCATENATE("Bereits im Paket ",E71," enthalten"),IF(AND(D71="Nein",I71="X"),"Paket fälschlicherweise ausgewählt",IF(AND(H71="X",I71="X"),"Paket und Einzeln zeitgleich ausgewählt",IF(IFERROR(VLOOKUP(C71,Detaildaten!F60:U360,16,0),"")="","",VLOOKUP(C71,Detaildaten!F60:U360,16,0)))))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IF(O71="","",COUNTIF($O71:$O$327,O71))</f>
        <v/>
      </c>
      <c r="S71">
        <f t="shared" si="4"/>
        <v>0</v>
      </c>
      <c r="T71">
        <f t="shared" si="5"/>
        <v>0</v>
      </c>
      <c r="U71" t="str">
        <f t="array" ref="U71">IFERROR(INDEX($O$19:$O$324,MATCH(1,COUNTIF($U$18:U70,$O$19:$O$324)+($O$19:$O376&lt;&gt;"")*1,0)),"")</f>
        <v/>
      </c>
      <c r="V71" t="str">
        <f t="shared" si="6"/>
        <v/>
      </c>
    </row>
    <row r="72" spans="2:22" x14ac:dyDescent="0.3">
      <c r="B72" t="str">
        <f>IF('Leistungsübersicht - WIP'!X59="","",'Leistungsübersicht - WIP'!X59)</f>
        <v/>
      </c>
      <c r="C72" t="str">
        <f>IF('Leistungsübersicht - WIP'!Y59="","",'Leistungsübersicht - WIP'!Y59)</f>
        <v/>
      </c>
      <c r="D72" t="str">
        <f>IF('Leistungsübersicht - WIP'!Z59="","",'Leistungsübersicht - WIP'!Z59)</f>
        <v/>
      </c>
      <c r="E72" t="str">
        <f>IF('Leistungsübersicht - WIP'!AA59="","",'Leistungsübersicht - WIP'!AA59)</f>
        <v/>
      </c>
      <c r="F72" s="52" t="str">
        <f>IFERROR(_xlfn.IFNA(VLOOKUP(Leistungsübersicht!C72,Detaildaten!$F$8:$I$308,4,0)/VLOOKUP(C72,Detaildaten!$F$8:$X$308,19,0)*VLOOKUP(C72,'Leistungsübersicht - WIP'!$Y$6:$AG$305,9,0)*Faktoren!$C$2*IF($D$10=Optionen!$N$4,Leistungsübersicht!$D$12/VLOOKUP(Leistungsübersicht!$D$11,Optionen!$W$3:$X$18,2,0),1),""),0)</f>
        <v/>
      </c>
      <c r="G72" s="52" t="str">
        <f>IFERROR(_xlfn.IFNA(VLOOKUP(Leistungsübersicht!C72,Detaildaten!$F$8:$I$308,4,0)/VLOOKUP(C72,Detaildaten!$F$8:$X$308,19,0)*VLOOKUP(C72,'Leistungsübersicht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2" s="63"/>
      <c r="I72" s="63"/>
      <c r="J72" t="str">
        <f>IF(Q72&gt;0,CONCATENATE("Bereits im Paket ",E72," enthalten"),IF(AND(D72="Nein",I72="X"),"Paket fälschlicherweise ausgewählt",IF(AND(H72="X",I72="X"),"Paket und Einzeln zeitgleich ausgewählt",IF(IFERROR(VLOOKUP(C72,Detaildaten!F61:U361,16,0),"")="","",VLOOKUP(C72,Detaildaten!F61:U361,16,0)))))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IF(O72="","",COUNTIF($O72:$O$327,O72))</f>
        <v/>
      </c>
      <c r="S72">
        <f t="shared" si="4"/>
        <v>0</v>
      </c>
      <c r="T72">
        <f t="shared" si="5"/>
        <v>0</v>
      </c>
      <c r="U72" t="str">
        <f t="array" ref="U72">IFERROR(INDEX($O$19:$O$324,MATCH(1,COUNTIF($U$18:U71,$O$19:$O$324)+($O$19:$O377&lt;&gt;"")*1,0)),"")</f>
        <v/>
      </c>
      <c r="V72" t="str">
        <f t="shared" si="6"/>
        <v/>
      </c>
    </row>
    <row r="73" spans="2:22" x14ac:dyDescent="0.3">
      <c r="B73" t="str">
        <f>IF('Leistungsübersicht - WIP'!X60="","",'Leistungsübersicht - WIP'!X60)</f>
        <v/>
      </c>
      <c r="C73" t="str">
        <f>IF('Leistungsübersicht - WIP'!Y60="","",'Leistungsübersicht - WIP'!Y60)</f>
        <v/>
      </c>
      <c r="D73" t="str">
        <f>IF('Leistungsübersicht - WIP'!Z60="","",'Leistungsübersicht - WIP'!Z60)</f>
        <v/>
      </c>
      <c r="E73" t="str">
        <f>IF('Leistungsübersicht - WIP'!AA60="","",'Leistungsübersicht - WIP'!AA60)</f>
        <v/>
      </c>
      <c r="F73" s="52" t="str">
        <f>IFERROR(_xlfn.IFNA(VLOOKUP(Leistungsübersicht!C73,Detaildaten!$F$8:$I$308,4,0)/VLOOKUP(C73,Detaildaten!$F$8:$X$308,19,0)*VLOOKUP(C73,'Leistungsübersicht - WIP'!$Y$6:$AG$305,9,0)*Faktoren!$C$2*IF($D$10=Optionen!$N$4,Leistungsübersicht!$D$12/VLOOKUP(Leistungsübersicht!$D$11,Optionen!$W$3:$X$18,2,0),1),""),0)</f>
        <v/>
      </c>
      <c r="G73" s="52" t="str">
        <f>IFERROR(_xlfn.IFNA(VLOOKUP(Leistungsübersicht!C73,Detaildaten!$F$8:$I$308,4,0)/VLOOKUP(C73,Detaildaten!$F$8:$X$308,19,0)*VLOOKUP(C73,'Leistungsübersicht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3" s="63"/>
      <c r="I73" s="63"/>
      <c r="J73" t="str">
        <f>IF(Q73&gt;0,CONCATENATE("Bereits im Paket ",E73," enthalten"),IF(AND(D73="Nein",I73="X"),"Paket fälschlicherweise ausgewählt",IF(AND(H73="X",I73="X"),"Paket und Einzeln zeitgleich ausgewählt",IF(IFERROR(VLOOKUP(C73,Detaildaten!F62:U362,16,0),"")="","",VLOOKUP(C73,Detaildaten!F62:U362,16,0)))))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IF(O73="","",COUNTIF($O73:$O$327,O73))</f>
        <v/>
      </c>
      <c r="S73">
        <f t="shared" si="4"/>
        <v>0</v>
      </c>
      <c r="T73">
        <f t="shared" si="5"/>
        <v>0</v>
      </c>
      <c r="U73" t="str">
        <f t="array" ref="U73">IFERROR(INDEX($O$19:$O$324,MATCH(1,COUNTIF($U$18:U72,$O$19:$O$324)+($O$19:$O378&lt;&gt;"")*1,0)),"")</f>
        <v/>
      </c>
      <c r="V73" t="str">
        <f t="shared" si="6"/>
        <v/>
      </c>
    </row>
    <row r="74" spans="2:22" x14ac:dyDescent="0.3">
      <c r="B74" t="str">
        <f>IF('Leistungsübersicht - WIP'!X61="","",'Leistungsübersicht - WIP'!X61)</f>
        <v/>
      </c>
      <c r="C74" t="str">
        <f>IF('Leistungsübersicht - WIP'!Y61="","",'Leistungsübersicht - WIP'!Y61)</f>
        <v/>
      </c>
      <c r="D74" t="str">
        <f>IF('Leistungsübersicht - WIP'!Z61="","",'Leistungsübersicht - WIP'!Z61)</f>
        <v/>
      </c>
      <c r="E74" t="str">
        <f>IF('Leistungsübersicht - WIP'!AA61="","",'Leistungsübersicht - WIP'!AA61)</f>
        <v/>
      </c>
      <c r="F74" s="52" t="str">
        <f>IFERROR(_xlfn.IFNA(VLOOKUP(Leistungsübersicht!C74,Detaildaten!$F$8:$I$308,4,0)/VLOOKUP(C74,Detaildaten!$F$8:$X$308,19,0)*VLOOKUP(C74,'Leistungsübersicht - WIP'!$Y$6:$AG$305,9,0)*Faktoren!$C$2*IF($D$10=Optionen!$N$4,Leistungsübersicht!$D$12/VLOOKUP(Leistungsübersicht!$D$11,Optionen!$W$3:$X$18,2,0),1),""),0)</f>
        <v/>
      </c>
      <c r="G74" s="52" t="str">
        <f>IFERROR(_xlfn.IFNA(VLOOKUP(Leistungsübersicht!C74,Detaildaten!$F$8:$I$308,4,0)/VLOOKUP(C74,Detaildaten!$F$8:$X$308,19,0)*VLOOKUP(C74,'Leistungsübersicht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4" s="63"/>
      <c r="I74" s="63"/>
      <c r="J74" t="str">
        <f>IF(Q74&gt;0,CONCATENATE("Bereits im Paket ",E74," enthalten"),IF(AND(D74="Nein",I74="X"),"Paket fälschlicherweise ausgewählt",IF(AND(H74="X",I74="X"),"Paket und Einzeln zeitgleich ausgewählt",IF(IFERROR(VLOOKUP(C74,Detaildaten!F63:U363,16,0),"")="","",VLOOKUP(C74,Detaildaten!F63:U363,16,0)))))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IF(O74="","",COUNTIF($O74:$O$327,O74))</f>
        <v/>
      </c>
      <c r="S74">
        <f t="shared" si="4"/>
        <v>0</v>
      </c>
      <c r="T74">
        <f t="shared" si="5"/>
        <v>0</v>
      </c>
      <c r="U74" t="str">
        <f t="array" ref="U74">IFERROR(INDEX($O$19:$O$324,MATCH(1,COUNTIF($U$18:U73,$O$19:$O$324)+($O$19:$O379&lt;&gt;"")*1,0)),"")</f>
        <v/>
      </c>
      <c r="V74" t="str">
        <f t="shared" si="6"/>
        <v/>
      </c>
    </row>
    <row r="75" spans="2:22" x14ac:dyDescent="0.3">
      <c r="B75" t="str">
        <f>IF('Leistungsübersicht - WIP'!X62="","",'Leistungsübersicht - WIP'!X62)</f>
        <v/>
      </c>
      <c r="C75" t="str">
        <f>IF('Leistungsübersicht - WIP'!Y62="","",'Leistungsübersicht - WIP'!Y62)</f>
        <v/>
      </c>
      <c r="D75" t="str">
        <f>IF('Leistungsübersicht - WIP'!Z62="","",'Leistungsübersicht - WIP'!Z62)</f>
        <v/>
      </c>
      <c r="E75" t="str">
        <f>IF('Leistungsübersicht - WIP'!AA62="","",'Leistungsübersicht - WIP'!AA62)</f>
        <v/>
      </c>
      <c r="F75" s="52" t="str">
        <f>IFERROR(_xlfn.IFNA(VLOOKUP(Leistungsübersicht!C75,Detaildaten!$F$8:$I$308,4,0)/VLOOKUP(C75,Detaildaten!$F$8:$X$308,19,0)*VLOOKUP(C75,'Leistungsübersicht - WIP'!$Y$6:$AG$305,9,0)*Faktoren!$C$2*IF($D$10=Optionen!$N$4,Leistungsübersicht!$D$12/VLOOKUP(Leistungsübersicht!$D$11,Optionen!$W$3:$X$18,2,0),1),""),0)</f>
        <v/>
      </c>
      <c r="G75" s="52" t="str">
        <f>IFERROR(_xlfn.IFNA(VLOOKUP(Leistungsübersicht!C75,Detaildaten!$F$8:$I$308,4,0)/VLOOKUP(C75,Detaildaten!$F$8:$X$308,19,0)*VLOOKUP(C75,'Leistungsübersicht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5" s="63"/>
      <c r="I75" s="63"/>
      <c r="J75" t="str">
        <f>IF(Q75&gt;0,CONCATENATE("Bereits im Paket ",E75," enthalten"),IF(AND(D75="Nein",I75="X"),"Paket fälschlicherweise ausgewählt",IF(AND(H75="X",I75="X"),"Paket und Einzeln zeitgleich ausgewählt",IF(IFERROR(VLOOKUP(C75,Detaildaten!F64:U364,16,0),"")="","",VLOOKUP(C75,Detaildaten!F64:U364,16,0)))))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IF(O75="","",COUNTIF($O75:$O$327,O75))</f>
        <v/>
      </c>
      <c r="S75">
        <f t="shared" si="4"/>
        <v>0</v>
      </c>
      <c r="T75">
        <f t="shared" si="5"/>
        <v>0</v>
      </c>
      <c r="U75" t="str">
        <f t="array" ref="U75">IFERROR(INDEX($O$19:$O$324,MATCH(1,COUNTIF($U$18:U74,$O$19:$O$324)+($O$19:$O380&lt;&gt;"")*1,0)),"")</f>
        <v/>
      </c>
      <c r="V75" t="str">
        <f t="shared" si="6"/>
        <v/>
      </c>
    </row>
    <row r="76" spans="2:22" x14ac:dyDescent="0.3">
      <c r="B76" t="str">
        <f>IF('Leistungsübersicht - WIP'!X63="","",'Leistungsübersicht - WIP'!X63)</f>
        <v/>
      </c>
      <c r="C76" t="str">
        <f>IF('Leistungsübersicht - WIP'!Y63="","",'Leistungsübersicht - WIP'!Y63)</f>
        <v/>
      </c>
      <c r="D76" t="str">
        <f>IF('Leistungsübersicht - WIP'!Z63="","",'Leistungsübersicht - WIP'!Z63)</f>
        <v/>
      </c>
      <c r="E76" t="str">
        <f>IF('Leistungsübersicht - WIP'!AA63="","",'Leistungsübersicht - WIP'!AA63)</f>
        <v/>
      </c>
      <c r="F76" s="52" t="str">
        <f>IFERROR(_xlfn.IFNA(VLOOKUP(Leistungsübersicht!C76,Detaildaten!$F$8:$I$308,4,0)/VLOOKUP(C76,Detaildaten!$F$8:$X$308,19,0)*VLOOKUP(C76,'Leistungsübersicht - WIP'!$Y$6:$AG$305,9,0)*Faktoren!$C$2*IF($D$10=Optionen!$N$4,Leistungsübersicht!$D$12/VLOOKUP(Leistungsübersicht!$D$11,Optionen!$W$3:$X$18,2,0),1),""),0)</f>
        <v/>
      </c>
      <c r="G76" s="52" t="str">
        <f>IFERROR(_xlfn.IFNA(VLOOKUP(Leistungsübersicht!C76,Detaildaten!$F$8:$I$308,4,0)/VLOOKUP(C76,Detaildaten!$F$8:$X$308,19,0)*VLOOKUP(C76,'Leistungsübersicht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6" s="63"/>
      <c r="I76" s="63"/>
      <c r="J76" t="str">
        <f>IF(Q76&gt;0,CONCATENATE("Bereits im Paket ",E76," enthalten"),IF(AND(D76="Nein",I76="X"),"Paket fälschlicherweise ausgewählt",IF(AND(H76="X",I76="X"),"Paket und Einzeln zeitgleich ausgewählt",IF(IFERROR(VLOOKUP(C76,Detaildaten!F65:U365,16,0),"")="","",VLOOKUP(C76,Detaildaten!F65:U365,16,0)))))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IF(O76="","",COUNTIF($O76:$O$327,O76))</f>
        <v/>
      </c>
      <c r="S76">
        <f t="shared" si="4"/>
        <v>0</v>
      </c>
      <c r="T76">
        <f t="shared" si="5"/>
        <v>0</v>
      </c>
      <c r="U76" t="str">
        <f t="array" ref="U76">IFERROR(INDEX($O$19:$O$324,MATCH(1,COUNTIF($U$18:U75,$O$19:$O$324)+($O$19:$O381&lt;&gt;"")*1,0)),"")</f>
        <v/>
      </c>
      <c r="V76" t="str">
        <f t="shared" si="6"/>
        <v/>
      </c>
    </row>
    <row r="77" spans="2:22" x14ac:dyDescent="0.3">
      <c r="B77" t="str">
        <f>IF('Leistungsübersicht - WIP'!X64="","",'Leistungsübersicht - WIP'!X64)</f>
        <v/>
      </c>
      <c r="C77" t="str">
        <f>IF('Leistungsübersicht - WIP'!Y64="","",'Leistungsübersicht - WIP'!Y64)</f>
        <v/>
      </c>
      <c r="D77" t="str">
        <f>IF('Leistungsübersicht - WIP'!Z64="","",'Leistungsübersicht - WIP'!Z64)</f>
        <v/>
      </c>
      <c r="E77" t="str">
        <f>IF('Leistungsübersicht - WIP'!AA64="","",'Leistungsübersicht - WIP'!AA64)</f>
        <v/>
      </c>
      <c r="F77" s="52" t="str">
        <f>IFERROR(_xlfn.IFNA(VLOOKUP(Leistungsübersicht!C77,Detaildaten!$F$8:$I$308,4,0)/VLOOKUP(C77,Detaildaten!$F$8:$X$308,19,0)*VLOOKUP(C77,'Leistungsübersicht - WIP'!$Y$6:$AG$305,9,0)*Faktoren!$C$2*IF($D$10=Optionen!$N$4,Leistungsübersicht!$D$12/VLOOKUP(Leistungsübersicht!$D$11,Optionen!$W$3:$X$18,2,0),1),""),0)</f>
        <v/>
      </c>
      <c r="G77" s="52" t="str">
        <f>IFERROR(_xlfn.IFNA(VLOOKUP(Leistungsübersicht!C77,Detaildaten!$F$8:$I$308,4,0)/VLOOKUP(C77,Detaildaten!$F$8:$X$308,19,0)*VLOOKUP(C77,'Leistungsübersicht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7" s="63"/>
      <c r="I77" s="63"/>
      <c r="J77" t="str">
        <f>IF(Q77&gt;0,CONCATENATE("Bereits im Paket ",E77," enthalten"),IF(AND(D77="Nein",I77="X"),"Paket fälschlicherweise ausgewählt",IF(AND(H77="X",I77="X"),"Paket und Einzeln zeitgleich ausgewählt",IF(IFERROR(VLOOKUP(C77,Detaildaten!F66:U366,16,0),"")="","",VLOOKUP(C77,Detaildaten!F66:U366,16,0)))))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IF(O77="","",COUNTIF($O77:$O$327,O77))</f>
        <v/>
      </c>
      <c r="S77">
        <f t="shared" si="4"/>
        <v>0</v>
      </c>
      <c r="T77">
        <f t="shared" si="5"/>
        <v>0</v>
      </c>
      <c r="U77" t="str">
        <f t="array" ref="U77">IFERROR(INDEX($O$19:$O$324,MATCH(1,COUNTIF($U$18:U76,$O$19:$O$324)+($O$19:$O382&lt;&gt;"")*1,0)),"")</f>
        <v/>
      </c>
      <c r="V77" t="str">
        <f t="shared" si="6"/>
        <v/>
      </c>
    </row>
    <row r="78" spans="2:22" x14ac:dyDescent="0.3">
      <c r="B78" t="str">
        <f>IF('Leistungsübersicht - WIP'!X65="","",'Leistungsübersicht - WIP'!X65)</f>
        <v/>
      </c>
      <c r="C78" t="str">
        <f>IF('Leistungsübersicht - WIP'!Y65="","",'Leistungsübersicht - WIP'!Y65)</f>
        <v/>
      </c>
      <c r="D78" t="str">
        <f>IF('Leistungsübersicht - WIP'!Z65="","",'Leistungsübersicht - WIP'!Z65)</f>
        <v/>
      </c>
      <c r="E78" t="str">
        <f>IF('Leistungsübersicht - WIP'!AA65="","",'Leistungsübersicht - WIP'!AA65)</f>
        <v/>
      </c>
      <c r="F78" s="52" t="str">
        <f>IFERROR(_xlfn.IFNA(VLOOKUP(Leistungsübersicht!C78,Detaildaten!$F$8:$I$308,4,0)/VLOOKUP(C78,Detaildaten!$F$8:$X$308,19,0)*VLOOKUP(C78,'Leistungsübersicht - WIP'!$Y$6:$AG$305,9,0)*Faktoren!$C$2*IF($D$10=Optionen!$N$4,Leistungsübersicht!$D$12/VLOOKUP(Leistungsübersicht!$D$11,Optionen!$W$3:$X$18,2,0),1),""),0)</f>
        <v/>
      </c>
      <c r="G78" s="52" t="str">
        <f>IFERROR(_xlfn.IFNA(VLOOKUP(Leistungsübersicht!C78,Detaildaten!$F$8:$I$308,4,0)/VLOOKUP(C78,Detaildaten!$F$8:$X$308,19,0)*VLOOKUP(C78,'Leistungsübersicht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8" s="63"/>
      <c r="I78" s="63"/>
      <c r="J78" t="str">
        <f>IF(Q78&gt;0,CONCATENATE("Bereits im Paket ",E78," enthalten"),IF(AND(D78="Nein",I78="X"),"Paket fälschlicherweise ausgewählt",IF(AND(H78="X",I78="X"),"Paket und Einzeln zeitgleich ausgewählt",IF(IFERROR(VLOOKUP(C78,Detaildaten!F67:U367,16,0),"")="","",VLOOKUP(C78,Detaildaten!F67:U367,16,0)))))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IF(O78="","",COUNTIF($O78:$O$327,O78))</f>
        <v/>
      </c>
      <c r="S78">
        <f t="shared" si="4"/>
        <v>0</v>
      </c>
      <c r="T78">
        <f t="shared" si="5"/>
        <v>0</v>
      </c>
      <c r="U78" t="str">
        <f t="array" ref="U78">IFERROR(INDEX($O$19:$O$324,MATCH(1,COUNTIF($U$18:U77,$O$19:$O$324)+($O$19:$O383&lt;&gt;"")*1,0)),"")</f>
        <v/>
      </c>
      <c r="V78" t="str">
        <f t="shared" si="6"/>
        <v/>
      </c>
    </row>
    <row r="79" spans="2:22" x14ac:dyDescent="0.3">
      <c r="B79" t="str">
        <f>IF('Leistungsübersicht - WIP'!X66="","",'Leistungsübersicht - WIP'!X66)</f>
        <v/>
      </c>
      <c r="C79" t="str">
        <f>IF('Leistungsübersicht - WIP'!Y66="","",'Leistungsübersicht - WIP'!Y66)</f>
        <v/>
      </c>
      <c r="D79" t="str">
        <f>IF('Leistungsübersicht - WIP'!Z66="","",'Leistungsübersicht - WIP'!Z66)</f>
        <v/>
      </c>
      <c r="E79" t="str">
        <f>IF('Leistungsübersicht - WIP'!AA66="","",'Leistungsübersicht - WIP'!AA66)</f>
        <v/>
      </c>
      <c r="F79" s="52" t="str">
        <f>IFERROR(_xlfn.IFNA(VLOOKUP(Leistungsübersicht!C79,Detaildaten!$F$8:$I$308,4,0)/VLOOKUP(C79,Detaildaten!$F$8:$X$308,19,0)*VLOOKUP(C79,'Leistungsübersicht - WIP'!$Y$6:$AG$305,9,0)*Faktoren!$C$2*IF($D$10=Optionen!$N$4,Leistungsübersicht!$D$12/VLOOKUP(Leistungsübersicht!$D$11,Optionen!$W$3:$X$18,2,0),1),""),0)</f>
        <v/>
      </c>
      <c r="G79" s="52" t="str">
        <f>IFERROR(_xlfn.IFNA(VLOOKUP(Leistungsübersicht!C79,Detaildaten!$F$8:$I$308,4,0)/VLOOKUP(C79,Detaildaten!$F$8:$X$308,19,0)*VLOOKUP(C79,'Leistungsübersicht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9" s="63"/>
      <c r="I79" s="63"/>
      <c r="J79" t="str">
        <f>IF(Q79&gt;0,CONCATENATE("Bereits im Paket ",E79," enthalten"),IF(AND(D79="Nein",I79="X"),"Paket fälschlicherweise ausgewählt",IF(AND(H79="X",I79="X"),"Paket und Einzeln zeitgleich ausgewählt",IF(IFERROR(VLOOKUP(C79,Detaildaten!F68:U368,16,0),"")="","",VLOOKUP(C79,Detaildaten!F68:U368,16,0)))))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IF(O79="","",COUNTIF($O79:$O$327,O79))</f>
        <v/>
      </c>
      <c r="S79">
        <f t="shared" si="4"/>
        <v>0</v>
      </c>
      <c r="T79">
        <f t="shared" si="5"/>
        <v>0</v>
      </c>
      <c r="U79" t="str">
        <f t="array" ref="U79">IFERROR(INDEX($O$19:$O$324,MATCH(1,COUNTIF($U$18:U78,$O$19:$O$324)+($O$19:$O384&lt;&gt;"")*1,0)),"")</f>
        <v/>
      </c>
      <c r="V79" t="str">
        <f t="shared" si="6"/>
        <v/>
      </c>
    </row>
    <row r="80" spans="2:22" x14ac:dyDescent="0.3">
      <c r="B80" t="str">
        <f>IF('Leistungsübersicht - WIP'!X67="","",'Leistungsübersicht - WIP'!X67)</f>
        <v/>
      </c>
      <c r="C80" t="str">
        <f>IF('Leistungsübersicht - WIP'!Y67="","",'Leistungsübersicht - WIP'!Y67)</f>
        <v/>
      </c>
      <c r="D80" t="str">
        <f>IF('Leistungsübersicht - WIP'!Z67="","",'Leistungsübersicht - WIP'!Z67)</f>
        <v/>
      </c>
      <c r="E80" t="str">
        <f>IF('Leistungsübersicht - WIP'!AA67="","",'Leistungsübersicht - WIP'!AA67)</f>
        <v/>
      </c>
      <c r="F80" s="52" t="str">
        <f>IFERROR(_xlfn.IFNA(VLOOKUP(Leistungsübersicht!C80,Detaildaten!$F$8:$I$308,4,0)/VLOOKUP(C80,Detaildaten!$F$8:$X$308,19,0)*VLOOKUP(C80,'Leistungsübersicht - WIP'!$Y$6:$AG$305,9,0)*Faktoren!$C$2*IF($D$10=Optionen!$N$4,Leistungsübersicht!$D$12/VLOOKUP(Leistungsübersicht!$D$11,Optionen!$W$3:$X$18,2,0),1),""),0)</f>
        <v/>
      </c>
      <c r="G80" s="52" t="str">
        <f>IFERROR(_xlfn.IFNA(VLOOKUP(Leistungsübersicht!C80,Detaildaten!$F$8:$I$308,4,0)/VLOOKUP(C80,Detaildaten!$F$8:$X$308,19,0)*VLOOKUP(C80,'Leistungsübersicht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0" s="63"/>
      <c r="I80" s="63"/>
      <c r="J80" t="str">
        <f>IF(Q80&gt;0,CONCATENATE("Bereits im Paket ",E80," enthalten"),IF(AND(D80="Nein",I80="X"),"Paket fälschlicherweise ausgewählt",IF(AND(H80="X",I80="X"),"Paket und Einzeln zeitgleich ausgewählt",IF(IFERROR(VLOOKUP(C80,Detaildaten!F69:U369,16,0),"")="","",VLOOKUP(C80,Detaildaten!F69:U369,16,0)))))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IF(O80="","",COUNTIF($O80:$O$327,O80))</f>
        <v/>
      </c>
      <c r="S80">
        <f t="shared" si="4"/>
        <v>0</v>
      </c>
      <c r="T80">
        <f t="shared" si="5"/>
        <v>0</v>
      </c>
      <c r="U80" t="str">
        <f t="array" ref="U80">IFERROR(INDEX($O$19:$O$324,MATCH(1,COUNTIF($U$18:U79,$O$19:$O$324)+($O$19:$O385&lt;&gt;"")*1,0)),"")</f>
        <v/>
      </c>
      <c r="V80" t="str">
        <f t="shared" si="6"/>
        <v/>
      </c>
    </row>
    <row r="81" spans="2:22" x14ac:dyDescent="0.3">
      <c r="B81" t="str">
        <f>IF('Leistungsübersicht - WIP'!X68="","",'Leistungsübersicht - WIP'!X68)</f>
        <v/>
      </c>
      <c r="C81" t="str">
        <f>IF('Leistungsübersicht - WIP'!Y68="","",'Leistungsübersicht - WIP'!Y68)</f>
        <v/>
      </c>
      <c r="D81" t="str">
        <f>IF('Leistungsübersicht - WIP'!Z68="","",'Leistungsübersicht - WIP'!Z68)</f>
        <v/>
      </c>
      <c r="E81" t="str">
        <f>IF('Leistungsübersicht - WIP'!AA68="","",'Leistungsübersicht - WIP'!AA68)</f>
        <v/>
      </c>
      <c r="F81" s="52" t="str">
        <f>IFERROR(_xlfn.IFNA(VLOOKUP(Leistungsübersicht!C81,Detaildaten!$F$8:$I$308,4,0)/VLOOKUP(C81,Detaildaten!$F$8:$X$308,19,0)*VLOOKUP(C81,'Leistungsübersicht - WIP'!$Y$6:$AG$305,9,0)*Faktoren!$C$2*IF($D$10=Optionen!$N$4,Leistungsübersicht!$D$12/VLOOKUP(Leistungsübersicht!$D$11,Optionen!$W$3:$X$18,2,0),1),""),0)</f>
        <v/>
      </c>
      <c r="G81" s="52" t="str">
        <f>IFERROR(_xlfn.IFNA(VLOOKUP(Leistungsübersicht!C81,Detaildaten!$F$8:$I$308,4,0)/VLOOKUP(C81,Detaildaten!$F$8:$X$308,19,0)*VLOOKUP(C81,'Leistungsübersicht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1" s="63"/>
      <c r="I81" s="63"/>
      <c r="J81" t="str">
        <f>IF(Q81&gt;0,CONCATENATE("Bereits im Paket ",E81," enthalten"),IF(AND(D81="Nein",I81="X"),"Paket fälschlicherweise ausgewählt",IF(AND(H81="X",I81="X"),"Paket und Einzeln zeitgleich ausgewählt",IF(IFERROR(VLOOKUP(C81,Detaildaten!F70:U370,16,0),"")="","",VLOOKUP(C81,Detaildaten!F70:U370,16,0)))))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IF(O81="","",COUNTIF($O81:$O$327,O81))</f>
        <v/>
      </c>
      <c r="S81">
        <f t="shared" si="4"/>
        <v>0</v>
      </c>
      <c r="T81">
        <f t="shared" si="5"/>
        <v>0</v>
      </c>
      <c r="U81" t="str">
        <f t="array" ref="U81">IFERROR(INDEX($O$19:$O$324,MATCH(1,COUNTIF($U$18:U80,$O$19:$O$324)+($O$19:$O386&lt;&gt;"")*1,0)),"")</f>
        <v/>
      </c>
      <c r="V81" t="str">
        <f t="shared" si="6"/>
        <v/>
      </c>
    </row>
    <row r="82" spans="2:22" x14ac:dyDescent="0.3">
      <c r="B82" t="str">
        <f>IF('Leistungsübersicht - WIP'!X69="","",'Leistungsübersicht - WIP'!X69)</f>
        <v/>
      </c>
      <c r="C82" t="str">
        <f>IF('Leistungsübersicht - WIP'!Y69="","",'Leistungsübersicht - WIP'!Y69)</f>
        <v/>
      </c>
      <c r="D82" t="str">
        <f>IF('Leistungsübersicht - WIP'!Z69="","",'Leistungsübersicht - WIP'!Z69)</f>
        <v/>
      </c>
      <c r="E82" t="str">
        <f>IF('Leistungsübersicht - WIP'!AA69="","",'Leistungsübersicht - WIP'!AA69)</f>
        <v/>
      </c>
      <c r="F82" s="52" t="str">
        <f>IFERROR(_xlfn.IFNA(VLOOKUP(Leistungsübersicht!C82,Detaildaten!$F$8:$I$308,4,0)/VLOOKUP(C82,Detaildaten!$F$8:$X$308,19,0)*VLOOKUP(C82,'Leistungsübersicht - WIP'!$Y$6:$AG$305,9,0)*Faktoren!$C$2*IF($D$10=Optionen!$N$4,Leistungsübersicht!$D$12/VLOOKUP(Leistungsübersicht!$D$11,Optionen!$W$3:$X$18,2,0),1),""),0)</f>
        <v/>
      </c>
      <c r="G82" s="52" t="str">
        <f>IFERROR(_xlfn.IFNA(VLOOKUP(Leistungsübersicht!C82,Detaildaten!$F$8:$I$308,4,0)/VLOOKUP(C82,Detaildaten!$F$8:$X$308,19,0)*VLOOKUP(C82,'Leistungsübersicht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2" s="63"/>
      <c r="I82" s="63"/>
      <c r="J82" t="str">
        <f>IF(Q82&gt;0,CONCATENATE("Bereits im Paket ",E82," enthalten"),IF(AND(D82="Nein",I82="X"),"Paket fälschlicherweise ausgewählt",IF(AND(H82="X",I82="X"),"Paket und Einzeln zeitgleich ausgewählt",IF(IFERROR(VLOOKUP(C82,Detaildaten!F71:U371,16,0),"")="","",VLOOKUP(C82,Detaildaten!F71:U371,16,0)))))</f>
        <v/>
      </c>
      <c r="N82">
        <f t="shared" si="1"/>
        <v>0</v>
      </c>
      <c r="O82" t="str">
        <f t="shared" si="0"/>
        <v/>
      </c>
      <c r="P82">
        <f t="shared" si="2"/>
        <v>0</v>
      </c>
      <c r="Q82">
        <f t="shared" si="3"/>
        <v>0</v>
      </c>
      <c r="R82" t="str">
        <f>IF(O82="","",COUNTIF($O82:$O$327,O82))</f>
        <v/>
      </c>
      <c r="S82">
        <f t="shared" si="4"/>
        <v>0</v>
      </c>
      <c r="T82">
        <f t="shared" si="5"/>
        <v>0</v>
      </c>
      <c r="U82" t="str">
        <f t="array" ref="U82">IFERROR(INDEX($O$19:$O$324,MATCH(1,COUNTIF($U$18:U81,$O$19:$O$324)+($O$19:$O387&lt;&gt;"")*1,0)),"")</f>
        <v/>
      </c>
      <c r="V82" t="str">
        <f t="shared" si="6"/>
        <v/>
      </c>
    </row>
    <row r="83" spans="2:22" x14ac:dyDescent="0.3">
      <c r="B83" t="str">
        <f>IF('Leistungsübersicht - WIP'!X70="","",'Leistungsübersicht - WIP'!X70)</f>
        <v/>
      </c>
      <c r="C83" t="str">
        <f>IF('Leistungsübersicht - WIP'!Y70="","",'Leistungsübersicht - WIP'!Y70)</f>
        <v/>
      </c>
      <c r="D83" t="str">
        <f>IF('Leistungsübersicht - WIP'!Z70="","",'Leistungsübersicht - WIP'!Z70)</f>
        <v/>
      </c>
      <c r="E83" t="str">
        <f>IF('Leistungsübersicht - WIP'!AA70="","",'Leistungsübersicht - WIP'!AA70)</f>
        <v/>
      </c>
      <c r="F83" s="52" t="str">
        <f>IFERROR(_xlfn.IFNA(VLOOKUP(Leistungsübersicht!C83,Detaildaten!$F$8:$I$308,4,0)/VLOOKUP(C83,Detaildaten!$F$8:$X$308,19,0)*VLOOKUP(C83,'Leistungsübersicht - WIP'!$Y$6:$AG$305,9,0)*Faktoren!$C$2*IF($D$10=Optionen!$N$4,Leistungsübersicht!$D$12/VLOOKUP(Leistungsübersicht!$D$11,Optionen!$W$3:$X$18,2,0),1),""),0)</f>
        <v/>
      </c>
      <c r="G83" s="52" t="str">
        <f>IFERROR(_xlfn.IFNA(VLOOKUP(Leistungsübersicht!C83,Detaildaten!$F$8:$I$308,4,0)/VLOOKUP(C83,Detaildaten!$F$8:$X$308,19,0)*VLOOKUP(C83,'Leistungsübersicht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3" s="63"/>
      <c r="I83" s="63"/>
      <c r="J83" t="str">
        <f>IF(Q83&gt;0,CONCATENATE("Bereits im Paket ",E83," enthalten"),IF(AND(D83="Nein",I83="X"),"Paket fälschlicherweise ausgewählt",IF(AND(H83="X",I83="X"),"Paket und Einzeln zeitgleich ausgewählt",IF(IFERROR(VLOOKUP(C83,Detaildaten!F72:U372,16,0),"")="","",VLOOKUP(C83,Detaildaten!F72:U372,16,0)))))</f>
        <v/>
      </c>
      <c r="N83">
        <f t="shared" si="1"/>
        <v>0</v>
      </c>
      <c r="O83" t="str">
        <f t="shared" ref="O83:O146" si="7">IF(N83=1,E83,"")</f>
        <v/>
      </c>
      <c r="P83">
        <f t="shared" si="2"/>
        <v>0</v>
      </c>
      <c r="Q83">
        <f t="shared" si="3"/>
        <v>0</v>
      </c>
      <c r="R83" t="str">
        <f>IF(O83="","",COUNTIF($O83:$O$327,O83))</f>
        <v/>
      </c>
      <c r="S83">
        <f t="shared" si="4"/>
        <v>0</v>
      </c>
      <c r="T83">
        <f t="shared" si="5"/>
        <v>0</v>
      </c>
      <c r="U83" t="str">
        <f t="array" ref="U83">IFERROR(INDEX($O$19:$O$324,MATCH(1,COUNTIF($U$18:U82,$O$19:$O$324)+($O$19:$O388&lt;&gt;"")*1,0)),"")</f>
        <v/>
      </c>
      <c r="V83" t="str">
        <f t="shared" si="6"/>
        <v/>
      </c>
    </row>
    <row r="84" spans="2:22" x14ac:dyDescent="0.3">
      <c r="B84" t="str">
        <f>IF('Leistungsübersicht - WIP'!X71="","",'Leistungsübersicht - WIP'!X71)</f>
        <v/>
      </c>
      <c r="C84" t="str">
        <f>IF('Leistungsübersicht - WIP'!Y71="","",'Leistungsübersicht - WIP'!Y71)</f>
        <v/>
      </c>
      <c r="D84" t="str">
        <f>IF('Leistungsübersicht - WIP'!Z71="","",'Leistungsübersicht - WIP'!Z71)</f>
        <v/>
      </c>
      <c r="E84" t="str">
        <f>IF('Leistungsübersicht - WIP'!AA71="","",'Leistungsübersicht - WIP'!AA71)</f>
        <v/>
      </c>
      <c r="F84" s="52" t="str">
        <f>IFERROR(_xlfn.IFNA(VLOOKUP(Leistungsübersicht!C84,Detaildaten!$F$8:$I$308,4,0)/VLOOKUP(C84,Detaildaten!$F$8:$X$308,19,0)*VLOOKUP(C84,'Leistungsübersicht - WIP'!$Y$6:$AG$305,9,0)*Faktoren!$C$2*IF($D$10=Optionen!$N$4,Leistungsübersicht!$D$12/VLOOKUP(Leistungsübersicht!$D$11,Optionen!$W$3:$X$18,2,0),1),""),0)</f>
        <v/>
      </c>
      <c r="G84" s="52" t="str">
        <f>IFERROR(_xlfn.IFNA(VLOOKUP(Leistungsübersicht!C84,Detaildaten!$F$8:$I$308,4,0)/VLOOKUP(C84,Detaildaten!$F$8:$X$308,19,0)*VLOOKUP(C84,'Leistungsübersicht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4" s="63"/>
      <c r="I84" s="63"/>
      <c r="J84" t="str">
        <f>IF(Q84&gt;0,CONCATENATE("Bereits im Paket ",E84," enthalten"),IF(AND(D84="Nein",I84="X"),"Paket fälschlicherweise ausgewählt",IF(AND(H84="X",I84="X"),"Paket und Einzeln zeitgleich ausgewählt",IF(IFERROR(VLOOKUP(C84,Detaildaten!F73:U373,16,0),"")="","",VLOOKUP(C84,Detaildaten!F73:U373,16,0)))))</f>
        <v/>
      </c>
      <c r="N84">
        <f t="shared" ref="N84:N147" si="8">IF(I84="X",1,0)</f>
        <v>0</v>
      </c>
      <c r="O84" t="str">
        <f t="shared" si="7"/>
        <v/>
      </c>
      <c r="P84">
        <f t="shared" ref="P84:P147" si="9">IF(C84="",0,IF(D84="Nein",0,IF(COUNTIF($O$19:$O$324,E84)&gt;0,1,0)))</f>
        <v>0</v>
      </c>
      <c r="Q84">
        <f t="shared" ref="Q84:Q147" si="10">P84-N84</f>
        <v>0</v>
      </c>
      <c r="R84" t="str">
        <f>IF(O84="","",COUNTIF($O84:$O$327,O84))</f>
        <v/>
      </c>
      <c r="S84">
        <f t="shared" ref="S84:S147" si="11">IF(AND(O84=E84,R84&lt;2),1,0)</f>
        <v>0</v>
      </c>
      <c r="T84">
        <f t="shared" ref="T84:T147" si="12">IF(D84="Nein",IF(H84="X",1,0),IF(I84="X",1,IF(H84="X",1,0)))</f>
        <v>0</v>
      </c>
      <c r="U84" t="str">
        <f t="array" ref="U84">IFERROR(INDEX($O$19:$O$324,MATCH(1,COUNTIF($U$18:U83,$O$19:$O$324)+($O$19:$O389&lt;&gt;"")*1,0)),"")</f>
        <v/>
      </c>
      <c r="V84" t="str">
        <f t="shared" ref="V84:V147" si="13">IF(U84="","",COUNTIF($E$19:$E$324,U84))</f>
        <v/>
      </c>
    </row>
    <row r="85" spans="2:22" x14ac:dyDescent="0.3">
      <c r="B85" t="str">
        <f>IF('Leistungsübersicht - WIP'!X72="","",'Leistungsübersicht - WIP'!X72)</f>
        <v/>
      </c>
      <c r="C85" t="str">
        <f>IF('Leistungsübersicht - WIP'!Y72="","",'Leistungsübersicht - WIP'!Y72)</f>
        <v/>
      </c>
      <c r="D85" t="str">
        <f>IF('Leistungsübersicht - WIP'!Z72="","",'Leistungsübersicht - WIP'!Z72)</f>
        <v/>
      </c>
      <c r="E85" t="str">
        <f>IF('Leistungsübersicht - WIP'!AA72="","",'Leistungsübersicht - WIP'!AA72)</f>
        <v/>
      </c>
      <c r="F85" s="52" t="str">
        <f>IFERROR(_xlfn.IFNA(VLOOKUP(Leistungsübersicht!C85,Detaildaten!$F$8:$I$308,4,0)/VLOOKUP(C85,Detaildaten!$F$8:$X$308,19,0)*VLOOKUP(C85,'Leistungsübersicht - WIP'!$Y$6:$AG$305,9,0)*Faktoren!$C$2*IF($D$10=Optionen!$N$4,Leistungsübersicht!$D$12/VLOOKUP(Leistungsübersicht!$D$11,Optionen!$W$3:$X$18,2,0),1),""),0)</f>
        <v/>
      </c>
      <c r="G85" s="52" t="str">
        <f>IFERROR(_xlfn.IFNA(VLOOKUP(Leistungsübersicht!C85,Detaildaten!$F$8:$I$308,4,0)/VLOOKUP(C85,Detaildaten!$F$8:$X$308,19,0)*VLOOKUP(C85,'Leistungsübersicht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5" s="63"/>
      <c r="I85" s="63"/>
      <c r="J85" t="str">
        <f>IF(Q85&gt;0,CONCATENATE("Bereits im Paket ",E85," enthalten"),IF(AND(D85="Nein",I85="X"),"Paket fälschlicherweise ausgewählt",IF(AND(H85="X",I85="X"),"Paket und Einzeln zeitgleich ausgewählt",IF(IFERROR(VLOOKUP(C85,Detaildaten!F74:U374,16,0),"")="","",VLOOKUP(C85,Detaildaten!F74:U374,16,0)))))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IF(O85="","",COUNTIF($O85:$O$327,O85))</f>
        <v/>
      </c>
      <c r="S85">
        <f t="shared" si="11"/>
        <v>0</v>
      </c>
      <c r="T85">
        <f t="shared" si="12"/>
        <v>0</v>
      </c>
      <c r="U85" t="str">
        <f t="array" ref="U85">IFERROR(INDEX($O$19:$O$324,MATCH(1,COUNTIF($U$18:U84,$O$19:$O$324)+($O$19:$O390&lt;&gt;"")*1,0)),"")</f>
        <v/>
      </c>
      <c r="V85" t="str">
        <f t="shared" si="13"/>
        <v/>
      </c>
    </row>
    <row r="86" spans="2:22" x14ac:dyDescent="0.3">
      <c r="B86" t="str">
        <f>IF('Leistungsübersicht - WIP'!X73="","",'Leistungsübersicht - WIP'!X73)</f>
        <v/>
      </c>
      <c r="C86" t="str">
        <f>IF('Leistungsübersicht - WIP'!Y73="","",'Leistungsübersicht - WIP'!Y73)</f>
        <v/>
      </c>
      <c r="D86" t="str">
        <f>IF('Leistungsübersicht - WIP'!Z73="","",'Leistungsübersicht - WIP'!Z73)</f>
        <v/>
      </c>
      <c r="E86" t="str">
        <f>IF('Leistungsübersicht - WIP'!AA73="","",'Leistungsübersicht - WIP'!AA73)</f>
        <v/>
      </c>
      <c r="F86" s="52" t="str">
        <f>IFERROR(_xlfn.IFNA(VLOOKUP(Leistungsübersicht!C86,Detaildaten!$F$8:$I$308,4,0)/VLOOKUP(C86,Detaildaten!$F$8:$X$308,19,0)*VLOOKUP(C86,'Leistungsübersicht - WIP'!$Y$6:$AG$305,9,0)*Faktoren!$C$2*IF($D$10=Optionen!$N$4,Leistungsübersicht!$D$12/VLOOKUP(Leistungsübersicht!$D$11,Optionen!$W$3:$X$18,2,0),1),""),0)</f>
        <v/>
      </c>
      <c r="G86" s="52" t="str">
        <f>IFERROR(_xlfn.IFNA(VLOOKUP(Leistungsübersicht!C86,Detaildaten!$F$8:$I$308,4,0)/VLOOKUP(C86,Detaildaten!$F$8:$X$308,19,0)*VLOOKUP(C86,'Leistungsübersicht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6" s="63"/>
      <c r="I86" s="63"/>
      <c r="J86" t="str">
        <f>IF(Q86&gt;0,CONCATENATE("Bereits im Paket ",E86," enthalten"),IF(AND(D86="Nein",I86="X"),"Paket fälschlicherweise ausgewählt",IF(AND(H86="X",I86="X"),"Paket und Einzeln zeitgleich ausgewählt",IF(IFERROR(VLOOKUP(C86,Detaildaten!F75:U375,16,0),"")="","",VLOOKUP(C86,Detaildaten!F75:U375,16,0)))))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IF(O86="","",COUNTIF($O86:$O$327,O86))</f>
        <v/>
      </c>
      <c r="S86">
        <f t="shared" si="11"/>
        <v>0</v>
      </c>
      <c r="T86">
        <f t="shared" si="12"/>
        <v>0</v>
      </c>
      <c r="U86" t="str">
        <f t="array" ref="U86">IFERROR(INDEX($O$19:$O$324,MATCH(1,COUNTIF($U$18:U85,$O$19:$O$324)+($O$19:$O391&lt;&gt;"")*1,0)),"")</f>
        <v/>
      </c>
      <c r="V86" t="str">
        <f t="shared" si="13"/>
        <v/>
      </c>
    </row>
    <row r="87" spans="2:22" x14ac:dyDescent="0.3">
      <c r="B87" t="str">
        <f>IF('Leistungsübersicht - WIP'!X74="","",'Leistungsübersicht - WIP'!X74)</f>
        <v/>
      </c>
      <c r="C87" t="str">
        <f>IF('Leistungsübersicht - WIP'!Y74="","",'Leistungsübersicht - WIP'!Y74)</f>
        <v/>
      </c>
      <c r="D87" t="str">
        <f>IF('Leistungsübersicht - WIP'!Z74="","",'Leistungsübersicht - WIP'!Z74)</f>
        <v/>
      </c>
      <c r="E87" t="str">
        <f>IF('Leistungsübersicht - WIP'!AA74="","",'Leistungsübersicht - WIP'!AA74)</f>
        <v/>
      </c>
      <c r="F87" s="52" t="str">
        <f>IFERROR(_xlfn.IFNA(VLOOKUP(Leistungsübersicht!C87,Detaildaten!$F$8:$I$308,4,0)/VLOOKUP(C87,Detaildaten!$F$8:$X$308,19,0)*VLOOKUP(C87,'Leistungsübersicht - WIP'!$Y$6:$AG$305,9,0)*Faktoren!$C$2*IF($D$10=Optionen!$N$4,Leistungsübersicht!$D$12/VLOOKUP(Leistungsübersicht!$D$11,Optionen!$W$3:$X$18,2,0),1),""),0)</f>
        <v/>
      </c>
      <c r="G87" s="52" t="str">
        <f>IFERROR(_xlfn.IFNA(VLOOKUP(Leistungsübersicht!C87,Detaildaten!$F$8:$I$308,4,0)/VLOOKUP(C87,Detaildaten!$F$8:$X$308,19,0)*VLOOKUP(C87,'Leistungsübersicht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7" s="63"/>
      <c r="I87" s="63"/>
      <c r="J87" t="str">
        <f>IF(Q87&gt;0,CONCATENATE("Bereits im Paket ",E87," enthalten"),IF(AND(D87="Nein",I87="X"),"Paket fälschlicherweise ausgewählt",IF(AND(H87="X",I87="X"),"Paket und Einzeln zeitgleich ausgewählt",IF(IFERROR(VLOOKUP(C87,Detaildaten!F76:U376,16,0),"")="","",VLOOKUP(C87,Detaildaten!F76:U376,16,0)))))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IF(O87="","",COUNTIF($O87:$O$327,O87))</f>
        <v/>
      </c>
      <c r="S87">
        <f t="shared" si="11"/>
        <v>0</v>
      </c>
      <c r="T87">
        <f t="shared" si="12"/>
        <v>0</v>
      </c>
      <c r="U87" t="str">
        <f t="array" ref="U87">IFERROR(INDEX($O$19:$O$324,MATCH(1,COUNTIF($U$18:U86,$O$19:$O$324)+($O$19:$O392&lt;&gt;"")*1,0)),"")</f>
        <v/>
      </c>
      <c r="V87" t="str">
        <f t="shared" si="13"/>
        <v/>
      </c>
    </row>
    <row r="88" spans="2:22" x14ac:dyDescent="0.3">
      <c r="B88" t="str">
        <f>IF('Leistungsübersicht - WIP'!X75="","",'Leistungsübersicht - WIP'!X75)</f>
        <v/>
      </c>
      <c r="C88" t="str">
        <f>IF('Leistungsübersicht - WIP'!Y75="","",'Leistungsübersicht - WIP'!Y75)</f>
        <v/>
      </c>
      <c r="D88" t="str">
        <f>IF('Leistungsübersicht - WIP'!Z75="","",'Leistungsübersicht - WIP'!Z75)</f>
        <v/>
      </c>
      <c r="E88" t="str">
        <f>IF('Leistungsübersicht - WIP'!AA75="","",'Leistungsübersicht - WIP'!AA75)</f>
        <v/>
      </c>
      <c r="F88" s="52" t="str">
        <f>IFERROR(_xlfn.IFNA(VLOOKUP(Leistungsübersicht!C88,Detaildaten!$F$8:$I$308,4,0)/VLOOKUP(C88,Detaildaten!$F$8:$X$308,19,0)*VLOOKUP(C88,'Leistungsübersicht - WIP'!$Y$6:$AG$305,9,0)*Faktoren!$C$2*IF($D$10=Optionen!$N$4,Leistungsübersicht!$D$12/VLOOKUP(Leistungsübersicht!$D$11,Optionen!$W$3:$X$18,2,0),1),""),0)</f>
        <v/>
      </c>
      <c r="G88" s="52" t="str">
        <f>IFERROR(_xlfn.IFNA(VLOOKUP(Leistungsübersicht!C88,Detaildaten!$F$8:$I$308,4,0)/VLOOKUP(C88,Detaildaten!$F$8:$X$308,19,0)*VLOOKUP(C88,'Leistungsübersicht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8" s="63"/>
      <c r="I88" s="63"/>
      <c r="J88" t="str">
        <f>IF(Q88&gt;0,CONCATENATE("Bereits im Paket ",E88," enthalten"),IF(AND(D88="Nein",I88="X"),"Paket fälschlicherweise ausgewählt",IF(AND(H88="X",I88="X"),"Paket und Einzeln zeitgleich ausgewählt",IF(IFERROR(VLOOKUP(C88,Detaildaten!F77:U377,16,0),"")="","",VLOOKUP(C88,Detaildaten!F77:U377,16,0)))))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IF(O88="","",COUNTIF($O88:$O$327,O88))</f>
        <v/>
      </c>
      <c r="S88">
        <f t="shared" si="11"/>
        <v>0</v>
      </c>
      <c r="T88">
        <f t="shared" si="12"/>
        <v>0</v>
      </c>
      <c r="U88" t="str">
        <f t="array" ref="U88">IFERROR(INDEX($O$19:$O$324,MATCH(1,COUNTIF($U$18:U87,$O$19:$O$324)+($O$19:$O393&lt;&gt;"")*1,0)),"")</f>
        <v/>
      </c>
      <c r="V88" t="str">
        <f t="shared" si="13"/>
        <v/>
      </c>
    </row>
    <row r="89" spans="2:22" x14ac:dyDescent="0.3">
      <c r="B89" t="str">
        <f>IF('Leistungsübersicht - WIP'!X76="","",'Leistungsübersicht - WIP'!X76)</f>
        <v/>
      </c>
      <c r="C89" t="str">
        <f>IF('Leistungsübersicht - WIP'!Y76="","",'Leistungsübersicht - WIP'!Y76)</f>
        <v/>
      </c>
      <c r="D89" t="str">
        <f>IF('Leistungsübersicht - WIP'!Z76="","",'Leistungsübersicht - WIP'!Z76)</f>
        <v/>
      </c>
      <c r="E89" t="str">
        <f>IF('Leistungsübersicht - WIP'!AA76="","",'Leistungsübersicht - WIP'!AA76)</f>
        <v/>
      </c>
      <c r="F89" s="52" t="str">
        <f>IFERROR(_xlfn.IFNA(VLOOKUP(Leistungsübersicht!C89,Detaildaten!$F$8:$I$308,4,0)/VLOOKUP(C89,Detaildaten!$F$8:$X$308,19,0)*VLOOKUP(C89,'Leistungsübersicht - WIP'!$Y$6:$AG$305,9,0)*Faktoren!$C$2*IF($D$10=Optionen!$N$4,Leistungsübersicht!$D$12/VLOOKUP(Leistungsübersicht!$D$11,Optionen!$W$3:$X$18,2,0),1),""),0)</f>
        <v/>
      </c>
      <c r="G89" s="52" t="str">
        <f>IFERROR(_xlfn.IFNA(VLOOKUP(Leistungsübersicht!C89,Detaildaten!$F$8:$I$308,4,0)/VLOOKUP(C89,Detaildaten!$F$8:$X$308,19,0)*VLOOKUP(C89,'Leistungsübersicht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9" s="63"/>
      <c r="I89" s="63"/>
      <c r="J89" t="str">
        <f>IF(Q89&gt;0,CONCATENATE("Bereits im Paket ",E89," enthalten"),IF(AND(D89="Nein",I89="X"),"Paket fälschlicherweise ausgewählt",IF(AND(H89="X",I89="X"),"Paket und Einzeln zeitgleich ausgewählt",IF(IFERROR(VLOOKUP(C89,Detaildaten!F78:U378,16,0),"")="","",VLOOKUP(C89,Detaildaten!F78:U378,16,0)))))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IF(O89="","",COUNTIF($O89:$O$327,O89))</f>
        <v/>
      </c>
      <c r="S89">
        <f t="shared" si="11"/>
        <v>0</v>
      </c>
      <c r="T89">
        <f t="shared" si="12"/>
        <v>0</v>
      </c>
      <c r="U89" t="str">
        <f t="array" ref="U89">IFERROR(INDEX($O$19:$O$324,MATCH(1,COUNTIF($U$18:U88,$O$19:$O$324)+($O$19:$O394&lt;&gt;"")*1,0)),"")</f>
        <v/>
      </c>
      <c r="V89" t="str">
        <f t="shared" si="13"/>
        <v/>
      </c>
    </row>
    <row r="90" spans="2:22" x14ac:dyDescent="0.3">
      <c r="B90" t="str">
        <f>IF('Leistungsübersicht - WIP'!X77="","",'Leistungsübersicht - WIP'!X77)</f>
        <v/>
      </c>
      <c r="C90" t="str">
        <f>IF('Leistungsübersicht - WIP'!Y77="","",'Leistungsübersicht - WIP'!Y77)</f>
        <v/>
      </c>
      <c r="D90" t="str">
        <f>IF('Leistungsübersicht - WIP'!Z77="","",'Leistungsübersicht - WIP'!Z77)</f>
        <v/>
      </c>
      <c r="E90" t="str">
        <f>IF('Leistungsübersicht - WIP'!AA77="","",'Leistungsübersicht - WIP'!AA77)</f>
        <v/>
      </c>
      <c r="F90" s="52" t="str">
        <f>IFERROR(_xlfn.IFNA(VLOOKUP(Leistungsübersicht!C90,Detaildaten!$F$8:$I$308,4,0)/VLOOKUP(C90,Detaildaten!$F$8:$X$308,19,0)*VLOOKUP(C90,'Leistungsübersicht - WIP'!$Y$6:$AG$305,9,0)*Faktoren!$C$2*IF($D$10=Optionen!$N$4,Leistungsübersicht!$D$12/VLOOKUP(Leistungsübersicht!$D$11,Optionen!$W$3:$X$18,2,0),1),""),0)</f>
        <v/>
      </c>
      <c r="G90" s="52" t="str">
        <f>IFERROR(_xlfn.IFNA(VLOOKUP(Leistungsübersicht!C90,Detaildaten!$F$8:$I$308,4,0)/VLOOKUP(C90,Detaildaten!$F$8:$X$308,19,0)*VLOOKUP(C90,'Leistungsübersicht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0" s="63"/>
      <c r="I90" s="63"/>
      <c r="J90" t="str">
        <f>IF(Q90&gt;0,CONCATENATE("Bereits im Paket ",E90," enthalten"),IF(AND(D90="Nein",I90="X"),"Paket fälschlicherweise ausgewählt",IF(AND(H90="X",I90="X"),"Paket und Einzeln zeitgleich ausgewählt",IF(IFERROR(VLOOKUP(C90,Detaildaten!F79:U379,16,0),"")="","",VLOOKUP(C90,Detaildaten!F79:U379,16,0)))))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IF(O90="","",COUNTIF($O90:$O$327,O90))</f>
        <v/>
      </c>
      <c r="S90">
        <f t="shared" si="11"/>
        <v>0</v>
      </c>
      <c r="T90">
        <f t="shared" si="12"/>
        <v>0</v>
      </c>
      <c r="U90" t="str">
        <f t="array" ref="U90">IFERROR(INDEX($O$19:$O$324,MATCH(1,COUNTIF($U$18:U89,$O$19:$O$324)+($O$19:$O395&lt;&gt;"")*1,0)),"")</f>
        <v/>
      </c>
      <c r="V90" t="str">
        <f t="shared" si="13"/>
        <v/>
      </c>
    </row>
    <row r="91" spans="2:22" x14ac:dyDescent="0.3">
      <c r="B91" t="str">
        <f>IF('Leistungsübersicht - WIP'!X78="","",'Leistungsübersicht - WIP'!X78)</f>
        <v/>
      </c>
      <c r="C91" t="str">
        <f>IF('Leistungsübersicht - WIP'!Y78="","",'Leistungsübersicht - WIP'!Y78)</f>
        <v/>
      </c>
      <c r="D91" t="str">
        <f>IF('Leistungsübersicht - WIP'!Z78="","",'Leistungsübersicht - WIP'!Z78)</f>
        <v/>
      </c>
      <c r="E91" t="str">
        <f>IF('Leistungsübersicht - WIP'!AA78="","",'Leistungsübersicht - WIP'!AA78)</f>
        <v/>
      </c>
      <c r="F91" s="52" t="str">
        <f>IFERROR(_xlfn.IFNA(VLOOKUP(Leistungsübersicht!C91,Detaildaten!$F$8:$I$308,4,0)/VLOOKUP(C91,Detaildaten!$F$8:$X$308,19,0)*VLOOKUP(C91,'Leistungsübersicht - WIP'!$Y$6:$AG$305,9,0)*Faktoren!$C$2*IF($D$10=Optionen!$N$4,Leistungsübersicht!$D$12/VLOOKUP(Leistungsübersicht!$D$11,Optionen!$W$3:$X$18,2,0),1),""),0)</f>
        <v/>
      </c>
      <c r="G91" s="52" t="str">
        <f>IFERROR(_xlfn.IFNA(VLOOKUP(Leistungsübersicht!C91,Detaildaten!$F$8:$I$308,4,0)/VLOOKUP(C91,Detaildaten!$F$8:$X$308,19,0)*VLOOKUP(C91,'Leistungsübersicht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1" s="63"/>
      <c r="I91" s="63"/>
      <c r="J91" t="str">
        <f>IF(Q91&gt;0,CONCATENATE("Bereits im Paket ",E91," enthalten"),IF(AND(D91="Nein",I91="X"),"Paket fälschlicherweise ausgewählt",IF(AND(H91="X",I91="X"),"Paket und Einzeln zeitgleich ausgewählt",IF(IFERROR(VLOOKUP(C91,Detaildaten!F80:U380,16,0),"")="","",VLOOKUP(C91,Detaildaten!F80:U380,16,0)))))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IF(O91="","",COUNTIF($O91:$O$327,O91))</f>
        <v/>
      </c>
      <c r="S91">
        <f t="shared" si="11"/>
        <v>0</v>
      </c>
      <c r="T91">
        <f t="shared" si="12"/>
        <v>0</v>
      </c>
      <c r="U91" t="str">
        <f t="array" ref="U91">IFERROR(INDEX($O$19:$O$324,MATCH(1,COUNTIF($U$18:U90,$O$19:$O$324)+($O$19:$O396&lt;&gt;"")*1,0)),"")</f>
        <v/>
      </c>
      <c r="V91" t="str">
        <f t="shared" si="13"/>
        <v/>
      </c>
    </row>
    <row r="92" spans="2:22" x14ac:dyDescent="0.3">
      <c r="B92" t="str">
        <f>IF('Leistungsübersicht - WIP'!X79="","",'Leistungsübersicht - WIP'!X79)</f>
        <v/>
      </c>
      <c r="C92" t="str">
        <f>IF('Leistungsübersicht - WIP'!Y79="","",'Leistungsübersicht - WIP'!Y79)</f>
        <v/>
      </c>
      <c r="D92" t="str">
        <f>IF('Leistungsübersicht - WIP'!Z79="","",'Leistungsübersicht - WIP'!Z79)</f>
        <v/>
      </c>
      <c r="E92" t="str">
        <f>IF('Leistungsübersicht - WIP'!AA79="","",'Leistungsübersicht - WIP'!AA79)</f>
        <v/>
      </c>
      <c r="F92" s="52" t="str">
        <f>IFERROR(_xlfn.IFNA(VLOOKUP(Leistungsübersicht!C92,Detaildaten!$F$8:$I$308,4,0)/VLOOKUP(C92,Detaildaten!$F$8:$X$308,19,0)*VLOOKUP(C92,'Leistungsübersicht - WIP'!$Y$6:$AG$305,9,0)*Faktoren!$C$2*IF($D$10=Optionen!$N$4,Leistungsübersicht!$D$12/VLOOKUP(Leistungsübersicht!$D$11,Optionen!$W$3:$X$18,2,0),1),""),0)</f>
        <v/>
      </c>
      <c r="G92" s="52" t="str">
        <f>IFERROR(_xlfn.IFNA(VLOOKUP(Leistungsübersicht!C92,Detaildaten!$F$8:$I$308,4,0)/VLOOKUP(C92,Detaildaten!$F$8:$X$308,19,0)*VLOOKUP(C92,'Leistungsübersicht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2" s="63"/>
      <c r="I92" s="63"/>
      <c r="J92" t="str">
        <f>IF(Q92&gt;0,CONCATENATE("Bereits im Paket ",E92," enthalten"),IF(AND(D92="Nein",I92="X"),"Paket fälschlicherweise ausgewählt",IF(AND(H92="X",I92="X"),"Paket und Einzeln zeitgleich ausgewählt",IF(IFERROR(VLOOKUP(C92,Detaildaten!F81:U381,16,0),"")="","",VLOOKUP(C92,Detaildaten!F81:U381,16,0)))))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IF(O92="","",COUNTIF($O92:$O$327,O92))</f>
        <v/>
      </c>
      <c r="S92">
        <f t="shared" si="11"/>
        <v>0</v>
      </c>
      <c r="T92">
        <f t="shared" si="12"/>
        <v>0</v>
      </c>
      <c r="U92" t="str">
        <f t="array" ref="U92">IFERROR(INDEX($O$19:$O$324,MATCH(1,COUNTIF($U$18:U91,$O$19:$O$324)+($O$19:$O397&lt;&gt;"")*1,0)),"")</f>
        <v/>
      </c>
      <c r="V92" t="str">
        <f t="shared" si="13"/>
        <v/>
      </c>
    </row>
    <row r="93" spans="2:22" x14ac:dyDescent="0.3">
      <c r="B93" t="str">
        <f>IF('Leistungsübersicht - WIP'!X80="","",'Leistungsübersicht - WIP'!X80)</f>
        <v/>
      </c>
      <c r="C93" t="str">
        <f>IF('Leistungsübersicht - WIP'!Y80="","",'Leistungsübersicht - WIP'!Y80)</f>
        <v/>
      </c>
      <c r="D93" t="str">
        <f>IF('Leistungsübersicht - WIP'!Z80="","",'Leistungsübersicht - WIP'!Z80)</f>
        <v/>
      </c>
      <c r="E93" t="str">
        <f>IF('Leistungsübersicht - WIP'!AA80="","",'Leistungsübersicht - WIP'!AA80)</f>
        <v/>
      </c>
      <c r="F93" s="52" t="str">
        <f>IFERROR(_xlfn.IFNA(VLOOKUP(Leistungsübersicht!C93,Detaildaten!$F$8:$I$308,4,0)/VLOOKUP(C93,Detaildaten!$F$8:$X$308,19,0)*VLOOKUP(C93,'Leistungsübersicht - WIP'!$Y$6:$AG$305,9,0)*Faktoren!$C$2*IF($D$10=Optionen!$N$4,Leistungsübersicht!$D$12/VLOOKUP(Leistungsübersicht!$D$11,Optionen!$W$3:$X$18,2,0),1),""),0)</f>
        <v/>
      </c>
      <c r="G93" s="52" t="str">
        <f>IFERROR(_xlfn.IFNA(VLOOKUP(Leistungsübersicht!C93,Detaildaten!$F$8:$I$308,4,0)/VLOOKUP(C93,Detaildaten!$F$8:$X$308,19,0)*VLOOKUP(C93,'Leistungsübersicht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3" s="63"/>
      <c r="I93" s="63"/>
      <c r="J93" t="str">
        <f>IF(Q93&gt;0,CONCATENATE("Bereits im Paket ",E93," enthalten"),IF(AND(D93="Nein",I93="X"),"Paket fälschlicherweise ausgewählt",IF(AND(H93="X",I93="X"),"Paket und Einzeln zeitgleich ausgewählt",IF(IFERROR(VLOOKUP(C93,Detaildaten!F82:U382,16,0),"")="","",VLOOKUP(C93,Detaildaten!F82:U382,16,0)))))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IF(O93="","",COUNTIF($O93:$O$327,O93))</f>
        <v/>
      </c>
      <c r="S93">
        <f t="shared" si="11"/>
        <v>0</v>
      </c>
      <c r="T93">
        <f t="shared" si="12"/>
        <v>0</v>
      </c>
      <c r="U93" t="str">
        <f t="array" ref="U93">IFERROR(INDEX($O$19:$O$324,MATCH(1,COUNTIF($U$18:U92,$O$19:$O$324)+($O$19:$O398&lt;&gt;"")*1,0)),"")</f>
        <v/>
      </c>
      <c r="V93" t="str">
        <f t="shared" si="13"/>
        <v/>
      </c>
    </row>
    <row r="94" spans="2:22" x14ac:dyDescent="0.3">
      <c r="B94" t="str">
        <f>IF('Leistungsübersicht - WIP'!X81="","",'Leistungsübersicht - WIP'!X81)</f>
        <v/>
      </c>
      <c r="C94" t="str">
        <f>IF('Leistungsübersicht - WIP'!Y81="","",'Leistungsübersicht - WIP'!Y81)</f>
        <v/>
      </c>
      <c r="D94" t="str">
        <f>IF('Leistungsübersicht - WIP'!Z81="","",'Leistungsübersicht - WIP'!Z81)</f>
        <v/>
      </c>
      <c r="E94" t="str">
        <f>IF('Leistungsübersicht - WIP'!AA81="","",'Leistungsübersicht - WIP'!AA81)</f>
        <v/>
      </c>
      <c r="F94" s="52" t="str">
        <f>IFERROR(_xlfn.IFNA(VLOOKUP(Leistungsübersicht!C94,Detaildaten!$F$8:$I$308,4,0)/VLOOKUP(C94,Detaildaten!$F$8:$X$308,19,0)*VLOOKUP(C94,'Leistungsübersicht - WIP'!$Y$6:$AG$305,9,0)*Faktoren!$C$2*IF($D$10=Optionen!$N$4,Leistungsübersicht!$D$12/VLOOKUP(Leistungsübersicht!$D$11,Optionen!$W$3:$X$18,2,0),1),""),0)</f>
        <v/>
      </c>
      <c r="G94" s="52" t="str">
        <f>IFERROR(_xlfn.IFNA(VLOOKUP(Leistungsübersicht!C94,Detaildaten!$F$8:$I$308,4,0)/VLOOKUP(C94,Detaildaten!$F$8:$X$308,19,0)*VLOOKUP(C94,'Leistungsübersicht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4" s="63"/>
      <c r="I94" s="63"/>
      <c r="J94" t="str">
        <f>IF(Q94&gt;0,CONCATENATE("Bereits im Paket ",E94," enthalten"),IF(AND(D94="Nein",I94="X"),"Paket fälschlicherweise ausgewählt",IF(AND(H94="X",I94="X"),"Paket und Einzeln zeitgleich ausgewählt",IF(IFERROR(VLOOKUP(C94,Detaildaten!F83:U383,16,0),"")="","",VLOOKUP(C94,Detaildaten!F83:U383,16,0)))))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IF(O94="","",COUNTIF($O94:$O$327,O94))</f>
        <v/>
      </c>
      <c r="S94">
        <f t="shared" si="11"/>
        <v>0</v>
      </c>
      <c r="T94">
        <f t="shared" si="12"/>
        <v>0</v>
      </c>
      <c r="U94" t="str">
        <f t="array" ref="U94">IFERROR(INDEX($O$19:$O$324,MATCH(1,COUNTIF($U$18:U93,$O$19:$O$324)+($O$19:$O399&lt;&gt;"")*1,0)),"")</f>
        <v/>
      </c>
      <c r="V94" t="str">
        <f t="shared" si="13"/>
        <v/>
      </c>
    </row>
    <row r="95" spans="2:22" x14ac:dyDescent="0.3">
      <c r="B95" t="str">
        <f>IF('Leistungsübersicht - WIP'!X82="","",'Leistungsübersicht - WIP'!X82)</f>
        <v/>
      </c>
      <c r="C95" t="str">
        <f>IF('Leistungsübersicht - WIP'!Y82="","",'Leistungsübersicht - WIP'!Y82)</f>
        <v/>
      </c>
      <c r="D95" t="str">
        <f>IF('Leistungsübersicht - WIP'!Z82="","",'Leistungsübersicht - WIP'!Z82)</f>
        <v/>
      </c>
      <c r="E95" t="str">
        <f>IF('Leistungsübersicht - WIP'!AA82="","",'Leistungsübersicht - WIP'!AA82)</f>
        <v/>
      </c>
      <c r="F95" s="52" t="str">
        <f>IFERROR(_xlfn.IFNA(VLOOKUP(Leistungsübersicht!C95,Detaildaten!$F$8:$I$308,4,0)/VLOOKUP(C95,Detaildaten!$F$8:$X$308,19,0)*VLOOKUP(C95,'Leistungsübersicht - WIP'!$Y$6:$AG$305,9,0)*Faktoren!$C$2*IF($D$10=Optionen!$N$4,Leistungsübersicht!$D$12/VLOOKUP(Leistungsübersicht!$D$11,Optionen!$W$3:$X$18,2,0),1),""),0)</f>
        <v/>
      </c>
      <c r="G95" s="52" t="str">
        <f>IFERROR(_xlfn.IFNA(VLOOKUP(Leistungsübersicht!C95,Detaildaten!$F$8:$I$308,4,0)/VLOOKUP(C95,Detaildaten!$F$8:$X$308,19,0)*VLOOKUP(C95,'Leistungsübersicht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5" s="63"/>
      <c r="I95" s="63"/>
      <c r="J95" t="str">
        <f>IF(Q95&gt;0,CONCATENATE("Bereits im Paket ",E95," enthalten"),IF(AND(D95="Nein",I95="X"),"Paket fälschlicherweise ausgewählt",IF(AND(H95="X",I95="X"),"Paket und Einzeln zeitgleich ausgewählt",IF(IFERROR(VLOOKUP(C95,Detaildaten!F84:U384,16,0),"")="","",VLOOKUP(C95,Detaildaten!F84:U384,16,0)))))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IF(O95="","",COUNTIF($O95:$O$327,O95))</f>
        <v/>
      </c>
      <c r="S95">
        <f t="shared" si="11"/>
        <v>0</v>
      </c>
      <c r="T95">
        <f t="shared" si="12"/>
        <v>0</v>
      </c>
      <c r="U95" t="str">
        <f t="array" ref="U95">IFERROR(INDEX($O$19:$O$324,MATCH(1,COUNTIF($U$18:U94,$O$19:$O$324)+($O$19:$O400&lt;&gt;"")*1,0)),"")</f>
        <v/>
      </c>
      <c r="V95" t="str">
        <f t="shared" si="13"/>
        <v/>
      </c>
    </row>
    <row r="96" spans="2:22" x14ac:dyDescent="0.3">
      <c r="B96" t="str">
        <f>IF('Leistungsübersicht - WIP'!X83="","",'Leistungsübersicht - WIP'!X83)</f>
        <v/>
      </c>
      <c r="C96" t="str">
        <f>IF('Leistungsübersicht - WIP'!Y83="","",'Leistungsübersicht - WIP'!Y83)</f>
        <v/>
      </c>
      <c r="D96" t="str">
        <f>IF('Leistungsübersicht - WIP'!Z83="","",'Leistungsübersicht - WIP'!Z83)</f>
        <v/>
      </c>
      <c r="E96" t="str">
        <f>IF('Leistungsübersicht - WIP'!AA83="","",'Leistungsübersicht - WIP'!AA83)</f>
        <v/>
      </c>
      <c r="F96" s="52" t="str">
        <f>IFERROR(_xlfn.IFNA(VLOOKUP(Leistungsübersicht!C96,Detaildaten!$F$8:$I$308,4,0)/VLOOKUP(C96,Detaildaten!$F$8:$X$308,19,0)*VLOOKUP(C96,'Leistungsübersicht - WIP'!$Y$6:$AG$305,9,0)*Faktoren!$C$2*IF($D$10=Optionen!$N$4,Leistungsübersicht!$D$12/VLOOKUP(Leistungsübersicht!$D$11,Optionen!$W$3:$X$18,2,0),1),""),0)</f>
        <v/>
      </c>
      <c r="G96" s="52" t="str">
        <f>IFERROR(_xlfn.IFNA(VLOOKUP(Leistungsübersicht!C96,Detaildaten!$F$8:$I$308,4,0)/VLOOKUP(C96,Detaildaten!$F$8:$X$308,19,0)*VLOOKUP(C96,'Leistungsübersicht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6" s="63"/>
      <c r="I96" s="63"/>
      <c r="J96" t="str">
        <f>IF(Q96&gt;0,CONCATENATE("Bereits im Paket ",E96," enthalten"),IF(AND(D96="Nein",I96="X"),"Paket fälschlicherweise ausgewählt",IF(AND(H96="X",I96="X"),"Paket und Einzeln zeitgleich ausgewählt",IF(IFERROR(VLOOKUP(C96,Detaildaten!F85:U385,16,0),"")="","",VLOOKUP(C96,Detaildaten!F85:U385,16,0)))))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IF(O96="","",COUNTIF($O96:$O$327,O96))</f>
        <v/>
      </c>
      <c r="S96">
        <f t="shared" si="11"/>
        <v>0</v>
      </c>
      <c r="T96">
        <f t="shared" si="12"/>
        <v>0</v>
      </c>
      <c r="U96" t="str">
        <f t="array" ref="U96">IFERROR(INDEX($O$19:$O$324,MATCH(1,COUNTIF($U$18:U95,$O$19:$O$324)+($O$19:$O401&lt;&gt;"")*1,0)),"")</f>
        <v/>
      </c>
      <c r="V96" t="str">
        <f t="shared" si="13"/>
        <v/>
      </c>
    </row>
    <row r="97" spans="2:22" x14ac:dyDescent="0.3">
      <c r="B97" t="str">
        <f>IF('Leistungsübersicht - WIP'!X84="","",'Leistungsübersicht - WIP'!X84)</f>
        <v/>
      </c>
      <c r="C97" t="str">
        <f>IF('Leistungsübersicht - WIP'!Y84="","",'Leistungsübersicht - WIP'!Y84)</f>
        <v/>
      </c>
      <c r="D97" t="str">
        <f>IF('Leistungsübersicht - WIP'!Z84="","",'Leistungsübersicht - WIP'!Z84)</f>
        <v/>
      </c>
      <c r="E97" t="str">
        <f>IF('Leistungsübersicht - WIP'!AA84="","",'Leistungsübersicht - WIP'!AA84)</f>
        <v/>
      </c>
      <c r="F97" s="52" t="str">
        <f>IFERROR(_xlfn.IFNA(VLOOKUP(Leistungsübersicht!C97,Detaildaten!$F$8:$I$308,4,0)/VLOOKUP(C97,Detaildaten!$F$8:$X$308,19,0)*VLOOKUP(C97,'Leistungsübersicht - WIP'!$Y$6:$AG$305,9,0)*Faktoren!$C$2*IF($D$10=Optionen!$N$4,Leistungsübersicht!$D$12/VLOOKUP(Leistungsübersicht!$D$11,Optionen!$W$3:$X$18,2,0),1),""),0)</f>
        <v/>
      </c>
      <c r="G97" s="52" t="str">
        <f>IFERROR(_xlfn.IFNA(VLOOKUP(Leistungsübersicht!C97,Detaildaten!$F$8:$I$308,4,0)/VLOOKUP(C97,Detaildaten!$F$8:$X$308,19,0)*VLOOKUP(C97,'Leistungsübersicht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7" s="63"/>
      <c r="I97" s="63"/>
      <c r="J97" t="str">
        <f>IF(Q97&gt;0,CONCATENATE("Bereits im Paket ",E97," enthalten"),IF(AND(D97="Nein",I97="X"),"Paket fälschlicherweise ausgewählt",IF(AND(H97="X",I97="X"),"Paket und Einzeln zeitgleich ausgewählt",IF(IFERROR(VLOOKUP(C97,Detaildaten!F86:U386,16,0),"")="","",VLOOKUP(C97,Detaildaten!F86:U386,16,0)))))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IF(O97="","",COUNTIF($O97:$O$327,O97))</f>
        <v/>
      </c>
      <c r="S97">
        <f t="shared" si="11"/>
        <v>0</v>
      </c>
      <c r="T97">
        <f t="shared" si="12"/>
        <v>0</v>
      </c>
      <c r="U97" t="str">
        <f t="array" ref="U97">IFERROR(INDEX($O$19:$O$324,MATCH(1,COUNTIF($U$18:U96,$O$19:$O$324)+($O$19:$O402&lt;&gt;"")*1,0)),"")</f>
        <v/>
      </c>
      <c r="V97" t="str">
        <f t="shared" si="13"/>
        <v/>
      </c>
    </row>
    <row r="98" spans="2:22" x14ac:dyDescent="0.3">
      <c r="B98" t="str">
        <f>IF('Leistungsübersicht - WIP'!X85="","",'Leistungsübersicht - WIP'!X85)</f>
        <v/>
      </c>
      <c r="C98" t="str">
        <f>IF('Leistungsübersicht - WIP'!Y85="","",'Leistungsübersicht - WIP'!Y85)</f>
        <v/>
      </c>
      <c r="D98" t="str">
        <f>IF('Leistungsübersicht - WIP'!Z85="","",'Leistungsübersicht - WIP'!Z85)</f>
        <v/>
      </c>
      <c r="E98" t="str">
        <f>IF('Leistungsübersicht - WIP'!AA85="","",'Leistungsübersicht - WIP'!AA85)</f>
        <v/>
      </c>
      <c r="F98" s="52" t="str">
        <f>IFERROR(_xlfn.IFNA(VLOOKUP(Leistungsübersicht!C98,Detaildaten!$F$8:$I$308,4,0)/VLOOKUP(C98,Detaildaten!$F$8:$X$308,19,0)*VLOOKUP(C98,'Leistungsübersicht - WIP'!$Y$6:$AG$305,9,0)*Faktoren!$C$2*IF($D$10=Optionen!$N$4,Leistungsübersicht!$D$12/VLOOKUP(Leistungsübersicht!$D$11,Optionen!$W$3:$X$18,2,0),1),""),0)</f>
        <v/>
      </c>
      <c r="G98" s="52" t="str">
        <f>IFERROR(_xlfn.IFNA(VLOOKUP(Leistungsübersicht!C98,Detaildaten!$F$8:$I$308,4,0)/VLOOKUP(C98,Detaildaten!$F$8:$X$308,19,0)*VLOOKUP(C98,'Leistungsübersicht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8" s="63"/>
      <c r="I98" s="63"/>
      <c r="J98" t="str">
        <f>IF(Q98&gt;0,CONCATENATE("Bereits im Paket ",E98," enthalten"),IF(AND(D98="Nein",I98="X"),"Paket fälschlicherweise ausgewählt",IF(AND(H98="X",I98="X"),"Paket und Einzeln zeitgleich ausgewählt",IF(IFERROR(VLOOKUP(C98,Detaildaten!F87:U387,16,0),"")="","",VLOOKUP(C98,Detaildaten!F87:U387,16,0)))))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IF(O98="","",COUNTIF($O98:$O$327,O98))</f>
        <v/>
      </c>
      <c r="S98">
        <f t="shared" si="11"/>
        <v>0</v>
      </c>
      <c r="T98">
        <f t="shared" si="12"/>
        <v>0</v>
      </c>
      <c r="U98" t="str">
        <f t="array" ref="U98">IFERROR(INDEX($O$19:$O$324,MATCH(1,COUNTIF($U$18:U97,$O$19:$O$324)+($O$19:$O403&lt;&gt;"")*1,0)),"")</f>
        <v/>
      </c>
      <c r="V98" t="str">
        <f t="shared" si="13"/>
        <v/>
      </c>
    </row>
    <row r="99" spans="2:22" x14ac:dyDescent="0.3">
      <c r="B99" t="str">
        <f>IF('Leistungsübersicht - WIP'!X86="","",'Leistungsübersicht - WIP'!X86)</f>
        <v/>
      </c>
      <c r="C99" t="str">
        <f>IF('Leistungsübersicht - WIP'!Y86="","",'Leistungsübersicht - WIP'!Y86)</f>
        <v/>
      </c>
      <c r="D99" t="str">
        <f>IF('Leistungsübersicht - WIP'!Z86="","",'Leistungsübersicht - WIP'!Z86)</f>
        <v/>
      </c>
      <c r="E99" t="str">
        <f>IF('Leistungsübersicht - WIP'!AA86="","",'Leistungsübersicht - WIP'!AA86)</f>
        <v/>
      </c>
      <c r="F99" s="52" t="str">
        <f>IFERROR(_xlfn.IFNA(VLOOKUP(Leistungsübersicht!C99,Detaildaten!$F$8:$I$308,4,0)/VLOOKUP(C99,Detaildaten!$F$8:$X$308,19,0)*VLOOKUP(C99,'Leistungsübersicht - WIP'!$Y$6:$AG$305,9,0)*Faktoren!$C$2*IF($D$10=Optionen!$N$4,Leistungsübersicht!$D$12/VLOOKUP(Leistungsübersicht!$D$11,Optionen!$W$3:$X$18,2,0),1),""),0)</f>
        <v/>
      </c>
      <c r="G99" s="52" t="str">
        <f>IFERROR(_xlfn.IFNA(VLOOKUP(Leistungsübersicht!C99,Detaildaten!$F$8:$I$308,4,0)/VLOOKUP(C99,Detaildaten!$F$8:$X$308,19,0)*VLOOKUP(C99,'Leistungsübersicht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9" s="63"/>
      <c r="I99" s="63"/>
      <c r="J99" t="str">
        <f>IF(Q99&gt;0,CONCATENATE("Bereits im Paket ",E99," enthalten"),IF(AND(D99="Nein",I99="X"),"Paket fälschlicherweise ausgewählt",IF(AND(H99="X",I99="X"),"Paket und Einzeln zeitgleich ausgewählt",IF(IFERROR(VLOOKUP(C99,Detaildaten!F88:U388,16,0),"")="","",VLOOKUP(C99,Detaildaten!F88:U388,16,0)))))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IF(O99="","",COUNTIF($O99:$O$327,O99))</f>
        <v/>
      </c>
      <c r="S99">
        <f t="shared" si="11"/>
        <v>0</v>
      </c>
      <c r="T99">
        <f t="shared" si="12"/>
        <v>0</v>
      </c>
      <c r="U99" t="str">
        <f t="array" ref="U99">IFERROR(INDEX($O$19:$O$324,MATCH(1,COUNTIF($U$18:U98,$O$19:$O$324)+($O$19:$O404&lt;&gt;"")*1,0)),"")</f>
        <v/>
      </c>
      <c r="V99" t="str">
        <f t="shared" si="13"/>
        <v/>
      </c>
    </row>
    <row r="100" spans="2:22" x14ac:dyDescent="0.3">
      <c r="B100" t="str">
        <f>IF('Leistungsübersicht - WIP'!X87="","",'Leistungsübersicht - WIP'!X87)</f>
        <v/>
      </c>
      <c r="C100" t="str">
        <f>IF('Leistungsübersicht - WIP'!Y87="","",'Leistungsübersicht - WIP'!Y87)</f>
        <v/>
      </c>
      <c r="D100" t="str">
        <f>IF('Leistungsübersicht - WIP'!Z87="","",'Leistungsübersicht - WIP'!Z87)</f>
        <v/>
      </c>
      <c r="E100" t="str">
        <f>IF('Leistungsübersicht - WIP'!AA87="","",'Leistungsübersicht - WIP'!AA87)</f>
        <v/>
      </c>
      <c r="F100" s="52" t="str">
        <f>IFERROR(_xlfn.IFNA(VLOOKUP(Leistungsübersicht!C100,Detaildaten!$F$8:$I$308,4,0)/VLOOKUP(C100,Detaildaten!$F$8:$X$308,19,0)*VLOOKUP(C100,'Leistungsübersicht - WIP'!$Y$6:$AG$305,9,0)*Faktoren!$C$2*IF($D$10=Optionen!$N$4,Leistungsübersicht!$D$12/VLOOKUP(Leistungsübersicht!$D$11,Optionen!$W$3:$X$18,2,0),1),""),0)</f>
        <v/>
      </c>
      <c r="G100" s="52" t="str">
        <f>IFERROR(_xlfn.IFNA(VLOOKUP(Leistungsübersicht!C100,Detaildaten!$F$8:$I$308,4,0)/VLOOKUP(C100,Detaildaten!$F$8:$X$308,19,0)*VLOOKUP(C100,'Leistungsübersicht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0" s="63"/>
      <c r="I100" s="63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ausgewählt",IF(IFERROR(VLOOKUP(C100,Detaildaten!F89:U389,16,0),"")="","",VLOOKUP(C100,Detaildaten!F89:U389,16,0)))))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IF(O100="","",COUNTIF($O100:$O$327,O100))</f>
        <v/>
      </c>
      <c r="S100">
        <f t="shared" si="11"/>
        <v>0</v>
      </c>
      <c r="T100">
        <f t="shared" si="12"/>
        <v>0</v>
      </c>
      <c r="U100" t="str">
        <f t="array" ref="U100">IFERROR(INDEX($O$19:$O$324,MATCH(1,COUNTIF($U$18:U99,$O$19:$O$324)+($O$19:$O405&lt;&gt;"")*1,0)),"")</f>
        <v/>
      </c>
      <c r="V100" t="str">
        <f t="shared" si="13"/>
        <v/>
      </c>
    </row>
    <row r="101" spans="2:22" x14ac:dyDescent="0.3">
      <c r="B101" t="str">
        <f>IF('Leistungsübersicht - WIP'!X88="","",'Leistungsübersicht - WIP'!X88)</f>
        <v/>
      </c>
      <c r="C101" t="str">
        <f>IF('Leistungsübersicht - WIP'!Y88="","",'Leistungsübersicht - WIP'!Y88)</f>
        <v/>
      </c>
      <c r="D101" t="str">
        <f>IF('Leistungsübersicht - WIP'!Z88="","",'Leistungsübersicht - WIP'!Z88)</f>
        <v/>
      </c>
      <c r="E101" t="str">
        <f>IF('Leistungsübersicht - WIP'!AA88="","",'Leistungsübersicht - WIP'!AA88)</f>
        <v/>
      </c>
      <c r="F101" s="52" t="str">
        <f>IFERROR(_xlfn.IFNA(VLOOKUP(Leistungsübersicht!C101,Detaildaten!$F$8:$I$308,4,0)/VLOOKUP(C101,Detaildaten!$F$8:$X$308,19,0)*VLOOKUP(C101,'Leistungsübersicht - WIP'!$Y$6:$AG$305,9,0)*Faktoren!$C$2*IF($D$10=Optionen!$N$4,Leistungsübersicht!$D$12/VLOOKUP(Leistungsübersicht!$D$11,Optionen!$W$3:$X$18,2,0),1),""),0)</f>
        <v/>
      </c>
      <c r="G101" s="52" t="str">
        <f>IFERROR(_xlfn.IFNA(VLOOKUP(Leistungsübersicht!C101,Detaildaten!$F$8:$I$308,4,0)/VLOOKUP(C101,Detaildaten!$F$8:$X$308,19,0)*VLOOKUP(C101,'Leistungsübersicht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1" s="63"/>
      <c r="I101" s="63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ausgewählt",IF(IFERROR(VLOOKUP(C101,Detaildaten!F90:U390,16,0),"")="","",VLOOKUP(C101,Detaildaten!F90:U390,16,0)))))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IF(O101="","",COUNTIF($O101:$O$327,O101))</f>
        <v/>
      </c>
      <c r="S101">
        <f t="shared" si="11"/>
        <v>0</v>
      </c>
      <c r="T101">
        <f t="shared" si="12"/>
        <v>0</v>
      </c>
      <c r="U101" t="str">
        <f t="array" ref="U101">IFERROR(INDEX($O$19:$O$324,MATCH(1,COUNTIF($U$18:U100,$O$19:$O$324)+($O$19:$O406&lt;&gt;"")*1,0)),"")</f>
        <v/>
      </c>
      <c r="V101" t="str">
        <f t="shared" si="13"/>
        <v/>
      </c>
    </row>
    <row r="102" spans="2:22" x14ac:dyDescent="0.3">
      <c r="B102" t="str">
        <f>IF('Leistungsübersicht - WIP'!X89="","",'Leistungsübersicht - WIP'!X89)</f>
        <v/>
      </c>
      <c r="C102" t="str">
        <f>IF('Leistungsübersicht - WIP'!Y89="","",'Leistungsübersicht - WIP'!Y89)</f>
        <v/>
      </c>
      <c r="D102" t="str">
        <f>IF('Leistungsübersicht - WIP'!Z89="","",'Leistungsübersicht - WIP'!Z89)</f>
        <v/>
      </c>
      <c r="E102" t="str">
        <f>IF('Leistungsübersicht - WIP'!AA89="","",'Leistungsübersicht - WIP'!AA89)</f>
        <v/>
      </c>
      <c r="F102" s="52" t="str">
        <f>IFERROR(_xlfn.IFNA(VLOOKUP(Leistungsübersicht!C102,Detaildaten!$F$8:$I$308,4,0)/VLOOKUP(C102,Detaildaten!$F$8:$X$308,19,0)*VLOOKUP(C102,'Leistungsübersicht - WIP'!$Y$6:$AG$305,9,0)*Faktoren!$C$2*IF($D$10=Optionen!$N$4,Leistungsübersicht!$D$12/VLOOKUP(Leistungsübersicht!$D$11,Optionen!$W$3:$X$18,2,0),1),""),0)</f>
        <v/>
      </c>
      <c r="G102" s="52" t="str">
        <f>IFERROR(_xlfn.IFNA(VLOOKUP(Leistungsübersicht!C102,Detaildaten!$F$8:$I$308,4,0)/VLOOKUP(C102,Detaildaten!$F$8:$X$308,19,0)*VLOOKUP(C102,'Leistungsübersicht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2" s="63"/>
      <c r="I102" s="63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ausgewählt",IF(IFERROR(VLOOKUP(C102,Detaildaten!F91:U391,16,0),"")="","",VLOOKUP(C102,Detaildaten!F91:U391,16,0)))))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IF(O102="","",COUNTIF($O102:$O$327,O102))</f>
        <v/>
      </c>
      <c r="S102">
        <f t="shared" si="11"/>
        <v>0</v>
      </c>
      <c r="T102">
        <f t="shared" si="12"/>
        <v>0</v>
      </c>
      <c r="U102" t="str">
        <f t="array" ref="U102">IFERROR(INDEX($O$19:$O$324,MATCH(1,COUNTIF($U$18:U101,$O$19:$O$324)+($O$19:$O407&lt;&gt;"")*1,0)),"")</f>
        <v/>
      </c>
      <c r="V102" t="str">
        <f t="shared" si="13"/>
        <v/>
      </c>
    </row>
    <row r="103" spans="2:22" x14ac:dyDescent="0.3">
      <c r="B103" t="str">
        <f>IF('Leistungsübersicht - WIP'!X90="","",'Leistungsübersicht - WIP'!X90)</f>
        <v/>
      </c>
      <c r="C103" t="str">
        <f>IF('Leistungsübersicht - WIP'!Y90="","",'Leistungsübersicht - WIP'!Y90)</f>
        <v/>
      </c>
      <c r="D103" t="str">
        <f>IF('Leistungsübersicht - WIP'!Z90="","",'Leistungsübersicht - WIP'!Z90)</f>
        <v/>
      </c>
      <c r="E103" t="str">
        <f>IF('Leistungsübersicht - WIP'!AA90="","",'Leistungsübersicht - WIP'!AA90)</f>
        <v/>
      </c>
      <c r="F103" s="52" t="str">
        <f>IFERROR(_xlfn.IFNA(VLOOKUP(Leistungsübersicht!C103,Detaildaten!$F$8:$I$308,4,0)/VLOOKUP(C103,Detaildaten!$F$8:$X$308,19,0)*VLOOKUP(C103,'Leistungsübersicht - WIP'!$Y$6:$AG$305,9,0)*Faktoren!$C$2*IF($D$10=Optionen!$N$4,Leistungsübersicht!$D$12/VLOOKUP(Leistungsübersicht!$D$11,Optionen!$W$3:$X$18,2,0),1),""),0)</f>
        <v/>
      </c>
      <c r="G103" s="52" t="str">
        <f>IFERROR(_xlfn.IFNA(VLOOKUP(Leistungsübersicht!C103,Detaildaten!$F$8:$I$308,4,0)/VLOOKUP(C103,Detaildaten!$F$8:$X$308,19,0)*VLOOKUP(C103,'Leistungsübersicht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3" s="63"/>
      <c r="I103" s="63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ausgewählt",IF(IFERROR(VLOOKUP(C103,Detaildaten!F92:U392,16,0),"")="","",VLOOKUP(C103,Detaildaten!F92:U392,16,0)))))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IF(O103="","",COUNTIF($O103:$O$327,O103))</f>
        <v/>
      </c>
      <c r="S103">
        <f t="shared" si="11"/>
        <v>0</v>
      </c>
      <c r="T103">
        <f t="shared" si="12"/>
        <v>0</v>
      </c>
      <c r="U103" t="str">
        <f t="array" ref="U103">IFERROR(INDEX($O$19:$O$324,MATCH(1,COUNTIF($U$18:U102,$O$19:$O$324)+($O$19:$O408&lt;&gt;"")*1,0)),"")</f>
        <v/>
      </c>
      <c r="V103" t="str">
        <f t="shared" si="13"/>
        <v/>
      </c>
    </row>
    <row r="104" spans="2:22" x14ac:dyDescent="0.3">
      <c r="B104" t="str">
        <f>IF('Leistungsübersicht - WIP'!X91="","",'Leistungsübersicht - WIP'!X91)</f>
        <v/>
      </c>
      <c r="C104" t="str">
        <f>IF('Leistungsübersicht - WIP'!Y91="","",'Leistungsübersicht - WIP'!Y91)</f>
        <v/>
      </c>
      <c r="D104" t="str">
        <f>IF('Leistungsübersicht - WIP'!Z91="","",'Leistungsübersicht - WIP'!Z91)</f>
        <v/>
      </c>
      <c r="E104" t="str">
        <f>IF('Leistungsübersicht - WIP'!AA91="","",'Leistungsübersicht - WIP'!AA91)</f>
        <v/>
      </c>
      <c r="F104" s="52" t="str">
        <f>IFERROR(_xlfn.IFNA(VLOOKUP(Leistungsübersicht!C104,Detaildaten!$F$8:$I$308,4,0)/VLOOKUP(C104,Detaildaten!$F$8:$X$308,19,0)*VLOOKUP(C104,'Leistungsübersicht - WIP'!$Y$6:$AG$305,9,0)*Faktoren!$C$2*IF($D$10=Optionen!$N$4,Leistungsübersicht!$D$12/VLOOKUP(Leistungsübersicht!$D$11,Optionen!$W$3:$X$18,2,0),1),""),0)</f>
        <v/>
      </c>
      <c r="G104" s="52" t="str">
        <f>IFERROR(_xlfn.IFNA(VLOOKUP(Leistungsübersicht!C104,Detaildaten!$F$8:$I$308,4,0)/VLOOKUP(C104,Detaildaten!$F$8:$X$308,19,0)*VLOOKUP(C104,'Leistungsübersicht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4" s="63"/>
      <c r="I104" s="63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ausgewählt",IF(IFERROR(VLOOKUP(C104,Detaildaten!F93:U393,16,0),"")="","",VLOOKUP(C104,Detaildaten!F93:U393,16,0)))))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IF(O104="","",COUNTIF($O104:$O$327,O104))</f>
        <v/>
      </c>
      <c r="S104">
        <f t="shared" si="11"/>
        <v>0</v>
      </c>
      <c r="T104">
        <f t="shared" si="12"/>
        <v>0</v>
      </c>
      <c r="U104" t="str">
        <f t="array" ref="U104">IFERROR(INDEX($O$19:$O$324,MATCH(1,COUNTIF($U$18:U103,$O$19:$O$324)+($O$19:$O409&lt;&gt;"")*1,0)),"")</f>
        <v/>
      </c>
      <c r="V104" t="str">
        <f t="shared" si="13"/>
        <v/>
      </c>
    </row>
    <row r="105" spans="2:22" x14ac:dyDescent="0.3">
      <c r="B105" t="str">
        <f>IF('Leistungsübersicht - WIP'!X92="","",'Leistungsübersicht - WIP'!X92)</f>
        <v/>
      </c>
      <c r="C105" t="str">
        <f>IF('Leistungsübersicht - WIP'!Y92="","",'Leistungsübersicht - WIP'!Y92)</f>
        <v/>
      </c>
      <c r="D105" t="str">
        <f>IF('Leistungsübersicht - WIP'!Z92="","",'Leistungsübersicht - WIP'!Z92)</f>
        <v/>
      </c>
      <c r="E105" t="str">
        <f>IF('Leistungsübersicht - WIP'!AA92="","",'Leistungsübersicht - WIP'!AA92)</f>
        <v/>
      </c>
      <c r="F105" s="52" t="str">
        <f>IFERROR(_xlfn.IFNA(VLOOKUP(Leistungsübersicht!C105,Detaildaten!$F$8:$I$308,4,0)/VLOOKUP(C105,Detaildaten!$F$8:$X$308,19,0)*VLOOKUP(C105,'Leistungsübersicht - WIP'!$Y$6:$AG$305,9,0)*Faktoren!$C$2*IF($D$10=Optionen!$N$4,Leistungsübersicht!$D$12/VLOOKUP(Leistungsübersicht!$D$11,Optionen!$W$3:$X$18,2,0),1),""),0)</f>
        <v/>
      </c>
      <c r="G105" s="52" t="str">
        <f>IFERROR(_xlfn.IFNA(VLOOKUP(Leistungsübersicht!C105,Detaildaten!$F$8:$I$308,4,0)/VLOOKUP(C105,Detaildaten!$F$8:$X$308,19,0)*VLOOKUP(C105,'Leistungsübersicht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5" s="63"/>
      <c r="I105" s="63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ausgewählt",IF(IFERROR(VLOOKUP(C105,Detaildaten!F94:U394,16,0),"")="","",VLOOKUP(C105,Detaildaten!F94:U394,16,0)))))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IF(O105="","",COUNTIF($O105:$O$327,O105))</f>
        <v/>
      </c>
      <c r="S105">
        <f t="shared" si="11"/>
        <v>0</v>
      </c>
      <c r="T105">
        <f t="shared" si="12"/>
        <v>0</v>
      </c>
      <c r="U105" t="str">
        <f t="array" ref="U105">IFERROR(INDEX($O$19:$O$324,MATCH(1,COUNTIF($U$18:U104,$O$19:$O$324)+($O$19:$O410&lt;&gt;"")*1,0)),"")</f>
        <v/>
      </c>
      <c r="V105" t="str">
        <f t="shared" si="13"/>
        <v/>
      </c>
    </row>
    <row r="106" spans="2:22" x14ac:dyDescent="0.3">
      <c r="B106" t="str">
        <f>IF('Leistungsübersicht - WIP'!X93="","",'Leistungsübersicht - WIP'!X93)</f>
        <v/>
      </c>
      <c r="C106" t="str">
        <f>IF('Leistungsübersicht - WIP'!Y93="","",'Leistungsübersicht - WIP'!Y93)</f>
        <v/>
      </c>
      <c r="D106" t="str">
        <f>IF('Leistungsübersicht - WIP'!Z93="","",'Leistungsübersicht - WIP'!Z93)</f>
        <v/>
      </c>
      <c r="E106" t="str">
        <f>IF('Leistungsübersicht - WIP'!AA93="","",'Leistungsübersicht - WIP'!AA93)</f>
        <v/>
      </c>
      <c r="F106" s="52" t="str">
        <f>IFERROR(_xlfn.IFNA(VLOOKUP(Leistungsübersicht!C106,Detaildaten!$F$8:$I$308,4,0)/VLOOKUP(C106,Detaildaten!$F$8:$X$308,19,0)*VLOOKUP(C106,'Leistungsübersicht - WIP'!$Y$6:$AG$305,9,0)*Faktoren!$C$2*IF($D$10=Optionen!$N$4,Leistungsübersicht!$D$12/VLOOKUP(Leistungsübersicht!$D$11,Optionen!$W$3:$X$18,2,0),1),""),0)</f>
        <v/>
      </c>
      <c r="G106" s="52" t="str">
        <f>IFERROR(_xlfn.IFNA(VLOOKUP(Leistungsübersicht!C106,Detaildaten!$F$8:$I$308,4,0)/VLOOKUP(C106,Detaildaten!$F$8:$X$308,19,0)*VLOOKUP(C106,'Leistungsübersicht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6" s="63"/>
      <c r="I106" s="63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ausgewählt",IF(IFERROR(VLOOKUP(C106,Detaildaten!F95:U395,16,0),"")="","",VLOOKUP(C106,Detaildaten!F95:U395,16,0)))))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IF(O106="","",COUNTIF($O106:$O$327,O106))</f>
        <v/>
      </c>
      <c r="S106">
        <f t="shared" si="11"/>
        <v>0</v>
      </c>
      <c r="T106">
        <f t="shared" si="12"/>
        <v>0</v>
      </c>
      <c r="U106" t="str">
        <f t="array" ref="U106">IFERROR(INDEX($O$19:$O$324,MATCH(1,COUNTIF($U$18:U105,$O$19:$O$324)+($O$19:$O411&lt;&gt;"")*1,0)),"")</f>
        <v/>
      </c>
      <c r="V106" t="str">
        <f t="shared" si="13"/>
        <v/>
      </c>
    </row>
    <row r="107" spans="2:22" x14ac:dyDescent="0.3">
      <c r="B107" t="str">
        <f>IF('Leistungsübersicht - WIP'!X94="","",'Leistungsübersicht - WIP'!X94)</f>
        <v/>
      </c>
      <c r="C107" t="str">
        <f>IF('Leistungsübersicht - WIP'!Y94="","",'Leistungsübersicht - WIP'!Y94)</f>
        <v/>
      </c>
      <c r="D107" t="str">
        <f>IF('Leistungsübersicht - WIP'!Z94="","",'Leistungsübersicht - WIP'!Z94)</f>
        <v/>
      </c>
      <c r="E107" t="str">
        <f>IF('Leistungsübersicht - WIP'!AA94="","",'Leistungsübersicht - WIP'!AA94)</f>
        <v/>
      </c>
      <c r="F107" s="52" t="str">
        <f>IFERROR(_xlfn.IFNA(VLOOKUP(Leistungsübersicht!C107,Detaildaten!$F$8:$I$308,4,0)/VLOOKUP(C107,Detaildaten!$F$8:$X$308,19,0)*VLOOKUP(C107,'Leistungsübersicht - WIP'!$Y$6:$AG$305,9,0)*Faktoren!$C$2*IF($D$10=Optionen!$N$4,Leistungsübersicht!$D$12/VLOOKUP(Leistungsübersicht!$D$11,Optionen!$W$3:$X$18,2,0),1),""),0)</f>
        <v/>
      </c>
      <c r="G107" s="52" t="str">
        <f>IFERROR(_xlfn.IFNA(VLOOKUP(Leistungsübersicht!C107,Detaildaten!$F$8:$I$308,4,0)/VLOOKUP(C107,Detaildaten!$F$8:$X$308,19,0)*VLOOKUP(C107,'Leistungsübersicht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7" s="63"/>
      <c r="I107" s="63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ausgewählt",IF(IFERROR(VLOOKUP(C107,Detaildaten!F96:U396,16,0),"")="","",VLOOKUP(C107,Detaildaten!F96:U396,16,0)))))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IF(O107="","",COUNTIF($O107:$O$327,O107))</f>
        <v/>
      </c>
      <c r="S107">
        <f t="shared" si="11"/>
        <v>0</v>
      </c>
      <c r="T107">
        <f t="shared" si="12"/>
        <v>0</v>
      </c>
      <c r="U107" t="str">
        <f t="array" ref="U107">IFERROR(INDEX($O$19:$O$324,MATCH(1,COUNTIF($U$18:U106,$O$19:$O$324)+($O$19:$O412&lt;&gt;"")*1,0)),"")</f>
        <v/>
      </c>
      <c r="V107" t="str">
        <f t="shared" si="13"/>
        <v/>
      </c>
    </row>
    <row r="108" spans="2:22" x14ac:dyDescent="0.3">
      <c r="B108" t="str">
        <f>IF('Leistungsübersicht - WIP'!X95="","",'Leistungsübersicht - WIP'!X95)</f>
        <v/>
      </c>
      <c r="C108" t="str">
        <f>IF('Leistungsübersicht - WIP'!Y95="","",'Leistungsübersicht - WIP'!Y95)</f>
        <v/>
      </c>
      <c r="D108" t="str">
        <f>IF('Leistungsübersicht - WIP'!Z95="","",'Leistungsübersicht - WIP'!Z95)</f>
        <v/>
      </c>
      <c r="E108" t="str">
        <f>IF('Leistungsübersicht - WIP'!AA95="","",'Leistungsübersicht - WIP'!AA95)</f>
        <v/>
      </c>
      <c r="F108" s="52" t="str">
        <f>IFERROR(_xlfn.IFNA(VLOOKUP(Leistungsübersicht!C108,Detaildaten!$F$8:$I$308,4,0)/VLOOKUP(C108,Detaildaten!$F$8:$X$308,19,0)*VLOOKUP(C108,'Leistungsübersicht - WIP'!$Y$6:$AG$305,9,0)*Faktoren!$C$2*IF($D$10=Optionen!$N$4,Leistungsübersicht!$D$12/VLOOKUP(Leistungsübersicht!$D$11,Optionen!$W$3:$X$18,2,0),1),""),0)</f>
        <v/>
      </c>
      <c r="G108" s="52" t="str">
        <f>IFERROR(_xlfn.IFNA(VLOOKUP(Leistungsübersicht!C108,Detaildaten!$F$8:$I$308,4,0)/VLOOKUP(C108,Detaildaten!$F$8:$X$308,19,0)*VLOOKUP(C108,'Leistungsübersicht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8" s="63"/>
      <c r="I108" s="63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ausgewählt",IF(IFERROR(VLOOKUP(C108,Detaildaten!F97:U397,16,0),"")="","",VLOOKUP(C108,Detaildaten!F97:U397,16,0)))))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IF(O108="","",COUNTIF($O108:$O$327,O108))</f>
        <v/>
      </c>
      <c r="S108">
        <f t="shared" si="11"/>
        <v>0</v>
      </c>
      <c r="T108">
        <f t="shared" si="12"/>
        <v>0</v>
      </c>
      <c r="U108" t="str">
        <f t="array" ref="U108">IFERROR(INDEX($O$19:$O$324,MATCH(1,COUNTIF($U$18:U107,$O$19:$O$324)+($O$19:$O413&lt;&gt;"")*1,0)),"")</f>
        <v/>
      </c>
      <c r="V108" t="str">
        <f t="shared" si="13"/>
        <v/>
      </c>
    </row>
    <row r="109" spans="2:22" x14ac:dyDescent="0.3">
      <c r="B109" t="str">
        <f>IF('Leistungsübersicht - WIP'!X96="","",'Leistungsübersicht - WIP'!X96)</f>
        <v/>
      </c>
      <c r="C109" t="str">
        <f>IF('Leistungsübersicht - WIP'!Y96="","",'Leistungsübersicht - WIP'!Y96)</f>
        <v/>
      </c>
      <c r="D109" t="str">
        <f>IF('Leistungsübersicht - WIP'!Z96="","",'Leistungsübersicht - WIP'!Z96)</f>
        <v/>
      </c>
      <c r="E109" t="str">
        <f>IF('Leistungsübersicht - WIP'!AA96="","",'Leistungsübersicht - WIP'!AA96)</f>
        <v/>
      </c>
      <c r="F109" s="52" t="str">
        <f>IFERROR(_xlfn.IFNA(VLOOKUP(Leistungsübersicht!C109,Detaildaten!$F$8:$I$308,4,0)/VLOOKUP(C109,Detaildaten!$F$8:$X$308,19,0)*VLOOKUP(C109,'Leistungsübersicht - WIP'!$Y$6:$AG$305,9,0)*Faktoren!$C$2*IF($D$10=Optionen!$N$4,Leistungsübersicht!$D$12/VLOOKUP(Leistungsübersicht!$D$11,Optionen!$W$3:$X$18,2,0),1),""),0)</f>
        <v/>
      </c>
      <c r="G109" s="52" t="str">
        <f>IFERROR(_xlfn.IFNA(VLOOKUP(Leistungsübersicht!C109,Detaildaten!$F$8:$I$308,4,0)/VLOOKUP(C109,Detaildaten!$F$8:$X$308,19,0)*VLOOKUP(C109,'Leistungsübersicht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9" s="63"/>
      <c r="I109" s="63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ausgewählt",IF(IFERROR(VLOOKUP(C109,Detaildaten!F98:U398,16,0),"")="","",VLOOKUP(C109,Detaildaten!F98:U398,16,0)))))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IF(O109="","",COUNTIF($O109:$O$327,O109))</f>
        <v/>
      </c>
      <c r="S109">
        <f t="shared" si="11"/>
        <v>0</v>
      </c>
      <c r="T109">
        <f t="shared" si="12"/>
        <v>0</v>
      </c>
      <c r="U109" t="str">
        <f t="array" ref="U109">IFERROR(INDEX($O$19:$O$324,MATCH(1,COUNTIF($U$18:U108,$O$19:$O$324)+($O$19:$O414&lt;&gt;"")*1,0)),"")</f>
        <v/>
      </c>
      <c r="V109" t="str">
        <f t="shared" si="13"/>
        <v/>
      </c>
    </row>
    <row r="110" spans="2:22" x14ac:dyDescent="0.3">
      <c r="B110" t="str">
        <f>IF('Leistungsübersicht - WIP'!X97="","",'Leistungsübersicht - WIP'!X97)</f>
        <v/>
      </c>
      <c r="C110" t="str">
        <f>IF('Leistungsübersicht - WIP'!Y97="","",'Leistungsübersicht - WIP'!Y97)</f>
        <v/>
      </c>
      <c r="D110" t="str">
        <f>IF('Leistungsübersicht - WIP'!Z97="","",'Leistungsübersicht - WIP'!Z97)</f>
        <v/>
      </c>
      <c r="E110" t="str">
        <f>IF('Leistungsübersicht - WIP'!AA97="","",'Leistungsübersicht - WIP'!AA97)</f>
        <v/>
      </c>
      <c r="F110" s="52" t="str">
        <f>IFERROR(_xlfn.IFNA(VLOOKUP(Leistungsübersicht!C110,Detaildaten!$F$8:$I$308,4,0)/VLOOKUP(C110,Detaildaten!$F$8:$X$308,19,0)*VLOOKUP(C110,'Leistungsübersicht - WIP'!$Y$6:$AG$305,9,0)*Faktoren!$C$2*IF($D$10=Optionen!$N$4,Leistungsübersicht!$D$12/VLOOKUP(Leistungsübersicht!$D$11,Optionen!$W$3:$X$18,2,0),1),""),0)</f>
        <v/>
      </c>
      <c r="G110" s="52" t="str">
        <f>IFERROR(_xlfn.IFNA(VLOOKUP(Leistungsübersicht!C110,Detaildaten!$F$8:$I$308,4,0)/VLOOKUP(C110,Detaildaten!$F$8:$X$308,19,0)*VLOOKUP(C110,'Leistungsübersicht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0" s="63"/>
      <c r="I110" s="63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ausgewählt",IF(IFERROR(VLOOKUP(C110,Detaildaten!F99:U399,16,0),"")="","",VLOOKUP(C110,Detaildaten!F99:U399,16,0)))))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IF(O110="","",COUNTIF($O110:$O$327,O110))</f>
        <v/>
      </c>
      <c r="S110">
        <f t="shared" si="11"/>
        <v>0</v>
      </c>
      <c r="T110">
        <f t="shared" si="12"/>
        <v>0</v>
      </c>
      <c r="U110" t="str">
        <f t="array" ref="U110">IFERROR(INDEX($O$19:$O$324,MATCH(1,COUNTIF($U$18:U109,$O$19:$O$324)+($O$19:$O415&lt;&gt;"")*1,0)),"")</f>
        <v/>
      </c>
      <c r="V110" t="str">
        <f t="shared" si="13"/>
        <v/>
      </c>
    </row>
    <row r="111" spans="2:22" x14ac:dyDescent="0.3">
      <c r="B111" t="str">
        <f>IF('Leistungsübersicht - WIP'!X98="","",'Leistungsübersicht - WIP'!X98)</f>
        <v/>
      </c>
      <c r="C111" t="str">
        <f>IF('Leistungsübersicht - WIP'!Y98="","",'Leistungsübersicht - WIP'!Y98)</f>
        <v/>
      </c>
      <c r="D111" t="str">
        <f>IF('Leistungsübersicht - WIP'!Z98="","",'Leistungsübersicht - WIP'!Z98)</f>
        <v/>
      </c>
      <c r="E111" t="str">
        <f>IF('Leistungsübersicht - WIP'!AA98="","",'Leistungsübersicht - WIP'!AA98)</f>
        <v/>
      </c>
      <c r="F111" s="52" t="str">
        <f>IFERROR(_xlfn.IFNA(VLOOKUP(Leistungsübersicht!C111,Detaildaten!$F$8:$I$308,4,0)/VLOOKUP(C111,Detaildaten!$F$8:$X$308,19,0)*VLOOKUP(C111,'Leistungsübersicht - WIP'!$Y$6:$AG$305,9,0)*Faktoren!$C$2*IF($D$10=Optionen!$N$4,Leistungsübersicht!$D$12/VLOOKUP(Leistungsübersicht!$D$11,Optionen!$W$3:$X$18,2,0),1),""),0)</f>
        <v/>
      </c>
      <c r="G111" s="52" t="str">
        <f>IFERROR(_xlfn.IFNA(VLOOKUP(Leistungsübersicht!C111,Detaildaten!$F$8:$I$308,4,0)/VLOOKUP(C111,Detaildaten!$F$8:$X$308,19,0)*VLOOKUP(C111,'Leistungsübersicht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1" s="63"/>
      <c r="I111" s="63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ausgewählt",IF(IFERROR(VLOOKUP(C111,Detaildaten!F100:U400,16,0),"")="","",VLOOKUP(C111,Detaildaten!F100:U400,16,0)))))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IF(O111="","",COUNTIF($O111:$O$327,O111))</f>
        <v/>
      </c>
      <c r="S111">
        <f t="shared" si="11"/>
        <v>0</v>
      </c>
      <c r="T111">
        <f t="shared" si="12"/>
        <v>0</v>
      </c>
      <c r="U111" t="str">
        <f t="array" ref="U111">IFERROR(INDEX($O$19:$O$324,MATCH(1,COUNTIF($U$18:U110,$O$19:$O$324)+($O$19:$O416&lt;&gt;"")*1,0)),"")</f>
        <v/>
      </c>
      <c r="V111" t="str">
        <f t="shared" si="13"/>
        <v/>
      </c>
    </row>
    <row r="112" spans="2:22" x14ac:dyDescent="0.3">
      <c r="B112" t="str">
        <f>IF('Leistungsübersicht - WIP'!X99="","",'Leistungsübersicht - WIP'!X99)</f>
        <v/>
      </c>
      <c r="C112" t="str">
        <f>IF('Leistungsübersicht - WIP'!Y99="","",'Leistungsübersicht - WIP'!Y99)</f>
        <v/>
      </c>
      <c r="D112" t="str">
        <f>IF('Leistungsübersicht - WIP'!Z99="","",'Leistungsübersicht - WIP'!Z99)</f>
        <v/>
      </c>
      <c r="E112" t="str">
        <f>IF('Leistungsübersicht - WIP'!AA99="","",'Leistungsübersicht - WIP'!AA99)</f>
        <v/>
      </c>
      <c r="F112" s="52" t="str">
        <f>IFERROR(_xlfn.IFNA(VLOOKUP(Leistungsübersicht!C112,Detaildaten!$F$8:$I$308,4,0)/VLOOKUP(C112,Detaildaten!$F$8:$X$308,19,0)*VLOOKUP(C112,'Leistungsübersicht - WIP'!$Y$6:$AG$305,9,0)*Faktoren!$C$2*IF($D$10=Optionen!$N$4,Leistungsübersicht!$D$12/VLOOKUP(Leistungsübersicht!$D$11,Optionen!$W$3:$X$18,2,0),1),""),0)</f>
        <v/>
      </c>
      <c r="G112" s="52" t="str">
        <f>IFERROR(_xlfn.IFNA(VLOOKUP(Leistungsübersicht!C112,Detaildaten!$F$8:$I$308,4,0)/VLOOKUP(C112,Detaildaten!$F$8:$X$308,19,0)*VLOOKUP(C112,'Leistungsübersicht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2" s="63"/>
      <c r="I112" s="63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ausgewählt",IF(IFERROR(VLOOKUP(C112,Detaildaten!F101:U401,16,0),"")="","",VLOOKUP(C112,Detaildaten!F101:U401,16,0)))))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IF(O112="","",COUNTIF($O112:$O$327,O112))</f>
        <v/>
      </c>
      <c r="S112">
        <f t="shared" si="11"/>
        <v>0</v>
      </c>
      <c r="T112">
        <f t="shared" si="12"/>
        <v>0</v>
      </c>
      <c r="U112" t="str">
        <f t="array" ref="U112">IFERROR(INDEX($O$19:$O$324,MATCH(1,COUNTIF($U$18:U111,$O$19:$O$324)+($O$19:$O417&lt;&gt;"")*1,0)),"")</f>
        <v/>
      </c>
      <c r="V112" t="str">
        <f t="shared" si="13"/>
        <v/>
      </c>
    </row>
    <row r="113" spans="2:22" x14ac:dyDescent="0.3">
      <c r="B113" t="str">
        <f>IF('Leistungsübersicht - WIP'!X100="","",'Leistungsübersicht - WIP'!X100)</f>
        <v/>
      </c>
      <c r="C113" t="str">
        <f>IF('Leistungsübersicht - WIP'!Y100="","",'Leistungsübersicht - WIP'!Y100)</f>
        <v/>
      </c>
      <c r="D113" t="str">
        <f>IF('Leistungsübersicht - WIP'!Z100="","",'Leistungsübersicht - WIP'!Z100)</f>
        <v/>
      </c>
      <c r="E113" t="str">
        <f>IF('Leistungsübersicht - WIP'!AA100="","",'Leistungsübersicht - WIP'!AA100)</f>
        <v/>
      </c>
      <c r="F113" s="52" t="str">
        <f>IFERROR(_xlfn.IFNA(VLOOKUP(Leistungsübersicht!C113,Detaildaten!$F$8:$I$308,4,0)/VLOOKUP(C113,Detaildaten!$F$8:$X$308,19,0)*VLOOKUP(C113,'Leistungsübersicht - WIP'!$Y$6:$AG$305,9,0)*Faktoren!$C$2*IF($D$10=Optionen!$N$4,Leistungsübersicht!$D$12/VLOOKUP(Leistungsübersicht!$D$11,Optionen!$W$3:$X$18,2,0),1),""),0)</f>
        <v/>
      </c>
      <c r="G113" s="52" t="str">
        <f>IFERROR(_xlfn.IFNA(VLOOKUP(Leistungsübersicht!C113,Detaildaten!$F$8:$I$308,4,0)/VLOOKUP(C113,Detaildaten!$F$8:$X$308,19,0)*VLOOKUP(C113,'Leistungsübersicht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3" s="63"/>
      <c r="I113" s="63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ausgewählt",IF(IFERROR(VLOOKUP(C113,Detaildaten!F102:U402,16,0),"")="","",VLOOKUP(C113,Detaildaten!F102:U402,16,0)))))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IF(O113="","",COUNTIF($O113:$O$327,O113))</f>
        <v/>
      </c>
      <c r="S113">
        <f t="shared" si="11"/>
        <v>0</v>
      </c>
      <c r="T113">
        <f t="shared" si="12"/>
        <v>0</v>
      </c>
      <c r="U113" t="str">
        <f t="array" ref="U113">IFERROR(INDEX($O$19:$O$324,MATCH(1,COUNTIF($U$18:U112,$O$19:$O$324)+($O$19:$O418&lt;&gt;"")*1,0)),"")</f>
        <v/>
      </c>
      <c r="V113" t="str">
        <f t="shared" si="13"/>
        <v/>
      </c>
    </row>
    <row r="114" spans="2:22" x14ac:dyDescent="0.3">
      <c r="B114" t="str">
        <f>IF('Leistungsübersicht - WIP'!X101="","",'Leistungsübersicht - WIP'!X101)</f>
        <v/>
      </c>
      <c r="C114" t="str">
        <f>IF('Leistungsübersicht - WIP'!Y101="","",'Leistungsübersicht - WIP'!Y101)</f>
        <v/>
      </c>
      <c r="D114" t="str">
        <f>IF('Leistungsübersicht - WIP'!Z101="","",'Leistungsübersicht - WIP'!Z101)</f>
        <v/>
      </c>
      <c r="E114" t="str">
        <f>IF('Leistungsübersicht - WIP'!AA101="","",'Leistungsübersicht - WIP'!AA101)</f>
        <v/>
      </c>
      <c r="F114" s="52" t="str">
        <f>IFERROR(_xlfn.IFNA(VLOOKUP(Leistungsübersicht!C114,Detaildaten!$F$8:$I$308,4,0)/VLOOKUP(C114,Detaildaten!$F$8:$X$308,19,0)*VLOOKUP(C114,'Leistungsübersicht - WIP'!$Y$6:$AG$305,9,0)*Faktoren!$C$2*IF($D$10=Optionen!$N$4,Leistungsübersicht!$D$12/VLOOKUP(Leistungsübersicht!$D$11,Optionen!$W$3:$X$18,2,0),1),""),0)</f>
        <v/>
      </c>
      <c r="G114" s="52" t="str">
        <f>IFERROR(_xlfn.IFNA(VLOOKUP(Leistungsübersicht!C114,Detaildaten!$F$8:$I$308,4,0)/VLOOKUP(C114,Detaildaten!$F$8:$X$308,19,0)*VLOOKUP(C114,'Leistungsübersicht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4" s="63"/>
      <c r="I114" s="63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ausgewählt",IF(IFERROR(VLOOKUP(C114,Detaildaten!F103:U403,16,0),"")="","",VLOOKUP(C114,Detaildaten!F103:U403,16,0)))))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IF(O114="","",COUNTIF($O114:$O$327,O114))</f>
        <v/>
      </c>
      <c r="S114">
        <f t="shared" si="11"/>
        <v>0</v>
      </c>
      <c r="T114">
        <f t="shared" si="12"/>
        <v>0</v>
      </c>
      <c r="U114" t="str">
        <f t="array" ref="U114">IFERROR(INDEX($O$19:$O$324,MATCH(1,COUNTIF($U$18:U113,$O$19:$O$324)+($O$19:$O419&lt;&gt;"")*1,0)),"")</f>
        <v/>
      </c>
      <c r="V114" t="str">
        <f t="shared" si="13"/>
        <v/>
      </c>
    </row>
    <row r="115" spans="2:22" x14ac:dyDescent="0.3">
      <c r="B115" t="str">
        <f>IF('Leistungsübersicht - WIP'!X102="","",'Leistungsübersicht - WIP'!X102)</f>
        <v/>
      </c>
      <c r="C115" t="str">
        <f>IF('Leistungsübersicht - WIP'!Y102="","",'Leistungsübersicht - WIP'!Y102)</f>
        <v/>
      </c>
      <c r="D115" t="str">
        <f>IF('Leistungsübersicht - WIP'!Z102="","",'Leistungsübersicht - WIP'!Z102)</f>
        <v/>
      </c>
      <c r="E115" t="str">
        <f>IF('Leistungsübersicht - WIP'!AA102="","",'Leistungsübersicht - WIP'!AA102)</f>
        <v/>
      </c>
      <c r="F115" s="52" t="str">
        <f>IFERROR(_xlfn.IFNA(VLOOKUP(Leistungsübersicht!C115,Detaildaten!$F$8:$I$308,4,0)/VLOOKUP(C115,Detaildaten!$F$8:$X$308,19,0)*VLOOKUP(C115,'Leistungsübersicht - WIP'!$Y$6:$AG$305,9,0)*Faktoren!$C$2*IF($D$10=Optionen!$N$4,Leistungsübersicht!$D$12/VLOOKUP(Leistungsübersicht!$D$11,Optionen!$W$3:$X$18,2,0),1),""),0)</f>
        <v/>
      </c>
      <c r="G115" s="52" t="str">
        <f>IFERROR(_xlfn.IFNA(VLOOKUP(Leistungsübersicht!C115,Detaildaten!$F$8:$I$308,4,0)/VLOOKUP(C115,Detaildaten!$F$8:$X$308,19,0)*VLOOKUP(C115,'Leistungsübersicht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5" s="63"/>
      <c r="I115" s="63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ausgewählt",IF(IFERROR(VLOOKUP(C115,Detaildaten!F104:U404,16,0),"")="","",VLOOKUP(C115,Detaildaten!F104:U404,16,0)))))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IF(O115="","",COUNTIF($O115:$O$327,O115))</f>
        <v/>
      </c>
      <c r="S115">
        <f t="shared" si="11"/>
        <v>0</v>
      </c>
      <c r="T115">
        <f t="shared" si="12"/>
        <v>0</v>
      </c>
      <c r="U115" t="str">
        <f t="array" ref="U115">IFERROR(INDEX($O$19:$O$324,MATCH(1,COUNTIF($U$18:U114,$O$19:$O$324)+($O$19:$O420&lt;&gt;"")*1,0)),"")</f>
        <v/>
      </c>
      <c r="V115" t="str">
        <f t="shared" si="13"/>
        <v/>
      </c>
    </row>
    <row r="116" spans="2:22" x14ac:dyDescent="0.3">
      <c r="B116" t="str">
        <f>IF('Leistungsübersicht - WIP'!X103="","",'Leistungsübersicht - WIP'!X103)</f>
        <v/>
      </c>
      <c r="C116" t="str">
        <f>IF('Leistungsübersicht - WIP'!Y103="","",'Leistungsübersicht - WIP'!Y103)</f>
        <v/>
      </c>
      <c r="D116" t="str">
        <f>IF('Leistungsübersicht - WIP'!Z103="","",'Leistungsübersicht - WIP'!Z103)</f>
        <v/>
      </c>
      <c r="E116" t="str">
        <f>IF('Leistungsübersicht - WIP'!AA103="","",'Leistungsübersicht - WIP'!AA103)</f>
        <v/>
      </c>
      <c r="F116" s="52" t="str">
        <f>IFERROR(_xlfn.IFNA(VLOOKUP(Leistungsübersicht!C116,Detaildaten!$F$8:$I$308,4,0)/VLOOKUP(C116,Detaildaten!$F$8:$X$308,19,0)*VLOOKUP(C116,'Leistungsübersicht - WIP'!$Y$6:$AG$305,9,0)*Faktoren!$C$2*IF($D$10=Optionen!$N$4,Leistungsübersicht!$D$12/VLOOKUP(Leistungsübersicht!$D$11,Optionen!$W$3:$X$18,2,0),1),""),0)</f>
        <v/>
      </c>
      <c r="G116" s="52" t="str">
        <f>IFERROR(_xlfn.IFNA(VLOOKUP(Leistungsübersicht!C116,Detaildaten!$F$8:$I$308,4,0)/VLOOKUP(C116,Detaildaten!$F$8:$X$308,19,0)*VLOOKUP(C116,'Leistungsübersicht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6" s="63"/>
      <c r="I116" s="63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ausgewählt",IF(IFERROR(VLOOKUP(C116,Detaildaten!F105:U405,16,0),"")="","",VLOOKUP(C116,Detaildaten!F105:U405,16,0)))))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IF(O116="","",COUNTIF($O116:$O$327,O116))</f>
        <v/>
      </c>
      <c r="S116">
        <f t="shared" si="11"/>
        <v>0</v>
      </c>
      <c r="T116">
        <f t="shared" si="12"/>
        <v>0</v>
      </c>
      <c r="U116" t="str">
        <f t="array" ref="U116">IFERROR(INDEX($O$19:$O$324,MATCH(1,COUNTIF($U$18:U115,$O$19:$O$324)+($O$19:$O421&lt;&gt;"")*1,0)),"")</f>
        <v/>
      </c>
      <c r="V116" t="str">
        <f t="shared" si="13"/>
        <v/>
      </c>
    </row>
    <row r="117" spans="2:22" x14ac:dyDescent="0.3">
      <c r="B117" t="str">
        <f>IF('Leistungsübersicht - WIP'!X104="","",'Leistungsübersicht - WIP'!X104)</f>
        <v/>
      </c>
      <c r="C117" t="str">
        <f>IF('Leistungsübersicht - WIP'!Y104="","",'Leistungsübersicht - WIP'!Y104)</f>
        <v/>
      </c>
      <c r="D117" t="str">
        <f>IF('Leistungsübersicht - WIP'!Z104="","",'Leistungsübersicht - WIP'!Z104)</f>
        <v/>
      </c>
      <c r="E117" t="str">
        <f>IF('Leistungsübersicht - WIP'!AA104="","",'Leistungsübersicht - WIP'!AA104)</f>
        <v/>
      </c>
      <c r="F117" s="52" t="str">
        <f>IFERROR(_xlfn.IFNA(VLOOKUP(Leistungsübersicht!C117,Detaildaten!$F$8:$I$308,4,0)/VLOOKUP(C117,Detaildaten!$F$8:$X$308,19,0)*VLOOKUP(C117,'Leistungsübersicht - WIP'!$Y$6:$AG$305,9,0)*Faktoren!$C$2*IF($D$10=Optionen!$N$4,Leistungsübersicht!$D$12/VLOOKUP(Leistungsübersicht!$D$11,Optionen!$W$3:$X$18,2,0),1),""),0)</f>
        <v/>
      </c>
      <c r="G117" s="52" t="str">
        <f>IFERROR(_xlfn.IFNA(VLOOKUP(Leistungsübersicht!C117,Detaildaten!$F$8:$I$308,4,0)/VLOOKUP(C117,Detaildaten!$F$8:$X$308,19,0)*VLOOKUP(C117,'Leistungsübersicht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7" s="63"/>
      <c r="I117" s="63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ausgewählt",IF(IFERROR(VLOOKUP(C117,Detaildaten!F106:U406,16,0),"")="","",VLOOKUP(C117,Detaildaten!F106:U406,16,0)))))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IF(O117="","",COUNTIF($O117:$O$327,O117))</f>
        <v/>
      </c>
      <c r="S117">
        <f t="shared" si="11"/>
        <v>0</v>
      </c>
      <c r="T117">
        <f t="shared" si="12"/>
        <v>0</v>
      </c>
      <c r="U117" t="str">
        <f t="array" ref="U117">IFERROR(INDEX($O$19:$O$324,MATCH(1,COUNTIF($U$18:U116,$O$19:$O$324)+($O$19:$O422&lt;&gt;"")*1,0)),"")</f>
        <v/>
      </c>
      <c r="V117" t="str">
        <f t="shared" si="13"/>
        <v/>
      </c>
    </row>
    <row r="118" spans="2:22" x14ac:dyDescent="0.3">
      <c r="B118" t="str">
        <f>IF('Leistungsübersicht - WIP'!X105="","",'Leistungsübersicht - WIP'!X105)</f>
        <v/>
      </c>
      <c r="C118" t="str">
        <f>IF('Leistungsübersicht - WIP'!Y105="","",'Leistungsübersicht - WIP'!Y105)</f>
        <v/>
      </c>
      <c r="D118" t="str">
        <f>IF('Leistungsübersicht - WIP'!Z105="","",'Leistungsübersicht - WIP'!Z105)</f>
        <v/>
      </c>
      <c r="E118" t="str">
        <f>IF('Leistungsübersicht - WIP'!AA105="","",'Leistungsübersicht - WIP'!AA105)</f>
        <v/>
      </c>
      <c r="F118" s="52" t="str">
        <f>IFERROR(_xlfn.IFNA(VLOOKUP(Leistungsübersicht!C118,Detaildaten!$F$8:$I$308,4,0)/VLOOKUP(C118,Detaildaten!$F$8:$X$308,19,0)*VLOOKUP(C118,'Leistungsübersicht - WIP'!$Y$6:$AG$305,9,0)*Faktoren!$C$2*IF($D$10=Optionen!$N$4,Leistungsübersicht!$D$12/VLOOKUP(Leistungsübersicht!$D$11,Optionen!$W$3:$X$18,2,0),1),""),0)</f>
        <v/>
      </c>
      <c r="G118" s="52" t="str">
        <f>IFERROR(_xlfn.IFNA(VLOOKUP(Leistungsübersicht!C118,Detaildaten!$F$8:$I$308,4,0)/VLOOKUP(C118,Detaildaten!$F$8:$X$308,19,0)*VLOOKUP(C118,'Leistungsübersicht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8" s="63"/>
      <c r="I118" s="63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ausgewählt",IF(IFERROR(VLOOKUP(C118,Detaildaten!F107:U407,16,0),"")="","",VLOOKUP(C118,Detaildaten!F107:U407,16,0)))))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IF(O118="","",COUNTIF($O118:$O$327,O118))</f>
        <v/>
      </c>
      <c r="S118">
        <f t="shared" si="11"/>
        <v>0</v>
      </c>
      <c r="T118">
        <f t="shared" si="12"/>
        <v>0</v>
      </c>
      <c r="U118" t="str">
        <f t="array" ref="U118">IFERROR(INDEX($O$19:$O$324,MATCH(1,COUNTIF($U$18:U117,$O$19:$O$324)+($O$19:$O423&lt;&gt;"")*1,0)),"")</f>
        <v/>
      </c>
      <c r="V118" t="str">
        <f t="shared" si="13"/>
        <v/>
      </c>
    </row>
    <row r="119" spans="2:22" x14ac:dyDescent="0.3">
      <c r="B119" t="str">
        <f>IF('Leistungsübersicht - WIP'!X106="","",'Leistungsübersicht - WIP'!X106)</f>
        <v/>
      </c>
      <c r="C119" t="str">
        <f>IF('Leistungsübersicht - WIP'!Y106="","",'Leistungsübersicht - WIP'!Y106)</f>
        <v/>
      </c>
      <c r="D119" t="str">
        <f>IF('Leistungsübersicht - WIP'!Z106="","",'Leistungsübersicht - WIP'!Z106)</f>
        <v/>
      </c>
      <c r="E119" t="str">
        <f>IF('Leistungsübersicht - WIP'!AA106="","",'Leistungsübersicht - WIP'!AA106)</f>
        <v/>
      </c>
      <c r="F119" s="52" t="str">
        <f>IFERROR(_xlfn.IFNA(VLOOKUP(Leistungsübersicht!C119,Detaildaten!$F$8:$I$308,4,0)/VLOOKUP(C119,Detaildaten!$F$8:$X$308,19,0)*VLOOKUP(C119,'Leistungsübersicht - WIP'!$Y$6:$AG$305,9,0)*Faktoren!$C$2*IF($D$10=Optionen!$N$4,Leistungsübersicht!$D$12/VLOOKUP(Leistungsübersicht!$D$11,Optionen!$W$3:$X$18,2,0),1),""),0)</f>
        <v/>
      </c>
      <c r="G119" s="52" t="str">
        <f>IFERROR(_xlfn.IFNA(VLOOKUP(Leistungsübersicht!C119,Detaildaten!$F$8:$I$308,4,0)/VLOOKUP(C119,Detaildaten!$F$8:$X$308,19,0)*VLOOKUP(C119,'Leistungsübersicht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9" s="63"/>
      <c r="I119" s="63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ausgewählt",IF(IFERROR(VLOOKUP(C119,Detaildaten!F108:U408,16,0),"")="","",VLOOKUP(C119,Detaildaten!F108:U408,16,0)))))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IF(O119="","",COUNTIF($O119:$O$327,O119))</f>
        <v/>
      </c>
      <c r="S119">
        <f t="shared" si="11"/>
        <v>0</v>
      </c>
      <c r="T119">
        <f t="shared" si="12"/>
        <v>0</v>
      </c>
      <c r="U119" t="str">
        <f t="array" ref="U119">IFERROR(INDEX($O$19:$O$324,MATCH(1,COUNTIF($U$18:U118,$O$19:$O$324)+($O$19:$O424&lt;&gt;"")*1,0)),"")</f>
        <v/>
      </c>
      <c r="V119" t="str">
        <f t="shared" si="13"/>
        <v/>
      </c>
    </row>
    <row r="120" spans="2:22" x14ac:dyDescent="0.3">
      <c r="B120" t="str">
        <f>IF('Leistungsübersicht - WIP'!X107="","",'Leistungsübersicht - WIP'!X107)</f>
        <v/>
      </c>
      <c r="C120" t="str">
        <f>IF('Leistungsübersicht - WIP'!Y107="","",'Leistungsübersicht - WIP'!Y107)</f>
        <v/>
      </c>
      <c r="D120" t="str">
        <f>IF('Leistungsübersicht - WIP'!Z107="","",'Leistungsübersicht - WIP'!Z107)</f>
        <v/>
      </c>
      <c r="E120" t="str">
        <f>IF('Leistungsübersicht - WIP'!AA107="","",'Leistungsübersicht - WIP'!AA107)</f>
        <v/>
      </c>
      <c r="F120" s="52" t="str">
        <f>IFERROR(_xlfn.IFNA(VLOOKUP(Leistungsübersicht!C120,Detaildaten!$F$8:$I$308,4,0)/VLOOKUP(C120,Detaildaten!$F$8:$X$308,19,0)*VLOOKUP(C120,'Leistungsübersicht - WIP'!$Y$6:$AG$305,9,0)*Faktoren!$C$2*IF($D$10=Optionen!$N$4,Leistungsübersicht!$D$12/VLOOKUP(Leistungsübersicht!$D$11,Optionen!$W$3:$X$18,2,0),1),""),0)</f>
        <v/>
      </c>
      <c r="G120" s="52" t="str">
        <f>IFERROR(_xlfn.IFNA(VLOOKUP(Leistungsübersicht!C120,Detaildaten!$F$8:$I$308,4,0)/VLOOKUP(C120,Detaildaten!$F$8:$X$308,19,0)*VLOOKUP(C120,'Leistungsübersicht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0" s="63"/>
      <c r="I120" s="63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ausgewählt",IF(IFERROR(VLOOKUP(C120,Detaildaten!F109:U409,16,0),"")="","",VLOOKUP(C120,Detaildaten!F109:U409,16,0)))))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IF(O120="","",COUNTIF($O120:$O$327,O120))</f>
        <v/>
      </c>
      <c r="S120">
        <f t="shared" si="11"/>
        <v>0</v>
      </c>
      <c r="T120">
        <f t="shared" si="12"/>
        <v>0</v>
      </c>
      <c r="U120" t="str">
        <f t="array" ref="U120">IFERROR(INDEX($O$19:$O$324,MATCH(1,COUNTIF($U$18:U119,$O$19:$O$324)+($O$19:$O425&lt;&gt;"")*1,0)),"")</f>
        <v/>
      </c>
      <c r="V120" t="str">
        <f t="shared" si="13"/>
        <v/>
      </c>
    </row>
    <row r="121" spans="2:22" x14ac:dyDescent="0.3">
      <c r="B121" t="str">
        <f>IF('Leistungsübersicht - WIP'!X108="","",'Leistungsübersicht - WIP'!X108)</f>
        <v/>
      </c>
      <c r="C121" t="str">
        <f>IF('Leistungsübersicht - WIP'!Y108="","",'Leistungsübersicht - WIP'!Y108)</f>
        <v/>
      </c>
      <c r="D121" t="str">
        <f>IF('Leistungsübersicht - WIP'!Z108="","",'Leistungsübersicht - WIP'!Z108)</f>
        <v/>
      </c>
      <c r="E121" t="str">
        <f>IF('Leistungsübersicht - WIP'!AA108="","",'Leistungsübersicht - WIP'!AA108)</f>
        <v/>
      </c>
      <c r="F121" s="52" t="str">
        <f>IFERROR(_xlfn.IFNA(VLOOKUP(Leistungsübersicht!C121,Detaildaten!$F$8:$I$308,4,0)/VLOOKUP(C121,Detaildaten!$F$8:$X$308,19,0)*VLOOKUP(C121,'Leistungsübersicht - WIP'!$Y$6:$AG$305,9,0)*Faktoren!$C$2*IF($D$10=Optionen!$N$4,Leistungsübersicht!$D$12/VLOOKUP(Leistungsübersicht!$D$11,Optionen!$W$3:$X$18,2,0),1),""),0)</f>
        <v/>
      </c>
      <c r="G121" s="52" t="str">
        <f>IFERROR(_xlfn.IFNA(VLOOKUP(Leistungsübersicht!C121,Detaildaten!$F$8:$I$308,4,0)/VLOOKUP(C121,Detaildaten!$F$8:$X$308,19,0)*VLOOKUP(C121,'Leistungsübersicht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1" s="63"/>
      <c r="I121" s="63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ausgewählt",IF(IFERROR(VLOOKUP(C121,Detaildaten!F110:U410,16,0),"")="","",VLOOKUP(C121,Detaildaten!F110:U410,16,0)))))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IF(O121="","",COUNTIF($O121:$O$327,O121))</f>
        <v/>
      </c>
      <c r="S121">
        <f t="shared" si="11"/>
        <v>0</v>
      </c>
      <c r="T121">
        <f t="shared" si="12"/>
        <v>0</v>
      </c>
      <c r="U121" t="str">
        <f t="array" ref="U121">IFERROR(INDEX($O$19:$O$324,MATCH(1,COUNTIF($U$18:U120,$O$19:$O$324)+($O$19:$O426&lt;&gt;"")*1,0)),"")</f>
        <v/>
      </c>
      <c r="V121" t="str">
        <f t="shared" si="13"/>
        <v/>
      </c>
    </row>
    <row r="122" spans="2:22" x14ac:dyDescent="0.3">
      <c r="B122" t="str">
        <f>IF('Leistungsübersicht - WIP'!X109="","",'Leistungsübersicht - WIP'!X109)</f>
        <v/>
      </c>
      <c r="C122" t="str">
        <f>IF('Leistungsübersicht - WIP'!Y109="","",'Leistungsübersicht - WIP'!Y109)</f>
        <v/>
      </c>
      <c r="D122" t="str">
        <f>IF('Leistungsübersicht - WIP'!Z109="","",'Leistungsübersicht - WIP'!Z109)</f>
        <v/>
      </c>
      <c r="E122" t="str">
        <f>IF('Leistungsübersicht - WIP'!AA109="","",'Leistungsübersicht - WIP'!AA109)</f>
        <v/>
      </c>
      <c r="F122" s="52" t="str">
        <f>IFERROR(_xlfn.IFNA(VLOOKUP(Leistungsübersicht!C122,Detaildaten!$F$8:$I$308,4,0)/VLOOKUP(C122,Detaildaten!$F$8:$X$308,19,0)*VLOOKUP(C122,'Leistungsübersicht - WIP'!$Y$6:$AG$305,9,0)*Faktoren!$C$2*IF($D$10=Optionen!$N$4,Leistungsübersicht!$D$12/VLOOKUP(Leistungsübersicht!$D$11,Optionen!$W$3:$X$18,2,0),1),""),0)</f>
        <v/>
      </c>
      <c r="G122" s="52" t="str">
        <f>IFERROR(_xlfn.IFNA(VLOOKUP(Leistungsübersicht!C122,Detaildaten!$F$8:$I$308,4,0)/VLOOKUP(C122,Detaildaten!$F$8:$X$308,19,0)*VLOOKUP(C122,'Leistungsübersicht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2" s="63"/>
      <c r="I122" s="63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ausgewählt",IF(IFERROR(VLOOKUP(C122,Detaildaten!F111:U411,16,0),"")="","",VLOOKUP(C122,Detaildaten!F111:U411,16,0)))))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IF(O122="","",COUNTIF($O122:$O$327,O122))</f>
        <v/>
      </c>
      <c r="S122">
        <f t="shared" si="11"/>
        <v>0</v>
      </c>
      <c r="T122">
        <f t="shared" si="12"/>
        <v>0</v>
      </c>
      <c r="U122" t="str">
        <f t="array" ref="U122">IFERROR(INDEX($O$19:$O$324,MATCH(1,COUNTIF($U$18:U121,$O$19:$O$324)+($O$19:$O427&lt;&gt;"")*1,0)),"")</f>
        <v/>
      </c>
      <c r="V122" t="str">
        <f t="shared" si="13"/>
        <v/>
      </c>
    </row>
    <row r="123" spans="2:22" x14ac:dyDescent="0.3">
      <c r="B123" t="str">
        <f>IF('Leistungsübersicht - WIP'!X110="","",'Leistungsübersicht - WIP'!X110)</f>
        <v/>
      </c>
      <c r="C123" t="str">
        <f>IF('Leistungsübersicht - WIP'!Y110="","",'Leistungsübersicht - WIP'!Y110)</f>
        <v/>
      </c>
      <c r="D123" t="str">
        <f>IF('Leistungsübersicht - WIP'!Z110="","",'Leistungsübersicht - WIP'!Z110)</f>
        <v/>
      </c>
      <c r="E123" t="str">
        <f>IF('Leistungsübersicht - WIP'!AA110="","",'Leistungsübersicht - WIP'!AA110)</f>
        <v/>
      </c>
      <c r="F123" s="52" t="str">
        <f>IFERROR(_xlfn.IFNA(VLOOKUP(Leistungsübersicht!C123,Detaildaten!$F$8:$I$308,4,0)/VLOOKUP(C123,Detaildaten!$F$8:$X$308,19,0)*VLOOKUP(C123,'Leistungsübersicht - WIP'!$Y$6:$AG$305,9,0)*Faktoren!$C$2*IF($D$10=Optionen!$N$4,Leistungsübersicht!$D$12/VLOOKUP(Leistungsübersicht!$D$11,Optionen!$W$3:$X$18,2,0),1),""),0)</f>
        <v/>
      </c>
      <c r="G123" s="52" t="str">
        <f>IFERROR(_xlfn.IFNA(VLOOKUP(Leistungsübersicht!C123,Detaildaten!$F$8:$I$308,4,0)/VLOOKUP(C123,Detaildaten!$F$8:$X$308,19,0)*VLOOKUP(C123,'Leistungsübersicht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3" s="63"/>
      <c r="I123" s="63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ausgewählt",IF(IFERROR(VLOOKUP(C123,Detaildaten!F112:U412,16,0),"")="","",VLOOKUP(C123,Detaildaten!F112:U412,16,0)))))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IF(O123="","",COUNTIF($O123:$O$327,O123))</f>
        <v/>
      </c>
      <c r="S123">
        <f t="shared" si="11"/>
        <v>0</v>
      </c>
      <c r="T123">
        <f t="shared" si="12"/>
        <v>0</v>
      </c>
      <c r="U123" t="str">
        <f t="array" ref="U123">IFERROR(INDEX($O$19:$O$324,MATCH(1,COUNTIF($U$18:U122,$O$19:$O$324)+($O$19:$O428&lt;&gt;"")*1,0)),"")</f>
        <v/>
      </c>
      <c r="V123" t="str">
        <f t="shared" si="13"/>
        <v/>
      </c>
    </row>
    <row r="124" spans="2:22" x14ac:dyDescent="0.3">
      <c r="B124" t="str">
        <f>IF('Leistungsübersicht - WIP'!X111="","",'Leistungsübersicht - WIP'!X111)</f>
        <v/>
      </c>
      <c r="C124" t="str">
        <f>IF('Leistungsübersicht - WIP'!Y111="","",'Leistungsübersicht - WIP'!Y111)</f>
        <v/>
      </c>
      <c r="D124" t="str">
        <f>IF('Leistungsübersicht - WIP'!Z111="","",'Leistungsübersicht - WIP'!Z111)</f>
        <v/>
      </c>
      <c r="E124" t="str">
        <f>IF('Leistungsübersicht - WIP'!AA111="","",'Leistungsübersicht - WIP'!AA111)</f>
        <v/>
      </c>
      <c r="F124" s="52" t="str">
        <f>IFERROR(_xlfn.IFNA(VLOOKUP(Leistungsübersicht!C124,Detaildaten!$F$8:$I$308,4,0)/VLOOKUP(C124,Detaildaten!$F$8:$X$308,19,0)*VLOOKUP(C124,'Leistungsübersicht - WIP'!$Y$6:$AG$305,9,0)*Faktoren!$C$2*IF($D$10=Optionen!$N$4,Leistungsübersicht!$D$12/VLOOKUP(Leistungsübersicht!$D$11,Optionen!$W$3:$X$18,2,0),1),""),0)</f>
        <v/>
      </c>
      <c r="G124" s="52" t="str">
        <f>IFERROR(_xlfn.IFNA(VLOOKUP(Leistungsübersicht!C124,Detaildaten!$F$8:$I$308,4,0)/VLOOKUP(C124,Detaildaten!$F$8:$X$308,19,0)*VLOOKUP(C124,'Leistungsübersicht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4" s="63"/>
      <c r="I124" s="63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ausgewählt",IF(IFERROR(VLOOKUP(C124,Detaildaten!F113:U413,16,0),"")="","",VLOOKUP(C124,Detaildaten!F113:U413,16,0)))))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IF(O124="","",COUNTIF($O124:$O$327,O124))</f>
        <v/>
      </c>
      <c r="S124">
        <f t="shared" si="11"/>
        <v>0</v>
      </c>
      <c r="T124">
        <f t="shared" si="12"/>
        <v>0</v>
      </c>
      <c r="U124" t="str">
        <f t="array" ref="U124">IFERROR(INDEX($O$19:$O$324,MATCH(1,COUNTIF($U$18:U123,$O$19:$O$324)+($O$19:$O429&lt;&gt;"")*1,0)),"")</f>
        <v/>
      </c>
      <c r="V124" t="str">
        <f t="shared" si="13"/>
        <v/>
      </c>
    </row>
    <row r="125" spans="2:22" x14ac:dyDescent="0.3">
      <c r="B125" t="str">
        <f>IF('Leistungsübersicht - WIP'!X112="","",'Leistungsübersicht - WIP'!X112)</f>
        <v/>
      </c>
      <c r="C125" t="str">
        <f>IF('Leistungsübersicht - WIP'!Y112="","",'Leistungsübersicht - WIP'!Y112)</f>
        <v/>
      </c>
      <c r="D125" t="str">
        <f>IF('Leistungsübersicht - WIP'!Z112="","",'Leistungsübersicht - WIP'!Z112)</f>
        <v/>
      </c>
      <c r="E125" t="str">
        <f>IF('Leistungsübersicht - WIP'!AA112="","",'Leistungsübersicht - WIP'!AA112)</f>
        <v/>
      </c>
      <c r="F125" s="52" t="str">
        <f>IFERROR(_xlfn.IFNA(VLOOKUP(Leistungsübersicht!C125,Detaildaten!$F$8:$I$308,4,0)/VLOOKUP(C125,Detaildaten!$F$8:$X$308,19,0)*VLOOKUP(C125,'Leistungsübersicht - WIP'!$Y$6:$AG$305,9,0)*Faktoren!$C$2*IF($D$10=Optionen!$N$4,Leistungsübersicht!$D$12/VLOOKUP(Leistungsübersicht!$D$11,Optionen!$W$3:$X$18,2,0),1),""),0)</f>
        <v/>
      </c>
      <c r="G125" s="52" t="str">
        <f>IFERROR(_xlfn.IFNA(VLOOKUP(Leistungsübersicht!C125,Detaildaten!$F$8:$I$308,4,0)/VLOOKUP(C125,Detaildaten!$F$8:$X$308,19,0)*VLOOKUP(C125,'Leistungsübersicht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5" s="63"/>
      <c r="I125" s="63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ausgewählt",IF(IFERROR(VLOOKUP(C125,Detaildaten!F114:U414,16,0),"")="","",VLOOKUP(C125,Detaildaten!F114:U414,16,0)))))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IF(O125="","",COUNTIF($O125:$O$327,O125))</f>
        <v/>
      </c>
      <c r="S125">
        <f t="shared" si="11"/>
        <v>0</v>
      </c>
      <c r="T125">
        <f t="shared" si="12"/>
        <v>0</v>
      </c>
      <c r="U125" t="str">
        <f t="array" ref="U125">IFERROR(INDEX($O$19:$O$324,MATCH(1,COUNTIF($U$18:U124,$O$19:$O$324)+($O$19:$O430&lt;&gt;"")*1,0)),"")</f>
        <v/>
      </c>
      <c r="V125" t="str">
        <f t="shared" si="13"/>
        <v/>
      </c>
    </row>
    <row r="126" spans="2:22" x14ac:dyDescent="0.3">
      <c r="B126" t="str">
        <f>IF('Leistungsübersicht - WIP'!X113="","",'Leistungsübersicht - WIP'!X113)</f>
        <v/>
      </c>
      <c r="C126" t="str">
        <f>IF('Leistungsübersicht - WIP'!Y113="","",'Leistungsübersicht - WIP'!Y113)</f>
        <v/>
      </c>
      <c r="D126" t="str">
        <f>IF('Leistungsübersicht - WIP'!Z113="","",'Leistungsübersicht - WIP'!Z113)</f>
        <v/>
      </c>
      <c r="E126" t="str">
        <f>IF('Leistungsübersicht - WIP'!AA113="","",'Leistungsübersicht - WIP'!AA113)</f>
        <v/>
      </c>
      <c r="F126" s="52" t="str">
        <f>IFERROR(_xlfn.IFNA(VLOOKUP(Leistungsübersicht!C126,Detaildaten!$F$8:$I$308,4,0)/VLOOKUP(C126,Detaildaten!$F$8:$X$308,19,0)*VLOOKUP(C126,'Leistungsübersicht - WIP'!$Y$6:$AG$305,9,0)*Faktoren!$C$2*IF($D$10=Optionen!$N$4,Leistungsübersicht!$D$12/VLOOKUP(Leistungsübersicht!$D$11,Optionen!$W$3:$X$18,2,0),1),""),0)</f>
        <v/>
      </c>
      <c r="G126" s="52" t="str">
        <f>IFERROR(_xlfn.IFNA(VLOOKUP(Leistungsübersicht!C126,Detaildaten!$F$8:$I$308,4,0)/VLOOKUP(C126,Detaildaten!$F$8:$X$308,19,0)*VLOOKUP(C126,'Leistungsübersicht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6" s="63"/>
      <c r="I126" s="63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ausgewählt",IF(IFERROR(VLOOKUP(C126,Detaildaten!F115:U415,16,0),"")="","",VLOOKUP(C126,Detaildaten!F115:U415,16,0)))))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IF(O126="","",COUNTIF($O126:$O$327,O126))</f>
        <v/>
      </c>
      <c r="S126">
        <f t="shared" si="11"/>
        <v>0</v>
      </c>
      <c r="T126">
        <f t="shared" si="12"/>
        <v>0</v>
      </c>
      <c r="U126" t="str">
        <f t="array" ref="U126">IFERROR(INDEX($O$19:$O$324,MATCH(1,COUNTIF($U$18:U125,$O$19:$O$324)+($O$19:$O431&lt;&gt;"")*1,0)),"")</f>
        <v/>
      </c>
      <c r="V126" t="str">
        <f t="shared" si="13"/>
        <v/>
      </c>
    </row>
    <row r="127" spans="2:22" x14ac:dyDescent="0.3">
      <c r="B127" t="str">
        <f>IF('Leistungsübersicht - WIP'!X114="","",'Leistungsübersicht - WIP'!X114)</f>
        <v/>
      </c>
      <c r="C127" t="str">
        <f>IF('Leistungsübersicht - WIP'!Y114="","",'Leistungsübersicht - WIP'!Y114)</f>
        <v/>
      </c>
      <c r="D127" t="str">
        <f>IF('Leistungsübersicht - WIP'!Z114="","",'Leistungsübersicht - WIP'!Z114)</f>
        <v/>
      </c>
      <c r="E127" t="str">
        <f>IF('Leistungsübersicht - WIP'!AA114="","",'Leistungsübersicht - WIP'!AA114)</f>
        <v/>
      </c>
      <c r="F127" s="52" t="str">
        <f>IFERROR(_xlfn.IFNA(VLOOKUP(Leistungsübersicht!C127,Detaildaten!$F$8:$I$308,4,0)/VLOOKUP(C127,Detaildaten!$F$8:$X$308,19,0)*VLOOKUP(C127,'Leistungsübersicht - WIP'!$Y$6:$AG$305,9,0)*Faktoren!$C$2*IF($D$10=Optionen!$N$4,Leistungsübersicht!$D$12/VLOOKUP(Leistungsübersicht!$D$11,Optionen!$W$3:$X$18,2,0),1),""),0)</f>
        <v/>
      </c>
      <c r="G127" s="52" t="str">
        <f>IFERROR(_xlfn.IFNA(VLOOKUP(Leistungsübersicht!C127,Detaildaten!$F$8:$I$308,4,0)/VLOOKUP(C127,Detaildaten!$F$8:$X$308,19,0)*VLOOKUP(C127,'Leistungsübersicht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7" s="63"/>
      <c r="I127" s="63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ausgewählt",IF(IFERROR(VLOOKUP(C127,Detaildaten!F116:U416,16,0),"")="","",VLOOKUP(C127,Detaildaten!F116:U416,16,0)))))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IF(O127="","",COUNTIF($O127:$O$327,O127))</f>
        <v/>
      </c>
      <c r="S127">
        <f t="shared" si="11"/>
        <v>0</v>
      </c>
      <c r="T127">
        <f t="shared" si="12"/>
        <v>0</v>
      </c>
      <c r="U127" t="str">
        <f t="array" ref="U127">IFERROR(INDEX($O$19:$O$324,MATCH(1,COUNTIF($U$18:U126,$O$19:$O$324)+($O$19:$O432&lt;&gt;"")*1,0)),"")</f>
        <v/>
      </c>
      <c r="V127" t="str">
        <f t="shared" si="13"/>
        <v/>
      </c>
    </row>
    <row r="128" spans="2:22" x14ac:dyDescent="0.3">
      <c r="B128" t="str">
        <f>IF('Leistungsübersicht - WIP'!X115="","",'Leistungsübersicht - WIP'!X115)</f>
        <v/>
      </c>
      <c r="C128" t="str">
        <f>IF('Leistungsübersicht - WIP'!Y115="","",'Leistungsübersicht - WIP'!Y115)</f>
        <v/>
      </c>
      <c r="D128" t="str">
        <f>IF('Leistungsübersicht - WIP'!Z115="","",'Leistungsübersicht - WIP'!Z115)</f>
        <v/>
      </c>
      <c r="E128" t="str">
        <f>IF('Leistungsübersicht - WIP'!AA115="","",'Leistungsübersicht - WIP'!AA115)</f>
        <v/>
      </c>
      <c r="F128" s="52" t="str">
        <f>IFERROR(_xlfn.IFNA(VLOOKUP(Leistungsübersicht!C128,Detaildaten!$F$8:$I$308,4,0)/VLOOKUP(C128,Detaildaten!$F$8:$X$308,19,0)*VLOOKUP(C128,'Leistungsübersicht - WIP'!$Y$6:$AG$305,9,0)*Faktoren!$C$2*IF($D$10=Optionen!$N$4,Leistungsübersicht!$D$12/VLOOKUP(Leistungsübersicht!$D$11,Optionen!$W$3:$X$18,2,0),1),""),0)</f>
        <v/>
      </c>
      <c r="G128" s="52" t="str">
        <f>IFERROR(_xlfn.IFNA(VLOOKUP(Leistungsübersicht!C128,Detaildaten!$F$8:$I$308,4,0)/VLOOKUP(C128,Detaildaten!$F$8:$X$308,19,0)*VLOOKUP(C128,'Leistungsübersicht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8" s="63"/>
      <c r="I128" s="63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ausgewählt",IF(IFERROR(VLOOKUP(C128,Detaildaten!F117:U417,16,0),"")="","",VLOOKUP(C128,Detaildaten!F117:U417,16,0)))))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IF(O128="","",COUNTIF($O128:$O$327,O128))</f>
        <v/>
      </c>
      <c r="S128">
        <f t="shared" si="11"/>
        <v>0</v>
      </c>
      <c r="T128">
        <f t="shared" si="12"/>
        <v>0</v>
      </c>
      <c r="U128" t="str">
        <f t="array" ref="U128">IFERROR(INDEX($O$19:$O$324,MATCH(1,COUNTIF($U$18:U127,$O$19:$O$324)+($O$19:$O433&lt;&gt;"")*1,0)),"")</f>
        <v/>
      </c>
      <c r="V128" t="str">
        <f t="shared" si="13"/>
        <v/>
      </c>
    </row>
    <row r="129" spans="2:22" x14ac:dyDescent="0.3">
      <c r="B129" t="str">
        <f>IF('Leistungsübersicht - WIP'!X116="","",'Leistungsübersicht - WIP'!X116)</f>
        <v/>
      </c>
      <c r="C129" t="str">
        <f>IF('Leistungsübersicht - WIP'!Y116="","",'Leistungsübersicht - WIP'!Y116)</f>
        <v/>
      </c>
      <c r="D129" t="str">
        <f>IF('Leistungsübersicht - WIP'!Z116="","",'Leistungsübersicht - WIP'!Z116)</f>
        <v/>
      </c>
      <c r="E129" t="str">
        <f>IF('Leistungsübersicht - WIP'!AA116="","",'Leistungsübersicht - WIP'!AA116)</f>
        <v/>
      </c>
      <c r="F129" s="52" t="str">
        <f>IFERROR(_xlfn.IFNA(VLOOKUP(Leistungsübersicht!C129,Detaildaten!$F$8:$I$308,4,0)/VLOOKUP(C129,Detaildaten!$F$8:$X$308,19,0)*VLOOKUP(C129,'Leistungsübersicht - WIP'!$Y$6:$AG$305,9,0)*Faktoren!$C$2*IF($D$10=Optionen!$N$4,Leistungsübersicht!$D$12/VLOOKUP(Leistungsübersicht!$D$11,Optionen!$W$3:$X$18,2,0),1),""),0)</f>
        <v/>
      </c>
      <c r="G129" s="52" t="str">
        <f>IFERROR(_xlfn.IFNA(VLOOKUP(Leistungsübersicht!C129,Detaildaten!$F$8:$I$308,4,0)/VLOOKUP(C129,Detaildaten!$F$8:$X$308,19,0)*VLOOKUP(C129,'Leistungsübersicht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9" s="63"/>
      <c r="I129" s="63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ausgewählt",IF(IFERROR(VLOOKUP(C129,Detaildaten!F118:U418,16,0),"")="","",VLOOKUP(C129,Detaildaten!F118:U418,16,0)))))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IF(O129="","",COUNTIF($O129:$O$327,O129))</f>
        <v/>
      </c>
      <c r="S129">
        <f t="shared" si="11"/>
        <v>0</v>
      </c>
      <c r="T129">
        <f t="shared" si="12"/>
        <v>0</v>
      </c>
      <c r="U129" t="str">
        <f t="array" ref="U129">IFERROR(INDEX($O$19:$O$324,MATCH(1,COUNTIF($U$18:U128,$O$19:$O$324)+($O$19:$O434&lt;&gt;"")*1,0)),"")</f>
        <v/>
      </c>
      <c r="V129" t="str">
        <f t="shared" si="13"/>
        <v/>
      </c>
    </row>
    <row r="130" spans="2:22" x14ac:dyDescent="0.3">
      <c r="B130" t="str">
        <f>IF('Leistungsübersicht - WIP'!X117="","",'Leistungsübersicht - WIP'!X117)</f>
        <v/>
      </c>
      <c r="C130" t="str">
        <f>IF('Leistungsübersicht - WIP'!Y117="","",'Leistungsübersicht - WIP'!Y117)</f>
        <v/>
      </c>
      <c r="D130" t="str">
        <f>IF('Leistungsübersicht - WIP'!Z117="","",'Leistungsübersicht - WIP'!Z117)</f>
        <v/>
      </c>
      <c r="E130" t="str">
        <f>IF('Leistungsübersicht - WIP'!AA117="","",'Leistungsübersicht - WIP'!AA117)</f>
        <v/>
      </c>
      <c r="F130" s="52" t="str">
        <f>IFERROR(_xlfn.IFNA(VLOOKUP(Leistungsübersicht!C130,Detaildaten!$F$8:$I$308,4,0)/VLOOKUP(C130,Detaildaten!$F$8:$X$308,19,0)*VLOOKUP(C130,'Leistungsübersicht - WIP'!$Y$6:$AG$305,9,0)*Faktoren!$C$2*IF($D$10=Optionen!$N$4,Leistungsübersicht!$D$12/VLOOKUP(Leistungsübersicht!$D$11,Optionen!$W$3:$X$18,2,0),1),""),0)</f>
        <v/>
      </c>
      <c r="G130" s="52" t="str">
        <f>IFERROR(_xlfn.IFNA(VLOOKUP(Leistungsübersicht!C130,Detaildaten!$F$8:$I$308,4,0)/VLOOKUP(C130,Detaildaten!$F$8:$X$308,19,0)*VLOOKUP(C130,'Leistungsübersicht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0" s="63"/>
      <c r="I130" s="63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ausgewählt",IF(IFERROR(VLOOKUP(C130,Detaildaten!F119:U419,16,0),"")="","",VLOOKUP(C130,Detaildaten!F119:U419,16,0)))))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IF(O130="","",COUNTIF($O130:$O$327,O130))</f>
        <v/>
      </c>
      <c r="S130">
        <f t="shared" si="11"/>
        <v>0</v>
      </c>
      <c r="T130">
        <f t="shared" si="12"/>
        <v>0</v>
      </c>
      <c r="U130" t="str">
        <f t="array" ref="U130">IFERROR(INDEX($O$19:$O$324,MATCH(1,COUNTIF($U$18:U129,$O$19:$O$324)+($O$19:$O435&lt;&gt;"")*1,0)),"")</f>
        <v/>
      </c>
      <c r="V130" t="str">
        <f t="shared" si="13"/>
        <v/>
      </c>
    </row>
    <row r="131" spans="2:22" x14ac:dyDescent="0.3">
      <c r="B131" t="str">
        <f>IF('Leistungsübersicht - WIP'!X118="","",'Leistungsübersicht - WIP'!X118)</f>
        <v/>
      </c>
      <c r="C131" t="str">
        <f>IF('Leistungsübersicht - WIP'!Y118="","",'Leistungsübersicht - WIP'!Y118)</f>
        <v/>
      </c>
      <c r="D131" t="str">
        <f>IF('Leistungsübersicht - WIP'!Z118="","",'Leistungsübersicht - WIP'!Z118)</f>
        <v/>
      </c>
      <c r="E131" t="str">
        <f>IF('Leistungsübersicht - WIP'!AA118="","",'Leistungsübersicht - WIP'!AA118)</f>
        <v/>
      </c>
      <c r="F131" s="52" t="str">
        <f>IFERROR(_xlfn.IFNA(VLOOKUP(Leistungsübersicht!C131,Detaildaten!$F$8:$I$308,4,0)/VLOOKUP(C131,Detaildaten!$F$8:$X$308,19,0)*VLOOKUP(C131,'Leistungsübersicht - WIP'!$Y$6:$AG$305,9,0)*Faktoren!$C$2*IF($D$10=Optionen!$N$4,Leistungsübersicht!$D$12/VLOOKUP(Leistungsübersicht!$D$11,Optionen!$W$3:$X$18,2,0),1),""),0)</f>
        <v/>
      </c>
      <c r="G131" s="52" t="str">
        <f>IFERROR(_xlfn.IFNA(VLOOKUP(Leistungsübersicht!C131,Detaildaten!$F$8:$I$308,4,0)/VLOOKUP(C131,Detaildaten!$F$8:$X$308,19,0)*VLOOKUP(C131,'Leistungsübersicht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1" s="63"/>
      <c r="I131" s="63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ausgewählt",IF(IFERROR(VLOOKUP(C131,Detaildaten!F120:U420,16,0),"")="","",VLOOKUP(C131,Detaildaten!F120:U420,16,0)))))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IF(O131="","",COUNTIF($O131:$O$327,O131))</f>
        <v/>
      </c>
      <c r="S131">
        <f t="shared" si="11"/>
        <v>0</v>
      </c>
      <c r="T131">
        <f t="shared" si="12"/>
        <v>0</v>
      </c>
      <c r="U131" t="str">
        <f t="array" ref="U131">IFERROR(INDEX($O$19:$O$324,MATCH(1,COUNTIF($U$18:U130,$O$19:$O$324)+($O$19:$O436&lt;&gt;"")*1,0)),"")</f>
        <v/>
      </c>
      <c r="V131" t="str">
        <f t="shared" si="13"/>
        <v/>
      </c>
    </row>
    <row r="132" spans="2:22" x14ac:dyDescent="0.3">
      <c r="B132" t="str">
        <f>IF('Leistungsübersicht - WIP'!X119="","",'Leistungsübersicht - WIP'!X119)</f>
        <v/>
      </c>
      <c r="C132" t="str">
        <f>IF('Leistungsübersicht - WIP'!Y119="","",'Leistungsübersicht - WIP'!Y119)</f>
        <v/>
      </c>
      <c r="D132" t="str">
        <f>IF('Leistungsübersicht - WIP'!Z119="","",'Leistungsübersicht - WIP'!Z119)</f>
        <v/>
      </c>
      <c r="E132" t="str">
        <f>IF('Leistungsübersicht - WIP'!AA119="","",'Leistungsübersicht - WIP'!AA119)</f>
        <v/>
      </c>
      <c r="F132" s="52" t="str">
        <f>IFERROR(_xlfn.IFNA(VLOOKUP(Leistungsübersicht!C132,Detaildaten!$F$8:$I$308,4,0)/VLOOKUP(C132,Detaildaten!$F$8:$X$308,19,0)*VLOOKUP(C132,'Leistungsübersicht - WIP'!$Y$6:$AG$305,9,0)*Faktoren!$C$2*IF($D$10=Optionen!$N$4,Leistungsübersicht!$D$12/VLOOKUP(Leistungsübersicht!$D$11,Optionen!$W$3:$X$18,2,0),1),""),0)</f>
        <v/>
      </c>
      <c r="G132" s="52" t="str">
        <f>IFERROR(_xlfn.IFNA(VLOOKUP(Leistungsübersicht!C132,Detaildaten!$F$8:$I$308,4,0)/VLOOKUP(C132,Detaildaten!$F$8:$X$308,19,0)*VLOOKUP(C132,'Leistungsübersicht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2" s="63"/>
      <c r="I132" s="63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ausgewählt",IF(IFERROR(VLOOKUP(C132,Detaildaten!F121:U421,16,0),"")="","",VLOOKUP(C132,Detaildaten!F121:U421,16,0)))))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IF(O132="","",COUNTIF($O132:$O$327,O132))</f>
        <v/>
      </c>
      <c r="S132">
        <f t="shared" si="11"/>
        <v>0</v>
      </c>
      <c r="T132">
        <f t="shared" si="12"/>
        <v>0</v>
      </c>
      <c r="U132" t="str">
        <f t="array" ref="U132">IFERROR(INDEX($O$19:$O$324,MATCH(1,COUNTIF($U$18:U131,$O$19:$O$324)+($O$19:$O437&lt;&gt;"")*1,0)),"")</f>
        <v/>
      </c>
      <c r="V132" t="str">
        <f t="shared" si="13"/>
        <v/>
      </c>
    </row>
    <row r="133" spans="2:22" x14ac:dyDescent="0.3">
      <c r="B133" t="str">
        <f>IF('Leistungsübersicht - WIP'!X120="","",'Leistungsübersicht - WIP'!X120)</f>
        <v/>
      </c>
      <c r="C133" t="str">
        <f>IF('Leistungsübersicht - WIP'!Y120="","",'Leistungsübersicht - WIP'!Y120)</f>
        <v/>
      </c>
      <c r="D133" t="str">
        <f>IF('Leistungsübersicht - WIP'!Z120="","",'Leistungsübersicht - WIP'!Z120)</f>
        <v/>
      </c>
      <c r="E133" t="str">
        <f>IF('Leistungsübersicht - WIP'!AA120="","",'Leistungsübersicht - WIP'!AA120)</f>
        <v/>
      </c>
      <c r="F133" s="52" t="str">
        <f>IFERROR(_xlfn.IFNA(VLOOKUP(Leistungsübersicht!C133,Detaildaten!$F$8:$I$308,4,0)/VLOOKUP(C133,Detaildaten!$F$8:$X$308,19,0)*VLOOKUP(C133,'Leistungsübersicht - WIP'!$Y$6:$AG$305,9,0)*Faktoren!$C$2*IF($D$10=Optionen!$N$4,Leistungsübersicht!$D$12/VLOOKUP(Leistungsübersicht!$D$11,Optionen!$W$3:$X$18,2,0),1),""),0)</f>
        <v/>
      </c>
      <c r="G133" s="52" t="str">
        <f>IFERROR(_xlfn.IFNA(VLOOKUP(Leistungsübersicht!C133,Detaildaten!$F$8:$I$308,4,0)/VLOOKUP(C133,Detaildaten!$F$8:$X$308,19,0)*VLOOKUP(C133,'Leistungsübersicht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3" s="63"/>
      <c r="I133" s="63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ausgewählt",IF(IFERROR(VLOOKUP(C133,Detaildaten!F122:U422,16,0),"")="","",VLOOKUP(C133,Detaildaten!F122:U422,16,0)))))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IF(O133="","",COUNTIF($O133:$O$327,O133))</f>
        <v/>
      </c>
      <c r="S133">
        <f t="shared" si="11"/>
        <v>0</v>
      </c>
      <c r="T133">
        <f t="shared" si="12"/>
        <v>0</v>
      </c>
      <c r="U133" t="str">
        <f t="array" ref="U133">IFERROR(INDEX($O$19:$O$324,MATCH(1,COUNTIF($U$18:U132,$O$19:$O$324)+($O$19:$O438&lt;&gt;"")*1,0)),"")</f>
        <v/>
      </c>
      <c r="V133" t="str">
        <f t="shared" si="13"/>
        <v/>
      </c>
    </row>
    <row r="134" spans="2:22" x14ac:dyDescent="0.3">
      <c r="B134" t="str">
        <f>IF('Leistungsübersicht - WIP'!X121="","",'Leistungsübersicht - WIP'!X121)</f>
        <v/>
      </c>
      <c r="C134" t="str">
        <f>IF('Leistungsübersicht - WIP'!Y121="","",'Leistungsübersicht - WIP'!Y121)</f>
        <v/>
      </c>
      <c r="D134" t="str">
        <f>IF('Leistungsübersicht - WIP'!Z121="","",'Leistungsübersicht - WIP'!Z121)</f>
        <v/>
      </c>
      <c r="E134" t="str">
        <f>IF('Leistungsübersicht - WIP'!AA121="","",'Leistungsübersicht - WIP'!AA121)</f>
        <v/>
      </c>
      <c r="F134" s="52" t="str">
        <f>IFERROR(_xlfn.IFNA(VLOOKUP(Leistungsübersicht!C134,Detaildaten!$F$8:$I$308,4,0)/VLOOKUP(C134,Detaildaten!$F$8:$X$308,19,0)*VLOOKUP(C134,'Leistungsübersicht - WIP'!$Y$6:$AG$305,9,0)*Faktoren!$C$2*IF($D$10=Optionen!$N$4,Leistungsübersicht!$D$12/VLOOKUP(Leistungsübersicht!$D$11,Optionen!$W$3:$X$18,2,0),1),""),0)</f>
        <v/>
      </c>
      <c r="G134" s="52" t="str">
        <f>IFERROR(_xlfn.IFNA(VLOOKUP(Leistungsübersicht!C134,Detaildaten!$F$8:$I$308,4,0)/VLOOKUP(C134,Detaildaten!$F$8:$X$308,19,0)*VLOOKUP(C134,'Leistungsübersicht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4" s="63"/>
      <c r="I134" s="63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ausgewählt",IF(IFERROR(VLOOKUP(C134,Detaildaten!F123:U423,16,0),"")="","",VLOOKUP(C134,Detaildaten!F123:U423,16,0)))))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IF(O134="","",COUNTIF($O134:$O$327,O134))</f>
        <v/>
      </c>
      <c r="S134">
        <f t="shared" si="11"/>
        <v>0</v>
      </c>
      <c r="T134">
        <f t="shared" si="12"/>
        <v>0</v>
      </c>
      <c r="U134" t="str">
        <f t="array" ref="U134">IFERROR(INDEX($O$19:$O$324,MATCH(1,COUNTIF($U$18:U133,$O$19:$O$324)+($O$19:$O439&lt;&gt;"")*1,0)),"")</f>
        <v/>
      </c>
      <c r="V134" t="str">
        <f t="shared" si="13"/>
        <v/>
      </c>
    </row>
    <row r="135" spans="2:22" x14ac:dyDescent="0.3">
      <c r="B135" t="str">
        <f>IF('Leistungsübersicht - WIP'!X122="","",'Leistungsübersicht - WIP'!X122)</f>
        <v/>
      </c>
      <c r="C135" t="str">
        <f>IF('Leistungsübersicht - WIP'!Y122="","",'Leistungsübersicht - WIP'!Y122)</f>
        <v/>
      </c>
      <c r="D135" t="str">
        <f>IF('Leistungsübersicht - WIP'!Z122="","",'Leistungsübersicht - WIP'!Z122)</f>
        <v/>
      </c>
      <c r="E135" t="str">
        <f>IF('Leistungsübersicht - WIP'!AA122="","",'Leistungsübersicht - WIP'!AA122)</f>
        <v/>
      </c>
      <c r="F135" s="52" t="str">
        <f>IFERROR(_xlfn.IFNA(VLOOKUP(Leistungsübersicht!C135,Detaildaten!$F$8:$I$308,4,0)/VLOOKUP(C135,Detaildaten!$F$8:$X$308,19,0)*VLOOKUP(C135,'Leistungsübersicht - WIP'!$Y$6:$AG$305,9,0)*Faktoren!$C$2*IF($D$10=Optionen!$N$4,Leistungsübersicht!$D$12/VLOOKUP(Leistungsübersicht!$D$11,Optionen!$W$3:$X$18,2,0),1),""),0)</f>
        <v/>
      </c>
      <c r="G135" s="52" t="str">
        <f>IFERROR(_xlfn.IFNA(VLOOKUP(Leistungsübersicht!C135,Detaildaten!$F$8:$I$308,4,0)/VLOOKUP(C135,Detaildaten!$F$8:$X$308,19,0)*VLOOKUP(C135,'Leistungsübersicht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5" s="63"/>
      <c r="I135" s="63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ausgewählt",IF(IFERROR(VLOOKUP(C135,Detaildaten!F124:U424,16,0),"")="","",VLOOKUP(C135,Detaildaten!F124:U424,16,0)))))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IF(O135="","",COUNTIF($O135:$O$327,O135))</f>
        <v/>
      </c>
      <c r="S135">
        <f t="shared" si="11"/>
        <v>0</v>
      </c>
      <c r="T135">
        <f t="shared" si="12"/>
        <v>0</v>
      </c>
      <c r="U135" t="str">
        <f t="array" ref="U135">IFERROR(INDEX($O$19:$O$324,MATCH(1,COUNTIF($U$18:U134,$O$19:$O$324)+($O$19:$O440&lt;&gt;"")*1,0)),"")</f>
        <v/>
      </c>
      <c r="V135" t="str">
        <f t="shared" si="13"/>
        <v/>
      </c>
    </row>
    <row r="136" spans="2:22" x14ac:dyDescent="0.3">
      <c r="B136" t="str">
        <f>IF('Leistungsübersicht - WIP'!X123="","",'Leistungsübersicht - WIP'!X123)</f>
        <v/>
      </c>
      <c r="C136" t="str">
        <f>IF('Leistungsübersicht - WIP'!Y123="","",'Leistungsübersicht - WIP'!Y123)</f>
        <v/>
      </c>
      <c r="D136" t="str">
        <f>IF('Leistungsübersicht - WIP'!Z123="","",'Leistungsübersicht - WIP'!Z123)</f>
        <v/>
      </c>
      <c r="E136" t="str">
        <f>IF('Leistungsübersicht - WIP'!AA123="","",'Leistungsübersicht - WIP'!AA123)</f>
        <v/>
      </c>
      <c r="F136" s="52" t="str">
        <f>IFERROR(_xlfn.IFNA(VLOOKUP(Leistungsübersicht!C136,Detaildaten!$F$8:$I$308,4,0)/VLOOKUP(C136,Detaildaten!$F$8:$X$308,19,0)*VLOOKUP(C136,'Leistungsübersicht - WIP'!$Y$6:$AG$305,9,0)*Faktoren!$C$2*IF($D$10=Optionen!$N$4,Leistungsübersicht!$D$12/VLOOKUP(Leistungsübersicht!$D$11,Optionen!$W$3:$X$18,2,0),1),""),0)</f>
        <v/>
      </c>
      <c r="G136" s="52" t="str">
        <f>IFERROR(_xlfn.IFNA(VLOOKUP(Leistungsübersicht!C136,Detaildaten!$F$8:$I$308,4,0)/VLOOKUP(C136,Detaildaten!$F$8:$X$308,19,0)*VLOOKUP(C136,'Leistungsübersicht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6" s="63"/>
      <c r="I136" s="63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ausgewählt",IF(IFERROR(VLOOKUP(C136,Detaildaten!F125:U425,16,0),"")="","",VLOOKUP(C136,Detaildaten!F125:U425,16,0)))))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IF(O136="","",COUNTIF($O136:$O$327,O136))</f>
        <v/>
      </c>
      <c r="S136">
        <f t="shared" si="11"/>
        <v>0</v>
      </c>
      <c r="T136">
        <f t="shared" si="12"/>
        <v>0</v>
      </c>
      <c r="U136" t="str">
        <f t="array" ref="U136">IFERROR(INDEX($O$19:$O$324,MATCH(1,COUNTIF($U$18:U135,$O$19:$O$324)+($O$19:$O441&lt;&gt;"")*1,0)),"")</f>
        <v/>
      </c>
      <c r="V136" t="str">
        <f t="shared" si="13"/>
        <v/>
      </c>
    </row>
    <row r="137" spans="2:22" x14ac:dyDescent="0.3">
      <c r="B137" t="str">
        <f>IF('Leistungsübersicht - WIP'!X124="","",'Leistungsübersicht - WIP'!X124)</f>
        <v/>
      </c>
      <c r="C137" t="str">
        <f>IF('Leistungsübersicht - WIP'!Y124="","",'Leistungsübersicht - WIP'!Y124)</f>
        <v/>
      </c>
      <c r="D137" t="str">
        <f>IF('Leistungsübersicht - WIP'!Z124="","",'Leistungsübersicht - WIP'!Z124)</f>
        <v/>
      </c>
      <c r="E137" t="str">
        <f>IF('Leistungsübersicht - WIP'!AA124="","",'Leistungsübersicht - WIP'!AA124)</f>
        <v/>
      </c>
      <c r="F137" s="52" t="str">
        <f>IFERROR(_xlfn.IFNA(VLOOKUP(Leistungsübersicht!C137,Detaildaten!$F$8:$I$308,4,0)/VLOOKUP(C137,Detaildaten!$F$8:$X$308,19,0)*VLOOKUP(C137,'Leistungsübersicht - WIP'!$Y$6:$AG$305,9,0)*Faktoren!$C$2*IF($D$10=Optionen!$N$4,Leistungsübersicht!$D$12/VLOOKUP(Leistungsübersicht!$D$11,Optionen!$W$3:$X$18,2,0),1),""),0)</f>
        <v/>
      </c>
      <c r="G137" s="52" t="str">
        <f>IFERROR(_xlfn.IFNA(VLOOKUP(Leistungsübersicht!C137,Detaildaten!$F$8:$I$308,4,0)/VLOOKUP(C137,Detaildaten!$F$8:$X$308,19,0)*VLOOKUP(C137,'Leistungsübersicht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7" s="63"/>
      <c r="I137" s="63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ausgewählt",IF(IFERROR(VLOOKUP(C137,Detaildaten!F126:U426,16,0),"")="","",VLOOKUP(C137,Detaildaten!F126:U426,16,0)))))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IF(O137="","",COUNTIF($O137:$O$327,O137))</f>
        <v/>
      </c>
      <c r="S137">
        <f t="shared" si="11"/>
        <v>0</v>
      </c>
      <c r="T137">
        <f t="shared" si="12"/>
        <v>0</v>
      </c>
      <c r="U137" t="str">
        <f t="array" ref="U137">IFERROR(INDEX($O$19:$O$324,MATCH(1,COUNTIF($U$18:U136,$O$19:$O$324)+($O$19:$O442&lt;&gt;"")*1,0)),"")</f>
        <v/>
      </c>
      <c r="V137" t="str">
        <f t="shared" si="13"/>
        <v/>
      </c>
    </row>
    <row r="138" spans="2:22" x14ac:dyDescent="0.3">
      <c r="B138" t="str">
        <f>IF('Leistungsübersicht - WIP'!X125="","",'Leistungsübersicht - WIP'!X125)</f>
        <v/>
      </c>
      <c r="C138" t="str">
        <f>IF('Leistungsübersicht - WIP'!Y125="","",'Leistungsübersicht - WIP'!Y125)</f>
        <v/>
      </c>
      <c r="D138" t="str">
        <f>IF('Leistungsübersicht - WIP'!Z125="","",'Leistungsübersicht - WIP'!Z125)</f>
        <v/>
      </c>
      <c r="E138" t="str">
        <f>IF('Leistungsübersicht - WIP'!AA125="","",'Leistungsübersicht - WIP'!AA125)</f>
        <v/>
      </c>
      <c r="F138" s="52" t="str">
        <f>IFERROR(_xlfn.IFNA(VLOOKUP(Leistungsübersicht!C138,Detaildaten!$F$8:$I$308,4,0)/VLOOKUP(C138,Detaildaten!$F$8:$X$308,19,0)*VLOOKUP(C138,'Leistungsübersicht - WIP'!$Y$6:$AG$305,9,0)*Faktoren!$C$2*IF($D$10=Optionen!$N$4,Leistungsübersicht!$D$12/VLOOKUP(Leistungsübersicht!$D$11,Optionen!$W$3:$X$18,2,0),1),""),0)</f>
        <v/>
      </c>
      <c r="G138" s="52" t="str">
        <f>IFERROR(_xlfn.IFNA(VLOOKUP(Leistungsübersicht!C138,Detaildaten!$F$8:$I$308,4,0)/VLOOKUP(C138,Detaildaten!$F$8:$X$308,19,0)*VLOOKUP(C138,'Leistungsübersicht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8" s="63"/>
      <c r="I138" s="63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ausgewählt",IF(IFERROR(VLOOKUP(C138,Detaildaten!F127:U427,16,0),"")="","",VLOOKUP(C138,Detaildaten!F127:U427,16,0)))))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IF(O138="","",COUNTIF($O138:$O$327,O138))</f>
        <v/>
      </c>
      <c r="S138">
        <f t="shared" si="11"/>
        <v>0</v>
      </c>
      <c r="T138">
        <f t="shared" si="12"/>
        <v>0</v>
      </c>
      <c r="U138" t="str">
        <f t="array" ref="U138">IFERROR(INDEX($O$19:$O$324,MATCH(1,COUNTIF($U$18:U137,$O$19:$O$324)+($O$19:$O443&lt;&gt;"")*1,0)),"")</f>
        <v/>
      </c>
      <c r="V138" t="str">
        <f t="shared" si="13"/>
        <v/>
      </c>
    </row>
    <row r="139" spans="2:22" x14ac:dyDescent="0.3">
      <c r="B139" t="str">
        <f>IF('Leistungsübersicht - WIP'!X126="","",'Leistungsübersicht - WIP'!X126)</f>
        <v/>
      </c>
      <c r="C139" t="str">
        <f>IF('Leistungsübersicht - WIP'!Y126="","",'Leistungsübersicht - WIP'!Y126)</f>
        <v/>
      </c>
      <c r="D139" t="str">
        <f>IF('Leistungsübersicht - WIP'!Z126="","",'Leistungsübersicht - WIP'!Z126)</f>
        <v/>
      </c>
      <c r="E139" t="str">
        <f>IF('Leistungsübersicht - WIP'!AA126="","",'Leistungsübersicht - WIP'!AA126)</f>
        <v/>
      </c>
      <c r="F139" s="52" t="str">
        <f>IFERROR(_xlfn.IFNA(VLOOKUP(Leistungsübersicht!C139,Detaildaten!$F$8:$I$308,4,0)/VLOOKUP(C139,Detaildaten!$F$8:$X$308,19,0)*VLOOKUP(C139,'Leistungsübersicht - WIP'!$Y$6:$AG$305,9,0)*Faktoren!$C$2*IF($D$10=Optionen!$N$4,Leistungsübersicht!$D$12/VLOOKUP(Leistungsübersicht!$D$11,Optionen!$W$3:$X$18,2,0),1),""),0)</f>
        <v/>
      </c>
      <c r="G139" s="52" t="str">
        <f>IFERROR(_xlfn.IFNA(VLOOKUP(Leistungsübersicht!C139,Detaildaten!$F$8:$I$308,4,0)/VLOOKUP(C139,Detaildaten!$F$8:$X$308,19,0)*VLOOKUP(C139,'Leistungsübersicht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9" s="63"/>
      <c r="I139" s="63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ausgewählt",IF(IFERROR(VLOOKUP(C139,Detaildaten!F128:U428,16,0),"")="","",VLOOKUP(C139,Detaildaten!F128:U428,16,0)))))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IF(O139="","",COUNTIF($O139:$O$327,O139))</f>
        <v/>
      </c>
      <c r="S139">
        <f t="shared" si="11"/>
        <v>0</v>
      </c>
      <c r="T139">
        <f t="shared" si="12"/>
        <v>0</v>
      </c>
      <c r="U139" t="str">
        <f t="array" ref="U139">IFERROR(INDEX($O$19:$O$324,MATCH(1,COUNTIF($U$18:U138,$O$19:$O$324)+($O$19:$O444&lt;&gt;"")*1,0)),"")</f>
        <v/>
      </c>
      <c r="V139" t="str">
        <f t="shared" si="13"/>
        <v/>
      </c>
    </row>
    <row r="140" spans="2:22" x14ac:dyDescent="0.3">
      <c r="B140" t="str">
        <f>IF('Leistungsübersicht - WIP'!X127="","",'Leistungsübersicht - WIP'!X127)</f>
        <v/>
      </c>
      <c r="C140" t="str">
        <f>IF('Leistungsübersicht - WIP'!Y127="","",'Leistungsübersicht - WIP'!Y127)</f>
        <v/>
      </c>
      <c r="D140" t="str">
        <f>IF('Leistungsübersicht - WIP'!Z127="","",'Leistungsübersicht - WIP'!Z127)</f>
        <v/>
      </c>
      <c r="E140" t="str">
        <f>IF('Leistungsübersicht - WIP'!AA127="","",'Leistungsübersicht - WIP'!AA127)</f>
        <v/>
      </c>
      <c r="F140" s="52" t="str">
        <f>IFERROR(_xlfn.IFNA(VLOOKUP(Leistungsübersicht!C140,Detaildaten!$F$8:$I$308,4,0)/VLOOKUP(C140,Detaildaten!$F$8:$X$308,19,0)*VLOOKUP(C140,'Leistungsübersicht - WIP'!$Y$6:$AG$305,9,0)*Faktoren!$C$2*IF($D$10=Optionen!$N$4,Leistungsübersicht!$D$12/VLOOKUP(Leistungsübersicht!$D$11,Optionen!$W$3:$X$18,2,0),1),""),0)</f>
        <v/>
      </c>
      <c r="G140" s="52" t="str">
        <f>IFERROR(_xlfn.IFNA(VLOOKUP(Leistungsübersicht!C140,Detaildaten!$F$8:$I$308,4,0)/VLOOKUP(C140,Detaildaten!$F$8:$X$308,19,0)*VLOOKUP(C140,'Leistungsübersicht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0" s="63"/>
      <c r="I140" s="63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ausgewählt",IF(IFERROR(VLOOKUP(C140,Detaildaten!F129:U429,16,0),"")="","",VLOOKUP(C140,Detaildaten!F129:U429,16,0)))))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IF(O140="","",COUNTIF($O140:$O$327,O140))</f>
        <v/>
      </c>
      <c r="S140">
        <f t="shared" si="11"/>
        <v>0</v>
      </c>
      <c r="T140">
        <f t="shared" si="12"/>
        <v>0</v>
      </c>
      <c r="U140" t="str">
        <f t="array" ref="U140">IFERROR(INDEX($O$19:$O$324,MATCH(1,COUNTIF($U$18:U139,$O$19:$O$324)+($O$19:$O445&lt;&gt;"")*1,0)),"")</f>
        <v/>
      </c>
      <c r="V140" t="str">
        <f t="shared" si="13"/>
        <v/>
      </c>
    </row>
    <row r="141" spans="2:22" x14ac:dyDescent="0.3">
      <c r="B141" t="str">
        <f>IF('Leistungsübersicht - WIP'!X128="","",'Leistungsübersicht - WIP'!X128)</f>
        <v/>
      </c>
      <c r="C141" t="str">
        <f>IF('Leistungsübersicht - WIP'!Y128="","",'Leistungsübersicht - WIP'!Y128)</f>
        <v/>
      </c>
      <c r="D141" t="str">
        <f>IF('Leistungsübersicht - WIP'!Z128="","",'Leistungsübersicht - WIP'!Z128)</f>
        <v/>
      </c>
      <c r="E141" t="str">
        <f>IF('Leistungsübersicht - WIP'!AA128="","",'Leistungsübersicht - WIP'!AA128)</f>
        <v/>
      </c>
      <c r="F141" s="52" t="str">
        <f>IFERROR(_xlfn.IFNA(VLOOKUP(Leistungsübersicht!C141,Detaildaten!$F$8:$I$308,4,0)/VLOOKUP(C141,Detaildaten!$F$8:$X$308,19,0)*VLOOKUP(C141,'Leistungsübersicht - WIP'!$Y$6:$AG$305,9,0)*Faktoren!$C$2*IF($D$10=Optionen!$N$4,Leistungsübersicht!$D$12/VLOOKUP(Leistungsübersicht!$D$11,Optionen!$W$3:$X$18,2,0),1),""),0)</f>
        <v/>
      </c>
      <c r="G141" s="52" t="str">
        <f>IFERROR(_xlfn.IFNA(VLOOKUP(Leistungsübersicht!C141,Detaildaten!$F$8:$I$308,4,0)/VLOOKUP(C141,Detaildaten!$F$8:$X$308,19,0)*VLOOKUP(C141,'Leistungsübersicht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1" s="63"/>
      <c r="I141" s="63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ausgewählt",IF(IFERROR(VLOOKUP(C141,Detaildaten!F130:U430,16,0),"")="","",VLOOKUP(C141,Detaildaten!F130:U430,16,0)))))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IF(O141="","",COUNTIF($O141:$O$327,O141))</f>
        <v/>
      </c>
      <c r="S141">
        <f t="shared" si="11"/>
        <v>0</v>
      </c>
      <c r="T141">
        <f t="shared" si="12"/>
        <v>0</v>
      </c>
      <c r="U141" t="str">
        <f t="array" ref="U141">IFERROR(INDEX($O$19:$O$324,MATCH(1,COUNTIF($U$18:U140,$O$19:$O$324)+($O$19:$O446&lt;&gt;"")*1,0)),"")</f>
        <v/>
      </c>
      <c r="V141" t="str">
        <f t="shared" si="13"/>
        <v/>
      </c>
    </row>
    <row r="142" spans="2:22" x14ac:dyDescent="0.3">
      <c r="B142" t="str">
        <f>IF('Leistungsübersicht - WIP'!X129="","",'Leistungsübersicht - WIP'!X129)</f>
        <v/>
      </c>
      <c r="C142" t="str">
        <f>IF('Leistungsübersicht - WIP'!Y129="","",'Leistungsübersicht - WIP'!Y129)</f>
        <v/>
      </c>
      <c r="D142" t="str">
        <f>IF('Leistungsübersicht - WIP'!Z129="","",'Leistungsübersicht - WIP'!Z129)</f>
        <v/>
      </c>
      <c r="E142" t="str">
        <f>IF('Leistungsübersicht - WIP'!AA129="","",'Leistungsübersicht - WIP'!AA129)</f>
        <v/>
      </c>
      <c r="F142" s="52" t="str">
        <f>IFERROR(_xlfn.IFNA(VLOOKUP(Leistungsübersicht!C142,Detaildaten!$F$8:$I$308,4,0)/VLOOKUP(C142,Detaildaten!$F$8:$X$308,19,0)*VLOOKUP(C142,'Leistungsübersicht - WIP'!$Y$6:$AG$305,9,0)*Faktoren!$C$2*IF($D$10=Optionen!$N$4,Leistungsübersicht!$D$12/VLOOKUP(Leistungsübersicht!$D$11,Optionen!$W$3:$X$18,2,0),1),""),0)</f>
        <v/>
      </c>
      <c r="G142" s="52" t="str">
        <f>IFERROR(_xlfn.IFNA(VLOOKUP(Leistungsübersicht!C142,Detaildaten!$F$8:$I$308,4,0)/VLOOKUP(C142,Detaildaten!$F$8:$X$308,19,0)*VLOOKUP(C142,'Leistungsübersicht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2" s="63"/>
      <c r="I142" s="63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ausgewählt",IF(IFERROR(VLOOKUP(C142,Detaildaten!F131:U431,16,0),"")="","",VLOOKUP(C142,Detaildaten!F131:U431,16,0)))))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IF(O142="","",COUNTIF($O142:$O$327,O142))</f>
        <v/>
      </c>
      <c r="S142">
        <f t="shared" si="11"/>
        <v>0</v>
      </c>
      <c r="T142">
        <f t="shared" si="12"/>
        <v>0</v>
      </c>
      <c r="U142" t="str">
        <f t="array" ref="U142">IFERROR(INDEX($O$19:$O$324,MATCH(1,COUNTIF($U$18:U141,$O$19:$O$324)+($O$19:$O447&lt;&gt;"")*1,0)),"")</f>
        <v/>
      </c>
      <c r="V142" t="str">
        <f t="shared" si="13"/>
        <v/>
      </c>
    </row>
    <row r="143" spans="2:22" x14ac:dyDescent="0.3">
      <c r="B143" t="str">
        <f>IF('Leistungsübersicht - WIP'!X130="","",'Leistungsübersicht - WIP'!X130)</f>
        <v/>
      </c>
      <c r="C143" t="str">
        <f>IF('Leistungsübersicht - WIP'!Y130="","",'Leistungsübersicht - WIP'!Y130)</f>
        <v/>
      </c>
      <c r="D143" t="str">
        <f>IF('Leistungsübersicht - WIP'!Z130="","",'Leistungsübersicht - WIP'!Z130)</f>
        <v/>
      </c>
      <c r="E143" t="str">
        <f>IF('Leistungsübersicht - WIP'!AA130="","",'Leistungsübersicht - WIP'!AA130)</f>
        <v/>
      </c>
      <c r="F143" s="52" t="str">
        <f>IFERROR(_xlfn.IFNA(VLOOKUP(Leistungsübersicht!C143,Detaildaten!$F$8:$I$308,4,0)/VLOOKUP(C143,Detaildaten!$F$8:$X$308,19,0)*VLOOKUP(C143,'Leistungsübersicht - WIP'!$Y$6:$AG$305,9,0)*Faktoren!$C$2*IF($D$10=Optionen!$N$4,Leistungsübersicht!$D$12/VLOOKUP(Leistungsübersicht!$D$11,Optionen!$W$3:$X$18,2,0),1),""),0)</f>
        <v/>
      </c>
      <c r="G143" s="52" t="str">
        <f>IFERROR(_xlfn.IFNA(VLOOKUP(Leistungsübersicht!C143,Detaildaten!$F$8:$I$308,4,0)/VLOOKUP(C143,Detaildaten!$F$8:$X$308,19,0)*VLOOKUP(C143,'Leistungsübersicht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3" s="63"/>
      <c r="I143" s="63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ausgewählt",IF(IFERROR(VLOOKUP(C143,Detaildaten!F132:U432,16,0),"")="","",VLOOKUP(C143,Detaildaten!F132:U432,16,0)))))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IF(O143="","",COUNTIF($O143:$O$327,O143))</f>
        <v/>
      </c>
      <c r="S143">
        <f t="shared" si="11"/>
        <v>0</v>
      </c>
      <c r="T143">
        <f t="shared" si="12"/>
        <v>0</v>
      </c>
      <c r="U143" t="str">
        <f t="array" ref="U143">IFERROR(INDEX($O$19:$O$324,MATCH(1,COUNTIF($U$18:U142,$O$19:$O$324)+($O$19:$O448&lt;&gt;"")*1,0)),"")</f>
        <v/>
      </c>
      <c r="V143" t="str">
        <f t="shared" si="13"/>
        <v/>
      </c>
    </row>
    <row r="144" spans="2:22" x14ac:dyDescent="0.3">
      <c r="B144" t="str">
        <f>IF('Leistungsübersicht - WIP'!X131="","",'Leistungsübersicht - WIP'!X131)</f>
        <v/>
      </c>
      <c r="C144" t="str">
        <f>IF('Leistungsübersicht - WIP'!Y131="","",'Leistungsübersicht - WIP'!Y131)</f>
        <v/>
      </c>
      <c r="D144" t="str">
        <f>IF('Leistungsübersicht - WIP'!Z131="","",'Leistungsübersicht - WIP'!Z131)</f>
        <v/>
      </c>
      <c r="E144" t="str">
        <f>IF('Leistungsübersicht - WIP'!AA131="","",'Leistungsübersicht - WIP'!AA131)</f>
        <v/>
      </c>
      <c r="F144" s="52" t="str">
        <f>IFERROR(_xlfn.IFNA(VLOOKUP(Leistungsübersicht!C144,Detaildaten!$F$8:$I$308,4,0)/VLOOKUP(C144,Detaildaten!$F$8:$X$308,19,0)*VLOOKUP(C144,'Leistungsübersicht - WIP'!$Y$6:$AG$305,9,0)*Faktoren!$C$2*IF($D$10=Optionen!$N$4,Leistungsübersicht!$D$12/VLOOKUP(Leistungsübersicht!$D$11,Optionen!$W$3:$X$18,2,0),1),""),0)</f>
        <v/>
      </c>
      <c r="G144" s="52" t="str">
        <f>IFERROR(_xlfn.IFNA(VLOOKUP(Leistungsübersicht!C144,Detaildaten!$F$8:$I$308,4,0)/VLOOKUP(C144,Detaildaten!$F$8:$X$308,19,0)*VLOOKUP(C144,'Leistungsübersicht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4" s="63"/>
      <c r="I144" s="63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ausgewählt",IF(IFERROR(VLOOKUP(C144,Detaildaten!F133:U433,16,0),"")="","",VLOOKUP(C144,Detaildaten!F133:U433,16,0)))))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IF(O144="","",COUNTIF($O144:$O$327,O144))</f>
        <v/>
      </c>
      <c r="S144">
        <f t="shared" si="11"/>
        <v>0</v>
      </c>
      <c r="T144">
        <f t="shared" si="12"/>
        <v>0</v>
      </c>
      <c r="U144" t="str">
        <f t="array" ref="U144">IFERROR(INDEX($O$19:$O$324,MATCH(1,COUNTIF($U$18:U143,$O$19:$O$324)+($O$19:$O449&lt;&gt;"")*1,0)),"")</f>
        <v/>
      </c>
      <c r="V144" t="str">
        <f t="shared" si="13"/>
        <v/>
      </c>
    </row>
    <row r="145" spans="2:22" x14ac:dyDescent="0.3">
      <c r="B145" t="str">
        <f>IF('Leistungsübersicht - WIP'!X132="","",'Leistungsübersicht - WIP'!X132)</f>
        <v/>
      </c>
      <c r="C145" t="str">
        <f>IF('Leistungsübersicht - WIP'!Y132="","",'Leistungsübersicht - WIP'!Y132)</f>
        <v/>
      </c>
      <c r="D145" t="str">
        <f>IF('Leistungsübersicht - WIP'!Z132="","",'Leistungsübersicht - WIP'!Z132)</f>
        <v/>
      </c>
      <c r="E145" t="str">
        <f>IF('Leistungsübersicht - WIP'!AA132="","",'Leistungsübersicht - WIP'!AA132)</f>
        <v/>
      </c>
      <c r="F145" s="52" t="str">
        <f>IFERROR(_xlfn.IFNA(VLOOKUP(Leistungsübersicht!C145,Detaildaten!$F$8:$I$308,4,0)/VLOOKUP(C145,Detaildaten!$F$8:$X$308,19,0)*VLOOKUP(C145,'Leistungsübersicht - WIP'!$Y$6:$AG$305,9,0)*Faktoren!$C$2*IF($D$10=Optionen!$N$4,Leistungsübersicht!$D$12/VLOOKUP(Leistungsübersicht!$D$11,Optionen!$W$3:$X$18,2,0),1),""),0)</f>
        <v/>
      </c>
      <c r="G145" s="52" t="str">
        <f>IFERROR(_xlfn.IFNA(VLOOKUP(Leistungsübersicht!C145,Detaildaten!$F$8:$I$308,4,0)/VLOOKUP(C145,Detaildaten!$F$8:$X$308,19,0)*VLOOKUP(C145,'Leistungsübersicht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5" s="63"/>
      <c r="I145" s="63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ausgewählt",IF(IFERROR(VLOOKUP(C145,Detaildaten!F134:U434,16,0),"")="","",VLOOKUP(C145,Detaildaten!F134:U434,16,0)))))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IF(O145="","",COUNTIF($O145:$O$327,O145))</f>
        <v/>
      </c>
      <c r="S145">
        <f t="shared" si="11"/>
        <v>0</v>
      </c>
      <c r="T145">
        <f t="shared" si="12"/>
        <v>0</v>
      </c>
      <c r="U145" t="str">
        <f t="array" ref="U145">IFERROR(INDEX($O$19:$O$324,MATCH(1,COUNTIF($U$18:U144,$O$19:$O$324)+($O$19:$O450&lt;&gt;"")*1,0)),"")</f>
        <v/>
      </c>
      <c r="V145" t="str">
        <f t="shared" si="13"/>
        <v/>
      </c>
    </row>
    <row r="146" spans="2:22" x14ac:dyDescent="0.3">
      <c r="B146" t="str">
        <f>IF('Leistungsübersicht - WIP'!X133="","",'Leistungsübersicht - WIP'!X133)</f>
        <v/>
      </c>
      <c r="C146" t="str">
        <f>IF('Leistungsübersicht - WIP'!Y133="","",'Leistungsübersicht - WIP'!Y133)</f>
        <v/>
      </c>
      <c r="D146" t="str">
        <f>IF('Leistungsübersicht - WIP'!Z133="","",'Leistungsübersicht - WIP'!Z133)</f>
        <v/>
      </c>
      <c r="E146" t="str">
        <f>IF('Leistungsübersicht - WIP'!AA133="","",'Leistungsübersicht - WIP'!AA133)</f>
        <v/>
      </c>
      <c r="F146" s="52" t="str">
        <f>IFERROR(_xlfn.IFNA(VLOOKUP(Leistungsübersicht!C146,Detaildaten!$F$8:$I$308,4,0)/VLOOKUP(C146,Detaildaten!$F$8:$X$308,19,0)*VLOOKUP(C146,'Leistungsübersicht - WIP'!$Y$6:$AG$305,9,0)*Faktoren!$C$2*IF($D$10=Optionen!$N$4,Leistungsübersicht!$D$12/VLOOKUP(Leistungsübersicht!$D$11,Optionen!$W$3:$X$18,2,0),1),""),0)</f>
        <v/>
      </c>
      <c r="G146" s="52" t="str">
        <f>IFERROR(_xlfn.IFNA(VLOOKUP(Leistungsübersicht!C146,Detaildaten!$F$8:$I$308,4,0)/VLOOKUP(C146,Detaildaten!$F$8:$X$308,19,0)*VLOOKUP(C146,'Leistungsübersicht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6" s="63"/>
      <c r="I146" s="63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ausgewählt",IF(IFERROR(VLOOKUP(C146,Detaildaten!F135:U435,16,0),"")="","",VLOOKUP(C146,Detaildaten!F135:U435,16,0)))))</f>
        <v/>
      </c>
      <c r="N146">
        <f t="shared" si="8"/>
        <v>0</v>
      </c>
      <c r="O146" t="str">
        <f t="shared" si="7"/>
        <v/>
      </c>
      <c r="P146">
        <f t="shared" si="9"/>
        <v>0</v>
      </c>
      <c r="Q146">
        <f t="shared" si="10"/>
        <v>0</v>
      </c>
      <c r="R146" t="str">
        <f>IF(O146="","",COUNTIF($O146:$O$327,O146))</f>
        <v/>
      </c>
      <c r="S146">
        <f t="shared" si="11"/>
        <v>0</v>
      </c>
      <c r="T146">
        <f t="shared" si="12"/>
        <v>0</v>
      </c>
      <c r="U146" t="str">
        <f t="array" ref="U146">IFERROR(INDEX($O$19:$O$324,MATCH(1,COUNTIF($U$18:U145,$O$19:$O$324)+($O$19:$O451&lt;&gt;"")*1,0)),"")</f>
        <v/>
      </c>
      <c r="V146" t="str">
        <f t="shared" si="13"/>
        <v/>
      </c>
    </row>
    <row r="147" spans="2:22" x14ac:dyDescent="0.3">
      <c r="B147" t="str">
        <f>IF('Leistungsübersicht - WIP'!X134="","",'Leistungsübersicht - WIP'!X134)</f>
        <v/>
      </c>
      <c r="C147" t="str">
        <f>IF('Leistungsübersicht - WIP'!Y134="","",'Leistungsübersicht - WIP'!Y134)</f>
        <v/>
      </c>
      <c r="D147" t="str">
        <f>IF('Leistungsübersicht - WIP'!Z134="","",'Leistungsübersicht - WIP'!Z134)</f>
        <v/>
      </c>
      <c r="E147" t="str">
        <f>IF('Leistungsübersicht - WIP'!AA134="","",'Leistungsübersicht - WIP'!AA134)</f>
        <v/>
      </c>
      <c r="F147" s="52" t="str">
        <f>IFERROR(_xlfn.IFNA(VLOOKUP(Leistungsübersicht!C147,Detaildaten!$F$8:$I$308,4,0)/VLOOKUP(C147,Detaildaten!$F$8:$X$308,19,0)*VLOOKUP(C147,'Leistungsübersicht - WIP'!$Y$6:$AG$305,9,0)*Faktoren!$C$2*IF($D$10=Optionen!$N$4,Leistungsübersicht!$D$12/VLOOKUP(Leistungsübersicht!$D$11,Optionen!$W$3:$X$18,2,0),1),""),0)</f>
        <v/>
      </c>
      <c r="G147" s="52" t="str">
        <f>IFERROR(_xlfn.IFNA(VLOOKUP(Leistungsübersicht!C147,Detaildaten!$F$8:$I$308,4,0)/VLOOKUP(C147,Detaildaten!$F$8:$X$308,19,0)*VLOOKUP(C147,'Leistungsübersicht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7" s="63"/>
      <c r="I147" s="63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ausgewählt",IF(IFERROR(VLOOKUP(C147,Detaildaten!F136:U436,16,0),"")="","",VLOOKUP(C147,Detaildaten!F136:U436,16,0)))))</f>
        <v/>
      </c>
      <c r="N147">
        <f t="shared" si="8"/>
        <v>0</v>
      </c>
      <c r="O147" t="str">
        <f t="shared" ref="O147:O210" si="14">IF(N147=1,E147,"")</f>
        <v/>
      </c>
      <c r="P147">
        <f t="shared" si="9"/>
        <v>0</v>
      </c>
      <c r="Q147">
        <f t="shared" si="10"/>
        <v>0</v>
      </c>
      <c r="R147" t="str">
        <f>IF(O147="","",COUNTIF($O147:$O$327,O147))</f>
        <v/>
      </c>
      <c r="S147">
        <f t="shared" si="11"/>
        <v>0</v>
      </c>
      <c r="T147">
        <f t="shared" si="12"/>
        <v>0</v>
      </c>
      <c r="U147" t="str">
        <f t="array" ref="U147">IFERROR(INDEX($O$19:$O$324,MATCH(1,COUNTIF($U$18:U146,$O$19:$O$324)+($O$19:$O452&lt;&gt;"")*1,0)),"")</f>
        <v/>
      </c>
      <c r="V147" t="str">
        <f t="shared" si="13"/>
        <v/>
      </c>
    </row>
    <row r="148" spans="2:22" x14ac:dyDescent="0.3">
      <c r="B148" t="str">
        <f>IF('Leistungsübersicht - WIP'!X135="","",'Leistungsübersicht - WIP'!X135)</f>
        <v/>
      </c>
      <c r="C148" t="str">
        <f>IF('Leistungsübersicht - WIP'!Y135="","",'Leistungsübersicht - WIP'!Y135)</f>
        <v/>
      </c>
      <c r="D148" t="str">
        <f>IF('Leistungsübersicht - WIP'!Z135="","",'Leistungsübersicht - WIP'!Z135)</f>
        <v/>
      </c>
      <c r="E148" t="str">
        <f>IF('Leistungsübersicht - WIP'!AA135="","",'Leistungsübersicht - WIP'!AA135)</f>
        <v/>
      </c>
      <c r="F148" s="52" t="str">
        <f>IFERROR(_xlfn.IFNA(VLOOKUP(Leistungsübersicht!C148,Detaildaten!$F$8:$I$308,4,0)/VLOOKUP(C148,Detaildaten!$F$8:$X$308,19,0)*VLOOKUP(C148,'Leistungsübersicht - WIP'!$Y$6:$AG$305,9,0)*Faktoren!$C$2*IF($D$10=Optionen!$N$4,Leistungsübersicht!$D$12/VLOOKUP(Leistungsübersicht!$D$11,Optionen!$W$3:$X$18,2,0),1),""),0)</f>
        <v/>
      </c>
      <c r="G148" s="52" t="str">
        <f>IFERROR(_xlfn.IFNA(VLOOKUP(Leistungsübersicht!C148,Detaildaten!$F$8:$I$308,4,0)/VLOOKUP(C148,Detaildaten!$F$8:$X$308,19,0)*VLOOKUP(C148,'Leistungsübersicht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8" s="63"/>
      <c r="I148" s="63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ausgewählt",IF(IFERROR(VLOOKUP(C148,Detaildaten!F137:U437,16,0),"")="","",VLOOKUP(C148,Detaildaten!F137:U437,16,0)))))</f>
        <v/>
      </c>
      <c r="N148">
        <f t="shared" ref="N148:N211" si="15">IF(I148="X",1,0)</f>
        <v>0</v>
      </c>
      <c r="O148" t="str">
        <f t="shared" si="14"/>
        <v/>
      </c>
      <c r="P148">
        <f t="shared" ref="P148:P211" si="16">IF(C148="",0,IF(D148="Nein",0,IF(COUNTIF($O$19:$O$324,E148)&gt;0,1,0)))</f>
        <v>0</v>
      </c>
      <c r="Q148">
        <f t="shared" ref="Q148:Q211" si="17">P148-N148</f>
        <v>0</v>
      </c>
      <c r="R148" t="str">
        <f>IF(O148="","",COUNTIF($O148:$O$327,O148))</f>
        <v/>
      </c>
      <c r="S148">
        <f t="shared" ref="S148:S211" si="18">IF(AND(O148=E148,R148&lt;2),1,0)</f>
        <v>0</v>
      </c>
      <c r="T148">
        <f t="shared" ref="T148:T211" si="19">IF(D148="Nein",IF(H148="X",1,0),IF(I148="X",1,IF(H148="X",1,0)))</f>
        <v>0</v>
      </c>
      <c r="U148" t="str">
        <f t="array" ref="U148">IFERROR(INDEX($O$19:$O$324,MATCH(1,COUNTIF($U$18:U147,$O$19:$O$324)+($O$19:$O453&lt;&gt;"")*1,0)),"")</f>
        <v/>
      </c>
      <c r="V148" t="str">
        <f t="shared" ref="V148:V211" si="20">IF(U148="","",COUNTIF($E$19:$E$324,U148))</f>
        <v/>
      </c>
    </row>
    <row r="149" spans="2:22" x14ac:dyDescent="0.3">
      <c r="B149" t="str">
        <f>IF('Leistungsübersicht - WIP'!X136="","",'Leistungsübersicht - WIP'!X136)</f>
        <v/>
      </c>
      <c r="C149" t="str">
        <f>IF('Leistungsübersicht - WIP'!Y136="","",'Leistungsübersicht - WIP'!Y136)</f>
        <v/>
      </c>
      <c r="D149" t="str">
        <f>IF('Leistungsübersicht - WIP'!Z136="","",'Leistungsübersicht - WIP'!Z136)</f>
        <v/>
      </c>
      <c r="E149" t="str">
        <f>IF('Leistungsübersicht - WIP'!AA136="","",'Leistungsübersicht - WIP'!AA136)</f>
        <v/>
      </c>
      <c r="F149" s="52" t="str">
        <f>IFERROR(_xlfn.IFNA(VLOOKUP(Leistungsübersicht!C149,Detaildaten!$F$8:$I$308,4,0)/VLOOKUP(C149,Detaildaten!$F$8:$X$308,19,0)*VLOOKUP(C149,'Leistungsübersicht - WIP'!$Y$6:$AG$305,9,0)*Faktoren!$C$2*IF($D$10=Optionen!$N$4,Leistungsübersicht!$D$12/VLOOKUP(Leistungsübersicht!$D$11,Optionen!$W$3:$X$18,2,0),1),""),0)</f>
        <v/>
      </c>
      <c r="G149" s="52" t="str">
        <f>IFERROR(_xlfn.IFNA(VLOOKUP(Leistungsübersicht!C149,Detaildaten!$F$8:$I$308,4,0)/VLOOKUP(C149,Detaildaten!$F$8:$X$308,19,0)*VLOOKUP(C149,'Leistungsübersicht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9" s="63"/>
      <c r="I149" s="63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ausgewählt",IF(IFERROR(VLOOKUP(C149,Detaildaten!F138:U438,16,0),"")="","",VLOOKUP(C149,Detaildaten!F138:U438,16,0)))))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IF(O149="","",COUNTIF($O149:$O$327,O149))</f>
        <v/>
      </c>
      <c r="S149">
        <f t="shared" si="18"/>
        <v>0</v>
      </c>
      <c r="T149">
        <f t="shared" si="19"/>
        <v>0</v>
      </c>
      <c r="U149" t="str">
        <f t="array" ref="U149">IFERROR(INDEX($O$19:$O$324,MATCH(1,COUNTIF($U$18:U148,$O$19:$O$324)+($O$19:$O454&lt;&gt;"")*1,0)),"")</f>
        <v/>
      </c>
      <c r="V149" t="str">
        <f t="shared" si="20"/>
        <v/>
      </c>
    </row>
    <row r="150" spans="2:22" x14ac:dyDescent="0.3">
      <c r="B150" t="str">
        <f>IF('Leistungsübersicht - WIP'!X137="","",'Leistungsübersicht - WIP'!X137)</f>
        <v/>
      </c>
      <c r="C150" t="str">
        <f>IF('Leistungsübersicht - WIP'!Y137="","",'Leistungsübersicht - WIP'!Y137)</f>
        <v/>
      </c>
      <c r="D150" t="str">
        <f>IF('Leistungsübersicht - WIP'!Z137="","",'Leistungsübersicht - WIP'!Z137)</f>
        <v/>
      </c>
      <c r="E150" t="str">
        <f>IF('Leistungsübersicht - WIP'!AA137="","",'Leistungsübersicht - WIP'!AA137)</f>
        <v/>
      </c>
      <c r="F150" s="52" t="str">
        <f>IFERROR(_xlfn.IFNA(VLOOKUP(Leistungsübersicht!C150,Detaildaten!$F$8:$I$308,4,0)/VLOOKUP(C150,Detaildaten!$F$8:$X$308,19,0)*VLOOKUP(C150,'Leistungsübersicht - WIP'!$Y$6:$AG$305,9,0)*Faktoren!$C$2*IF($D$10=Optionen!$N$4,Leistungsübersicht!$D$12/VLOOKUP(Leistungsübersicht!$D$11,Optionen!$W$3:$X$18,2,0),1),""),0)</f>
        <v/>
      </c>
      <c r="G150" s="52" t="str">
        <f>IFERROR(_xlfn.IFNA(VLOOKUP(Leistungsübersicht!C150,Detaildaten!$F$8:$I$308,4,0)/VLOOKUP(C150,Detaildaten!$F$8:$X$308,19,0)*VLOOKUP(C150,'Leistungsübersicht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0" s="63"/>
      <c r="I150" s="63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ausgewählt",IF(IFERROR(VLOOKUP(C150,Detaildaten!F139:U439,16,0),"")="","",VLOOKUP(C150,Detaildaten!F139:U439,16,0)))))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IF(O150="","",COUNTIF($O150:$O$327,O150))</f>
        <v/>
      </c>
      <c r="S150">
        <f t="shared" si="18"/>
        <v>0</v>
      </c>
      <c r="T150">
        <f t="shared" si="19"/>
        <v>0</v>
      </c>
      <c r="U150" t="str">
        <f t="array" ref="U150">IFERROR(INDEX($O$19:$O$324,MATCH(1,COUNTIF($U$18:U149,$O$19:$O$324)+($O$19:$O455&lt;&gt;"")*1,0)),"")</f>
        <v/>
      </c>
      <c r="V150" t="str">
        <f t="shared" si="20"/>
        <v/>
      </c>
    </row>
    <row r="151" spans="2:22" x14ac:dyDescent="0.3">
      <c r="B151" t="str">
        <f>IF('Leistungsübersicht - WIP'!X138="","",'Leistungsübersicht - WIP'!X138)</f>
        <v/>
      </c>
      <c r="C151" t="str">
        <f>IF('Leistungsübersicht - WIP'!Y138="","",'Leistungsübersicht - WIP'!Y138)</f>
        <v/>
      </c>
      <c r="D151" t="str">
        <f>IF('Leistungsübersicht - WIP'!Z138="","",'Leistungsübersicht - WIP'!Z138)</f>
        <v/>
      </c>
      <c r="E151" t="str">
        <f>IF('Leistungsübersicht - WIP'!AA138="","",'Leistungsübersicht - WIP'!AA138)</f>
        <v/>
      </c>
      <c r="F151" s="52" t="str">
        <f>IFERROR(_xlfn.IFNA(VLOOKUP(Leistungsübersicht!C151,Detaildaten!$F$8:$I$308,4,0)/VLOOKUP(C151,Detaildaten!$F$8:$X$308,19,0)*VLOOKUP(C151,'Leistungsübersicht - WIP'!$Y$6:$AG$305,9,0)*Faktoren!$C$2*IF($D$10=Optionen!$N$4,Leistungsübersicht!$D$12/VLOOKUP(Leistungsübersicht!$D$11,Optionen!$W$3:$X$18,2,0),1),""),0)</f>
        <v/>
      </c>
      <c r="G151" s="52" t="str">
        <f>IFERROR(_xlfn.IFNA(VLOOKUP(Leistungsübersicht!C151,Detaildaten!$F$8:$I$308,4,0)/VLOOKUP(C151,Detaildaten!$F$8:$X$308,19,0)*VLOOKUP(C151,'Leistungsübersicht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1" s="63"/>
      <c r="I151" s="63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ausgewählt",IF(IFERROR(VLOOKUP(C151,Detaildaten!F140:U440,16,0),"")="","",VLOOKUP(C151,Detaildaten!F140:U440,16,0)))))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IF(O151="","",COUNTIF($O151:$O$327,O151))</f>
        <v/>
      </c>
      <c r="S151">
        <f t="shared" si="18"/>
        <v>0</v>
      </c>
      <c r="T151">
        <f t="shared" si="19"/>
        <v>0</v>
      </c>
      <c r="U151" t="str">
        <f t="array" ref="U151">IFERROR(INDEX($O$19:$O$324,MATCH(1,COUNTIF($U$18:U150,$O$19:$O$324)+($O$19:$O456&lt;&gt;"")*1,0)),"")</f>
        <v/>
      </c>
      <c r="V151" t="str">
        <f t="shared" si="20"/>
        <v/>
      </c>
    </row>
    <row r="152" spans="2:22" x14ac:dyDescent="0.3">
      <c r="B152" t="str">
        <f>IF('Leistungsübersicht - WIP'!X139="","",'Leistungsübersicht - WIP'!X139)</f>
        <v/>
      </c>
      <c r="C152" t="str">
        <f>IF('Leistungsübersicht - WIP'!Y139="","",'Leistungsübersicht - WIP'!Y139)</f>
        <v/>
      </c>
      <c r="D152" t="str">
        <f>IF('Leistungsübersicht - WIP'!Z139="","",'Leistungsübersicht - WIP'!Z139)</f>
        <v/>
      </c>
      <c r="E152" t="str">
        <f>IF('Leistungsübersicht - WIP'!AA139="","",'Leistungsübersicht - WIP'!AA139)</f>
        <v/>
      </c>
      <c r="F152" s="52" t="str">
        <f>IFERROR(_xlfn.IFNA(VLOOKUP(Leistungsübersicht!C152,Detaildaten!$F$8:$I$308,4,0)/VLOOKUP(C152,Detaildaten!$F$8:$X$308,19,0)*VLOOKUP(C152,'Leistungsübersicht - WIP'!$Y$6:$AG$305,9,0)*Faktoren!$C$2*IF($D$10=Optionen!$N$4,Leistungsübersicht!$D$12/VLOOKUP(Leistungsübersicht!$D$11,Optionen!$W$3:$X$18,2,0),1),""),0)</f>
        <v/>
      </c>
      <c r="G152" s="52" t="str">
        <f>IFERROR(_xlfn.IFNA(VLOOKUP(Leistungsübersicht!C152,Detaildaten!$F$8:$I$308,4,0)/VLOOKUP(C152,Detaildaten!$F$8:$X$308,19,0)*VLOOKUP(C152,'Leistungsübersicht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2" s="63"/>
      <c r="I152" s="63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ausgewählt",IF(IFERROR(VLOOKUP(C152,Detaildaten!F141:U441,16,0),"")="","",VLOOKUP(C152,Detaildaten!F141:U441,16,0)))))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IF(O152="","",COUNTIF($O152:$O$327,O152))</f>
        <v/>
      </c>
      <c r="S152">
        <f t="shared" si="18"/>
        <v>0</v>
      </c>
      <c r="T152">
        <f t="shared" si="19"/>
        <v>0</v>
      </c>
      <c r="U152" t="str">
        <f t="array" ref="U152">IFERROR(INDEX($O$19:$O$324,MATCH(1,COUNTIF($U$18:U151,$O$19:$O$324)+($O$19:$O457&lt;&gt;"")*1,0)),"")</f>
        <v/>
      </c>
      <c r="V152" t="str">
        <f t="shared" si="20"/>
        <v/>
      </c>
    </row>
    <row r="153" spans="2:22" x14ac:dyDescent="0.3">
      <c r="B153" t="str">
        <f>IF('Leistungsübersicht - WIP'!X140="","",'Leistungsübersicht - WIP'!X140)</f>
        <v/>
      </c>
      <c r="C153" t="str">
        <f>IF('Leistungsübersicht - WIP'!Y140="","",'Leistungsübersicht - WIP'!Y140)</f>
        <v/>
      </c>
      <c r="D153" t="str">
        <f>IF('Leistungsübersicht - WIP'!Z140="","",'Leistungsübersicht - WIP'!Z140)</f>
        <v/>
      </c>
      <c r="E153" t="str">
        <f>IF('Leistungsübersicht - WIP'!AA140="","",'Leistungsübersicht - WIP'!AA140)</f>
        <v/>
      </c>
      <c r="F153" s="52" t="str">
        <f>IFERROR(_xlfn.IFNA(VLOOKUP(Leistungsübersicht!C153,Detaildaten!$F$8:$I$308,4,0)/VLOOKUP(C153,Detaildaten!$F$8:$X$308,19,0)*VLOOKUP(C153,'Leistungsübersicht - WIP'!$Y$6:$AG$305,9,0)*Faktoren!$C$2*IF($D$10=Optionen!$N$4,Leistungsübersicht!$D$12/VLOOKUP(Leistungsübersicht!$D$11,Optionen!$W$3:$X$18,2,0),1),""),0)</f>
        <v/>
      </c>
      <c r="G153" s="52" t="str">
        <f>IFERROR(_xlfn.IFNA(VLOOKUP(Leistungsübersicht!C153,Detaildaten!$F$8:$I$308,4,0)/VLOOKUP(C153,Detaildaten!$F$8:$X$308,19,0)*VLOOKUP(C153,'Leistungsübersicht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3" s="63"/>
      <c r="I153" s="63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ausgewählt",IF(IFERROR(VLOOKUP(C153,Detaildaten!F142:U442,16,0),"")="","",VLOOKUP(C153,Detaildaten!F142:U442,16,0)))))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IF(O153="","",COUNTIF($O153:$O$327,O153))</f>
        <v/>
      </c>
      <c r="S153">
        <f t="shared" si="18"/>
        <v>0</v>
      </c>
      <c r="T153">
        <f t="shared" si="19"/>
        <v>0</v>
      </c>
      <c r="U153" t="str">
        <f t="array" ref="U153">IFERROR(INDEX($O$19:$O$324,MATCH(1,COUNTIF($U$18:U152,$O$19:$O$324)+($O$19:$O458&lt;&gt;"")*1,0)),"")</f>
        <v/>
      </c>
      <c r="V153" t="str">
        <f t="shared" si="20"/>
        <v/>
      </c>
    </row>
    <row r="154" spans="2:22" x14ac:dyDescent="0.3">
      <c r="B154" t="str">
        <f>IF('Leistungsübersicht - WIP'!X141="","",'Leistungsübersicht - WIP'!X141)</f>
        <v/>
      </c>
      <c r="C154" t="str">
        <f>IF('Leistungsübersicht - WIP'!Y141="","",'Leistungsübersicht - WIP'!Y141)</f>
        <v/>
      </c>
      <c r="D154" t="str">
        <f>IF('Leistungsübersicht - WIP'!Z141="","",'Leistungsübersicht - WIP'!Z141)</f>
        <v/>
      </c>
      <c r="E154" t="str">
        <f>IF('Leistungsübersicht - WIP'!AA141="","",'Leistungsübersicht - WIP'!AA141)</f>
        <v/>
      </c>
      <c r="F154" s="52" t="str">
        <f>IFERROR(_xlfn.IFNA(VLOOKUP(Leistungsübersicht!C154,Detaildaten!$F$8:$I$308,4,0)/VLOOKUP(C154,Detaildaten!$F$8:$X$308,19,0)*VLOOKUP(C154,'Leistungsübersicht - WIP'!$Y$6:$AG$305,9,0)*Faktoren!$C$2*IF($D$10=Optionen!$N$4,Leistungsübersicht!$D$12/VLOOKUP(Leistungsübersicht!$D$11,Optionen!$W$3:$X$18,2,0),1),""),0)</f>
        <v/>
      </c>
      <c r="G154" s="52" t="str">
        <f>IFERROR(_xlfn.IFNA(VLOOKUP(Leistungsübersicht!C154,Detaildaten!$F$8:$I$308,4,0)/VLOOKUP(C154,Detaildaten!$F$8:$X$308,19,0)*VLOOKUP(C154,'Leistungsübersicht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4" s="63"/>
      <c r="I154" s="63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ausgewählt",IF(IFERROR(VLOOKUP(C154,Detaildaten!F143:U443,16,0),"")="","",VLOOKUP(C154,Detaildaten!F143:U443,16,0)))))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IF(O154="","",COUNTIF($O154:$O$327,O154))</f>
        <v/>
      </c>
      <c r="S154">
        <f t="shared" si="18"/>
        <v>0</v>
      </c>
      <c r="T154">
        <f t="shared" si="19"/>
        <v>0</v>
      </c>
      <c r="U154" t="str">
        <f t="array" ref="U154">IFERROR(INDEX($O$19:$O$324,MATCH(1,COUNTIF($U$18:U153,$O$19:$O$324)+($O$19:$O459&lt;&gt;"")*1,0)),"")</f>
        <v/>
      </c>
      <c r="V154" t="str">
        <f t="shared" si="20"/>
        <v/>
      </c>
    </row>
    <row r="155" spans="2:22" x14ac:dyDescent="0.3">
      <c r="B155" t="str">
        <f>IF('Leistungsübersicht - WIP'!X142="","",'Leistungsübersicht - WIP'!X142)</f>
        <v/>
      </c>
      <c r="C155" t="str">
        <f>IF('Leistungsübersicht - WIP'!Y142="","",'Leistungsübersicht - WIP'!Y142)</f>
        <v/>
      </c>
      <c r="D155" t="str">
        <f>IF('Leistungsübersicht - WIP'!Z142="","",'Leistungsübersicht - WIP'!Z142)</f>
        <v/>
      </c>
      <c r="E155" t="str">
        <f>IF('Leistungsübersicht - WIP'!AA142="","",'Leistungsübersicht - WIP'!AA142)</f>
        <v/>
      </c>
      <c r="F155" s="52" t="str">
        <f>IFERROR(_xlfn.IFNA(VLOOKUP(Leistungsübersicht!C155,Detaildaten!$F$8:$I$308,4,0)/VLOOKUP(C155,Detaildaten!$F$8:$X$308,19,0)*VLOOKUP(C155,'Leistungsübersicht - WIP'!$Y$6:$AG$305,9,0)*Faktoren!$C$2*IF($D$10=Optionen!$N$4,Leistungsübersicht!$D$12/VLOOKUP(Leistungsübersicht!$D$11,Optionen!$W$3:$X$18,2,0),1),""),0)</f>
        <v/>
      </c>
      <c r="G155" s="52" t="str">
        <f>IFERROR(_xlfn.IFNA(VLOOKUP(Leistungsübersicht!C155,Detaildaten!$F$8:$I$308,4,0)/VLOOKUP(C155,Detaildaten!$F$8:$X$308,19,0)*VLOOKUP(C155,'Leistungsübersicht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5" s="63"/>
      <c r="I155" s="63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ausgewählt",IF(IFERROR(VLOOKUP(C155,Detaildaten!F144:U444,16,0),"")="","",VLOOKUP(C155,Detaildaten!F144:U444,16,0)))))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IF(O155="","",COUNTIF($O155:$O$327,O155))</f>
        <v/>
      </c>
      <c r="S155">
        <f t="shared" si="18"/>
        <v>0</v>
      </c>
      <c r="T155">
        <f t="shared" si="19"/>
        <v>0</v>
      </c>
      <c r="U155" t="str">
        <f t="array" ref="U155">IFERROR(INDEX($O$19:$O$324,MATCH(1,COUNTIF($U$18:U154,$O$19:$O$324)+($O$19:$O460&lt;&gt;"")*1,0)),"")</f>
        <v/>
      </c>
      <c r="V155" t="str">
        <f t="shared" si="20"/>
        <v/>
      </c>
    </row>
    <row r="156" spans="2:22" x14ac:dyDescent="0.3">
      <c r="B156" t="str">
        <f>IF('Leistungsübersicht - WIP'!X143="","",'Leistungsübersicht - WIP'!X143)</f>
        <v/>
      </c>
      <c r="C156" t="str">
        <f>IF('Leistungsübersicht - WIP'!Y143="","",'Leistungsübersicht - WIP'!Y143)</f>
        <v/>
      </c>
      <c r="D156" t="str">
        <f>IF('Leistungsübersicht - WIP'!Z143="","",'Leistungsübersicht - WIP'!Z143)</f>
        <v/>
      </c>
      <c r="E156" t="str">
        <f>IF('Leistungsübersicht - WIP'!AA143="","",'Leistungsübersicht - WIP'!AA143)</f>
        <v/>
      </c>
      <c r="F156" s="52" t="str">
        <f>IFERROR(_xlfn.IFNA(VLOOKUP(Leistungsübersicht!C156,Detaildaten!$F$8:$I$308,4,0)/VLOOKUP(C156,Detaildaten!$F$8:$X$308,19,0)*VLOOKUP(C156,'Leistungsübersicht - WIP'!$Y$6:$AG$305,9,0)*Faktoren!$C$2*IF($D$10=Optionen!$N$4,Leistungsübersicht!$D$12/VLOOKUP(Leistungsübersicht!$D$11,Optionen!$W$3:$X$18,2,0),1),""),0)</f>
        <v/>
      </c>
      <c r="G156" s="52" t="str">
        <f>IFERROR(_xlfn.IFNA(VLOOKUP(Leistungsübersicht!C156,Detaildaten!$F$8:$I$308,4,0)/VLOOKUP(C156,Detaildaten!$F$8:$X$308,19,0)*VLOOKUP(C156,'Leistungsübersicht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6" s="63"/>
      <c r="I156" s="63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ausgewählt",IF(IFERROR(VLOOKUP(C156,Detaildaten!F145:U445,16,0),"")="","",VLOOKUP(C156,Detaildaten!F145:U445,16,0)))))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IF(O156="","",COUNTIF($O156:$O$327,O156))</f>
        <v/>
      </c>
      <c r="S156">
        <f t="shared" si="18"/>
        <v>0</v>
      </c>
      <c r="T156">
        <f t="shared" si="19"/>
        <v>0</v>
      </c>
      <c r="U156" t="str">
        <f t="array" ref="U156">IFERROR(INDEX($O$19:$O$324,MATCH(1,COUNTIF($U$18:U155,$O$19:$O$324)+($O$19:$O461&lt;&gt;"")*1,0)),"")</f>
        <v/>
      </c>
      <c r="V156" t="str">
        <f t="shared" si="20"/>
        <v/>
      </c>
    </row>
    <row r="157" spans="2:22" x14ac:dyDescent="0.3">
      <c r="B157" t="str">
        <f>IF('Leistungsübersicht - WIP'!X144="","",'Leistungsübersicht - WIP'!X144)</f>
        <v/>
      </c>
      <c r="C157" t="str">
        <f>IF('Leistungsübersicht - WIP'!Y144="","",'Leistungsübersicht - WIP'!Y144)</f>
        <v/>
      </c>
      <c r="D157" t="str">
        <f>IF('Leistungsübersicht - WIP'!Z144="","",'Leistungsübersicht - WIP'!Z144)</f>
        <v/>
      </c>
      <c r="E157" t="str">
        <f>IF('Leistungsübersicht - WIP'!AA144="","",'Leistungsübersicht - WIP'!AA144)</f>
        <v/>
      </c>
      <c r="F157" s="52" t="str">
        <f>IFERROR(_xlfn.IFNA(VLOOKUP(Leistungsübersicht!C157,Detaildaten!$F$8:$I$308,4,0)/VLOOKUP(C157,Detaildaten!$F$8:$X$308,19,0)*VLOOKUP(C157,'Leistungsübersicht - WIP'!$Y$6:$AG$305,9,0)*Faktoren!$C$2*IF($D$10=Optionen!$N$4,Leistungsübersicht!$D$12/VLOOKUP(Leistungsübersicht!$D$11,Optionen!$W$3:$X$18,2,0),1),""),0)</f>
        <v/>
      </c>
      <c r="G157" s="52" t="str">
        <f>IFERROR(_xlfn.IFNA(VLOOKUP(Leistungsübersicht!C157,Detaildaten!$F$8:$I$308,4,0)/VLOOKUP(C157,Detaildaten!$F$8:$X$308,19,0)*VLOOKUP(C157,'Leistungsübersicht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7" s="63"/>
      <c r="I157" s="63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ausgewählt",IF(IFERROR(VLOOKUP(C157,Detaildaten!F146:U446,16,0),"")="","",VLOOKUP(C157,Detaildaten!F146:U446,16,0)))))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IF(O157="","",COUNTIF($O157:$O$327,O157))</f>
        <v/>
      </c>
      <c r="S157">
        <f t="shared" si="18"/>
        <v>0</v>
      </c>
      <c r="T157">
        <f t="shared" si="19"/>
        <v>0</v>
      </c>
      <c r="U157" t="str">
        <f t="array" ref="U157">IFERROR(INDEX($O$19:$O$324,MATCH(1,COUNTIF($U$18:U156,$O$19:$O$324)+($O$19:$O462&lt;&gt;"")*1,0)),"")</f>
        <v/>
      </c>
      <c r="V157" t="str">
        <f t="shared" si="20"/>
        <v/>
      </c>
    </row>
    <row r="158" spans="2:22" x14ac:dyDescent="0.3">
      <c r="B158" t="str">
        <f>IF('Leistungsübersicht - WIP'!X145="","",'Leistungsübersicht - WIP'!X145)</f>
        <v/>
      </c>
      <c r="C158" t="str">
        <f>IF('Leistungsübersicht - WIP'!Y145="","",'Leistungsübersicht - WIP'!Y145)</f>
        <v/>
      </c>
      <c r="D158" t="str">
        <f>IF('Leistungsübersicht - WIP'!Z145="","",'Leistungsübersicht - WIP'!Z145)</f>
        <v/>
      </c>
      <c r="E158" t="str">
        <f>IF('Leistungsübersicht - WIP'!AA145="","",'Leistungsübersicht - WIP'!AA145)</f>
        <v/>
      </c>
      <c r="F158" s="52" t="str">
        <f>IFERROR(_xlfn.IFNA(VLOOKUP(Leistungsübersicht!C158,Detaildaten!$F$8:$I$308,4,0)/VLOOKUP(C158,Detaildaten!$F$8:$X$308,19,0)*VLOOKUP(C158,'Leistungsübersicht - WIP'!$Y$6:$AG$305,9,0)*Faktoren!$C$2*IF($D$10=Optionen!$N$4,Leistungsübersicht!$D$12/VLOOKUP(Leistungsübersicht!$D$11,Optionen!$W$3:$X$18,2,0),1),""),0)</f>
        <v/>
      </c>
      <c r="G158" s="52" t="str">
        <f>IFERROR(_xlfn.IFNA(VLOOKUP(Leistungsübersicht!C158,Detaildaten!$F$8:$I$308,4,0)/VLOOKUP(C158,Detaildaten!$F$8:$X$308,19,0)*VLOOKUP(C158,'Leistungsübersicht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8" s="63"/>
      <c r="I158" s="63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ausgewählt",IF(IFERROR(VLOOKUP(C158,Detaildaten!F147:U447,16,0),"")="","",VLOOKUP(C158,Detaildaten!F147:U447,16,0)))))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IF(O158="","",COUNTIF($O158:$O$327,O158))</f>
        <v/>
      </c>
      <c r="S158">
        <f t="shared" si="18"/>
        <v>0</v>
      </c>
      <c r="T158">
        <f t="shared" si="19"/>
        <v>0</v>
      </c>
      <c r="U158" t="str">
        <f t="array" ref="U158">IFERROR(INDEX($O$19:$O$324,MATCH(1,COUNTIF($U$18:U157,$O$19:$O$324)+($O$19:$O463&lt;&gt;"")*1,0)),"")</f>
        <v/>
      </c>
      <c r="V158" t="str">
        <f t="shared" si="20"/>
        <v/>
      </c>
    </row>
    <row r="159" spans="2:22" x14ac:dyDescent="0.3">
      <c r="B159" t="str">
        <f>IF('Leistungsübersicht - WIP'!X146="","",'Leistungsübersicht - WIP'!X146)</f>
        <v/>
      </c>
      <c r="C159" t="str">
        <f>IF('Leistungsübersicht - WIP'!Y146="","",'Leistungsübersicht - WIP'!Y146)</f>
        <v/>
      </c>
      <c r="D159" t="str">
        <f>IF('Leistungsübersicht - WIP'!Z146="","",'Leistungsübersicht - WIP'!Z146)</f>
        <v/>
      </c>
      <c r="E159" t="str">
        <f>IF('Leistungsübersicht - WIP'!AA146="","",'Leistungsübersicht - WIP'!AA146)</f>
        <v/>
      </c>
      <c r="F159" s="52" t="str">
        <f>IFERROR(_xlfn.IFNA(VLOOKUP(Leistungsübersicht!C159,Detaildaten!$F$8:$I$308,4,0)/VLOOKUP(C159,Detaildaten!$F$8:$X$308,19,0)*VLOOKUP(C159,'Leistungsübersicht - WIP'!$Y$6:$AG$305,9,0)*Faktoren!$C$2*IF($D$10=Optionen!$N$4,Leistungsübersicht!$D$12/VLOOKUP(Leistungsübersicht!$D$11,Optionen!$W$3:$X$18,2,0),1),""),0)</f>
        <v/>
      </c>
      <c r="G159" s="52" t="str">
        <f>IFERROR(_xlfn.IFNA(VLOOKUP(Leistungsübersicht!C159,Detaildaten!$F$8:$I$308,4,0)/VLOOKUP(C159,Detaildaten!$F$8:$X$308,19,0)*VLOOKUP(C159,'Leistungsübersicht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9" s="63"/>
      <c r="I159" s="63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ausgewählt",IF(IFERROR(VLOOKUP(C159,Detaildaten!F148:U448,16,0),"")="","",VLOOKUP(C159,Detaildaten!F148:U448,16,0)))))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IF(O159="","",COUNTIF($O159:$O$327,O159))</f>
        <v/>
      </c>
      <c r="S159">
        <f t="shared" si="18"/>
        <v>0</v>
      </c>
      <c r="T159">
        <f t="shared" si="19"/>
        <v>0</v>
      </c>
      <c r="U159" t="str">
        <f t="array" ref="U159">IFERROR(INDEX($O$19:$O$324,MATCH(1,COUNTIF($U$18:U158,$O$19:$O$324)+($O$19:$O464&lt;&gt;"")*1,0)),"")</f>
        <v/>
      </c>
      <c r="V159" t="str">
        <f t="shared" si="20"/>
        <v/>
      </c>
    </row>
    <row r="160" spans="2:22" x14ac:dyDescent="0.3">
      <c r="B160" t="str">
        <f>IF('Leistungsübersicht - WIP'!X147="","",'Leistungsübersicht - WIP'!X147)</f>
        <v/>
      </c>
      <c r="C160" t="str">
        <f>IF('Leistungsübersicht - WIP'!Y147="","",'Leistungsübersicht - WIP'!Y147)</f>
        <v/>
      </c>
      <c r="D160" t="str">
        <f>IF('Leistungsübersicht - WIP'!Z147="","",'Leistungsübersicht - WIP'!Z147)</f>
        <v/>
      </c>
      <c r="E160" t="str">
        <f>IF('Leistungsübersicht - WIP'!AA147="","",'Leistungsübersicht - WIP'!AA147)</f>
        <v/>
      </c>
      <c r="F160" s="52" t="str">
        <f>IFERROR(_xlfn.IFNA(VLOOKUP(Leistungsübersicht!C160,Detaildaten!$F$8:$I$308,4,0)/VLOOKUP(C160,Detaildaten!$F$8:$X$308,19,0)*VLOOKUP(C160,'Leistungsübersicht - WIP'!$Y$6:$AG$305,9,0)*Faktoren!$C$2*IF($D$10=Optionen!$N$4,Leistungsübersicht!$D$12/VLOOKUP(Leistungsübersicht!$D$11,Optionen!$W$3:$X$18,2,0),1),""),0)</f>
        <v/>
      </c>
      <c r="G160" s="52" t="str">
        <f>IFERROR(_xlfn.IFNA(VLOOKUP(Leistungsübersicht!C160,Detaildaten!$F$8:$I$308,4,0)/VLOOKUP(C160,Detaildaten!$F$8:$X$308,19,0)*VLOOKUP(C160,'Leistungsübersicht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0" s="63"/>
      <c r="I160" s="63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ausgewählt",IF(IFERROR(VLOOKUP(C160,Detaildaten!F149:U449,16,0),"")="","",VLOOKUP(C160,Detaildaten!F149:U449,16,0)))))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IF(O160="","",COUNTIF($O160:$O$327,O160))</f>
        <v/>
      </c>
      <c r="S160">
        <f t="shared" si="18"/>
        <v>0</v>
      </c>
      <c r="T160">
        <f t="shared" si="19"/>
        <v>0</v>
      </c>
      <c r="U160" t="str">
        <f t="array" ref="U160">IFERROR(INDEX($O$19:$O$324,MATCH(1,COUNTIF($U$18:U159,$O$19:$O$324)+($O$19:$O465&lt;&gt;"")*1,0)),"")</f>
        <v/>
      </c>
      <c r="V160" t="str">
        <f t="shared" si="20"/>
        <v/>
      </c>
    </row>
    <row r="161" spans="2:22" x14ac:dyDescent="0.3">
      <c r="B161" t="str">
        <f>IF('Leistungsübersicht - WIP'!X148="","",'Leistungsübersicht - WIP'!X148)</f>
        <v/>
      </c>
      <c r="C161" t="str">
        <f>IF('Leistungsübersicht - WIP'!Y148="","",'Leistungsübersicht - WIP'!Y148)</f>
        <v/>
      </c>
      <c r="D161" t="str">
        <f>IF('Leistungsübersicht - WIP'!Z148="","",'Leistungsübersicht - WIP'!Z148)</f>
        <v/>
      </c>
      <c r="E161" t="str">
        <f>IF('Leistungsübersicht - WIP'!AA148="","",'Leistungsübersicht - WIP'!AA148)</f>
        <v/>
      </c>
      <c r="F161" s="52" t="str">
        <f>IFERROR(_xlfn.IFNA(VLOOKUP(Leistungsübersicht!C161,Detaildaten!$F$8:$I$308,4,0)/VLOOKUP(C161,Detaildaten!$F$8:$X$308,19,0)*VLOOKUP(C161,'Leistungsübersicht - WIP'!$Y$6:$AG$305,9,0)*Faktoren!$C$2*IF($D$10=Optionen!$N$4,Leistungsübersicht!$D$12/VLOOKUP(Leistungsübersicht!$D$11,Optionen!$W$3:$X$18,2,0),1),""),0)</f>
        <v/>
      </c>
      <c r="G161" s="52" t="str">
        <f>IFERROR(_xlfn.IFNA(VLOOKUP(Leistungsübersicht!C161,Detaildaten!$F$8:$I$308,4,0)/VLOOKUP(C161,Detaildaten!$F$8:$X$308,19,0)*VLOOKUP(C161,'Leistungsübersicht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1" s="63"/>
      <c r="I161" s="63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ausgewählt",IF(IFERROR(VLOOKUP(C161,Detaildaten!F150:U450,16,0),"")="","",VLOOKUP(C161,Detaildaten!F150:U450,16,0)))))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IF(O161="","",COUNTIF($O161:$O$327,O161))</f>
        <v/>
      </c>
      <c r="S161">
        <f t="shared" si="18"/>
        <v>0</v>
      </c>
      <c r="T161">
        <f t="shared" si="19"/>
        <v>0</v>
      </c>
      <c r="U161" t="str">
        <f t="array" ref="U161">IFERROR(INDEX($O$19:$O$324,MATCH(1,COUNTIF($U$18:U160,$O$19:$O$324)+($O$19:$O466&lt;&gt;"")*1,0)),"")</f>
        <v/>
      </c>
      <c r="V161" t="str">
        <f t="shared" si="20"/>
        <v/>
      </c>
    </row>
    <row r="162" spans="2:22" x14ac:dyDescent="0.3">
      <c r="B162" t="str">
        <f>IF('Leistungsübersicht - WIP'!X149="","",'Leistungsübersicht - WIP'!X149)</f>
        <v/>
      </c>
      <c r="C162" t="str">
        <f>IF('Leistungsübersicht - WIP'!Y149="","",'Leistungsübersicht - WIP'!Y149)</f>
        <v/>
      </c>
      <c r="D162" t="str">
        <f>IF('Leistungsübersicht - WIP'!Z149="","",'Leistungsübersicht - WIP'!Z149)</f>
        <v/>
      </c>
      <c r="E162" t="str">
        <f>IF('Leistungsübersicht - WIP'!AA149="","",'Leistungsübersicht - WIP'!AA149)</f>
        <v/>
      </c>
      <c r="F162" s="52" t="str">
        <f>IFERROR(_xlfn.IFNA(VLOOKUP(Leistungsübersicht!C162,Detaildaten!$F$8:$I$308,4,0)/VLOOKUP(C162,Detaildaten!$F$8:$X$308,19,0)*VLOOKUP(C162,'Leistungsübersicht - WIP'!$Y$6:$AG$305,9,0)*Faktoren!$C$2*IF($D$10=Optionen!$N$4,Leistungsübersicht!$D$12/VLOOKUP(Leistungsübersicht!$D$11,Optionen!$W$3:$X$18,2,0),1),""),0)</f>
        <v/>
      </c>
      <c r="G162" s="52" t="str">
        <f>IFERROR(_xlfn.IFNA(VLOOKUP(Leistungsübersicht!C162,Detaildaten!$F$8:$I$308,4,0)/VLOOKUP(C162,Detaildaten!$F$8:$X$308,19,0)*VLOOKUP(C162,'Leistungsübersicht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2" s="63"/>
      <c r="I162" s="63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ausgewählt",IF(IFERROR(VLOOKUP(C162,Detaildaten!F151:U451,16,0),"")="","",VLOOKUP(C162,Detaildaten!F151:U451,16,0)))))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IF(O162="","",COUNTIF($O162:$O$327,O162))</f>
        <v/>
      </c>
      <c r="S162">
        <f t="shared" si="18"/>
        <v>0</v>
      </c>
      <c r="T162">
        <f t="shared" si="19"/>
        <v>0</v>
      </c>
      <c r="U162" t="str">
        <f t="array" ref="U162">IFERROR(INDEX($O$19:$O$324,MATCH(1,COUNTIF($U$18:U161,$O$19:$O$324)+($O$19:$O467&lt;&gt;"")*1,0)),"")</f>
        <v/>
      </c>
      <c r="V162" t="str">
        <f t="shared" si="20"/>
        <v/>
      </c>
    </row>
    <row r="163" spans="2:22" x14ac:dyDescent="0.3">
      <c r="B163" t="str">
        <f>IF('Leistungsübersicht - WIP'!X150="","",'Leistungsübersicht - WIP'!X150)</f>
        <v/>
      </c>
      <c r="C163" t="str">
        <f>IF('Leistungsübersicht - WIP'!Y150="","",'Leistungsübersicht - WIP'!Y150)</f>
        <v/>
      </c>
      <c r="D163" t="str">
        <f>IF('Leistungsübersicht - WIP'!Z150="","",'Leistungsübersicht - WIP'!Z150)</f>
        <v/>
      </c>
      <c r="E163" t="str">
        <f>IF('Leistungsübersicht - WIP'!AA150="","",'Leistungsübersicht - WIP'!AA150)</f>
        <v/>
      </c>
      <c r="F163" s="52" t="str">
        <f>IFERROR(_xlfn.IFNA(VLOOKUP(Leistungsübersicht!C163,Detaildaten!$F$8:$I$308,4,0)/VLOOKUP(C163,Detaildaten!$F$8:$X$308,19,0)*VLOOKUP(C163,'Leistungsübersicht - WIP'!$Y$6:$AG$305,9,0)*Faktoren!$C$2*IF($D$10=Optionen!$N$4,Leistungsübersicht!$D$12/VLOOKUP(Leistungsübersicht!$D$11,Optionen!$W$3:$X$18,2,0),1),""),0)</f>
        <v/>
      </c>
      <c r="G163" s="52" t="str">
        <f>IFERROR(_xlfn.IFNA(VLOOKUP(Leistungsübersicht!C163,Detaildaten!$F$8:$I$308,4,0)/VLOOKUP(C163,Detaildaten!$F$8:$X$308,19,0)*VLOOKUP(C163,'Leistungsübersicht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3" s="63"/>
      <c r="I163" s="63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ausgewählt",IF(IFERROR(VLOOKUP(C163,Detaildaten!F152:U452,16,0),"")="","",VLOOKUP(C163,Detaildaten!F152:U452,16,0)))))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IF(O163="","",COUNTIF($O163:$O$327,O163))</f>
        <v/>
      </c>
      <c r="S163">
        <f t="shared" si="18"/>
        <v>0</v>
      </c>
      <c r="T163">
        <f t="shared" si="19"/>
        <v>0</v>
      </c>
      <c r="U163" t="str">
        <f t="array" ref="U163">IFERROR(INDEX($O$19:$O$324,MATCH(1,COUNTIF($U$18:U162,$O$19:$O$324)+($O$19:$O468&lt;&gt;"")*1,0)),"")</f>
        <v/>
      </c>
      <c r="V163" t="str">
        <f t="shared" si="20"/>
        <v/>
      </c>
    </row>
    <row r="164" spans="2:22" x14ac:dyDescent="0.3">
      <c r="B164" t="str">
        <f>IF('Leistungsübersicht - WIP'!X151="","",'Leistungsübersicht - WIP'!X151)</f>
        <v/>
      </c>
      <c r="C164" t="str">
        <f>IF('Leistungsübersicht - WIP'!Y151="","",'Leistungsübersicht - WIP'!Y151)</f>
        <v/>
      </c>
      <c r="D164" t="str">
        <f>IF('Leistungsübersicht - WIP'!Z151="","",'Leistungsübersicht - WIP'!Z151)</f>
        <v/>
      </c>
      <c r="E164" t="str">
        <f>IF('Leistungsübersicht - WIP'!AA151="","",'Leistungsübersicht - WIP'!AA151)</f>
        <v/>
      </c>
      <c r="F164" s="52" t="str">
        <f>IFERROR(_xlfn.IFNA(VLOOKUP(Leistungsübersicht!C164,Detaildaten!$F$8:$I$308,4,0)/VLOOKUP(C164,Detaildaten!$F$8:$X$308,19,0)*VLOOKUP(C164,'Leistungsübersicht - WIP'!$Y$6:$AG$305,9,0)*Faktoren!$C$2*IF($D$10=Optionen!$N$4,Leistungsübersicht!$D$12/VLOOKUP(Leistungsübersicht!$D$11,Optionen!$W$3:$X$18,2,0),1),""),0)</f>
        <v/>
      </c>
      <c r="G164" s="52" t="str">
        <f>IFERROR(_xlfn.IFNA(VLOOKUP(Leistungsübersicht!C164,Detaildaten!$F$8:$I$308,4,0)/VLOOKUP(C164,Detaildaten!$F$8:$X$308,19,0)*VLOOKUP(C164,'Leistungsübersicht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4" s="63"/>
      <c r="I164" s="63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ausgewählt",IF(IFERROR(VLOOKUP(C164,Detaildaten!F153:U453,16,0),"")="","",VLOOKUP(C164,Detaildaten!F153:U453,16,0)))))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IF(O164="","",COUNTIF($O164:$O$327,O164))</f>
        <v/>
      </c>
      <c r="S164">
        <f t="shared" si="18"/>
        <v>0</v>
      </c>
      <c r="T164">
        <f t="shared" si="19"/>
        <v>0</v>
      </c>
      <c r="U164" t="str">
        <f t="array" ref="U164">IFERROR(INDEX($O$19:$O$324,MATCH(1,COUNTIF($U$18:U163,$O$19:$O$324)+($O$19:$O469&lt;&gt;"")*1,0)),"")</f>
        <v/>
      </c>
      <c r="V164" t="str">
        <f t="shared" si="20"/>
        <v/>
      </c>
    </row>
    <row r="165" spans="2:22" x14ac:dyDescent="0.3">
      <c r="B165" t="str">
        <f>IF('Leistungsübersicht - WIP'!X152="","",'Leistungsübersicht - WIP'!X152)</f>
        <v/>
      </c>
      <c r="C165" t="str">
        <f>IF('Leistungsübersicht - WIP'!Y152="","",'Leistungsübersicht - WIP'!Y152)</f>
        <v/>
      </c>
      <c r="D165" t="str">
        <f>IF('Leistungsübersicht - WIP'!Z152="","",'Leistungsübersicht - WIP'!Z152)</f>
        <v/>
      </c>
      <c r="E165" t="str">
        <f>IF('Leistungsübersicht - WIP'!AA152="","",'Leistungsübersicht - WIP'!AA152)</f>
        <v/>
      </c>
      <c r="F165" s="52" t="str">
        <f>IFERROR(_xlfn.IFNA(VLOOKUP(Leistungsübersicht!C165,Detaildaten!$F$8:$I$308,4,0)/VLOOKUP(C165,Detaildaten!$F$8:$X$308,19,0)*VLOOKUP(C165,'Leistungsübersicht - WIP'!$Y$6:$AG$305,9,0)*Faktoren!$C$2*IF($D$10=Optionen!$N$4,Leistungsübersicht!$D$12/VLOOKUP(Leistungsübersicht!$D$11,Optionen!$W$3:$X$18,2,0),1),""),0)</f>
        <v/>
      </c>
      <c r="G165" s="52" t="str">
        <f>IFERROR(_xlfn.IFNA(VLOOKUP(Leistungsübersicht!C165,Detaildaten!$F$8:$I$308,4,0)/VLOOKUP(C165,Detaildaten!$F$8:$X$308,19,0)*VLOOKUP(C165,'Leistungsübersicht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5" s="63"/>
      <c r="I165" s="63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ausgewählt",IF(IFERROR(VLOOKUP(C165,Detaildaten!F154:U454,16,0),"")="","",VLOOKUP(C165,Detaildaten!F154:U454,16,0)))))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IF(O165="","",COUNTIF($O165:$O$327,O165))</f>
        <v/>
      </c>
      <c r="S165">
        <f t="shared" si="18"/>
        <v>0</v>
      </c>
      <c r="T165">
        <f t="shared" si="19"/>
        <v>0</v>
      </c>
      <c r="U165" t="str">
        <f t="array" ref="U165">IFERROR(INDEX($O$19:$O$324,MATCH(1,COUNTIF($U$18:U164,$O$19:$O$324)+($O$19:$O470&lt;&gt;"")*1,0)),"")</f>
        <v/>
      </c>
      <c r="V165" t="str">
        <f t="shared" si="20"/>
        <v/>
      </c>
    </row>
    <row r="166" spans="2:22" x14ac:dyDescent="0.3">
      <c r="B166" t="str">
        <f>IF('Leistungsübersicht - WIP'!X153="","",'Leistungsübersicht - WIP'!X153)</f>
        <v/>
      </c>
      <c r="C166" t="str">
        <f>IF('Leistungsübersicht - WIP'!Y153="","",'Leistungsübersicht - WIP'!Y153)</f>
        <v/>
      </c>
      <c r="D166" t="str">
        <f>IF('Leistungsübersicht - WIP'!Z153="","",'Leistungsübersicht - WIP'!Z153)</f>
        <v/>
      </c>
      <c r="E166" t="str">
        <f>IF('Leistungsübersicht - WIP'!AA153="","",'Leistungsübersicht - WIP'!AA153)</f>
        <v/>
      </c>
      <c r="F166" s="52" t="str">
        <f>IFERROR(_xlfn.IFNA(VLOOKUP(Leistungsübersicht!C166,Detaildaten!$F$8:$I$308,4,0)/VLOOKUP(C166,Detaildaten!$F$8:$X$308,19,0)*VLOOKUP(C166,'Leistungsübersicht - WIP'!$Y$6:$AG$305,9,0)*Faktoren!$C$2*IF($D$10=Optionen!$N$4,Leistungsübersicht!$D$12/VLOOKUP(Leistungsübersicht!$D$11,Optionen!$W$3:$X$18,2,0),1),""),0)</f>
        <v/>
      </c>
      <c r="G166" s="52" t="str">
        <f>IFERROR(_xlfn.IFNA(VLOOKUP(Leistungsübersicht!C166,Detaildaten!$F$8:$I$308,4,0)/VLOOKUP(C166,Detaildaten!$F$8:$X$308,19,0)*VLOOKUP(C166,'Leistungsübersicht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6" s="63"/>
      <c r="I166" s="63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ausgewählt",IF(IFERROR(VLOOKUP(C166,Detaildaten!F155:U455,16,0),"")="","",VLOOKUP(C166,Detaildaten!F155:U455,16,0)))))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IF(O166="","",COUNTIF($O166:$O$327,O166))</f>
        <v/>
      </c>
      <c r="S166">
        <f t="shared" si="18"/>
        <v>0</v>
      </c>
      <c r="T166">
        <f t="shared" si="19"/>
        <v>0</v>
      </c>
      <c r="U166" t="str">
        <f t="array" ref="U166">IFERROR(INDEX($O$19:$O$324,MATCH(1,COUNTIF($U$18:U165,$O$19:$O$324)+($O$19:$O471&lt;&gt;"")*1,0)),"")</f>
        <v/>
      </c>
      <c r="V166" t="str">
        <f t="shared" si="20"/>
        <v/>
      </c>
    </row>
    <row r="167" spans="2:22" x14ac:dyDescent="0.3">
      <c r="B167" t="str">
        <f>IF('Leistungsübersicht - WIP'!X154="","",'Leistungsübersicht - WIP'!X154)</f>
        <v/>
      </c>
      <c r="C167" t="str">
        <f>IF('Leistungsübersicht - WIP'!Y154="","",'Leistungsübersicht - WIP'!Y154)</f>
        <v/>
      </c>
      <c r="D167" t="str">
        <f>IF('Leistungsübersicht - WIP'!Z154="","",'Leistungsübersicht - WIP'!Z154)</f>
        <v/>
      </c>
      <c r="E167" t="str">
        <f>IF('Leistungsübersicht - WIP'!AA154="","",'Leistungsübersicht - WIP'!AA154)</f>
        <v/>
      </c>
      <c r="F167" s="52" t="str">
        <f>IFERROR(_xlfn.IFNA(VLOOKUP(Leistungsübersicht!C167,Detaildaten!$F$8:$I$308,4,0)/VLOOKUP(C167,Detaildaten!$F$8:$X$308,19,0)*VLOOKUP(C167,'Leistungsübersicht - WIP'!$Y$6:$AG$305,9,0)*Faktoren!$C$2*IF($D$10=Optionen!$N$4,Leistungsübersicht!$D$12/VLOOKUP(Leistungsübersicht!$D$11,Optionen!$W$3:$X$18,2,0),1),""),0)</f>
        <v/>
      </c>
      <c r="G167" s="52" t="str">
        <f>IFERROR(_xlfn.IFNA(VLOOKUP(Leistungsübersicht!C167,Detaildaten!$F$8:$I$308,4,0)/VLOOKUP(C167,Detaildaten!$F$8:$X$308,19,0)*VLOOKUP(C167,'Leistungsübersicht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7" s="63"/>
      <c r="I167" s="63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ausgewählt",IF(IFERROR(VLOOKUP(C167,Detaildaten!F156:U456,16,0),"")="","",VLOOKUP(C167,Detaildaten!F156:U456,16,0)))))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IF(O167="","",COUNTIF($O167:$O$327,O167))</f>
        <v/>
      </c>
      <c r="S167">
        <f t="shared" si="18"/>
        <v>0</v>
      </c>
      <c r="T167">
        <f t="shared" si="19"/>
        <v>0</v>
      </c>
      <c r="U167" t="str">
        <f t="array" ref="U167">IFERROR(INDEX($O$19:$O$324,MATCH(1,COUNTIF($U$18:U166,$O$19:$O$324)+($O$19:$O472&lt;&gt;"")*1,0)),"")</f>
        <v/>
      </c>
      <c r="V167" t="str">
        <f t="shared" si="20"/>
        <v/>
      </c>
    </row>
    <row r="168" spans="2:22" x14ac:dyDescent="0.3">
      <c r="B168" t="str">
        <f>IF('Leistungsübersicht - WIP'!X155="","",'Leistungsübersicht - WIP'!X155)</f>
        <v/>
      </c>
      <c r="C168" t="str">
        <f>IF('Leistungsübersicht - WIP'!Y155="","",'Leistungsübersicht - WIP'!Y155)</f>
        <v/>
      </c>
      <c r="D168" t="str">
        <f>IF('Leistungsübersicht - WIP'!Z155="","",'Leistungsübersicht - WIP'!Z155)</f>
        <v/>
      </c>
      <c r="E168" t="str">
        <f>IF('Leistungsübersicht - WIP'!AA155="","",'Leistungsübersicht - WIP'!AA155)</f>
        <v/>
      </c>
      <c r="F168" s="52" t="str">
        <f>IFERROR(_xlfn.IFNA(VLOOKUP(Leistungsübersicht!C168,Detaildaten!$F$8:$I$308,4,0)/VLOOKUP(C168,Detaildaten!$F$8:$X$308,19,0)*VLOOKUP(C168,'Leistungsübersicht - WIP'!$Y$6:$AG$305,9,0)*Faktoren!$C$2*IF($D$10=Optionen!$N$4,Leistungsübersicht!$D$12/VLOOKUP(Leistungsübersicht!$D$11,Optionen!$W$3:$X$18,2,0),1),""),0)</f>
        <v/>
      </c>
      <c r="G168" s="52" t="str">
        <f>IFERROR(_xlfn.IFNA(VLOOKUP(Leistungsübersicht!C168,Detaildaten!$F$8:$I$308,4,0)/VLOOKUP(C168,Detaildaten!$F$8:$X$308,19,0)*VLOOKUP(C168,'Leistungsübersicht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8" s="63"/>
      <c r="I168" s="63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ausgewählt",IF(IFERROR(VLOOKUP(C168,Detaildaten!F157:U457,16,0),"")="","",VLOOKUP(C168,Detaildaten!F157:U457,16,0)))))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IF(O168="","",COUNTIF($O168:$O$327,O168))</f>
        <v/>
      </c>
      <c r="S168">
        <f t="shared" si="18"/>
        <v>0</v>
      </c>
      <c r="T168">
        <f t="shared" si="19"/>
        <v>0</v>
      </c>
      <c r="U168" t="str">
        <f t="array" ref="U168">IFERROR(INDEX($O$19:$O$324,MATCH(1,COUNTIF($U$18:U167,$O$19:$O$324)+($O$19:$O473&lt;&gt;"")*1,0)),"")</f>
        <v/>
      </c>
      <c r="V168" t="str">
        <f t="shared" si="20"/>
        <v/>
      </c>
    </row>
    <row r="169" spans="2:22" x14ac:dyDescent="0.3">
      <c r="B169" t="str">
        <f>IF('Leistungsübersicht - WIP'!X156="","",'Leistungsübersicht - WIP'!X156)</f>
        <v/>
      </c>
      <c r="C169" t="str">
        <f>IF('Leistungsübersicht - WIP'!Y156="","",'Leistungsübersicht - WIP'!Y156)</f>
        <v/>
      </c>
      <c r="D169" t="str">
        <f>IF('Leistungsübersicht - WIP'!Z156="","",'Leistungsübersicht - WIP'!Z156)</f>
        <v/>
      </c>
      <c r="E169" t="str">
        <f>IF('Leistungsübersicht - WIP'!AA156="","",'Leistungsübersicht - WIP'!AA156)</f>
        <v/>
      </c>
      <c r="F169" s="52" t="str">
        <f>IFERROR(_xlfn.IFNA(VLOOKUP(Leistungsübersicht!C169,Detaildaten!$F$8:$I$308,4,0)/VLOOKUP(C169,Detaildaten!$F$8:$X$308,19,0)*VLOOKUP(C169,'Leistungsübersicht - WIP'!$Y$6:$AG$305,9,0)*Faktoren!$C$2*IF($D$10=Optionen!$N$4,Leistungsübersicht!$D$12/VLOOKUP(Leistungsübersicht!$D$11,Optionen!$W$3:$X$18,2,0),1),""),0)</f>
        <v/>
      </c>
      <c r="G169" s="52" t="str">
        <f>IFERROR(_xlfn.IFNA(VLOOKUP(Leistungsübersicht!C169,Detaildaten!$F$8:$I$308,4,0)/VLOOKUP(C169,Detaildaten!$F$8:$X$308,19,0)*VLOOKUP(C169,'Leistungsübersicht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9" s="63"/>
      <c r="I169" s="63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ausgewählt",IF(IFERROR(VLOOKUP(C169,Detaildaten!F158:U458,16,0),"")="","",VLOOKUP(C169,Detaildaten!F158:U458,16,0)))))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IF(O169="","",COUNTIF($O169:$O$327,O169))</f>
        <v/>
      </c>
      <c r="S169">
        <f t="shared" si="18"/>
        <v>0</v>
      </c>
      <c r="T169">
        <f t="shared" si="19"/>
        <v>0</v>
      </c>
      <c r="U169" t="str">
        <f t="array" ref="U169">IFERROR(INDEX($O$19:$O$324,MATCH(1,COUNTIF($U$18:U168,$O$19:$O$324)+($O$19:$O474&lt;&gt;"")*1,0)),"")</f>
        <v/>
      </c>
      <c r="V169" t="str">
        <f t="shared" si="20"/>
        <v/>
      </c>
    </row>
    <row r="170" spans="2:22" x14ac:dyDescent="0.3">
      <c r="B170" t="str">
        <f>IF('Leistungsübersicht - WIP'!X157="","",'Leistungsübersicht - WIP'!X157)</f>
        <v/>
      </c>
      <c r="C170" t="str">
        <f>IF('Leistungsübersicht - WIP'!Y157="","",'Leistungsübersicht - WIP'!Y157)</f>
        <v/>
      </c>
      <c r="D170" t="str">
        <f>IF('Leistungsübersicht - WIP'!Z157="","",'Leistungsübersicht - WIP'!Z157)</f>
        <v/>
      </c>
      <c r="E170" t="str">
        <f>IF('Leistungsübersicht - WIP'!AA157="","",'Leistungsübersicht - WIP'!AA157)</f>
        <v/>
      </c>
      <c r="F170" s="52" t="str">
        <f>IFERROR(_xlfn.IFNA(VLOOKUP(Leistungsübersicht!C170,Detaildaten!$F$8:$I$308,4,0)/VLOOKUP(C170,Detaildaten!$F$8:$X$308,19,0)*VLOOKUP(C170,'Leistungsübersicht - WIP'!$Y$6:$AG$305,9,0)*Faktoren!$C$2*IF($D$10=Optionen!$N$4,Leistungsübersicht!$D$12/VLOOKUP(Leistungsübersicht!$D$11,Optionen!$W$3:$X$18,2,0),1),""),0)</f>
        <v/>
      </c>
      <c r="G170" s="52" t="str">
        <f>IFERROR(_xlfn.IFNA(VLOOKUP(Leistungsübersicht!C170,Detaildaten!$F$8:$I$308,4,0)/VLOOKUP(C170,Detaildaten!$F$8:$X$308,19,0)*VLOOKUP(C170,'Leistungsübersicht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0" s="63"/>
      <c r="I170" s="63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ausgewählt",IF(IFERROR(VLOOKUP(C170,Detaildaten!F159:U459,16,0),"")="","",VLOOKUP(C170,Detaildaten!F159:U459,16,0)))))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IF(O170="","",COUNTIF($O170:$O$327,O170))</f>
        <v/>
      </c>
      <c r="S170">
        <f t="shared" si="18"/>
        <v>0</v>
      </c>
      <c r="T170">
        <f t="shared" si="19"/>
        <v>0</v>
      </c>
      <c r="U170" t="str">
        <f t="array" ref="U170">IFERROR(INDEX($O$19:$O$324,MATCH(1,COUNTIF($U$18:U169,$O$19:$O$324)+($O$19:$O475&lt;&gt;"")*1,0)),"")</f>
        <v/>
      </c>
      <c r="V170" t="str">
        <f t="shared" si="20"/>
        <v/>
      </c>
    </row>
    <row r="171" spans="2:22" x14ac:dyDescent="0.3">
      <c r="B171" t="str">
        <f>IF('Leistungsübersicht - WIP'!X158="","",'Leistungsübersicht - WIP'!X158)</f>
        <v/>
      </c>
      <c r="C171" t="str">
        <f>IF('Leistungsübersicht - WIP'!Y158="","",'Leistungsübersicht - WIP'!Y158)</f>
        <v/>
      </c>
      <c r="D171" t="str">
        <f>IF('Leistungsübersicht - WIP'!Z158="","",'Leistungsübersicht - WIP'!Z158)</f>
        <v/>
      </c>
      <c r="E171" t="str">
        <f>IF('Leistungsübersicht - WIP'!AA158="","",'Leistungsübersicht - WIP'!AA158)</f>
        <v/>
      </c>
      <c r="F171" s="52" t="str">
        <f>IFERROR(_xlfn.IFNA(VLOOKUP(Leistungsübersicht!C171,Detaildaten!$F$8:$I$308,4,0)/VLOOKUP(C171,Detaildaten!$F$8:$X$308,19,0)*VLOOKUP(C171,'Leistungsübersicht - WIP'!$Y$6:$AG$305,9,0)*Faktoren!$C$2*IF($D$10=Optionen!$N$4,Leistungsübersicht!$D$12/VLOOKUP(Leistungsübersicht!$D$11,Optionen!$W$3:$X$18,2,0),1),""),0)</f>
        <v/>
      </c>
      <c r="G171" s="52" t="str">
        <f>IFERROR(_xlfn.IFNA(VLOOKUP(Leistungsübersicht!C171,Detaildaten!$F$8:$I$308,4,0)/VLOOKUP(C171,Detaildaten!$F$8:$X$308,19,0)*VLOOKUP(C171,'Leistungsübersicht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1" s="63"/>
      <c r="I171" s="63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ausgewählt",IF(IFERROR(VLOOKUP(C171,Detaildaten!F160:U460,16,0),"")="","",VLOOKUP(C171,Detaildaten!F160:U460,16,0)))))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IF(O171="","",COUNTIF($O171:$O$327,O171))</f>
        <v/>
      </c>
      <c r="S171">
        <f t="shared" si="18"/>
        <v>0</v>
      </c>
      <c r="T171">
        <f t="shared" si="19"/>
        <v>0</v>
      </c>
      <c r="U171" t="str">
        <f t="array" ref="U171">IFERROR(INDEX($O$19:$O$324,MATCH(1,COUNTIF($U$18:U170,$O$19:$O$324)+($O$19:$O476&lt;&gt;"")*1,0)),"")</f>
        <v/>
      </c>
      <c r="V171" t="str">
        <f t="shared" si="20"/>
        <v/>
      </c>
    </row>
    <row r="172" spans="2:22" x14ac:dyDescent="0.3">
      <c r="B172" t="str">
        <f>IF('Leistungsübersicht - WIP'!X159="","",'Leistungsübersicht - WIP'!X159)</f>
        <v/>
      </c>
      <c r="C172" t="str">
        <f>IF('Leistungsübersicht - WIP'!Y159="","",'Leistungsübersicht - WIP'!Y159)</f>
        <v/>
      </c>
      <c r="D172" t="str">
        <f>IF('Leistungsübersicht - WIP'!Z159="","",'Leistungsübersicht - WIP'!Z159)</f>
        <v/>
      </c>
      <c r="E172" t="str">
        <f>IF('Leistungsübersicht - WIP'!AA159="","",'Leistungsübersicht - WIP'!AA159)</f>
        <v/>
      </c>
      <c r="F172" s="52" t="str">
        <f>IFERROR(_xlfn.IFNA(VLOOKUP(Leistungsübersicht!C172,Detaildaten!$F$8:$I$308,4,0)/VLOOKUP(C172,Detaildaten!$F$8:$X$308,19,0)*VLOOKUP(C172,'Leistungsübersicht - WIP'!$Y$6:$AG$305,9,0)*Faktoren!$C$2*IF($D$10=Optionen!$N$4,Leistungsübersicht!$D$12/VLOOKUP(Leistungsübersicht!$D$11,Optionen!$W$3:$X$18,2,0),1),""),0)</f>
        <v/>
      </c>
      <c r="G172" s="52" t="str">
        <f>IFERROR(_xlfn.IFNA(VLOOKUP(Leistungsübersicht!C172,Detaildaten!$F$8:$I$308,4,0)/VLOOKUP(C172,Detaildaten!$F$8:$X$308,19,0)*VLOOKUP(C172,'Leistungsübersicht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2" s="63"/>
      <c r="I172" s="63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ausgewählt",IF(IFERROR(VLOOKUP(C172,Detaildaten!F161:U461,16,0),"")="","",VLOOKUP(C172,Detaildaten!F161:U461,16,0)))))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IF(O172="","",COUNTIF($O172:$O$327,O172))</f>
        <v/>
      </c>
      <c r="S172">
        <f t="shared" si="18"/>
        <v>0</v>
      </c>
      <c r="T172">
        <f t="shared" si="19"/>
        <v>0</v>
      </c>
      <c r="U172" t="str">
        <f t="array" ref="U172">IFERROR(INDEX($O$19:$O$324,MATCH(1,COUNTIF($U$18:U171,$O$19:$O$324)+($O$19:$O477&lt;&gt;"")*1,0)),"")</f>
        <v/>
      </c>
      <c r="V172" t="str">
        <f t="shared" si="20"/>
        <v/>
      </c>
    </row>
    <row r="173" spans="2:22" x14ac:dyDescent="0.3">
      <c r="B173" t="str">
        <f>IF('Leistungsübersicht - WIP'!X160="","",'Leistungsübersicht - WIP'!X160)</f>
        <v/>
      </c>
      <c r="C173" t="str">
        <f>IF('Leistungsübersicht - WIP'!Y160="","",'Leistungsübersicht - WIP'!Y160)</f>
        <v/>
      </c>
      <c r="D173" t="str">
        <f>IF('Leistungsübersicht - WIP'!Z160="","",'Leistungsübersicht - WIP'!Z160)</f>
        <v/>
      </c>
      <c r="E173" t="str">
        <f>IF('Leistungsübersicht - WIP'!AA160="","",'Leistungsübersicht - WIP'!AA160)</f>
        <v/>
      </c>
      <c r="F173" s="52" t="str">
        <f>IFERROR(_xlfn.IFNA(VLOOKUP(Leistungsübersicht!C173,Detaildaten!$F$8:$I$308,4,0)/VLOOKUP(C173,Detaildaten!$F$8:$X$308,19,0)*VLOOKUP(C173,'Leistungsübersicht - WIP'!$Y$6:$AG$305,9,0)*Faktoren!$C$2*IF($D$10=Optionen!$N$4,Leistungsübersicht!$D$12/VLOOKUP(Leistungsübersicht!$D$11,Optionen!$W$3:$X$18,2,0),1),""),0)</f>
        <v/>
      </c>
      <c r="G173" s="52" t="str">
        <f>IFERROR(_xlfn.IFNA(VLOOKUP(Leistungsübersicht!C173,Detaildaten!$F$8:$I$308,4,0)/VLOOKUP(C173,Detaildaten!$F$8:$X$308,19,0)*VLOOKUP(C173,'Leistungsübersicht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3" s="63"/>
      <c r="I173" s="63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ausgewählt",IF(IFERROR(VLOOKUP(C173,Detaildaten!F162:U462,16,0),"")="","",VLOOKUP(C173,Detaildaten!F162:U462,16,0)))))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IF(O173="","",COUNTIF($O173:$O$327,O173))</f>
        <v/>
      </c>
      <c r="S173">
        <f t="shared" si="18"/>
        <v>0</v>
      </c>
      <c r="T173">
        <f t="shared" si="19"/>
        <v>0</v>
      </c>
      <c r="U173" t="str">
        <f t="array" ref="U173">IFERROR(INDEX($O$19:$O$324,MATCH(1,COUNTIF($U$18:U172,$O$19:$O$324)+($O$19:$O478&lt;&gt;"")*1,0)),"")</f>
        <v/>
      </c>
      <c r="V173" t="str">
        <f t="shared" si="20"/>
        <v/>
      </c>
    </row>
    <row r="174" spans="2:22" x14ac:dyDescent="0.3">
      <c r="B174" t="str">
        <f>IF('Leistungsübersicht - WIP'!X161="","",'Leistungsübersicht - WIP'!X161)</f>
        <v/>
      </c>
      <c r="C174" t="str">
        <f>IF('Leistungsübersicht - WIP'!Y161="","",'Leistungsübersicht - WIP'!Y161)</f>
        <v/>
      </c>
      <c r="D174" t="str">
        <f>IF('Leistungsübersicht - WIP'!Z161="","",'Leistungsübersicht - WIP'!Z161)</f>
        <v/>
      </c>
      <c r="E174" t="str">
        <f>IF('Leistungsübersicht - WIP'!AA161="","",'Leistungsübersicht - WIP'!AA161)</f>
        <v/>
      </c>
      <c r="F174" s="52" t="str">
        <f>IFERROR(_xlfn.IFNA(VLOOKUP(Leistungsübersicht!C174,Detaildaten!$F$8:$I$308,4,0)/VLOOKUP(C174,Detaildaten!$F$8:$X$308,19,0)*VLOOKUP(C174,'Leistungsübersicht - WIP'!$Y$6:$AG$305,9,0)*Faktoren!$C$2*IF($D$10=Optionen!$N$4,Leistungsübersicht!$D$12/VLOOKUP(Leistungsübersicht!$D$11,Optionen!$W$3:$X$18,2,0),1),""),0)</f>
        <v/>
      </c>
      <c r="G174" s="52" t="str">
        <f>IFERROR(_xlfn.IFNA(VLOOKUP(Leistungsübersicht!C174,Detaildaten!$F$8:$I$308,4,0)/VLOOKUP(C174,Detaildaten!$F$8:$X$308,19,0)*VLOOKUP(C174,'Leistungsübersicht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4" s="63"/>
      <c r="I174" s="63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ausgewählt",IF(IFERROR(VLOOKUP(C174,Detaildaten!F163:U463,16,0),"")="","",VLOOKUP(C174,Detaildaten!F163:U463,16,0)))))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IF(O174="","",COUNTIF($O174:$O$327,O174))</f>
        <v/>
      </c>
      <c r="S174">
        <f t="shared" si="18"/>
        <v>0</v>
      </c>
      <c r="T174">
        <f t="shared" si="19"/>
        <v>0</v>
      </c>
      <c r="U174" t="str">
        <f t="array" ref="U174">IFERROR(INDEX($O$19:$O$324,MATCH(1,COUNTIF($U$18:U173,$O$19:$O$324)+($O$19:$O479&lt;&gt;"")*1,0)),"")</f>
        <v/>
      </c>
      <c r="V174" t="str">
        <f t="shared" si="20"/>
        <v/>
      </c>
    </row>
    <row r="175" spans="2:22" x14ac:dyDescent="0.3">
      <c r="B175" t="str">
        <f>IF('Leistungsübersicht - WIP'!X162="","",'Leistungsübersicht - WIP'!X162)</f>
        <v/>
      </c>
      <c r="C175" t="str">
        <f>IF('Leistungsübersicht - WIP'!Y162="","",'Leistungsübersicht - WIP'!Y162)</f>
        <v/>
      </c>
      <c r="D175" t="str">
        <f>IF('Leistungsübersicht - WIP'!Z162="","",'Leistungsübersicht - WIP'!Z162)</f>
        <v/>
      </c>
      <c r="E175" t="str">
        <f>IF('Leistungsübersicht - WIP'!AA162="","",'Leistungsübersicht - WIP'!AA162)</f>
        <v/>
      </c>
      <c r="F175" s="52" t="str">
        <f>IFERROR(_xlfn.IFNA(VLOOKUP(Leistungsübersicht!C175,Detaildaten!$F$8:$I$308,4,0)/VLOOKUP(C175,Detaildaten!$F$8:$X$308,19,0)*VLOOKUP(C175,'Leistungsübersicht - WIP'!$Y$6:$AG$305,9,0)*Faktoren!$C$2*IF($D$10=Optionen!$N$4,Leistungsübersicht!$D$12/VLOOKUP(Leistungsübersicht!$D$11,Optionen!$W$3:$X$18,2,0),1),""),0)</f>
        <v/>
      </c>
      <c r="G175" s="52" t="str">
        <f>IFERROR(_xlfn.IFNA(VLOOKUP(Leistungsübersicht!C175,Detaildaten!$F$8:$I$308,4,0)/VLOOKUP(C175,Detaildaten!$F$8:$X$308,19,0)*VLOOKUP(C175,'Leistungsübersicht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5" s="63"/>
      <c r="I175" s="63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ausgewählt",IF(IFERROR(VLOOKUP(C175,Detaildaten!F164:U464,16,0),"")="","",VLOOKUP(C175,Detaildaten!F164:U464,16,0)))))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IF(O175="","",COUNTIF($O175:$O$327,O175))</f>
        <v/>
      </c>
      <c r="S175">
        <f t="shared" si="18"/>
        <v>0</v>
      </c>
      <c r="T175">
        <f t="shared" si="19"/>
        <v>0</v>
      </c>
      <c r="U175" t="str">
        <f t="array" ref="U175">IFERROR(INDEX($O$19:$O$324,MATCH(1,COUNTIF($U$18:U174,$O$19:$O$324)+($O$19:$O480&lt;&gt;"")*1,0)),"")</f>
        <v/>
      </c>
      <c r="V175" t="str">
        <f t="shared" si="20"/>
        <v/>
      </c>
    </row>
    <row r="176" spans="2:22" x14ac:dyDescent="0.3">
      <c r="B176" t="str">
        <f>IF('Leistungsübersicht - WIP'!X163="","",'Leistungsübersicht - WIP'!X163)</f>
        <v/>
      </c>
      <c r="C176" t="str">
        <f>IF('Leistungsübersicht - WIP'!Y163="","",'Leistungsübersicht - WIP'!Y163)</f>
        <v/>
      </c>
      <c r="D176" t="str">
        <f>IF('Leistungsübersicht - WIP'!Z163="","",'Leistungsübersicht - WIP'!Z163)</f>
        <v/>
      </c>
      <c r="E176" t="str">
        <f>IF('Leistungsübersicht - WIP'!AA163="","",'Leistungsübersicht - WIP'!AA163)</f>
        <v/>
      </c>
      <c r="F176" s="52" t="str">
        <f>IFERROR(_xlfn.IFNA(VLOOKUP(Leistungsübersicht!C176,Detaildaten!$F$8:$I$308,4,0)/VLOOKUP(C176,Detaildaten!$F$8:$X$308,19,0)*VLOOKUP(C176,'Leistungsübersicht - WIP'!$Y$6:$AG$305,9,0)*Faktoren!$C$2*IF($D$10=Optionen!$N$4,Leistungsübersicht!$D$12/VLOOKUP(Leistungsübersicht!$D$11,Optionen!$W$3:$X$18,2,0),1),""),0)</f>
        <v/>
      </c>
      <c r="G176" s="52" t="str">
        <f>IFERROR(_xlfn.IFNA(VLOOKUP(Leistungsübersicht!C176,Detaildaten!$F$8:$I$308,4,0)/VLOOKUP(C176,Detaildaten!$F$8:$X$308,19,0)*VLOOKUP(C176,'Leistungsübersicht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6" s="63"/>
      <c r="I176" s="63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ausgewählt",IF(IFERROR(VLOOKUP(C176,Detaildaten!F165:U465,16,0),"")="","",VLOOKUP(C176,Detaildaten!F165:U465,16,0)))))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IF(O176="","",COUNTIF($O176:$O$327,O176))</f>
        <v/>
      </c>
      <c r="S176">
        <f t="shared" si="18"/>
        <v>0</v>
      </c>
      <c r="T176">
        <f t="shared" si="19"/>
        <v>0</v>
      </c>
      <c r="U176" t="str">
        <f t="array" ref="U176">IFERROR(INDEX($O$19:$O$324,MATCH(1,COUNTIF($U$18:U175,$O$19:$O$324)+($O$19:$O481&lt;&gt;"")*1,0)),"")</f>
        <v/>
      </c>
      <c r="V176" t="str">
        <f t="shared" si="20"/>
        <v/>
      </c>
    </row>
    <row r="177" spans="2:22" x14ac:dyDescent="0.3">
      <c r="B177" t="str">
        <f>IF('Leistungsübersicht - WIP'!X164="","",'Leistungsübersicht - WIP'!X164)</f>
        <v/>
      </c>
      <c r="C177" t="str">
        <f>IF('Leistungsübersicht - WIP'!Y164="","",'Leistungsübersicht - WIP'!Y164)</f>
        <v/>
      </c>
      <c r="D177" t="str">
        <f>IF('Leistungsübersicht - WIP'!Z164="","",'Leistungsübersicht - WIP'!Z164)</f>
        <v/>
      </c>
      <c r="E177" t="str">
        <f>IF('Leistungsübersicht - WIP'!AA164="","",'Leistungsübersicht - WIP'!AA164)</f>
        <v/>
      </c>
      <c r="F177" s="52" t="str">
        <f>IFERROR(_xlfn.IFNA(VLOOKUP(Leistungsübersicht!C177,Detaildaten!$F$8:$I$308,4,0)/VLOOKUP(C177,Detaildaten!$F$8:$X$308,19,0)*VLOOKUP(C177,'Leistungsübersicht - WIP'!$Y$6:$AG$305,9,0)*Faktoren!$C$2*IF($D$10=Optionen!$N$4,Leistungsübersicht!$D$12/VLOOKUP(Leistungsübersicht!$D$11,Optionen!$W$3:$X$18,2,0),1),""),0)</f>
        <v/>
      </c>
      <c r="G177" s="52" t="str">
        <f>IFERROR(_xlfn.IFNA(VLOOKUP(Leistungsübersicht!C177,Detaildaten!$F$8:$I$308,4,0)/VLOOKUP(C177,Detaildaten!$F$8:$X$308,19,0)*VLOOKUP(C177,'Leistungsübersicht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7" s="63"/>
      <c r="I177" s="63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ausgewählt",IF(IFERROR(VLOOKUP(C177,Detaildaten!F166:U466,16,0),"")="","",VLOOKUP(C177,Detaildaten!F166:U466,16,0)))))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IF(O177="","",COUNTIF($O177:$O$327,O177))</f>
        <v/>
      </c>
      <c r="S177">
        <f t="shared" si="18"/>
        <v>0</v>
      </c>
      <c r="T177">
        <f t="shared" si="19"/>
        <v>0</v>
      </c>
      <c r="U177" t="str">
        <f t="array" ref="U177">IFERROR(INDEX($O$19:$O$324,MATCH(1,COUNTIF($U$18:U176,$O$19:$O$324)+($O$19:$O482&lt;&gt;"")*1,0)),"")</f>
        <v/>
      </c>
      <c r="V177" t="str">
        <f t="shared" si="20"/>
        <v/>
      </c>
    </row>
    <row r="178" spans="2:22" x14ac:dyDescent="0.3">
      <c r="B178" t="str">
        <f>IF('Leistungsübersicht - WIP'!X165="","",'Leistungsübersicht - WIP'!X165)</f>
        <v/>
      </c>
      <c r="C178" t="str">
        <f>IF('Leistungsübersicht - WIP'!Y165="","",'Leistungsübersicht - WIP'!Y165)</f>
        <v/>
      </c>
      <c r="D178" t="str">
        <f>IF('Leistungsübersicht - WIP'!Z165="","",'Leistungsübersicht - WIP'!Z165)</f>
        <v/>
      </c>
      <c r="E178" t="str">
        <f>IF('Leistungsübersicht - WIP'!AA165="","",'Leistungsübersicht - WIP'!AA165)</f>
        <v/>
      </c>
      <c r="F178" s="52" t="str">
        <f>IFERROR(_xlfn.IFNA(VLOOKUP(Leistungsübersicht!C178,Detaildaten!$F$8:$I$308,4,0)/VLOOKUP(C178,Detaildaten!$F$8:$X$308,19,0)*VLOOKUP(C178,'Leistungsübersicht - WIP'!$Y$6:$AG$305,9,0)*Faktoren!$C$2*IF($D$10=Optionen!$N$4,Leistungsübersicht!$D$12/VLOOKUP(Leistungsübersicht!$D$11,Optionen!$W$3:$X$18,2,0),1),""),0)</f>
        <v/>
      </c>
      <c r="G178" s="52" t="str">
        <f>IFERROR(_xlfn.IFNA(VLOOKUP(Leistungsübersicht!C178,Detaildaten!$F$8:$I$308,4,0)/VLOOKUP(C178,Detaildaten!$F$8:$X$308,19,0)*VLOOKUP(C178,'Leistungsübersicht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8" s="63"/>
      <c r="I178" s="63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ausgewählt",IF(IFERROR(VLOOKUP(C178,Detaildaten!F167:U467,16,0),"")="","",VLOOKUP(C178,Detaildaten!F167:U467,16,0)))))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IF(O178="","",COUNTIF($O178:$O$327,O178))</f>
        <v/>
      </c>
      <c r="S178">
        <f t="shared" si="18"/>
        <v>0</v>
      </c>
      <c r="T178">
        <f t="shared" si="19"/>
        <v>0</v>
      </c>
      <c r="U178" t="str">
        <f t="array" ref="U178">IFERROR(INDEX($O$19:$O$324,MATCH(1,COUNTIF($U$18:U177,$O$19:$O$324)+($O$19:$O483&lt;&gt;"")*1,0)),"")</f>
        <v/>
      </c>
      <c r="V178" t="str">
        <f t="shared" si="20"/>
        <v/>
      </c>
    </row>
    <row r="179" spans="2:22" x14ac:dyDescent="0.3">
      <c r="B179" t="str">
        <f>IF('Leistungsübersicht - WIP'!X166="","",'Leistungsübersicht - WIP'!X166)</f>
        <v/>
      </c>
      <c r="C179" t="str">
        <f>IF('Leistungsübersicht - WIP'!Y166="","",'Leistungsübersicht - WIP'!Y166)</f>
        <v/>
      </c>
      <c r="D179" t="str">
        <f>IF('Leistungsübersicht - WIP'!Z166="","",'Leistungsübersicht - WIP'!Z166)</f>
        <v/>
      </c>
      <c r="E179" t="str">
        <f>IF('Leistungsübersicht - WIP'!AA166="","",'Leistungsübersicht - WIP'!AA166)</f>
        <v/>
      </c>
      <c r="F179" s="52" t="str">
        <f>IFERROR(_xlfn.IFNA(VLOOKUP(Leistungsübersicht!C179,Detaildaten!$F$8:$I$308,4,0)/VLOOKUP(C179,Detaildaten!$F$8:$X$308,19,0)*VLOOKUP(C179,'Leistungsübersicht - WIP'!$Y$6:$AG$305,9,0)*Faktoren!$C$2*IF($D$10=Optionen!$N$4,Leistungsübersicht!$D$12/VLOOKUP(Leistungsübersicht!$D$11,Optionen!$W$3:$X$18,2,0),1),""),0)</f>
        <v/>
      </c>
      <c r="G179" s="52" t="str">
        <f>IFERROR(_xlfn.IFNA(VLOOKUP(Leistungsübersicht!C179,Detaildaten!$F$8:$I$308,4,0)/VLOOKUP(C179,Detaildaten!$F$8:$X$308,19,0)*VLOOKUP(C179,'Leistungsübersicht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9" s="63"/>
      <c r="I179" s="63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ausgewählt",IF(IFERROR(VLOOKUP(C179,Detaildaten!F168:U468,16,0),"")="","",VLOOKUP(C179,Detaildaten!F168:U468,16,0)))))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IF(O179="","",COUNTIF($O179:$O$327,O179))</f>
        <v/>
      </c>
      <c r="S179">
        <f t="shared" si="18"/>
        <v>0</v>
      </c>
      <c r="T179">
        <f t="shared" si="19"/>
        <v>0</v>
      </c>
      <c r="U179" t="str">
        <f t="array" ref="U179">IFERROR(INDEX($O$19:$O$324,MATCH(1,COUNTIF($U$18:U178,$O$19:$O$324)+($O$19:$O484&lt;&gt;"")*1,0)),"")</f>
        <v/>
      </c>
      <c r="V179" t="str">
        <f t="shared" si="20"/>
        <v/>
      </c>
    </row>
    <row r="180" spans="2:22" x14ac:dyDescent="0.3">
      <c r="B180" t="str">
        <f>IF('Leistungsübersicht - WIP'!X167="","",'Leistungsübersicht - WIP'!X167)</f>
        <v/>
      </c>
      <c r="C180" t="str">
        <f>IF('Leistungsübersicht - WIP'!Y167="","",'Leistungsübersicht - WIP'!Y167)</f>
        <v/>
      </c>
      <c r="D180" t="str">
        <f>IF('Leistungsübersicht - WIP'!Z167="","",'Leistungsübersicht - WIP'!Z167)</f>
        <v/>
      </c>
      <c r="E180" t="str">
        <f>IF('Leistungsübersicht - WIP'!AA167="","",'Leistungsübersicht - WIP'!AA167)</f>
        <v/>
      </c>
      <c r="F180" s="52" t="str">
        <f>IFERROR(_xlfn.IFNA(VLOOKUP(Leistungsübersicht!C180,Detaildaten!$F$8:$I$308,4,0)/VLOOKUP(C180,Detaildaten!$F$8:$X$308,19,0)*VLOOKUP(C180,'Leistungsübersicht - WIP'!$Y$6:$AG$305,9,0)*Faktoren!$C$2*IF($D$10=Optionen!$N$4,Leistungsübersicht!$D$12/VLOOKUP(Leistungsübersicht!$D$11,Optionen!$W$3:$X$18,2,0),1),""),0)</f>
        <v/>
      </c>
      <c r="G180" s="52" t="str">
        <f>IFERROR(_xlfn.IFNA(VLOOKUP(Leistungsübersicht!C180,Detaildaten!$F$8:$I$308,4,0)/VLOOKUP(C180,Detaildaten!$F$8:$X$308,19,0)*VLOOKUP(C180,'Leistungsübersicht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0" s="63"/>
      <c r="I180" s="63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ausgewählt",IF(IFERROR(VLOOKUP(C180,Detaildaten!F169:U469,16,0),"")="","",VLOOKUP(C180,Detaildaten!F169:U469,16,0)))))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IF(O180="","",COUNTIF($O180:$O$327,O180))</f>
        <v/>
      </c>
      <c r="S180">
        <f t="shared" si="18"/>
        <v>0</v>
      </c>
      <c r="T180">
        <f t="shared" si="19"/>
        <v>0</v>
      </c>
      <c r="U180" t="str">
        <f t="array" ref="U180">IFERROR(INDEX($O$19:$O$324,MATCH(1,COUNTIF($U$18:U179,$O$19:$O$324)+($O$19:$O485&lt;&gt;"")*1,0)),"")</f>
        <v/>
      </c>
      <c r="V180" t="str">
        <f t="shared" si="20"/>
        <v/>
      </c>
    </row>
    <row r="181" spans="2:22" x14ac:dyDescent="0.3">
      <c r="B181" t="str">
        <f>IF('Leistungsübersicht - WIP'!X168="","",'Leistungsübersicht - WIP'!X168)</f>
        <v/>
      </c>
      <c r="C181" t="str">
        <f>IF('Leistungsübersicht - WIP'!Y168="","",'Leistungsübersicht - WIP'!Y168)</f>
        <v/>
      </c>
      <c r="D181" t="str">
        <f>IF('Leistungsübersicht - WIP'!Z168="","",'Leistungsübersicht - WIP'!Z168)</f>
        <v/>
      </c>
      <c r="E181" t="str">
        <f>IF('Leistungsübersicht - WIP'!AA168="","",'Leistungsübersicht - WIP'!AA168)</f>
        <v/>
      </c>
      <c r="F181" s="52" t="str">
        <f>IFERROR(_xlfn.IFNA(VLOOKUP(Leistungsübersicht!C181,Detaildaten!$F$8:$I$308,4,0)/VLOOKUP(C181,Detaildaten!$F$8:$X$308,19,0)*VLOOKUP(C181,'Leistungsübersicht - WIP'!$Y$6:$AG$305,9,0)*Faktoren!$C$2*IF($D$10=Optionen!$N$4,Leistungsübersicht!$D$12/VLOOKUP(Leistungsübersicht!$D$11,Optionen!$W$3:$X$18,2,0),1),""),0)</f>
        <v/>
      </c>
      <c r="G181" s="52" t="str">
        <f>IFERROR(_xlfn.IFNA(VLOOKUP(Leistungsübersicht!C181,Detaildaten!$F$8:$I$308,4,0)/VLOOKUP(C181,Detaildaten!$F$8:$X$308,19,0)*VLOOKUP(C181,'Leistungsübersicht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1" s="63"/>
      <c r="I181" s="63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ausgewählt",IF(IFERROR(VLOOKUP(C181,Detaildaten!F170:U470,16,0),"")="","",VLOOKUP(C181,Detaildaten!F170:U470,16,0)))))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IF(O181="","",COUNTIF($O181:$O$327,O181))</f>
        <v/>
      </c>
      <c r="S181">
        <f t="shared" si="18"/>
        <v>0</v>
      </c>
      <c r="T181">
        <f t="shared" si="19"/>
        <v>0</v>
      </c>
      <c r="U181" t="str">
        <f t="array" ref="U181">IFERROR(INDEX($O$19:$O$324,MATCH(1,COUNTIF($U$18:U180,$O$19:$O$324)+($O$19:$O486&lt;&gt;"")*1,0)),"")</f>
        <v/>
      </c>
      <c r="V181" t="str">
        <f t="shared" si="20"/>
        <v/>
      </c>
    </row>
    <row r="182" spans="2:22" x14ac:dyDescent="0.3">
      <c r="B182" t="str">
        <f>IF('Leistungsübersicht - WIP'!X169="","",'Leistungsübersicht - WIP'!X169)</f>
        <v/>
      </c>
      <c r="C182" t="str">
        <f>IF('Leistungsübersicht - WIP'!Y169="","",'Leistungsübersicht - WIP'!Y169)</f>
        <v/>
      </c>
      <c r="D182" t="str">
        <f>IF('Leistungsübersicht - WIP'!Z169="","",'Leistungsübersicht - WIP'!Z169)</f>
        <v/>
      </c>
      <c r="E182" t="str">
        <f>IF('Leistungsübersicht - WIP'!AA169="","",'Leistungsübersicht - WIP'!AA169)</f>
        <v/>
      </c>
      <c r="F182" s="52" t="str">
        <f>IFERROR(_xlfn.IFNA(VLOOKUP(Leistungsübersicht!C182,Detaildaten!$F$8:$I$308,4,0)/VLOOKUP(C182,Detaildaten!$F$8:$X$308,19,0)*VLOOKUP(C182,'Leistungsübersicht - WIP'!$Y$6:$AG$305,9,0)*Faktoren!$C$2*IF($D$10=Optionen!$N$4,Leistungsübersicht!$D$12/VLOOKUP(Leistungsübersicht!$D$11,Optionen!$W$3:$X$18,2,0),1),""),0)</f>
        <v/>
      </c>
      <c r="G182" s="52" t="str">
        <f>IFERROR(_xlfn.IFNA(VLOOKUP(Leistungsübersicht!C182,Detaildaten!$F$8:$I$308,4,0)/VLOOKUP(C182,Detaildaten!$F$8:$X$308,19,0)*VLOOKUP(C182,'Leistungsübersicht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2" s="63"/>
      <c r="I182" s="63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ausgewählt",IF(IFERROR(VLOOKUP(C182,Detaildaten!F171:U471,16,0),"")="","",VLOOKUP(C182,Detaildaten!F171:U471,16,0)))))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IF(O182="","",COUNTIF($O182:$O$327,O182))</f>
        <v/>
      </c>
      <c r="S182">
        <f t="shared" si="18"/>
        <v>0</v>
      </c>
      <c r="T182">
        <f t="shared" si="19"/>
        <v>0</v>
      </c>
      <c r="U182" t="str">
        <f t="array" ref="U182">IFERROR(INDEX($O$19:$O$324,MATCH(1,COUNTIF($U$18:U181,$O$19:$O$324)+($O$19:$O487&lt;&gt;"")*1,0)),"")</f>
        <v/>
      </c>
      <c r="V182" t="str">
        <f t="shared" si="20"/>
        <v/>
      </c>
    </row>
    <row r="183" spans="2:22" x14ac:dyDescent="0.3">
      <c r="B183" t="str">
        <f>IF('Leistungsübersicht - WIP'!X170="","",'Leistungsübersicht - WIP'!X170)</f>
        <v/>
      </c>
      <c r="C183" t="str">
        <f>IF('Leistungsübersicht - WIP'!Y170="","",'Leistungsübersicht - WIP'!Y170)</f>
        <v/>
      </c>
      <c r="D183" t="str">
        <f>IF('Leistungsübersicht - WIP'!Z170="","",'Leistungsübersicht - WIP'!Z170)</f>
        <v/>
      </c>
      <c r="E183" t="str">
        <f>IF('Leistungsübersicht - WIP'!AA170="","",'Leistungsübersicht - WIP'!AA170)</f>
        <v/>
      </c>
      <c r="F183" s="52" t="str">
        <f>IFERROR(_xlfn.IFNA(VLOOKUP(Leistungsübersicht!C183,Detaildaten!$F$8:$I$308,4,0)/VLOOKUP(C183,Detaildaten!$F$8:$X$308,19,0)*VLOOKUP(C183,'Leistungsübersicht - WIP'!$Y$6:$AG$305,9,0)*Faktoren!$C$2*IF($D$10=Optionen!$N$4,Leistungsübersicht!$D$12/VLOOKUP(Leistungsübersicht!$D$11,Optionen!$W$3:$X$18,2,0),1),""),0)</f>
        <v/>
      </c>
      <c r="G183" s="52" t="str">
        <f>IFERROR(_xlfn.IFNA(VLOOKUP(Leistungsübersicht!C183,Detaildaten!$F$8:$I$308,4,0)/VLOOKUP(C183,Detaildaten!$F$8:$X$308,19,0)*VLOOKUP(C183,'Leistungsübersicht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3" s="63"/>
      <c r="I183" s="63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ausgewählt",IF(IFERROR(VLOOKUP(C183,Detaildaten!F172:U472,16,0),"")="","",VLOOKUP(C183,Detaildaten!F172:U472,16,0)))))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IF(O183="","",COUNTIF($O183:$O$327,O183))</f>
        <v/>
      </c>
      <c r="S183">
        <f t="shared" si="18"/>
        <v>0</v>
      </c>
      <c r="T183">
        <f t="shared" si="19"/>
        <v>0</v>
      </c>
      <c r="U183" t="str">
        <f t="array" ref="U183">IFERROR(INDEX($O$19:$O$324,MATCH(1,COUNTIF($U$18:U182,$O$19:$O$324)+($O$19:$O488&lt;&gt;"")*1,0)),"")</f>
        <v/>
      </c>
      <c r="V183" t="str">
        <f t="shared" si="20"/>
        <v/>
      </c>
    </row>
    <row r="184" spans="2:22" x14ac:dyDescent="0.3">
      <c r="B184" t="str">
        <f>IF('Leistungsübersicht - WIP'!X171="","",'Leistungsübersicht - WIP'!X171)</f>
        <v/>
      </c>
      <c r="C184" t="str">
        <f>IF('Leistungsübersicht - WIP'!Y171="","",'Leistungsübersicht - WIP'!Y171)</f>
        <v/>
      </c>
      <c r="D184" t="str">
        <f>IF('Leistungsübersicht - WIP'!Z171="","",'Leistungsübersicht - WIP'!Z171)</f>
        <v/>
      </c>
      <c r="E184" t="str">
        <f>IF('Leistungsübersicht - WIP'!AA171="","",'Leistungsübersicht - WIP'!AA171)</f>
        <v/>
      </c>
      <c r="F184" s="52" t="str">
        <f>IFERROR(_xlfn.IFNA(VLOOKUP(Leistungsübersicht!C184,Detaildaten!$F$8:$I$308,4,0)/VLOOKUP(C184,Detaildaten!$F$8:$X$308,19,0)*VLOOKUP(C184,'Leistungsübersicht - WIP'!$Y$6:$AG$305,9,0)*Faktoren!$C$2*IF($D$10=Optionen!$N$4,Leistungsübersicht!$D$12/VLOOKUP(Leistungsübersicht!$D$11,Optionen!$W$3:$X$18,2,0),1),""),0)</f>
        <v/>
      </c>
      <c r="G184" s="52" t="str">
        <f>IFERROR(_xlfn.IFNA(VLOOKUP(Leistungsübersicht!C184,Detaildaten!$F$8:$I$308,4,0)/VLOOKUP(C184,Detaildaten!$F$8:$X$308,19,0)*VLOOKUP(C184,'Leistungsübersicht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4" s="63"/>
      <c r="I184" s="63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ausgewählt",IF(IFERROR(VLOOKUP(C184,Detaildaten!F173:U473,16,0),"")="","",VLOOKUP(C184,Detaildaten!F173:U473,16,0)))))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IF(O184="","",COUNTIF($O184:$O$327,O184))</f>
        <v/>
      </c>
      <c r="S184">
        <f t="shared" si="18"/>
        <v>0</v>
      </c>
      <c r="T184">
        <f t="shared" si="19"/>
        <v>0</v>
      </c>
      <c r="U184" t="str">
        <f t="array" ref="U184">IFERROR(INDEX($O$19:$O$324,MATCH(1,COUNTIF($U$18:U183,$O$19:$O$324)+($O$19:$O489&lt;&gt;"")*1,0)),"")</f>
        <v/>
      </c>
      <c r="V184" t="str">
        <f t="shared" si="20"/>
        <v/>
      </c>
    </row>
    <row r="185" spans="2:22" x14ac:dyDescent="0.3">
      <c r="B185" t="str">
        <f>IF('Leistungsübersicht - WIP'!X172="","",'Leistungsübersicht - WIP'!X172)</f>
        <v/>
      </c>
      <c r="C185" t="str">
        <f>IF('Leistungsübersicht - WIP'!Y172="","",'Leistungsübersicht - WIP'!Y172)</f>
        <v/>
      </c>
      <c r="D185" t="str">
        <f>IF('Leistungsübersicht - WIP'!Z172="","",'Leistungsübersicht - WIP'!Z172)</f>
        <v/>
      </c>
      <c r="E185" t="str">
        <f>IF('Leistungsübersicht - WIP'!AA172="","",'Leistungsübersicht - WIP'!AA172)</f>
        <v/>
      </c>
      <c r="F185" s="52" t="str">
        <f>IFERROR(_xlfn.IFNA(VLOOKUP(Leistungsübersicht!C185,Detaildaten!$F$8:$I$308,4,0)/VLOOKUP(C185,Detaildaten!$F$8:$X$308,19,0)*VLOOKUP(C185,'Leistungsübersicht - WIP'!$Y$6:$AG$305,9,0)*Faktoren!$C$2*IF($D$10=Optionen!$N$4,Leistungsübersicht!$D$12/VLOOKUP(Leistungsübersicht!$D$11,Optionen!$W$3:$X$18,2,0),1),""),0)</f>
        <v/>
      </c>
      <c r="G185" s="52" t="str">
        <f>IFERROR(_xlfn.IFNA(VLOOKUP(Leistungsübersicht!C185,Detaildaten!$F$8:$I$308,4,0)/VLOOKUP(C185,Detaildaten!$F$8:$X$308,19,0)*VLOOKUP(C185,'Leistungsübersicht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5" s="63"/>
      <c r="I185" s="63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ausgewählt",IF(IFERROR(VLOOKUP(C185,Detaildaten!F174:U474,16,0),"")="","",VLOOKUP(C185,Detaildaten!F174:U474,16,0)))))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IF(O185="","",COUNTIF($O185:$O$327,O185))</f>
        <v/>
      </c>
      <c r="S185">
        <f t="shared" si="18"/>
        <v>0</v>
      </c>
      <c r="T185">
        <f t="shared" si="19"/>
        <v>0</v>
      </c>
      <c r="U185" t="str">
        <f t="array" ref="U185">IFERROR(INDEX($O$19:$O$324,MATCH(1,COUNTIF($U$18:U184,$O$19:$O$324)+($O$19:$O490&lt;&gt;"")*1,0)),"")</f>
        <v/>
      </c>
      <c r="V185" t="str">
        <f t="shared" si="20"/>
        <v/>
      </c>
    </row>
    <row r="186" spans="2:22" x14ac:dyDescent="0.3">
      <c r="B186" t="str">
        <f>IF('Leistungsübersicht - WIP'!X173="","",'Leistungsübersicht - WIP'!X173)</f>
        <v/>
      </c>
      <c r="C186" t="str">
        <f>IF('Leistungsübersicht - WIP'!Y173="","",'Leistungsübersicht - WIP'!Y173)</f>
        <v/>
      </c>
      <c r="D186" t="str">
        <f>IF('Leistungsübersicht - WIP'!Z173="","",'Leistungsübersicht - WIP'!Z173)</f>
        <v/>
      </c>
      <c r="E186" t="str">
        <f>IF('Leistungsübersicht - WIP'!AA173="","",'Leistungsübersicht - WIP'!AA173)</f>
        <v/>
      </c>
      <c r="F186" s="52" t="str">
        <f>IFERROR(_xlfn.IFNA(VLOOKUP(Leistungsübersicht!C186,Detaildaten!$F$8:$I$308,4,0)/VLOOKUP(C186,Detaildaten!$F$8:$X$308,19,0)*VLOOKUP(C186,'Leistungsübersicht - WIP'!$Y$6:$AG$305,9,0)*Faktoren!$C$2*IF($D$10=Optionen!$N$4,Leistungsübersicht!$D$12/VLOOKUP(Leistungsübersicht!$D$11,Optionen!$W$3:$X$18,2,0),1),""),0)</f>
        <v/>
      </c>
      <c r="G186" s="52" t="str">
        <f>IFERROR(_xlfn.IFNA(VLOOKUP(Leistungsübersicht!C186,Detaildaten!$F$8:$I$308,4,0)/VLOOKUP(C186,Detaildaten!$F$8:$X$308,19,0)*VLOOKUP(C186,'Leistungsübersicht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6" s="63"/>
      <c r="I186" s="63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ausgewählt",IF(IFERROR(VLOOKUP(C186,Detaildaten!F175:U475,16,0),"")="","",VLOOKUP(C186,Detaildaten!F175:U475,16,0)))))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IF(O186="","",COUNTIF($O186:$O$327,O186))</f>
        <v/>
      </c>
      <c r="S186">
        <f t="shared" si="18"/>
        <v>0</v>
      </c>
      <c r="T186">
        <f t="shared" si="19"/>
        <v>0</v>
      </c>
      <c r="U186" t="str">
        <f t="array" ref="U186">IFERROR(INDEX($O$19:$O$324,MATCH(1,COUNTIF($U$18:U185,$O$19:$O$324)+($O$19:$O491&lt;&gt;"")*1,0)),"")</f>
        <v/>
      </c>
      <c r="V186" t="str">
        <f t="shared" si="20"/>
        <v/>
      </c>
    </row>
    <row r="187" spans="2:22" x14ac:dyDescent="0.3">
      <c r="B187" t="str">
        <f>IF('Leistungsübersicht - WIP'!X174="","",'Leistungsübersicht - WIP'!X174)</f>
        <v/>
      </c>
      <c r="C187" t="str">
        <f>IF('Leistungsübersicht - WIP'!Y174="","",'Leistungsübersicht - WIP'!Y174)</f>
        <v/>
      </c>
      <c r="D187" t="str">
        <f>IF('Leistungsübersicht - WIP'!Z174="","",'Leistungsübersicht - WIP'!Z174)</f>
        <v/>
      </c>
      <c r="E187" t="str">
        <f>IF('Leistungsübersicht - WIP'!AA174="","",'Leistungsübersicht - WIP'!AA174)</f>
        <v/>
      </c>
      <c r="F187" s="52" t="str">
        <f>IFERROR(_xlfn.IFNA(VLOOKUP(Leistungsübersicht!C187,Detaildaten!$F$8:$I$308,4,0)/VLOOKUP(C187,Detaildaten!$F$8:$X$308,19,0)*VLOOKUP(C187,'Leistungsübersicht - WIP'!$Y$6:$AG$305,9,0)*Faktoren!$C$2*IF($D$10=Optionen!$N$4,Leistungsübersicht!$D$12/VLOOKUP(Leistungsübersicht!$D$11,Optionen!$W$3:$X$18,2,0),1),""),0)</f>
        <v/>
      </c>
      <c r="G187" s="52" t="str">
        <f>IFERROR(_xlfn.IFNA(VLOOKUP(Leistungsübersicht!C187,Detaildaten!$F$8:$I$308,4,0)/VLOOKUP(C187,Detaildaten!$F$8:$X$308,19,0)*VLOOKUP(C187,'Leistungsübersicht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7" s="63"/>
      <c r="I187" s="63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ausgewählt",IF(IFERROR(VLOOKUP(C187,Detaildaten!F176:U476,16,0),"")="","",VLOOKUP(C187,Detaildaten!F176:U476,16,0)))))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IF(O187="","",COUNTIF($O187:$O$327,O187))</f>
        <v/>
      </c>
      <c r="S187">
        <f t="shared" si="18"/>
        <v>0</v>
      </c>
      <c r="T187">
        <f t="shared" si="19"/>
        <v>0</v>
      </c>
      <c r="U187" t="str">
        <f t="array" ref="U187">IFERROR(INDEX($O$19:$O$324,MATCH(1,COUNTIF($U$18:U186,$O$19:$O$324)+($O$19:$O492&lt;&gt;"")*1,0)),"")</f>
        <v/>
      </c>
      <c r="V187" t="str">
        <f t="shared" si="20"/>
        <v/>
      </c>
    </row>
    <row r="188" spans="2:22" x14ac:dyDescent="0.3">
      <c r="B188" t="str">
        <f>IF('Leistungsübersicht - WIP'!X175="","",'Leistungsübersicht - WIP'!X175)</f>
        <v/>
      </c>
      <c r="C188" t="str">
        <f>IF('Leistungsübersicht - WIP'!Y175="","",'Leistungsübersicht - WIP'!Y175)</f>
        <v/>
      </c>
      <c r="D188" t="str">
        <f>IF('Leistungsübersicht - WIP'!Z175="","",'Leistungsübersicht - WIP'!Z175)</f>
        <v/>
      </c>
      <c r="E188" t="str">
        <f>IF('Leistungsübersicht - WIP'!AA175="","",'Leistungsübersicht - WIP'!AA175)</f>
        <v/>
      </c>
      <c r="F188" s="52" t="str">
        <f>IFERROR(_xlfn.IFNA(VLOOKUP(Leistungsübersicht!C188,Detaildaten!$F$8:$I$308,4,0)/VLOOKUP(C188,Detaildaten!$F$8:$X$308,19,0)*VLOOKUP(C188,'Leistungsübersicht - WIP'!$Y$6:$AG$305,9,0)*Faktoren!$C$2*IF($D$10=Optionen!$N$4,Leistungsübersicht!$D$12/VLOOKUP(Leistungsübersicht!$D$11,Optionen!$W$3:$X$18,2,0),1),""),0)</f>
        <v/>
      </c>
      <c r="G188" s="52" t="str">
        <f>IFERROR(_xlfn.IFNA(VLOOKUP(Leistungsübersicht!C188,Detaildaten!$F$8:$I$308,4,0)/VLOOKUP(C188,Detaildaten!$F$8:$X$308,19,0)*VLOOKUP(C188,'Leistungsübersicht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8" s="63"/>
      <c r="I188" s="63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ausgewählt",IF(IFERROR(VLOOKUP(C188,Detaildaten!F177:U477,16,0),"")="","",VLOOKUP(C188,Detaildaten!F177:U477,16,0)))))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IF(O188="","",COUNTIF($O188:$O$327,O188))</f>
        <v/>
      </c>
      <c r="S188">
        <f t="shared" si="18"/>
        <v>0</v>
      </c>
      <c r="T188">
        <f t="shared" si="19"/>
        <v>0</v>
      </c>
      <c r="U188" t="str">
        <f t="array" ref="U188">IFERROR(INDEX($O$19:$O$324,MATCH(1,COUNTIF($U$18:U187,$O$19:$O$324)+($O$19:$O493&lt;&gt;"")*1,0)),"")</f>
        <v/>
      </c>
      <c r="V188" t="str">
        <f t="shared" si="20"/>
        <v/>
      </c>
    </row>
    <row r="189" spans="2:22" x14ac:dyDescent="0.3">
      <c r="B189" t="str">
        <f>IF('Leistungsübersicht - WIP'!X176="","",'Leistungsübersicht - WIP'!X176)</f>
        <v/>
      </c>
      <c r="C189" t="str">
        <f>IF('Leistungsübersicht - WIP'!Y176="","",'Leistungsübersicht - WIP'!Y176)</f>
        <v/>
      </c>
      <c r="D189" t="str">
        <f>IF('Leistungsübersicht - WIP'!Z176="","",'Leistungsübersicht - WIP'!Z176)</f>
        <v/>
      </c>
      <c r="E189" t="str">
        <f>IF('Leistungsübersicht - WIP'!AA176="","",'Leistungsübersicht - WIP'!AA176)</f>
        <v/>
      </c>
      <c r="F189" s="52" t="str">
        <f>IFERROR(_xlfn.IFNA(VLOOKUP(Leistungsübersicht!C189,Detaildaten!$F$8:$I$308,4,0)/VLOOKUP(C189,Detaildaten!$F$8:$X$308,19,0)*VLOOKUP(C189,'Leistungsübersicht - WIP'!$Y$6:$AG$305,9,0)*Faktoren!$C$2*IF($D$10=Optionen!$N$4,Leistungsübersicht!$D$12/VLOOKUP(Leistungsübersicht!$D$11,Optionen!$W$3:$X$18,2,0),1),""),0)</f>
        <v/>
      </c>
      <c r="G189" s="52" t="str">
        <f>IFERROR(_xlfn.IFNA(VLOOKUP(Leistungsübersicht!C189,Detaildaten!$F$8:$I$308,4,0)/VLOOKUP(C189,Detaildaten!$F$8:$X$308,19,0)*VLOOKUP(C189,'Leistungsübersicht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9" s="63"/>
      <c r="I189" s="63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ausgewählt",IF(IFERROR(VLOOKUP(C189,Detaildaten!F178:U478,16,0),"")="","",VLOOKUP(C189,Detaildaten!F178:U478,16,0)))))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IF(O189="","",COUNTIF($O189:$O$327,O189))</f>
        <v/>
      </c>
      <c r="S189">
        <f t="shared" si="18"/>
        <v>0</v>
      </c>
      <c r="T189">
        <f t="shared" si="19"/>
        <v>0</v>
      </c>
      <c r="U189" t="str">
        <f t="array" ref="U189">IFERROR(INDEX($O$19:$O$324,MATCH(1,COUNTIF($U$18:U188,$O$19:$O$324)+($O$19:$O494&lt;&gt;"")*1,0)),"")</f>
        <v/>
      </c>
      <c r="V189" t="str">
        <f t="shared" si="20"/>
        <v/>
      </c>
    </row>
    <row r="190" spans="2:22" x14ac:dyDescent="0.3">
      <c r="B190" t="str">
        <f>IF('Leistungsübersicht - WIP'!X177="","",'Leistungsübersicht - WIP'!X177)</f>
        <v/>
      </c>
      <c r="C190" t="str">
        <f>IF('Leistungsübersicht - WIP'!Y177="","",'Leistungsübersicht - WIP'!Y177)</f>
        <v/>
      </c>
      <c r="D190" t="str">
        <f>IF('Leistungsübersicht - WIP'!Z177="","",'Leistungsübersicht - WIP'!Z177)</f>
        <v/>
      </c>
      <c r="E190" t="str">
        <f>IF('Leistungsübersicht - WIP'!AA177="","",'Leistungsübersicht - WIP'!AA177)</f>
        <v/>
      </c>
      <c r="F190" s="52" t="str">
        <f>IFERROR(_xlfn.IFNA(VLOOKUP(Leistungsübersicht!C190,Detaildaten!$F$8:$I$308,4,0)/VLOOKUP(C190,Detaildaten!$F$8:$X$308,19,0)*VLOOKUP(C190,'Leistungsübersicht - WIP'!$Y$6:$AG$305,9,0)*Faktoren!$C$2*IF($D$10=Optionen!$N$4,Leistungsübersicht!$D$12/VLOOKUP(Leistungsübersicht!$D$11,Optionen!$W$3:$X$18,2,0),1),""),0)</f>
        <v/>
      </c>
      <c r="G190" s="52" t="str">
        <f>IFERROR(_xlfn.IFNA(VLOOKUP(Leistungsübersicht!C190,Detaildaten!$F$8:$I$308,4,0)/VLOOKUP(C190,Detaildaten!$F$8:$X$308,19,0)*VLOOKUP(C190,'Leistungsübersicht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0" s="63"/>
      <c r="I190" s="63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ausgewählt",IF(IFERROR(VLOOKUP(C190,Detaildaten!F179:U479,16,0),"")="","",VLOOKUP(C190,Detaildaten!F179:U479,16,0)))))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IF(O190="","",COUNTIF($O190:$O$327,O190))</f>
        <v/>
      </c>
      <c r="S190">
        <f t="shared" si="18"/>
        <v>0</v>
      </c>
      <c r="T190">
        <f t="shared" si="19"/>
        <v>0</v>
      </c>
      <c r="U190" t="str">
        <f t="array" ref="U190">IFERROR(INDEX($O$19:$O$324,MATCH(1,COUNTIF($U$18:U189,$O$19:$O$324)+($O$19:$O495&lt;&gt;"")*1,0)),"")</f>
        <v/>
      </c>
      <c r="V190" t="str">
        <f t="shared" si="20"/>
        <v/>
      </c>
    </row>
    <row r="191" spans="2:22" x14ac:dyDescent="0.3">
      <c r="B191" t="str">
        <f>IF('Leistungsübersicht - WIP'!X178="","",'Leistungsübersicht - WIP'!X178)</f>
        <v/>
      </c>
      <c r="C191" t="str">
        <f>IF('Leistungsübersicht - WIP'!Y178="","",'Leistungsübersicht - WIP'!Y178)</f>
        <v/>
      </c>
      <c r="D191" t="str">
        <f>IF('Leistungsübersicht - WIP'!Z178="","",'Leistungsübersicht - WIP'!Z178)</f>
        <v/>
      </c>
      <c r="E191" t="str">
        <f>IF('Leistungsübersicht - WIP'!AA178="","",'Leistungsübersicht - WIP'!AA178)</f>
        <v/>
      </c>
      <c r="F191" s="52" t="str">
        <f>IFERROR(_xlfn.IFNA(VLOOKUP(Leistungsübersicht!C191,Detaildaten!$F$8:$I$308,4,0)/VLOOKUP(C191,Detaildaten!$F$8:$X$308,19,0)*VLOOKUP(C191,'Leistungsübersicht - WIP'!$Y$6:$AG$305,9,0)*Faktoren!$C$2*IF($D$10=Optionen!$N$4,Leistungsübersicht!$D$12/VLOOKUP(Leistungsübersicht!$D$11,Optionen!$W$3:$X$18,2,0),1),""),0)</f>
        <v/>
      </c>
      <c r="G191" s="52" t="str">
        <f>IFERROR(_xlfn.IFNA(VLOOKUP(Leistungsübersicht!C191,Detaildaten!$F$8:$I$308,4,0)/VLOOKUP(C191,Detaildaten!$F$8:$X$308,19,0)*VLOOKUP(C191,'Leistungsübersicht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1" s="63"/>
      <c r="I191" s="63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ausgewählt",IF(IFERROR(VLOOKUP(C191,Detaildaten!F180:U480,16,0),"")="","",VLOOKUP(C191,Detaildaten!F180:U480,16,0)))))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IF(O191="","",COUNTIF($O191:$O$327,O191))</f>
        <v/>
      </c>
      <c r="S191">
        <f t="shared" si="18"/>
        <v>0</v>
      </c>
      <c r="T191">
        <f t="shared" si="19"/>
        <v>0</v>
      </c>
      <c r="U191" t="str">
        <f t="array" ref="U191">IFERROR(INDEX($O$19:$O$324,MATCH(1,COUNTIF($U$18:U190,$O$19:$O$324)+($O$19:$O496&lt;&gt;"")*1,0)),"")</f>
        <v/>
      </c>
      <c r="V191" t="str">
        <f t="shared" si="20"/>
        <v/>
      </c>
    </row>
    <row r="192" spans="2:22" x14ac:dyDescent="0.3">
      <c r="B192" t="str">
        <f>IF('Leistungsübersicht - WIP'!X179="","",'Leistungsübersicht - WIP'!X179)</f>
        <v/>
      </c>
      <c r="C192" t="str">
        <f>IF('Leistungsübersicht - WIP'!Y179="","",'Leistungsübersicht - WIP'!Y179)</f>
        <v/>
      </c>
      <c r="D192" t="str">
        <f>IF('Leistungsübersicht - WIP'!Z179="","",'Leistungsübersicht - WIP'!Z179)</f>
        <v/>
      </c>
      <c r="E192" t="str">
        <f>IF('Leistungsübersicht - WIP'!AA179="","",'Leistungsübersicht - WIP'!AA179)</f>
        <v/>
      </c>
      <c r="F192" s="52" t="str">
        <f>IFERROR(_xlfn.IFNA(VLOOKUP(Leistungsübersicht!C192,Detaildaten!$F$8:$I$308,4,0)/VLOOKUP(C192,Detaildaten!$F$8:$X$308,19,0)*VLOOKUP(C192,'Leistungsübersicht - WIP'!$Y$6:$AG$305,9,0)*Faktoren!$C$2*IF($D$10=Optionen!$N$4,Leistungsübersicht!$D$12/VLOOKUP(Leistungsübersicht!$D$11,Optionen!$W$3:$X$18,2,0),1),""),0)</f>
        <v/>
      </c>
      <c r="G192" s="52" t="str">
        <f>IFERROR(_xlfn.IFNA(VLOOKUP(Leistungsübersicht!C192,Detaildaten!$F$8:$I$308,4,0)/VLOOKUP(C192,Detaildaten!$F$8:$X$308,19,0)*VLOOKUP(C192,'Leistungsübersicht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2" s="63"/>
      <c r="I192" s="63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ausgewählt",IF(IFERROR(VLOOKUP(C192,Detaildaten!F181:U481,16,0),"")="","",VLOOKUP(C192,Detaildaten!F181:U481,16,0)))))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IF(O192="","",COUNTIF($O192:$O$327,O192))</f>
        <v/>
      </c>
      <c r="S192">
        <f t="shared" si="18"/>
        <v>0</v>
      </c>
      <c r="T192">
        <f t="shared" si="19"/>
        <v>0</v>
      </c>
      <c r="U192" t="str">
        <f t="array" ref="U192">IFERROR(INDEX($O$19:$O$324,MATCH(1,COUNTIF($U$18:U191,$O$19:$O$324)+($O$19:$O497&lt;&gt;"")*1,0)),"")</f>
        <v/>
      </c>
      <c r="V192" t="str">
        <f t="shared" si="20"/>
        <v/>
      </c>
    </row>
    <row r="193" spans="2:22" x14ac:dyDescent="0.3">
      <c r="B193" t="str">
        <f>IF('Leistungsübersicht - WIP'!X180="","",'Leistungsübersicht - WIP'!X180)</f>
        <v/>
      </c>
      <c r="C193" t="str">
        <f>IF('Leistungsübersicht - WIP'!Y180="","",'Leistungsübersicht - WIP'!Y180)</f>
        <v/>
      </c>
      <c r="D193" t="str">
        <f>IF('Leistungsübersicht - WIP'!Z180="","",'Leistungsübersicht - WIP'!Z180)</f>
        <v/>
      </c>
      <c r="E193" t="str">
        <f>IF('Leistungsübersicht - WIP'!AA180="","",'Leistungsübersicht - WIP'!AA180)</f>
        <v/>
      </c>
      <c r="F193" s="52" t="str">
        <f>IFERROR(_xlfn.IFNA(VLOOKUP(Leistungsübersicht!C193,Detaildaten!$F$8:$I$308,4,0)/VLOOKUP(C193,Detaildaten!$F$8:$X$308,19,0)*VLOOKUP(C193,'Leistungsübersicht - WIP'!$Y$6:$AG$305,9,0)*Faktoren!$C$2*IF($D$10=Optionen!$N$4,Leistungsübersicht!$D$12/VLOOKUP(Leistungsübersicht!$D$11,Optionen!$W$3:$X$18,2,0),1),""),0)</f>
        <v/>
      </c>
      <c r="G193" s="52" t="str">
        <f>IFERROR(_xlfn.IFNA(VLOOKUP(Leistungsübersicht!C193,Detaildaten!$F$8:$I$308,4,0)/VLOOKUP(C193,Detaildaten!$F$8:$X$308,19,0)*VLOOKUP(C193,'Leistungsübersicht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3" s="63"/>
      <c r="I193" s="63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ausgewählt",IF(IFERROR(VLOOKUP(C193,Detaildaten!F182:U482,16,0),"")="","",VLOOKUP(C193,Detaildaten!F182:U482,16,0)))))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IF(O193="","",COUNTIF($O193:$O$327,O193))</f>
        <v/>
      </c>
      <c r="S193">
        <f t="shared" si="18"/>
        <v>0</v>
      </c>
      <c r="T193">
        <f t="shared" si="19"/>
        <v>0</v>
      </c>
      <c r="U193" t="str">
        <f t="array" ref="U193">IFERROR(INDEX($O$19:$O$324,MATCH(1,COUNTIF($U$18:U192,$O$19:$O$324)+($O$19:$O498&lt;&gt;"")*1,0)),"")</f>
        <v/>
      </c>
      <c r="V193" t="str">
        <f t="shared" si="20"/>
        <v/>
      </c>
    </row>
    <row r="194" spans="2:22" x14ac:dyDescent="0.3">
      <c r="B194" t="str">
        <f>IF('Leistungsübersicht - WIP'!X181="","",'Leistungsübersicht - WIP'!X181)</f>
        <v/>
      </c>
      <c r="C194" t="str">
        <f>IF('Leistungsübersicht - WIP'!Y181="","",'Leistungsübersicht - WIP'!Y181)</f>
        <v/>
      </c>
      <c r="D194" t="str">
        <f>IF('Leistungsübersicht - WIP'!Z181="","",'Leistungsübersicht - WIP'!Z181)</f>
        <v/>
      </c>
      <c r="E194" t="str">
        <f>IF('Leistungsübersicht - WIP'!AA181="","",'Leistungsübersicht - WIP'!AA181)</f>
        <v/>
      </c>
      <c r="F194" s="52" t="str">
        <f>IFERROR(_xlfn.IFNA(VLOOKUP(Leistungsübersicht!C194,Detaildaten!$F$8:$I$308,4,0)/VLOOKUP(C194,Detaildaten!$F$8:$X$308,19,0)*VLOOKUP(C194,'Leistungsübersicht - WIP'!$Y$6:$AG$305,9,0)*Faktoren!$C$2*IF($D$10=Optionen!$N$4,Leistungsübersicht!$D$12/VLOOKUP(Leistungsübersicht!$D$11,Optionen!$W$3:$X$18,2,0),1),""),0)</f>
        <v/>
      </c>
      <c r="G194" s="52" t="str">
        <f>IFERROR(_xlfn.IFNA(VLOOKUP(Leistungsübersicht!C194,Detaildaten!$F$8:$I$308,4,0)/VLOOKUP(C194,Detaildaten!$F$8:$X$308,19,0)*VLOOKUP(C194,'Leistungsübersicht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4" s="63"/>
      <c r="I194" s="63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ausgewählt",IF(IFERROR(VLOOKUP(C194,Detaildaten!F183:U483,16,0),"")="","",VLOOKUP(C194,Detaildaten!F183:U483,16,0)))))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IF(O194="","",COUNTIF($O194:$O$327,O194))</f>
        <v/>
      </c>
      <c r="S194">
        <f t="shared" si="18"/>
        <v>0</v>
      </c>
      <c r="T194">
        <f t="shared" si="19"/>
        <v>0</v>
      </c>
      <c r="U194" t="str">
        <f t="array" ref="U194">IFERROR(INDEX($O$19:$O$324,MATCH(1,COUNTIF($U$18:U193,$O$19:$O$324)+($O$19:$O499&lt;&gt;"")*1,0)),"")</f>
        <v/>
      </c>
      <c r="V194" t="str">
        <f t="shared" si="20"/>
        <v/>
      </c>
    </row>
    <row r="195" spans="2:22" x14ac:dyDescent="0.3">
      <c r="B195" t="str">
        <f>IF('Leistungsübersicht - WIP'!X182="","",'Leistungsübersicht - WIP'!X182)</f>
        <v/>
      </c>
      <c r="C195" t="str">
        <f>IF('Leistungsübersicht - WIP'!Y182="","",'Leistungsübersicht - WIP'!Y182)</f>
        <v/>
      </c>
      <c r="D195" t="str">
        <f>IF('Leistungsübersicht - WIP'!Z182="","",'Leistungsübersicht - WIP'!Z182)</f>
        <v/>
      </c>
      <c r="E195" t="str">
        <f>IF('Leistungsübersicht - WIP'!AA182="","",'Leistungsübersicht - WIP'!AA182)</f>
        <v/>
      </c>
      <c r="F195" s="52" t="str">
        <f>IFERROR(_xlfn.IFNA(VLOOKUP(Leistungsübersicht!C195,Detaildaten!$F$8:$I$308,4,0)/VLOOKUP(C195,Detaildaten!$F$8:$X$308,19,0)*VLOOKUP(C195,'Leistungsübersicht - WIP'!$Y$6:$AG$305,9,0)*Faktoren!$C$2*IF($D$10=Optionen!$N$4,Leistungsübersicht!$D$12/VLOOKUP(Leistungsübersicht!$D$11,Optionen!$W$3:$X$18,2,0),1),""),0)</f>
        <v/>
      </c>
      <c r="G195" s="52" t="str">
        <f>IFERROR(_xlfn.IFNA(VLOOKUP(Leistungsübersicht!C195,Detaildaten!$F$8:$I$308,4,0)/VLOOKUP(C195,Detaildaten!$F$8:$X$308,19,0)*VLOOKUP(C195,'Leistungsübersicht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5" s="63"/>
      <c r="I195" s="63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ausgewählt",IF(IFERROR(VLOOKUP(C195,Detaildaten!F184:U484,16,0),"")="","",VLOOKUP(C195,Detaildaten!F184:U484,16,0)))))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IF(O195="","",COUNTIF($O195:$O$327,O195))</f>
        <v/>
      </c>
      <c r="S195">
        <f t="shared" si="18"/>
        <v>0</v>
      </c>
      <c r="T195">
        <f t="shared" si="19"/>
        <v>0</v>
      </c>
      <c r="U195" t="str">
        <f t="array" ref="U195">IFERROR(INDEX($O$19:$O$324,MATCH(1,COUNTIF($U$18:U194,$O$19:$O$324)+($O$19:$O500&lt;&gt;"")*1,0)),"")</f>
        <v/>
      </c>
      <c r="V195" t="str">
        <f t="shared" si="20"/>
        <v/>
      </c>
    </row>
    <row r="196" spans="2:22" x14ac:dyDescent="0.3">
      <c r="B196" t="str">
        <f>IF('Leistungsübersicht - WIP'!X183="","",'Leistungsübersicht - WIP'!X183)</f>
        <v/>
      </c>
      <c r="C196" t="str">
        <f>IF('Leistungsübersicht - WIP'!Y183="","",'Leistungsübersicht - WIP'!Y183)</f>
        <v/>
      </c>
      <c r="D196" t="str">
        <f>IF('Leistungsübersicht - WIP'!Z183="","",'Leistungsübersicht - WIP'!Z183)</f>
        <v/>
      </c>
      <c r="E196" t="str">
        <f>IF('Leistungsübersicht - WIP'!AA183="","",'Leistungsübersicht - WIP'!AA183)</f>
        <v/>
      </c>
      <c r="F196" s="52" t="str">
        <f>IFERROR(_xlfn.IFNA(VLOOKUP(Leistungsübersicht!C196,Detaildaten!$F$8:$I$308,4,0)/VLOOKUP(C196,Detaildaten!$F$8:$X$308,19,0)*VLOOKUP(C196,'Leistungsübersicht - WIP'!$Y$6:$AG$305,9,0)*Faktoren!$C$2*IF($D$10=Optionen!$N$4,Leistungsübersicht!$D$12/VLOOKUP(Leistungsübersicht!$D$11,Optionen!$W$3:$X$18,2,0),1),""),0)</f>
        <v/>
      </c>
      <c r="G196" s="52" t="str">
        <f>IFERROR(_xlfn.IFNA(VLOOKUP(Leistungsübersicht!C196,Detaildaten!$F$8:$I$308,4,0)/VLOOKUP(C196,Detaildaten!$F$8:$X$308,19,0)*VLOOKUP(C196,'Leistungsübersicht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6" s="63"/>
      <c r="I196" s="63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ausgewählt",IF(IFERROR(VLOOKUP(C196,Detaildaten!F185:U485,16,0),"")="","",VLOOKUP(C196,Detaildaten!F185:U485,16,0)))))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IF(O196="","",COUNTIF($O196:$O$327,O196))</f>
        <v/>
      </c>
      <c r="S196">
        <f t="shared" si="18"/>
        <v>0</v>
      </c>
      <c r="T196">
        <f t="shared" si="19"/>
        <v>0</v>
      </c>
      <c r="U196" t="str">
        <f t="array" ref="U196">IFERROR(INDEX($O$19:$O$324,MATCH(1,COUNTIF($U$18:U195,$O$19:$O$324)+($O$19:$O501&lt;&gt;"")*1,0)),"")</f>
        <v/>
      </c>
      <c r="V196" t="str">
        <f t="shared" si="20"/>
        <v/>
      </c>
    </row>
    <row r="197" spans="2:22" x14ac:dyDescent="0.3">
      <c r="B197" t="str">
        <f>IF('Leistungsübersicht - WIP'!X184="","",'Leistungsübersicht - WIP'!X184)</f>
        <v/>
      </c>
      <c r="C197" t="str">
        <f>IF('Leistungsübersicht - WIP'!Y184="","",'Leistungsübersicht - WIP'!Y184)</f>
        <v/>
      </c>
      <c r="D197" t="str">
        <f>IF('Leistungsübersicht - WIP'!Z184="","",'Leistungsübersicht - WIP'!Z184)</f>
        <v/>
      </c>
      <c r="E197" t="str">
        <f>IF('Leistungsübersicht - WIP'!AA184="","",'Leistungsübersicht - WIP'!AA184)</f>
        <v/>
      </c>
      <c r="F197" s="52" t="str">
        <f>IFERROR(_xlfn.IFNA(VLOOKUP(Leistungsübersicht!C197,Detaildaten!$F$8:$I$308,4,0)/VLOOKUP(C197,Detaildaten!$F$8:$X$308,19,0)*VLOOKUP(C197,'Leistungsübersicht - WIP'!$Y$6:$AG$305,9,0)*Faktoren!$C$2*IF($D$10=Optionen!$N$4,Leistungsübersicht!$D$12/VLOOKUP(Leistungsübersicht!$D$11,Optionen!$W$3:$X$18,2,0),1),""),0)</f>
        <v/>
      </c>
      <c r="G197" s="52" t="str">
        <f>IFERROR(_xlfn.IFNA(VLOOKUP(Leistungsübersicht!C197,Detaildaten!$F$8:$I$308,4,0)/VLOOKUP(C197,Detaildaten!$F$8:$X$308,19,0)*VLOOKUP(C197,'Leistungsübersicht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7" s="63"/>
      <c r="I197" s="63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ausgewählt",IF(IFERROR(VLOOKUP(C197,Detaildaten!F186:U486,16,0),"")="","",VLOOKUP(C197,Detaildaten!F186:U486,16,0)))))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IF(O197="","",COUNTIF($O197:$O$327,O197))</f>
        <v/>
      </c>
      <c r="S197">
        <f t="shared" si="18"/>
        <v>0</v>
      </c>
      <c r="T197">
        <f t="shared" si="19"/>
        <v>0</v>
      </c>
      <c r="U197" t="str">
        <f t="array" ref="U197">IFERROR(INDEX($O$19:$O$324,MATCH(1,COUNTIF($U$18:U196,$O$19:$O$324)+($O$19:$O502&lt;&gt;"")*1,0)),"")</f>
        <v/>
      </c>
      <c r="V197" t="str">
        <f t="shared" si="20"/>
        <v/>
      </c>
    </row>
    <row r="198" spans="2:22" x14ac:dyDescent="0.3">
      <c r="B198" t="str">
        <f>IF('Leistungsübersicht - WIP'!X185="","",'Leistungsübersicht - WIP'!X185)</f>
        <v/>
      </c>
      <c r="C198" t="str">
        <f>IF('Leistungsübersicht - WIP'!Y185="","",'Leistungsübersicht - WIP'!Y185)</f>
        <v/>
      </c>
      <c r="D198" t="str">
        <f>IF('Leistungsübersicht - WIP'!Z185="","",'Leistungsübersicht - WIP'!Z185)</f>
        <v/>
      </c>
      <c r="E198" t="str">
        <f>IF('Leistungsübersicht - WIP'!AA185="","",'Leistungsübersicht - WIP'!AA185)</f>
        <v/>
      </c>
      <c r="F198" s="52" t="str">
        <f>IFERROR(_xlfn.IFNA(VLOOKUP(Leistungsübersicht!C198,Detaildaten!$F$8:$I$308,4,0)/VLOOKUP(C198,Detaildaten!$F$8:$X$308,19,0)*VLOOKUP(C198,'Leistungsübersicht - WIP'!$Y$6:$AG$305,9,0)*Faktoren!$C$2*IF($D$10=Optionen!$N$4,Leistungsübersicht!$D$12/VLOOKUP(Leistungsübersicht!$D$11,Optionen!$W$3:$X$18,2,0),1),""),0)</f>
        <v/>
      </c>
      <c r="G198" s="52" t="str">
        <f>IFERROR(_xlfn.IFNA(VLOOKUP(Leistungsübersicht!C198,Detaildaten!$F$8:$I$308,4,0)/VLOOKUP(C198,Detaildaten!$F$8:$X$308,19,0)*VLOOKUP(C198,'Leistungsübersicht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8" s="63"/>
      <c r="I198" s="63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ausgewählt",IF(IFERROR(VLOOKUP(C198,Detaildaten!F187:U487,16,0),"")="","",VLOOKUP(C198,Detaildaten!F187:U487,16,0)))))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IF(O198="","",COUNTIF($O198:$O$327,O198))</f>
        <v/>
      </c>
      <c r="S198">
        <f t="shared" si="18"/>
        <v>0</v>
      </c>
      <c r="T198">
        <f t="shared" si="19"/>
        <v>0</v>
      </c>
      <c r="U198" t="str">
        <f t="array" ref="U198">IFERROR(INDEX($O$19:$O$324,MATCH(1,COUNTIF($U$18:U197,$O$19:$O$324)+($O$19:$O503&lt;&gt;"")*1,0)),"")</f>
        <v/>
      </c>
      <c r="V198" t="str">
        <f t="shared" si="20"/>
        <v/>
      </c>
    </row>
    <row r="199" spans="2:22" x14ac:dyDescent="0.3">
      <c r="B199" t="str">
        <f>IF('Leistungsübersicht - WIP'!X186="","",'Leistungsübersicht - WIP'!X186)</f>
        <v/>
      </c>
      <c r="C199" t="str">
        <f>IF('Leistungsübersicht - WIP'!Y186="","",'Leistungsübersicht - WIP'!Y186)</f>
        <v/>
      </c>
      <c r="D199" t="str">
        <f>IF('Leistungsübersicht - WIP'!Z186="","",'Leistungsübersicht - WIP'!Z186)</f>
        <v/>
      </c>
      <c r="E199" t="str">
        <f>IF('Leistungsübersicht - WIP'!AA186="","",'Leistungsübersicht - WIP'!AA186)</f>
        <v/>
      </c>
      <c r="F199" s="52" t="str">
        <f>IFERROR(_xlfn.IFNA(VLOOKUP(Leistungsübersicht!C199,Detaildaten!$F$8:$I$308,4,0)/VLOOKUP(C199,Detaildaten!$F$8:$X$308,19,0)*VLOOKUP(C199,'Leistungsübersicht - WIP'!$Y$6:$AG$305,9,0)*Faktoren!$C$2*IF($D$10=Optionen!$N$4,Leistungsübersicht!$D$12/VLOOKUP(Leistungsübersicht!$D$11,Optionen!$W$3:$X$18,2,0),1),""),0)</f>
        <v/>
      </c>
      <c r="G199" s="52" t="str">
        <f>IFERROR(_xlfn.IFNA(VLOOKUP(Leistungsübersicht!C199,Detaildaten!$F$8:$I$308,4,0)/VLOOKUP(C199,Detaildaten!$F$8:$X$308,19,0)*VLOOKUP(C199,'Leistungsübersicht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9" s="63"/>
      <c r="I199" s="63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ausgewählt",IF(IFERROR(VLOOKUP(C199,Detaildaten!F188:U488,16,0),"")="","",VLOOKUP(C199,Detaildaten!F188:U488,16,0)))))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IF(O199="","",COUNTIF($O199:$O$327,O199))</f>
        <v/>
      </c>
      <c r="S199">
        <f t="shared" si="18"/>
        <v>0</v>
      </c>
      <c r="T199">
        <f t="shared" si="19"/>
        <v>0</v>
      </c>
      <c r="U199" t="str">
        <f t="array" ref="U199">IFERROR(INDEX($O$19:$O$324,MATCH(1,COUNTIF($U$18:U198,$O$19:$O$324)+($O$19:$O504&lt;&gt;"")*1,0)),"")</f>
        <v/>
      </c>
      <c r="V199" t="str">
        <f t="shared" si="20"/>
        <v/>
      </c>
    </row>
    <row r="200" spans="2:22" x14ac:dyDescent="0.3">
      <c r="B200" t="str">
        <f>IF('Leistungsübersicht - WIP'!X187="","",'Leistungsübersicht - WIP'!X187)</f>
        <v/>
      </c>
      <c r="C200" t="str">
        <f>IF('Leistungsübersicht - WIP'!Y187="","",'Leistungsübersicht - WIP'!Y187)</f>
        <v/>
      </c>
      <c r="D200" t="str">
        <f>IF('Leistungsübersicht - WIP'!Z187="","",'Leistungsübersicht - WIP'!Z187)</f>
        <v/>
      </c>
      <c r="E200" t="str">
        <f>IF('Leistungsübersicht - WIP'!AA187="","",'Leistungsübersicht - WIP'!AA187)</f>
        <v/>
      </c>
      <c r="F200" s="52" t="str">
        <f>IFERROR(_xlfn.IFNA(VLOOKUP(Leistungsübersicht!C200,Detaildaten!$F$8:$I$308,4,0)/VLOOKUP(C200,Detaildaten!$F$8:$X$308,19,0)*VLOOKUP(C200,'Leistungsübersicht - WIP'!$Y$6:$AG$305,9,0)*Faktoren!$C$2*IF($D$10=Optionen!$N$4,Leistungsübersicht!$D$12/VLOOKUP(Leistungsübersicht!$D$11,Optionen!$W$3:$X$18,2,0),1),""),0)</f>
        <v/>
      </c>
      <c r="G200" s="52" t="str">
        <f>IFERROR(_xlfn.IFNA(VLOOKUP(Leistungsübersicht!C200,Detaildaten!$F$8:$I$308,4,0)/VLOOKUP(C200,Detaildaten!$F$8:$X$308,19,0)*VLOOKUP(C200,'Leistungsübersicht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0" s="63"/>
      <c r="I200" s="63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ausgewählt",IF(IFERROR(VLOOKUP(C200,Detaildaten!F189:U489,16,0),"")="","",VLOOKUP(C200,Detaildaten!F189:U489,16,0)))))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IF(O200="","",COUNTIF($O200:$O$327,O200))</f>
        <v/>
      </c>
      <c r="S200">
        <f t="shared" si="18"/>
        <v>0</v>
      </c>
      <c r="T200">
        <f t="shared" si="19"/>
        <v>0</v>
      </c>
      <c r="U200" t="str">
        <f t="array" ref="U200">IFERROR(INDEX($O$19:$O$324,MATCH(1,COUNTIF($U$18:U199,$O$19:$O$324)+($O$19:$O505&lt;&gt;"")*1,0)),"")</f>
        <v/>
      </c>
      <c r="V200" t="str">
        <f t="shared" si="20"/>
        <v/>
      </c>
    </row>
    <row r="201" spans="2:22" x14ac:dyDescent="0.3">
      <c r="B201" t="str">
        <f>IF('Leistungsübersicht - WIP'!X188="","",'Leistungsübersicht - WIP'!X188)</f>
        <v/>
      </c>
      <c r="C201" t="str">
        <f>IF('Leistungsübersicht - WIP'!Y188="","",'Leistungsübersicht - WIP'!Y188)</f>
        <v/>
      </c>
      <c r="D201" t="str">
        <f>IF('Leistungsübersicht - WIP'!Z188="","",'Leistungsübersicht - WIP'!Z188)</f>
        <v/>
      </c>
      <c r="E201" t="str">
        <f>IF('Leistungsübersicht - WIP'!AA188="","",'Leistungsübersicht - WIP'!AA188)</f>
        <v/>
      </c>
      <c r="F201" s="52" t="str">
        <f>IFERROR(_xlfn.IFNA(VLOOKUP(Leistungsübersicht!C201,Detaildaten!$F$8:$I$308,4,0)/VLOOKUP(C201,Detaildaten!$F$8:$X$308,19,0)*VLOOKUP(C201,'Leistungsübersicht - WIP'!$Y$6:$AG$305,9,0)*Faktoren!$C$2*IF($D$10=Optionen!$N$4,Leistungsübersicht!$D$12/VLOOKUP(Leistungsübersicht!$D$11,Optionen!$W$3:$X$18,2,0),1),""),0)</f>
        <v/>
      </c>
      <c r="G201" s="52" t="str">
        <f>IFERROR(_xlfn.IFNA(VLOOKUP(Leistungsübersicht!C201,Detaildaten!$F$8:$I$308,4,0)/VLOOKUP(C201,Detaildaten!$F$8:$X$308,19,0)*VLOOKUP(C201,'Leistungsübersicht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1" s="63"/>
      <c r="I201" s="63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ausgewählt",IF(IFERROR(VLOOKUP(C201,Detaildaten!F190:U490,16,0),"")="","",VLOOKUP(C201,Detaildaten!F190:U490,16,0)))))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IF(O201="","",COUNTIF($O201:$O$327,O201))</f>
        <v/>
      </c>
      <c r="S201">
        <f t="shared" si="18"/>
        <v>0</v>
      </c>
      <c r="T201">
        <f t="shared" si="19"/>
        <v>0</v>
      </c>
      <c r="U201" t="str">
        <f t="array" ref="U201">IFERROR(INDEX($O$19:$O$324,MATCH(1,COUNTIF($U$18:U200,$O$19:$O$324)+($O$19:$O506&lt;&gt;"")*1,0)),"")</f>
        <v/>
      </c>
      <c r="V201" t="str">
        <f t="shared" si="20"/>
        <v/>
      </c>
    </row>
    <row r="202" spans="2:22" x14ac:dyDescent="0.3">
      <c r="B202" t="str">
        <f>IF('Leistungsübersicht - WIP'!X189="","",'Leistungsübersicht - WIP'!X189)</f>
        <v/>
      </c>
      <c r="C202" t="str">
        <f>IF('Leistungsübersicht - WIP'!Y189="","",'Leistungsübersicht - WIP'!Y189)</f>
        <v/>
      </c>
      <c r="D202" t="str">
        <f>IF('Leistungsübersicht - WIP'!Z189="","",'Leistungsübersicht - WIP'!Z189)</f>
        <v/>
      </c>
      <c r="E202" t="str">
        <f>IF('Leistungsübersicht - WIP'!AA189="","",'Leistungsübersicht - WIP'!AA189)</f>
        <v/>
      </c>
      <c r="F202" s="52" t="str">
        <f>IFERROR(_xlfn.IFNA(VLOOKUP(Leistungsübersicht!C202,Detaildaten!$F$8:$I$308,4,0)/VLOOKUP(C202,Detaildaten!$F$8:$X$308,19,0)*VLOOKUP(C202,'Leistungsübersicht - WIP'!$Y$6:$AG$305,9,0)*Faktoren!$C$2*IF($D$10=Optionen!$N$4,Leistungsübersicht!$D$12/VLOOKUP(Leistungsübersicht!$D$11,Optionen!$W$3:$X$18,2,0),1),""),0)</f>
        <v/>
      </c>
      <c r="G202" s="52" t="str">
        <f>IFERROR(_xlfn.IFNA(VLOOKUP(Leistungsübersicht!C202,Detaildaten!$F$8:$I$308,4,0)/VLOOKUP(C202,Detaildaten!$F$8:$X$308,19,0)*VLOOKUP(C202,'Leistungsübersicht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2" s="63"/>
      <c r="I202" s="63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ausgewählt",IF(IFERROR(VLOOKUP(C202,Detaildaten!F191:U491,16,0),"")="","",VLOOKUP(C202,Detaildaten!F191:U491,16,0)))))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IF(O202="","",COUNTIF($O202:$O$327,O202))</f>
        <v/>
      </c>
      <c r="S202">
        <f t="shared" si="18"/>
        <v>0</v>
      </c>
      <c r="T202">
        <f t="shared" si="19"/>
        <v>0</v>
      </c>
      <c r="U202" t="str">
        <f t="array" ref="U202">IFERROR(INDEX($O$19:$O$324,MATCH(1,COUNTIF($U$18:U201,$O$19:$O$324)+($O$19:$O507&lt;&gt;"")*1,0)),"")</f>
        <v/>
      </c>
      <c r="V202" t="str">
        <f t="shared" si="20"/>
        <v/>
      </c>
    </row>
    <row r="203" spans="2:22" x14ac:dyDescent="0.3">
      <c r="B203" t="str">
        <f>IF('Leistungsübersicht - WIP'!X190="","",'Leistungsübersicht - WIP'!X190)</f>
        <v/>
      </c>
      <c r="C203" t="str">
        <f>IF('Leistungsübersicht - WIP'!Y190="","",'Leistungsübersicht - WIP'!Y190)</f>
        <v/>
      </c>
      <c r="D203" t="str">
        <f>IF('Leistungsübersicht - WIP'!Z190="","",'Leistungsübersicht - WIP'!Z190)</f>
        <v/>
      </c>
      <c r="E203" t="str">
        <f>IF('Leistungsübersicht - WIP'!AA190="","",'Leistungsübersicht - WIP'!AA190)</f>
        <v/>
      </c>
      <c r="F203" s="52" t="str">
        <f>IFERROR(_xlfn.IFNA(VLOOKUP(Leistungsübersicht!C203,Detaildaten!$F$8:$I$308,4,0)/VLOOKUP(C203,Detaildaten!$F$8:$X$308,19,0)*VLOOKUP(C203,'Leistungsübersicht - WIP'!$Y$6:$AG$305,9,0)*Faktoren!$C$2*IF($D$10=Optionen!$N$4,Leistungsübersicht!$D$12/VLOOKUP(Leistungsübersicht!$D$11,Optionen!$W$3:$X$18,2,0),1),""),0)</f>
        <v/>
      </c>
      <c r="G203" s="52" t="str">
        <f>IFERROR(_xlfn.IFNA(VLOOKUP(Leistungsübersicht!C203,Detaildaten!$F$8:$I$308,4,0)/VLOOKUP(C203,Detaildaten!$F$8:$X$308,19,0)*VLOOKUP(C203,'Leistungsübersicht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3" s="63"/>
      <c r="I203" s="63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ausgewählt",IF(IFERROR(VLOOKUP(C203,Detaildaten!F192:U492,16,0),"")="","",VLOOKUP(C203,Detaildaten!F192:U492,16,0)))))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IF(O203="","",COUNTIF($O203:$O$327,O203))</f>
        <v/>
      </c>
      <c r="S203">
        <f t="shared" si="18"/>
        <v>0</v>
      </c>
      <c r="T203">
        <f t="shared" si="19"/>
        <v>0</v>
      </c>
      <c r="U203" t="str">
        <f t="array" ref="U203">IFERROR(INDEX($O$19:$O$324,MATCH(1,COUNTIF($U$18:U202,$O$19:$O$324)+($O$19:$O508&lt;&gt;"")*1,0)),"")</f>
        <v/>
      </c>
      <c r="V203" t="str">
        <f t="shared" si="20"/>
        <v/>
      </c>
    </row>
    <row r="204" spans="2:22" x14ac:dyDescent="0.3">
      <c r="B204" t="str">
        <f>IF('Leistungsübersicht - WIP'!X191="","",'Leistungsübersicht - WIP'!X191)</f>
        <v/>
      </c>
      <c r="C204" t="str">
        <f>IF('Leistungsübersicht - WIP'!Y191="","",'Leistungsübersicht - WIP'!Y191)</f>
        <v/>
      </c>
      <c r="D204" t="str">
        <f>IF('Leistungsübersicht - WIP'!Z191="","",'Leistungsübersicht - WIP'!Z191)</f>
        <v/>
      </c>
      <c r="E204" t="str">
        <f>IF('Leistungsübersicht - WIP'!AA191="","",'Leistungsübersicht - WIP'!AA191)</f>
        <v/>
      </c>
      <c r="F204" s="52" t="str">
        <f>IFERROR(_xlfn.IFNA(VLOOKUP(Leistungsübersicht!C204,Detaildaten!$F$8:$I$308,4,0)/VLOOKUP(C204,Detaildaten!$F$8:$X$308,19,0)*VLOOKUP(C204,'Leistungsübersicht - WIP'!$Y$6:$AG$305,9,0)*Faktoren!$C$2*IF($D$10=Optionen!$N$4,Leistungsübersicht!$D$12/VLOOKUP(Leistungsübersicht!$D$11,Optionen!$W$3:$X$18,2,0),1),""),0)</f>
        <v/>
      </c>
      <c r="G204" s="52" t="str">
        <f>IFERROR(_xlfn.IFNA(VLOOKUP(Leistungsübersicht!C204,Detaildaten!$F$8:$I$308,4,0)/VLOOKUP(C204,Detaildaten!$F$8:$X$308,19,0)*VLOOKUP(C204,'Leistungsübersicht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4" s="63"/>
      <c r="I204" s="63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ausgewählt",IF(IFERROR(VLOOKUP(C204,Detaildaten!F193:U493,16,0),"")="","",VLOOKUP(C204,Detaildaten!F193:U493,16,0)))))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IF(O204="","",COUNTIF($O204:$O$327,O204))</f>
        <v/>
      </c>
      <c r="S204">
        <f t="shared" si="18"/>
        <v>0</v>
      </c>
      <c r="T204">
        <f t="shared" si="19"/>
        <v>0</v>
      </c>
      <c r="U204" t="str">
        <f t="array" ref="U204">IFERROR(INDEX($O$19:$O$324,MATCH(1,COUNTIF($U$18:U203,$O$19:$O$324)+($O$19:$O509&lt;&gt;"")*1,0)),"")</f>
        <v/>
      </c>
      <c r="V204" t="str">
        <f t="shared" si="20"/>
        <v/>
      </c>
    </row>
    <row r="205" spans="2:22" x14ac:dyDescent="0.3">
      <c r="B205" t="str">
        <f>IF('Leistungsübersicht - WIP'!X192="","",'Leistungsübersicht - WIP'!X192)</f>
        <v/>
      </c>
      <c r="C205" t="str">
        <f>IF('Leistungsübersicht - WIP'!Y192="","",'Leistungsübersicht - WIP'!Y192)</f>
        <v/>
      </c>
      <c r="D205" t="str">
        <f>IF('Leistungsübersicht - WIP'!Z192="","",'Leistungsübersicht - WIP'!Z192)</f>
        <v/>
      </c>
      <c r="E205" t="str">
        <f>IF('Leistungsübersicht - WIP'!AA192="","",'Leistungsübersicht - WIP'!AA192)</f>
        <v/>
      </c>
      <c r="F205" s="52" t="str">
        <f>IFERROR(_xlfn.IFNA(VLOOKUP(Leistungsübersicht!C205,Detaildaten!$F$8:$I$308,4,0)/VLOOKUP(C205,Detaildaten!$F$8:$X$308,19,0)*VLOOKUP(C205,'Leistungsübersicht - WIP'!$Y$6:$AG$305,9,0)*Faktoren!$C$2*IF($D$10=Optionen!$N$4,Leistungsübersicht!$D$12/VLOOKUP(Leistungsübersicht!$D$11,Optionen!$W$3:$X$18,2,0),1),""),0)</f>
        <v/>
      </c>
      <c r="G205" s="52" t="str">
        <f>IFERROR(_xlfn.IFNA(VLOOKUP(Leistungsübersicht!C205,Detaildaten!$F$8:$I$308,4,0)/VLOOKUP(C205,Detaildaten!$F$8:$X$308,19,0)*VLOOKUP(C205,'Leistungsübersicht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5" s="63"/>
      <c r="I205" s="63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ausgewählt",IF(IFERROR(VLOOKUP(C205,Detaildaten!F194:U494,16,0),"")="","",VLOOKUP(C205,Detaildaten!F194:U494,16,0)))))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IF(O205="","",COUNTIF($O205:$O$327,O205))</f>
        <v/>
      </c>
      <c r="S205">
        <f t="shared" si="18"/>
        <v>0</v>
      </c>
      <c r="T205">
        <f t="shared" si="19"/>
        <v>0</v>
      </c>
      <c r="U205" t="str">
        <f t="array" ref="U205">IFERROR(INDEX($O$19:$O$324,MATCH(1,COUNTIF($U$18:U204,$O$19:$O$324)+($O$19:$O510&lt;&gt;"")*1,0)),"")</f>
        <v/>
      </c>
      <c r="V205" t="str">
        <f t="shared" si="20"/>
        <v/>
      </c>
    </row>
    <row r="206" spans="2:22" x14ac:dyDescent="0.3">
      <c r="B206" t="str">
        <f>IF('Leistungsübersicht - WIP'!X193="","",'Leistungsübersicht - WIP'!X193)</f>
        <v/>
      </c>
      <c r="C206" t="str">
        <f>IF('Leistungsübersicht - WIP'!Y193="","",'Leistungsübersicht - WIP'!Y193)</f>
        <v/>
      </c>
      <c r="D206" t="str">
        <f>IF('Leistungsübersicht - WIP'!Z193="","",'Leistungsübersicht - WIP'!Z193)</f>
        <v/>
      </c>
      <c r="E206" t="str">
        <f>IF('Leistungsübersicht - WIP'!AA193="","",'Leistungsübersicht - WIP'!AA193)</f>
        <v/>
      </c>
      <c r="F206" s="52" t="str">
        <f>IFERROR(_xlfn.IFNA(VLOOKUP(Leistungsübersicht!C206,Detaildaten!$F$8:$I$308,4,0)/VLOOKUP(C206,Detaildaten!$F$8:$X$308,19,0)*VLOOKUP(C206,'Leistungsübersicht - WIP'!$Y$6:$AG$305,9,0)*Faktoren!$C$2*IF($D$10=Optionen!$N$4,Leistungsübersicht!$D$12/VLOOKUP(Leistungsübersicht!$D$11,Optionen!$W$3:$X$18,2,0),1),""),0)</f>
        <v/>
      </c>
      <c r="G206" s="52" t="str">
        <f>IFERROR(_xlfn.IFNA(VLOOKUP(Leistungsübersicht!C206,Detaildaten!$F$8:$I$308,4,0)/VLOOKUP(C206,Detaildaten!$F$8:$X$308,19,0)*VLOOKUP(C206,'Leistungsübersicht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6" s="63"/>
      <c r="I206" s="63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ausgewählt",IF(IFERROR(VLOOKUP(C206,Detaildaten!F195:U495,16,0),"")="","",VLOOKUP(C206,Detaildaten!F195:U495,16,0)))))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IF(O206="","",COUNTIF($O206:$O$327,O206))</f>
        <v/>
      </c>
      <c r="S206">
        <f t="shared" si="18"/>
        <v>0</v>
      </c>
      <c r="T206">
        <f t="shared" si="19"/>
        <v>0</v>
      </c>
      <c r="U206" t="str">
        <f t="array" ref="U206">IFERROR(INDEX($O$19:$O$324,MATCH(1,COUNTIF($U$18:U205,$O$19:$O$324)+($O$19:$O511&lt;&gt;"")*1,0)),"")</f>
        <v/>
      </c>
      <c r="V206" t="str">
        <f t="shared" si="20"/>
        <v/>
      </c>
    </row>
    <row r="207" spans="2:22" x14ac:dyDescent="0.3">
      <c r="B207" t="str">
        <f>IF('Leistungsübersicht - WIP'!X194="","",'Leistungsübersicht - WIP'!X194)</f>
        <v/>
      </c>
      <c r="C207" t="str">
        <f>IF('Leistungsübersicht - WIP'!Y194="","",'Leistungsübersicht - WIP'!Y194)</f>
        <v/>
      </c>
      <c r="D207" t="str">
        <f>IF('Leistungsübersicht - WIP'!Z194="","",'Leistungsübersicht - WIP'!Z194)</f>
        <v/>
      </c>
      <c r="E207" t="str">
        <f>IF('Leistungsübersicht - WIP'!AA194="","",'Leistungsübersicht - WIP'!AA194)</f>
        <v/>
      </c>
      <c r="F207" s="52" t="str">
        <f>IFERROR(_xlfn.IFNA(VLOOKUP(Leistungsübersicht!C207,Detaildaten!$F$8:$I$308,4,0)/VLOOKUP(C207,Detaildaten!$F$8:$X$308,19,0)*VLOOKUP(C207,'Leistungsübersicht - WIP'!$Y$6:$AG$305,9,0)*Faktoren!$C$2*IF($D$10=Optionen!$N$4,Leistungsübersicht!$D$12/VLOOKUP(Leistungsübersicht!$D$11,Optionen!$W$3:$X$18,2,0),1),""),0)</f>
        <v/>
      </c>
      <c r="G207" s="52" t="str">
        <f>IFERROR(_xlfn.IFNA(VLOOKUP(Leistungsübersicht!C207,Detaildaten!$F$8:$I$308,4,0)/VLOOKUP(C207,Detaildaten!$F$8:$X$308,19,0)*VLOOKUP(C207,'Leistungsübersicht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7" s="63"/>
      <c r="I207" s="63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ausgewählt",IF(IFERROR(VLOOKUP(C207,Detaildaten!F196:U496,16,0),"")="","",VLOOKUP(C207,Detaildaten!F196:U496,16,0)))))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IF(O207="","",COUNTIF($O207:$O$327,O207))</f>
        <v/>
      </c>
      <c r="S207">
        <f t="shared" si="18"/>
        <v>0</v>
      </c>
      <c r="T207">
        <f t="shared" si="19"/>
        <v>0</v>
      </c>
      <c r="U207" t="str">
        <f t="array" ref="U207">IFERROR(INDEX($O$19:$O$324,MATCH(1,COUNTIF($U$18:U206,$O$19:$O$324)+($O$19:$O512&lt;&gt;"")*1,0)),"")</f>
        <v/>
      </c>
      <c r="V207" t="str">
        <f t="shared" si="20"/>
        <v/>
      </c>
    </row>
    <row r="208" spans="2:22" x14ac:dyDescent="0.3">
      <c r="B208" t="str">
        <f>IF('Leistungsübersicht - WIP'!X195="","",'Leistungsübersicht - WIP'!X195)</f>
        <v/>
      </c>
      <c r="C208" t="str">
        <f>IF('Leistungsübersicht - WIP'!Y195="","",'Leistungsübersicht - WIP'!Y195)</f>
        <v/>
      </c>
      <c r="D208" t="str">
        <f>IF('Leistungsübersicht - WIP'!Z195="","",'Leistungsübersicht - WIP'!Z195)</f>
        <v/>
      </c>
      <c r="E208" t="str">
        <f>IF('Leistungsübersicht - WIP'!AA195="","",'Leistungsübersicht - WIP'!AA195)</f>
        <v/>
      </c>
      <c r="F208" s="52" t="str">
        <f>IFERROR(_xlfn.IFNA(VLOOKUP(Leistungsübersicht!C208,Detaildaten!$F$8:$I$308,4,0)/VLOOKUP(C208,Detaildaten!$F$8:$X$308,19,0)*VLOOKUP(C208,'Leistungsübersicht - WIP'!$Y$6:$AG$305,9,0)*Faktoren!$C$2*IF($D$10=Optionen!$N$4,Leistungsübersicht!$D$12/VLOOKUP(Leistungsübersicht!$D$11,Optionen!$W$3:$X$18,2,0),1),""),0)</f>
        <v/>
      </c>
      <c r="G208" s="52" t="str">
        <f>IFERROR(_xlfn.IFNA(VLOOKUP(Leistungsübersicht!C208,Detaildaten!$F$8:$I$308,4,0)/VLOOKUP(C208,Detaildaten!$F$8:$X$308,19,0)*VLOOKUP(C208,'Leistungsübersicht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8" s="63"/>
      <c r="I208" s="63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ausgewählt",IF(IFERROR(VLOOKUP(C208,Detaildaten!F197:U497,16,0),"")="","",VLOOKUP(C208,Detaildaten!F197:U497,16,0)))))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IF(O208="","",COUNTIF($O208:$O$327,O208))</f>
        <v/>
      </c>
      <c r="S208">
        <f t="shared" si="18"/>
        <v>0</v>
      </c>
      <c r="T208">
        <f t="shared" si="19"/>
        <v>0</v>
      </c>
      <c r="U208" t="str">
        <f t="array" ref="U208">IFERROR(INDEX($O$19:$O$324,MATCH(1,COUNTIF($U$18:U207,$O$19:$O$324)+($O$19:$O513&lt;&gt;"")*1,0)),"")</f>
        <v/>
      </c>
      <c r="V208" t="str">
        <f t="shared" si="20"/>
        <v/>
      </c>
    </row>
    <row r="209" spans="2:22" x14ac:dyDescent="0.3">
      <c r="B209" t="str">
        <f>IF('Leistungsübersicht - WIP'!X196="","",'Leistungsübersicht - WIP'!X196)</f>
        <v/>
      </c>
      <c r="C209" t="str">
        <f>IF('Leistungsübersicht - WIP'!Y196="","",'Leistungsübersicht - WIP'!Y196)</f>
        <v/>
      </c>
      <c r="D209" t="str">
        <f>IF('Leistungsübersicht - WIP'!Z196="","",'Leistungsübersicht - WIP'!Z196)</f>
        <v/>
      </c>
      <c r="E209" t="str">
        <f>IF('Leistungsübersicht - WIP'!AA196="","",'Leistungsübersicht - WIP'!AA196)</f>
        <v/>
      </c>
      <c r="F209" s="52" t="str">
        <f>IFERROR(_xlfn.IFNA(VLOOKUP(Leistungsübersicht!C209,Detaildaten!$F$8:$I$308,4,0)/VLOOKUP(C209,Detaildaten!$F$8:$X$308,19,0)*VLOOKUP(C209,'Leistungsübersicht - WIP'!$Y$6:$AG$305,9,0)*Faktoren!$C$2*IF($D$10=Optionen!$N$4,Leistungsübersicht!$D$12/VLOOKUP(Leistungsübersicht!$D$11,Optionen!$W$3:$X$18,2,0),1),""),0)</f>
        <v/>
      </c>
      <c r="G209" s="52" t="str">
        <f>IFERROR(_xlfn.IFNA(VLOOKUP(Leistungsübersicht!C209,Detaildaten!$F$8:$I$308,4,0)/VLOOKUP(C209,Detaildaten!$F$8:$X$308,19,0)*VLOOKUP(C209,'Leistungsübersicht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9" s="63"/>
      <c r="I209" s="63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ausgewählt",IF(IFERROR(VLOOKUP(C209,Detaildaten!F198:U498,16,0),"")="","",VLOOKUP(C209,Detaildaten!F198:U498,16,0)))))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IF(O209="","",COUNTIF($O209:$O$327,O209))</f>
        <v/>
      </c>
      <c r="S209">
        <f t="shared" si="18"/>
        <v>0</v>
      </c>
      <c r="T209">
        <f t="shared" si="19"/>
        <v>0</v>
      </c>
      <c r="U209" t="str">
        <f t="array" ref="U209">IFERROR(INDEX($O$19:$O$324,MATCH(1,COUNTIF($U$18:U208,$O$19:$O$324)+($O$19:$O514&lt;&gt;"")*1,0)),"")</f>
        <v/>
      </c>
      <c r="V209" t="str">
        <f t="shared" si="20"/>
        <v/>
      </c>
    </row>
    <row r="210" spans="2:22" x14ac:dyDescent="0.3">
      <c r="B210" t="str">
        <f>IF('Leistungsübersicht - WIP'!X197="","",'Leistungsübersicht - WIP'!X197)</f>
        <v/>
      </c>
      <c r="C210" t="str">
        <f>IF('Leistungsübersicht - WIP'!Y197="","",'Leistungsübersicht - WIP'!Y197)</f>
        <v/>
      </c>
      <c r="D210" t="str">
        <f>IF('Leistungsübersicht - WIP'!Z197="","",'Leistungsübersicht - WIP'!Z197)</f>
        <v/>
      </c>
      <c r="E210" t="str">
        <f>IF('Leistungsübersicht - WIP'!AA197="","",'Leistungsübersicht - WIP'!AA197)</f>
        <v/>
      </c>
      <c r="F210" s="52" t="str">
        <f>IFERROR(_xlfn.IFNA(VLOOKUP(Leistungsübersicht!C210,Detaildaten!$F$8:$I$308,4,0)/VLOOKUP(C210,Detaildaten!$F$8:$X$308,19,0)*VLOOKUP(C210,'Leistungsübersicht - WIP'!$Y$6:$AG$305,9,0)*Faktoren!$C$2*IF($D$10=Optionen!$N$4,Leistungsübersicht!$D$12/VLOOKUP(Leistungsübersicht!$D$11,Optionen!$W$3:$X$18,2,0),1),""),0)</f>
        <v/>
      </c>
      <c r="G210" s="52" t="str">
        <f>IFERROR(_xlfn.IFNA(VLOOKUP(Leistungsübersicht!C210,Detaildaten!$F$8:$I$308,4,0)/VLOOKUP(C210,Detaildaten!$F$8:$X$308,19,0)*VLOOKUP(C210,'Leistungsübersicht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0" s="63"/>
      <c r="I210" s="63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ausgewählt",IF(IFERROR(VLOOKUP(C210,Detaildaten!F199:U499,16,0),"")="","",VLOOKUP(C210,Detaildaten!F199:U499,16,0)))))</f>
        <v/>
      </c>
      <c r="N210">
        <f t="shared" si="15"/>
        <v>0</v>
      </c>
      <c r="O210" t="str">
        <f t="shared" si="14"/>
        <v/>
      </c>
      <c r="P210">
        <f t="shared" si="16"/>
        <v>0</v>
      </c>
      <c r="Q210">
        <f t="shared" si="17"/>
        <v>0</v>
      </c>
      <c r="R210" t="str">
        <f>IF(O210="","",COUNTIF($O210:$O$327,O210))</f>
        <v/>
      </c>
      <c r="S210">
        <f t="shared" si="18"/>
        <v>0</v>
      </c>
      <c r="T210">
        <f t="shared" si="19"/>
        <v>0</v>
      </c>
      <c r="U210" t="str">
        <f t="array" ref="U210">IFERROR(INDEX($O$19:$O$324,MATCH(1,COUNTIF($U$18:U209,$O$19:$O$324)+($O$19:$O515&lt;&gt;"")*1,0)),"")</f>
        <v/>
      </c>
      <c r="V210" t="str">
        <f t="shared" si="20"/>
        <v/>
      </c>
    </row>
    <row r="211" spans="2:22" x14ac:dyDescent="0.3">
      <c r="B211" t="str">
        <f>IF('Leistungsübersicht - WIP'!X198="","",'Leistungsübersicht - WIP'!X198)</f>
        <v/>
      </c>
      <c r="C211" t="str">
        <f>IF('Leistungsübersicht - WIP'!Y198="","",'Leistungsübersicht - WIP'!Y198)</f>
        <v/>
      </c>
      <c r="D211" t="str">
        <f>IF('Leistungsübersicht - WIP'!Z198="","",'Leistungsübersicht - WIP'!Z198)</f>
        <v/>
      </c>
      <c r="E211" t="str">
        <f>IF('Leistungsübersicht - WIP'!AA198="","",'Leistungsübersicht - WIP'!AA198)</f>
        <v/>
      </c>
      <c r="F211" s="52" t="str">
        <f>IFERROR(_xlfn.IFNA(VLOOKUP(Leistungsübersicht!C211,Detaildaten!$F$8:$I$308,4,0)/VLOOKUP(C211,Detaildaten!$F$8:$X$308,19,0)*VLOOKUP(C211,'Leistungsübersicht - WIP'!$Y$6:$AG$305,9,0)*Faktoren!$C$2*IF($D$10=Optionen!$N$4,Leistungsübersicht!$D$12/VLOOKUP(Leistungsübersicht!$D$11,Optionen!$W$3:$X$18,2,0),1),""),0)</f>
        <v/>
      </c>
      <c r="G211" s="52" t="str">
        <f>IFERROR(_xlfn.IFNA(VLOOKUP(Leistungsübersicht!C211,Detaildaten!$F$8:$I$308,4,0)/VLOOKUP(C211,Detaildaten!$F$8:$X$308,19,0)*VLOOKUP(C211,'Leistungsübersicht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1" s="63"/>
      <c r="I211" s="63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ausgewählt",IF(IFERROR(VLOOKUP(C211,Detaildaten!F200:U500,16,0),"")="","",VLOOKUP(C211,Detaildaten!F200:U500,16,0)))))</f>
        <v/>
      </c>
      <c r="N211">
        <f t="shared" si="15"/>
        <v>0</v>
      </c>
      <c r="O211" t="str">
        <f t="shared" ref="O211:O274" si="21">IF(N211=1,E211,"")</f>
        <v/>
      </c>
      <c r="P211">
        <f t="shared" si="16"/>
        <v>0</v>
      </c>
      <c r="Q211">
        <f t="shared" si="17"/>
        <v>0</v>
      </c>
      <c r="R211" t="str">
        <f>IF(O211="","",COUNTIF($O211:$O$327,O211))</f>
        <v/>
      </c>
      <c r="S211">
        <f t="shared" si="18"/>
        <v>0</v>
      </c>
      <c r="T211">
        <f t="shared" si="19"/>
        <v>0</v>
      </c>
      <c r="U211" t="str">
        <f t="array" ref="U211">IFERROR(INDEX($O$19:$O$324,MATCH(1,COUNTIF($U$18:U210,$O$19:$O$324)+($O$19:$O516&lt;&gt;"")*1,0)),"")</f>
        <v/>
      </c>
      <c r="V211" t="str">
        <f t="shared" si="20"/>
        <v/>
      </c>
    </row>
    <row r="212" spans="2:22" x14ac:dyDescent="0.3">
      <c r="B212" t="str">
        <f>IF('Leistungsübersicht - WIP'!X199="","",'Leistungsübersicht - WIP'!X199)</f>
        <v/>
      </c>
      <c r="C212" t="str">
        <f>IF('Leistungsübersicht - WIP'!Y199="","",'Leistungsübersicht - WIP'!Y199)</f>
        <v/>
      </c>
      <c r="D212" t="str">
        <f>IF('Leistungsübersicht - WIP'!Z199="","",'Leistungsübersicht - WIP'!Z199)</f>
        <v/>
      </c>
      <c r="E212" t="str">
        <f>IF('Leistungsübersicht - WIP'!AA199="","",'Leistungsübersicht - WIP'!AA199)</f>
        <v/>
      </c>
      <c r="F212" s="52" t="str">
        <f>IFERROR(_xlfn.IFNA(VLOOKUP(Leistungsübersicht!C212,Detaildaten!$F$8:$I$308,4,0)/VLOOKUP(C212,Detaildaten!$F$8:$X$308,19,0)*VLOOKUP(C212,'Leistungsübersicht - WIP'!$Y$6:$AG$305,9,0)*Faktoren!$C$2*IF($D$10=Optionen!$N$4,Leistungsübersicht!$D$12/VLOOKUP(Leistungsübersicht!$D$11,Optionen!$W$3:$X$18,2,0),1),""),0)</f>
        <v/>
      </c>
      <c r="G212" s="52" t="str">
        <f>IFERROR(_xlfn.IFNA(VLOOKUP(Leistungsübersicht!C212,Detaildaten!$F$8:$I$308,4,0)/VLOOKUP(C212,Detaildaten!$F$8:$X$308,19,0)*VLOOKUP(C212,'Leistungsübersicht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2" s="63"/>
      <c r="I212" s="63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ausgewählt",IF(IFERROR(VLOOKUP(C212,Detaildaten!F201:U501,16,0),"")="","",VLOOKUP(C212,Detaildaten!F201:U501,16,0)))))</f>
        <v/>
      </c>
      <c r="N212">
        <f t="shared" ref="N212:N275" si="22">IF(I212="X",1,0)</f>
        <v>0</v>
      </c>
      <c r="O212" t="str">
        <f t="shared" si="21"/>
        <v/>
      </c>
      <c r="P212">
        <f t="shared" ref="P212:P275" si="23">IF(C212="",0,IF(D212="Nein",0,IF(COUNTIF($O$19:$O$324,E212)&gt;0,1,0)))</f>
        <v>0</v>
      </c>
      <c r="Q212">
        <f t="shared" ref="Q212:Q275" si="24">P212-N212</f>
        <v>0</v>
      </c>
      <c r="R212" t="str">
        <f>IF(O212="","",COUNTIF($O212:$O$327,O212))</f>
        <v/>
      </c>
      <c r="S212">
        <f t="shared" ref="S212:S275" si="25">IF(AND(O212=E212,R212&lt;2),1,0)</f>
        <v>0</v>
      </c>
      <c r="T212">
        <f t="shared" ref="T212:T275" si="26">IF(D212="Nein",IF(H212="X",1,0),IF(I212="X",1,IF(H212="X",1,0)))</f>
        <v>0</v>
      </c>
      <c r="U212" t="str">
        <f t="array" ref="U212">IFERROR(INDEX($O$19:$O$324,MATCH(1,COUNTIF($U$18:U211,$O$19:$O$324)+($O$19:$O517&lt;&gt;"")*1,0)),"")</f>
        <v/>
      </c>
      <c r="V212" t="str">
        <f t="shared" ref="V212:V275" si="27">IF(U212="","",COUNTIF($E$19:$E$324,U212))</f>
        <v/>
      </c>
    </row>
    <row r="213" spans="2:22" x14ac:dyDescent="0.3">
      <c r="B213" t="str">
        <f>IF('Leistungsübersicht - WIP'!X200="","",'Leistungsübersicht - WIP'!X200)</f>
        <v/>
      </c>
      <c r="C213" t="str">
        <f>IF('Leistungsübersicht - WIP'!Y200="","",'Leistungsübersicht - WIP'!Y200)</f>
        <v/>
      </c>
      <c r="D213" t="str">
        <f>IF('Leistungsübersicht - WIP'!Z200="","",'Leistungsübersicht - WIP'!Z200)</f>
        <v/>
      </c>
      <c r="E213" t="str">
        <f>IF('Leistungsübersicht - WIP'!AA200="","",'Leistungsübersicht - WIP'!AA200)</f>
        <v/>
      </c>
      <c r="F213" s="52" t="str">
        <f>IFERROR(_xlfn.IFNA(VLOOKUP(Leistungsübersicht!C213,Detaildaten!$F$8:$I$308,4,0)/VLOOKUP(C213,Detaildaten!$F$8:$X$308,19,0)*VLOOKUP(C213,'Leistungsübersicht - WIP'!$Y$6:$AG$305,9,0)*Faktoren!$C$2*IF($D$10=Optionen!$N$4,Leistungsübersicht!$D$12/VLOOKUP(Leistungsübersicht!$D$11,Optionen!$W$3:$X$18,2,0),1),""),0)</f>
        <v/>
      </c>
      <c r="G213" s="52" t="str">
        <f>IFERROR(_xlfn.IFNA(VLOOKUP(Leistungsübersicht!C213,Detaildaten!$F$8:$I$308,4,0)/VLOOKUP(C213,Detaildaten!$F$8:$X$308,19,0)*VLOOKUP(C213,'Leistungsübersicht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3" s="63"/>
      <c r="I213" s="63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ausgewählt",IF(IFERROR(VLOOKUP(C213,Detaildaten!F202:U502,16,0),"")="","",VLOOKUP(C213,Detaildaten!F202:U502,16,0)))))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IF(O213="","",COUNTIF($O213:$O$327,O213))</f>
        <v/>
      </c>
      <c r="S213">
        <f t="shared" si="25"/>
        <v>0</v>
      </c>
      <c r="T213">
        <f t="shared" si="26"/>
        <v>0</v>
      </c>
      <c r="U213" t="str">
        <f t="array" ref="U213">IFERROR(INDEX($O$19:$O$324,MATCH(1,COUNTIF($U$18:U212,$O$19:$O$324)+($O$19:$O518&lt;&gt;"")*1,0)),"")</f>
        <v/>
      </c>
      <c r="V213" t="str">
        <f t="shared" si="27"/>
        <v/>
      </c>
    </row>
    <row r="214" spans="2:22" x14ac:dyDescent="0.3">
      <c r="B214" t="str">
        <f>IF('Leistungsübersicht - WIP'!X201="","",'Leistungsübersicht - WIP'!X201)</f>
        <v/>
      </c>
      <c r="C214" t="str">
        <f>IF('Leistungsübersicht - WIP'!Y201="","",'Leistungsübersicht - WIP'!Y201)</f>
        <v/>
      </c>
      <c r="D214" t="str">
        <f>IF('Leistungsübersicht - WIP'!Z201="","",'Leistungsübersicht - WIP'!Z201)</f>
        <v/>
      </c>
      <c r="E214" t="str">
        <f>IF('Leistungsübersicht - WIP'!AA201="","",'Leistungsübersicht - WIP'!AA201)</f>
        <v/>
      </c>
      <c r="F214" s="52" t="str">
        <f>IFERROR(_xlfn.IFNA(VLOOKUP(Leistungsübersicht!C214,Detaildaten!$F$8:$I$308,4,0)/VLOOKUP(C214,Detaildaten!$F$8:$X$308,19,0)*VLOOKUP(C214,'Leistungsübersicht - WIP'!$Y$6:$AG$305,9,0)*Faktoren!$C$2*IF($D$10=Optionen!$N$4,Leistungsübersicht!$D$12/VLOOKUP(Leistungsübersicht!$D$11,Optionen!$W$3:$X$18,2,0),1),""),0)</f>
        <v/>
      </c>
      <c r="G214" s="52" t="str">
        <f>IFERROR(_xlfn.IFNA(VLOOKUP(Leistungsübersicht!C214,Detaildaten!$F$8:$I$308,4,0)/VLOOKUP(C214,Detaildaten!$F$8:$X$308,19,0)*VLOOKUP(C214,'Leistungsübersicht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4" s="63"/>
      <c r="I214" s="63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ausgewählt",IF(IFERROR(VLOOKUP(C214,Detaildaten!F203:U503,16,0),"")="","",VLOOKUP(C214,Detaildaten!F203:U503,16,0)))))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IF(O214="","",COUNTIF($O214:$O$327,O214))</f>
        <v/>
      </c>
      <c r="S214">
        <f t="shared" si="25"/>
        <v>0</v>
      </c>
      <c r="T214">
        <f t="shared" si="26"/>
        <v>0</v>
      </c>
      <c r="U214" t="str">
        <f t="array" ref="U214">IFERROR(INDEX($O$19:$O$324,MATCH(1,COUNTIF($U$18:U213,$O$19:$O$324)+($O$19:$O519&lt;&gt;"")*1,0)),"")</f>
        <v/>
      </c>
      <c r="V214" t="str">
        <f t="shared" si="27"/>
        <v/>
      </c>
    </row>
    <row r="215" spans="2:22" x14ac:dyDescent="0.3">
      <c r="B215" t="str">
        <f>IF('Leistungsübersicht - WIP'!X202="","",'Leistungsübersicht - WIP'!X202)</f>
        <v/>
      </c>
      <c r="C215" t="str">
        <f>IF('Leistungsübersicht - WIP'!Y202="","",'Leistungsübersicht - WIP'!Y202)</f>
        <v/>
      </c>
      <c r="D215" t="str">
        <f>IF('Leistungsübersicht - WIP'!Z202="","",'Leistungsübersicht - WIP'!Z202)</f>
        <v/>
      </c>
      <c r="E215" t="str">
        <f>IF('Leistungsübersicht - WIP'!AA202="","",'Leistungsübersicht - WIP'!AA202)</f>
        <v/>
      </c>
      <c r="F215" s="52" t="str">
        <f>IFERROR(_xlfn.IFNA(VLOOKUP(Leistungsübersicht!C215,Detaildaten!$F$8:$I$308,4,0)/VLOOKUP(C215,Detaildaten!$F$8:$X$308,19,0)*VLOOKUP(C215,'Leistungsübersicht - WIP'!$Y$6:$AG$305,9,0)*Faktoren!$C$2*IF($D$10=Optionen!$N$4,Leistungsübersicht!$D$12/VLOOKUP(Leistungsübersicht!$D$11,Optionen!$W$3:$X$18,2,0),1),""),0)</f>
        <v/>
      </c>
      <c r="G215" s="52" t="str">
        <f>IFERROR(_xlfn.IFNA(VLOOKUP(Leistungsübersicht!C215,Detaildaten!$F$8:$I$308,4,0)/VLOOKUP(C215,Detaildaten!$F$8:$X$308,19,0)*VLOOKUP(C215,'Leistungsübersicht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5" s="63"/>
      <c r="I215" s="63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ausgewählt",IF(IFERROR(VLOOKUP(C215,Detaildaten!F204:U504,16,0),"")="","",VLOOKUP(C215,Detaildaten!F204:U504,16,0)))))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IF(O215="","",COUNTIF($O215:$O$327,O215))</f>
        <v/>
      </c>
      <c r="S215">
        <f t="shared" si="25"/>
        <v>0</v>
      </c>
      <c r="T215">
        <f t="shared" si="26"/>
        <v>0</v>
      </c>
      <c r="U215" t="str">
        <f t="array" ref="U215">IFERROR(INDEX($O$19:$O$324,MATCH(1,COUNTIF($U$18:U214,$O$19:$O$324)+($O$19:$O520&lt;&gt;"")*1,0)),"")</f>
        <v/>
      </c>
      <c r="V215" t="str">
        <f t="shared" si="27"/>
        <v/>
      </c>
    </row>
    <row r="216" spans="2:22" x14ac:dyDescent="0.3">
      <c r="B216" t="str">
        <f>IF('Leistungsübersicht - WIP'!X203="","",'Leistungsübersicht - WIP'!X203)</f>
        <v/>
      </c>
      <c r="C216" t="str">
        <f>IF('Leistungsübersicht - WIP'!Y203="","",'Leistungsübersicht - WIP'!Y203)</f>
        <v/>
      </c>
      <c r="D216" t="str">
        <f>IF('Leistungsübersicht - WIP'!Z203="","",'Leistungsübersicht - WIP'!Z203)</f>
        <v/>
      </c>
      <c r="E216" t="str">
        <f>IF('Leistungsübersicht - WIP'!AA203="","",'Leistungsübersicht - WIP'!AA203)</f>
        <v/>
      </c>
      <c r="F216" s="52" t="str">
        <f>IFERROR(_xlfn.IFNA(VLOOKUP(Leistungsübersicht!C216,Detaildaten!$F$8:$I$308,4,0)/VLOOKUP(C216,Detaildaten!$F$8:$X$308,19,0)*VLOOKUP(C216,'Leistungsübersicht - WIP'!$Y$6:$AG$305,9,0)*Faktoren!$C$2*IF($D$10=Optionen!$N$4,Leistungsübersicht!$D$12/VLOOKUP(Leistungsübersicht!$D$11,Optionen!$W$3:$X$18,2,0),1),""),0)</f>
        <v/>
      </c>
      <c r="G216" s="52" t="str">
        <f>IFERROR(_xlfn.IFNA(VLOOKUP(Leistungsübersicht!C216,Detaildaten!$F$8:$I$308,4,0)/VLOOKUP(C216,Detaildaten!$F$8:$X$308,19,0)*VLOOKUP(C216,'Leistungsübersicht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6" s="63"/>
      <c r="I216" s="63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ausgewählt",IF(IFERROR(VLOOKUP(C216,Detaildaten!F205:U505,16,0),"")="","",VLOOKUP(C216,Detaildaten!F205:U505,16,0)))))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IF(O216="","",COUNTIF($O216:$O$327,O216))</f>
        <v/>
      </c>
      <c r="S216">
        <f t="shared" si="25"/>
        <v>0</v>
      </c>
      <c r="T216">
        <f t="shared" si="26"/>
        <v>0</v>
      </c>
      <c r="U216" t="str">
        <f t="array" ref="U216">IFERROR(INDEX($O$19:$O$324,MATCH(1,COUNTIF($U$18:U215,$O$19:$O$324)+($O$19:$O521&lt;&gt;"")*1,0)),"")</f>
        <v/>
      </c>
      <c r="V216" t="str">
        <f t="shared" si="27"/>
        <v/>
      </c>
    </row>
    <row r="217" spans="2:22" x14ac:dyDescent="0.3">
      <c r="B217" t="str">
        <f>IF('Leistungsübersicht - WIP'!X204="","",'Leistungsübersicht - WIP'!X204)</f>
        <v/>
      </c>
      <c r="C217" t="str">
        <f>IF('Leistungsübersicht - WIP'!Y204="","",'Leistungsübersicht - WIP'!Y204)</f>
        <v/>
      </c>
      <c r="D217" t="str">
        <f>IF('Leistungsübersicht - WIP'!Z204="","",'Leistungsübersicht - WIP'!Z204)</f>
        <v/>
      </c>
      <c r="E217" t="str">
        <f>IF('Leistungsübersicht - WIP'!AA204="","",'Leistungsübersicht - WIP'!AA204)</f>
        <v/>
      </c>
      <c r="F217" s="52" t="str">
        <f>IFERROR(_xlfn.IFNA(VLOOKUP(Leistungsübersicht!C217,Detaildaten!$F$8:$I$308,4,0)/VLOOKUP(C217,Detaildaten!$F$8:$X$308,19,0)*VLOOKUP(C217,'Leistungsübersicht - WIP'!$Y$6:$AG$305,9,0)*Faktoren!$C$2*IF($D$10=Optionen!$N$4,Leistungsübersicht!$D$12/VLOOKUP(Leistungsübersicht!$D$11,Optionen!$W$3:$X$18,2,0),1),""),0)</f>
        <v/>
      </c>
      <c r="G217" s="52" t="str">
        <f>IFERROR(_xlfn.IFNA(VLOOKUP(Leistungsübersicht!C217,Detaildaten!$F$8:$I$308,4,0)/VLOOKUP(C217,Detaildaten!$F$8:$X$308,19,0)*VLOOKUP(C217,'Leistungsübersicht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7" s="63"/>
      <c r="I217" s="63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ausgewählt",IF(IFERROR(VLOOKUP(C217,Detaildaten!F206:U506,16,0),"")="","",VLOOKUP(C217,Detaildaten!F206:U506,16,0)))))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IF(O217="","",COUNTIF($O217:$O$327,O217))</f>
        <v/>
      </c>
      <c r="S217">
        <f t="shared" si="25"/>
        <v>0</v>
      </c>
      <c r="T217">
        <f t="shared" si="26"/>
        <v>0</v>
      </c>
      <c r="U217" t="str">
        <f t="array" ref="U217">IFERROR(INDEX($O$19:$O$324,MATCH(1,COUNTIF($U$18:U216,$O$19:$O$324)+($O$19:$O522&lt;&gt;"")*1,0)),"")</f>
        <v/>
      </c>
      <c r="V217" t="str">
        <f t="shared" si="27"/>
        <v/>
      </c>
    </row>
    <row r="218" spans="2:22" x14ac:dyDescent="0.3">
      <c r="B218" t="str">
        <f>IF('Leistungsübersicht - WIP'!X205="","",'Leistungsübersicht - WIP'!X205)</f>
        <v/>
      </c>
      <c r="C218" t="str">
        <f>IF('Leistungsübersicht - WIP'!Y205="","",'Leistungsübersicht - WIP'!Y205)</f>
        <v/>
      </c>
      <c r="D218" t="str">
        <f>IF('Leistungsübersicht - WIP'!Z205="","",'Leistungsübersicht - WIP'!Z205)</f>
        <v/>
      </c>
      <c r="E218" t="str">
        <f>IF('Leistungsübersicht - WIP'!AA205="","",'Leistungsübersicht - WIP'!AA205)</f>
        <v/>
      </c>
      <c r="F218" s="52" t="str">
        <f>IFERROR(_xlfn.IFNA(VLOOKUP(Leistungsübersicht!C218,Detaildaten!$F$8:$I$308,4,0)/VLOOKUP(C218,Detaildaten!$F$8:$X$308,19,0)*VLOOKUP(C218,'Leistungsübersicht - WIP'!$Y$6:$AG$305,9,0)*Faktoren!$C$2*IF($D$10=Optionen!$N$4,Leistungsübersicht!$D$12/VLOOKUP(Leistungsübersicht!$D$11,Optionen!$W$3:$X$18,2,0),1),""),0)</f>
        <v/>
      </c>
      <c r="G218" s="52" t="str">
        <f>IFERROR(_xlfn.IFNA(VLOOKUP(Leistungsübersicht!C218,Detaildaten!$F$8:$I$308,4,0)/VLOOKUP(C218,Detaildaten!$F$8:$X$308,19,0)*VLOOKUP(C218,'Leistungsübersicht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8" s="63"/>
      <c r="I218" s="63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ausgewählt",IF(IFERROR(VLOOKUP(C218,Detaildaten!F207:U507,16,0),"")="","",VLOOKUP(C218,Detaildaten!F207:U507,16,0)))))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IF(O218="","",COUNTIF($O218:$O$327,O218))</f>
        <v/>
      </c>
      <c r="S218">
        <f t="shared" si="25"/>
        <v>0</v>
      </c>
      <c r="T218">
        <f t="shared" si="26"/>
        <v>0</v>
      </c>
      <c r="U218" t="str">
        <f t="array" ref="U218">IFERROR(INDEX($O$19:$O$324,MATCH(1,COUNTIF($U$18:U217,$O$19:$O$324)+($O$19:$O523&lt;&gt;"")*1,0)),"")</f>
        <v/>
      </c>
      <c r="V218" t="str">
        <f t="shared" si="27"/>
        <v/>
      </c>
    </row>
    <row r="219" spans="2:22" x14ac:dyDescent="0.3">
      <c r="B219" t="str">
        <f>IF('Leistungsübersicht - WIP'!X206="","",'Leistungsübersicht - WIP'!X206)</f>
        <v/>
      </c>
      <c r="C219" t="str">
        <f>IF('Leistungsübersicht - WIP'!Y206="","",'Leistungsübersicht - WIP'!Y206)</f>
        <v/>
      </c>
      <c r="D219" t="str">
        <f>IF('Leistungsübersicht - WIP'!Z206="","",'Leistungsübersicht - WIP'!Z206)</f>
        <v/>
      </c>
      <c r="E219" t="str">
        <f>IF('Leistungsübersicht - WIP'!AA206="","",'Leistungsübersicht - WIP'!AA206)</f>
        <v/>
      </c>
      <c r="F219" s="52" t="str">
        <f>IFERROR(_xlfn.IFNA(VLOOKUP(Leistungsübersicht!C219,Detaildaten!$F$8:$I$308,4,0)/VLOOKUP(C219,Detaildaten!$F$8:$X$308,19,0)*VLOOKUP(C219,'Leistungsübersicht - WIP'!$Y$6:$AG$305,9,0)*Faktoren!$C$2*IF($D$10=Optionen!$N$4,Leistungsübersicht!$D$12/VLOOKUP(Leistungsübersicht!$D$11,Optionen!$W$3:$X$18,2,0),1),""),0)</f>
        <v/>
      </c>
      <c r="G219" s="52" t="str">
        <f>IFERROR(_xlfn.IFNA(VLOOKUP(Leistungsübersicht!C219,Detaildaten!$F$8:$I$308,4,0)/VLOOKUP(C219,Detaildaten!$F$8:$X$308,19,0)*VLOOKUP(C219,'Leistungsübersicht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9" s="63"/>
      <c r="I219" s="63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ausgewählt",IF(IFERROR(VLOOKUP(C219,Detaildaten!F208:U508,16,0),"")="","",VLOOKUP(C219,Detaildaten!F208:U508,16,0)))))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IF(O219="","",COUNTIF($O219:$O$327,O219))</f>
        <v/>
      </c>
      <c r="S219">
        <f t="shared" si="25"/>
        <v>0</v>
      </c>
      <c r="T219">
        <f t="shared" si="26"/>
        <v>0</v>
      </c>
      <c r="U219" t="str">
        <f t="array" ref="U219">IFERROR(INDEX($O$19:$O$324,MATCH(1,COUNTIF($U$18:U218,$O$19:$O$324)+($O$19:$O524&lt;&gt;"")*1,0)),"")</f>
        <v/>
      </c>
      <c r="V219" t="str">
        <f t="shared" si="27"/>
        <v/>
      </c>
    </row>
    <row r="220" spans="2:22" x14ac:dyDescent="0.3">
      <c r="B220" t="str">
        <f>IF('Leistungsübersicht - WIP'!X207="","",'Leistungsübersicht - WIP'!X207)</f>
        <v/>
      </c>
      <c r="C220" t="str">
        <f>IF('Leistungsübersicht - WIP'!Y207="","",'Leistungsübersicht - WIP'!Y207)</f>
        <v/>
      </c>
      <c r="D220" t="str">
        <f>IF('Leistungsübersicht - WIP'!Z207="","",'Leistungsübersicht - WIP'!Z207)</f>
        <v/>
      </c>
      <c r="E220" t="str">
        <f>IF('Leistungsübersicht - WIP'!AA207="","",'Leistungsübersicht - WIP'!AA207)</f>
        <v/>
      </c>
      <c r="F220" s="52" t="str">
        <f>IFERROR(_xlfn.IFNA(VLOOKUP(Leistungsübersicht!C220,Detaildaten!$F$8:$I$308,4,0)/VLOOKUP(C220,Detaildaten!$F$8:$X$308,19,0)*VLOOKUP(C220,'Leistungsübersicht - WIP'!$Y$6:$AG$305,9,0)*Faktoren!$C$2*IF($D$10=Optionen!$N$4,Leistungsübersicht!$D$12/VLOOKUP(Leistungsübersicht!$D$11,Optionen!$W$3:$X$18,2,0),1),""),0)</f>
        <v/>
      </c>
      <c r="G220" s="52" t="str">
        <f>IFERROR(_xlfn.IFNA(VLOOKUP(Leistungsübersicht!C220,Detaildaten!$F$8:$I$308,4,0)/VLOOKUP(C220,Detaildaten!$F$8:$X$308,19,0)*VLOOKUP(C220,'Leistungsübersicht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0" s="63"/>
      <c r="I220" s="63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ausgewählt",IF(IFERROR(VLOOKUP(C220,Detaildaten!F209:U509,16,0),"")="","",VLOOKUP(C220,Detaildaten!F209:U509,16,0)))))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IF(O220="","",COUNTIF($O220:$O$327,O220))</f>
        <v/>
      </c>
      <c r="S220">
        <f t="shared" si="25"/>
        <v>0</v>
      </c>
      <c r="T220">
        <f t="shared" si="26"/>
        <v>0</v>
      </c>
      <c r="U220" t="str">
        <f t="array" ref="U220">IFERROR(INDEX($O$19:$O$324,MATCH(1,COUNTIF($U$18:U219,$O$19:$O$324)+($O$19:$O525&lt;&gt;"")*1,0)),"")</f>
        <v/>
      </c>
      <c r="V220" t="str">
        <f t="shared" si="27"/>
        <v/>
      </c>
    </row>
    <row r="221" spans="2:22" x14ac:dyDescent="0.3">
      <c r="B221" t="str">
        <f>IF('Leistungsübersicht - WIP'!X208="","",'Leistungsübersicht - WIP'!X208)</f>
        <v/>
      </c>
      <c r="C221" t="str">
        <f>IF('Leistungsübersicht - WIP'!Y208="","",'Leistungsübersicht - WIP'!Y208)</f>
        <v/>
      </c>
      <c r="D221" t="str">
        <f>IF('Leistungsübersicht - WIP'!Z208="","",'Leistungsübersicht - WIP'!Z208)</f>
        <v/>
      </c>
      <c r="E221" t="str">
        <f>IF('Leistungsübersicht - WIP'!AA208="","",'Leistungsübersicht - WIP'!AA208)</f>
        <v/>
      </c>
      <c r="F221" s="52" t="str">
        <f>IFERROR(_xlfn.IFNA(VLOOKUP(Leistungsübersicht!C221,Detaildaten!$F$8:$I$308,4,0)/VLOOKUP(C221,Detaildaten!$F$8:$X$308,19,0)*VLOOKUP(C221,'Leistungsübersicht - WIP'!$Y$6:$AG$305,9,0)*Faktoren!$C$2*IF($D$10=Optionen!$N$4,Leistungsübersicht!$D$12/VLOOKUP(Leistungsübersicht!$D$11,Optionen!$W$3:$X$18,2,0),1),""),0)</f>
        <v/>
      </c>
      <c r="G221" s="52" t="str">
        <f>IFERROR(_xlfn.IFNA(VLOOKUP(Leistungsübersicht!C221,Detaildaten!$F$8:$I$308,4,0)/VLOOKUP(C221,Detaildaten!$F$8:$X$308,19,0)*VLOOKUP(C221,'Leistungsübersicht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1" s="63"/>
      <c r="I221" s="63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ausgewählt",IF(IFERROR(VLOOKUP(C221,Detaildaten!F210:U510,16,0),"")="","",VLOOKUP(C221,Detaildaten!F210:U510,16,0)))))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IF(O221="","",COUNTIF($O221:$O$327,O221))</f>
        <v/>
      </c>
      <c r="S221">
        <f t="shared" si="25"/>
        <v>0</v>
      </c>
      <c r="T221">
        <f t="shared" si="26"/>
        <v>0</v>
      </c>
      <c r="U221" t="str">
        <f t="array" ref="U221">IFERROR(INDEX($O$19:$O$324,MATCH(1,COUNTIF($U$18:U220,$O$19:$O$324)+($O$19:$O526&lt;&gt;"")*1,0)),"")</f>
        <v/>
      </c>
      <c r="V221" t="str">
        <f t="shared" si="27"/>
        <v/>
      </c>
    </row>
    <row r="222" spans="2:22" x14ac:dyDescent="0.3">
      <c r="B222" t="str">
        <f>IF('Leistungsübersicht - WIP'!X209="","",'Leistungsübersicht - WIP'!X209)</f>
        <v/>
      </c>
      <c r="C222" t="str">
        <f>IF('Leistungsübersicht - WIP'!Y209="","",'Leistungsübersicht - WIP'!Y209)</f>
        <v/>
      </c>
      <c r="D222" t="str">
        <f>IF('Leistungsübersicht - WIP'!Z209="","",'Leistungsübersicht - WIP'!Z209)</f>
        <v/>
      </c>
      <c r="E222" t="str">
        <f>IF('Leistungsübersicht - WIP'!AA209="","",'Leistungsübersicht - WIP'!AA209)</f>
        <v/>
      </c>
      <c r="F222" s="52" t="str">
        <f>IFERROR(_xlfn.IFNA(VLOOKUP(Leistungsübersicht!C222,Detaildaten!$F$8:$I$308,4,0)/VLOOKUP(C222,Detaildaten!$F$8:$X$308,19,0)*VLOOKUP(C222,'Leistungsübersicht - WIP'!$Y$6:$AG$305,9,0)*Faktoren!$C$2*IF($D$10=Optionen!$N$4,Leistungsübersicht!$D$12/VLOOKUP(Leistungsübersicht!$D$11,Optionen!$W$3:$X$18,2,0),1),""),0)</f>
        <v/>
      </c>
      <c r="G222" s="52" t="str">
        <f>IFERROR(_xlfn.IFNA(VLOOKUP(Leistungsübersicht!C222,Detaildaten!$F$8:$I$308,4,0)/VLOOKUP(C222,Detaildaten!$F$8:$X$308,19,0)*VLOOKUP(C222,'Leistungsübersicht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2" s="63"/>
      <c r="I222" s="63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ausgewählt",IF(IFERROR(VLOOKUP(C222,Detaildaten!F211:U511,16,0),"")="","",VLOOKUP(C222,Detaildaten!F211:U511,16,0)))))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IF(O222="","",COUNTIF($O222:$O$327,O222))</f>
        <v/>
      </c>
      <c r="S222">
        <f t="shared" si="25"/>
        <v>0</v>
      </c>
      <c r="T222">
        <f t="shared" si="26"/>
        <v>0</v>
      </c>
      <c r="U222" t="str">
        <f t="array" ref="U222">IFERROR(INDEX($O$19:$O$324,MATCH(1,COUNTIF($U$18:U221,$O$19:$O$324)+($O$19:$O527&lt;&gt;"")*1,0)),"")</f>
        <v/>
      </c>
      <c r="V222" t="str">
        <f t="shared" si="27"/>
        <v/>
      </c>
    </row>
    <row r="223" spans="2:22" x14ac:dyDescent="0.3">
      <c r="B223" t="str">
        <f>IF('Leistungsübersicht - WIP'!X210="","",'Leistungsübersicht - WIP'!X210)</f>
        <v/>
      </c>
      <c r="C223" t="str">
        <f>IF('Leistungsübersicht - WIP'!Y210="","",'Leistungsübersicht - WIP'!Y210)</f>
        <v/>
      </c>
      <c r="D223" t="str">
        <f>IF('Leistungsübersicht - WIP'!Z210="","",'Leistungsübersicht - WIP'!Z210)</f>
        <v/>
      </c>
      <c r="E223" t="str">
        <f>IF('Leistungsübersicht - WIP'!AA210="","",'Leistungsübersicht - WIP'!AA210)</f>
        <v/>
      </c>
      <c r="F223" s="52" t="str">
        <f>IFERROR(_xlfn.IFNA(VLOOKUP(Leistungsübersicht!C223,Detaildaten!$F$8:$I$308,4,0)/VLOOKUP(C223,Detaildaten!$F$8:$X$308,19,0)*VLOOKUP(C223,'Leistungsübersicht - WIP'!$Y$6:$AG$305,9,0)*Faktoren!$C$2*IF($D$10=Optionen!$N$4,Leistungsübersicht!$D$12/VLOOKUP(Leistungsübersicht!$D$11,Optionen!$W$3:$X$18,2,0),1),""),0)</f>
        <v/>
      </c>
      <c r="G223" s="52" t="str">
        <f>IFERROR(_xlfn.IFNA(VLOOKUP(Leistungsübersicht!C223,Detaildaten!$F$8:$I$308,4,0)/VLOOKUP(C223,Detaildaten!$F$8:$X$308,19,0)*VLOOKUP(C223,'Leistungsübersicht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3" s="63"/>
      <c r="I223" s="63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ausgewählt",IF(IFERROR(VLOOKUP(C223,Detaildaten!F212:U512,16,0),"")="","",VLOOKUP(C223,Detaildaten!F212:U512,16,0)))))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IF(O223="","",COUNTIF($O223:$O$327,O223))</f>
        <v/>
      </c>
      <c r="S223">
        <f t="shared" si="25"/>
        <v>0</v>
      </c>
      <c r="T223">
        <f t="shared" si="26"/>
        <v>0</v>
      </c>
      <c r="U223" t="str">
        <f t="array" ref="U223">IFERROR(INDEX($O$19:$O$324,MATCH(1,COUNTIF($U$18:U222,$O$19:$O$324)+($O$19:$O528&lt;&gt;"")*1,0)),"")</f>
        <v/>
      </c>
      <c r="V223" t="str">
        <f t="shared" si="27"/>
        <v/>
      </c>
    </row>
    <row r="224" spans="2:22" x14ac:dyDescent="0.3">
      <c r="B224" t="str">
        <f>IF('Leistungsübersicht - WIP'!X211="","",'Leistungsübersicht - WIP'!X211)</f>
        <v/>
      </c>
      <c r="C224" t="str">
        <f>IF('Leistungsübersicht - WIP'!Y211="","",'Leistungsübersicht - WIP'!Y211)</f>
        <v/>
      </c>
      <c r="D224" t="str">
        <f>IF('Leistungsübersicht - WIP'!Z211="","",'Leistungsübersicht - WIP'!Z211)</f>
        <v/>
      </c>
      <c r="E224" t="str">
        <f>IF('Leistungsübersicht - WIP'!AA211="","",'Leistungsübersicht - WIP'!AA211)</f>
        <v/>
      </c>
      <c r="F224" s="52" t="str">
        <f>IFERROR(_xlfn.IFNA(VLOOKUP(Leistungsübersicht!C224,Detaildaten!$F$8:$I$308,4,0)/VLOOKUP(C224,Detaildaten!$F$8:$X$308,19,0)*VLOOKUP(C224,'Leistungsübersicht - WIP'!$Y$6:$AG$305,9,0)*Faktoren!$C$2*IF($D$10=Optionen!$N$4,Leistungsübersicht!$D$12/VLOOKUP(Leistungsübersicht!$D$11,Optionen!$W$3:$X$18,2,0),1),""),0)</f>
        <v/>
      </c>
      <c r="G224" s="52" t="str">
        <f>IFERROR(_xlfn.IFNA(VLOOKUP(Leistungsübersicht!C224,Detaildaten!$F$8:$I$308,4,0)/VLOOKUP(C224,Detaildaten!$F$8:$X$308,19,0)*VLOOKUP(C224,'Leistungsübersicht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4" s="63"/>
      <c r="I224" s="63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ausgewählt",IF(IFERROR(VLOOKUP(C224,Detaildaten!F213:U513,16,0),"")="","",VLOOKUP(C224,Detaildaten!F213:U513,16,0)))))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IF(O224="","",COUNTIF($O224:$O$327,O224))</f>
        <v/>
      </c>
      <c r="S224">
        <f t="shared" si="25"/>
        <v>0</v>
      </c>
      <c r="T224">
        <f t="shared" si="26"/>
        <v>0</v>
      </c>
      <c r="U224" t="str">
        <f t="array" ref="U224">IFERROR(INDEX($O$19:$O$324,MATCH(1,COUNTIF($U$18:U223,$O$19:$O$324)+($O$19:$O529&lt;&gt;"")*1,0)),"")</f>
        <v/>
      </c>
      <c r="V224" t="str">
        <f t="shared" si="27"/>
        <v/>
      </c>
    </row>
    <row r="225" spans="2:22" x14ac:dyDescent="0.3">
      <c r="B225" t="str">
        <f>IF('Leistungsübersicht - WIP'!X212="","",'Leistungsübersicht - WIP'!X212)</f>
        <v/>
      </c>
      <c r="C225" t="str">
        <f>IF('Leistungsübersicht - WIP'!Y212="","",'Leistungsübersicht - WIP'!Y212)</f>
        <v/>
      </c>
      <c r="D225" t="str">
        <f>IF('Leistungsübersicht - WIP'!Z212="","",'Leistungsübersicht - WIP'!Z212)</f>
        <v/>
      </c>
      <c r="E225" t="str">
        <f>IF('Leistungsübersicht - WIP'!AA212="","",'Leistungsübersicht - WIP'!AA212)</f>
        <v/>
      </c>
      <c r="F225" s="52" t="str">
        <f>IFERROR(_xlfn.IFNA(VLOOKUP(Leistungsübersicht!C225,Detaildaten!$F$8:$I$308,4,0)/VLOOKUP(C225,Detaildaten!$F$8:$X$308,19,0)*VLOOKUP(C225,'Leistungsübersicht - WIP'!$Y$6:$AG$305,9,0)*Faktoren!$C$2*IF($D$10=Optionen!$N$4,Leistungsübersicht!$D$12/VLOOKUP(Leistungsübersicht!$D$11,Optionen!$W$3:$X$18,2,0),1),""),0)</f>
        <v/>
      </c>
      <c r="G225" s="52" t="str">
        <f>IFERROR(_xlfn.IFNA(VLOOKUP(Leistungsübersicht!C225,Detaildaten!$F$8:$I$308,4,0)/VLOOKUP(C225,Detaildaten!$F$8:$X$308,19,0)*VLOOKUP(C225,'Leistungsübersicht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5" s="63"/>
      <c r="I225" s="63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ausgewählt",IF(IFERROR(VLOOKUP(C225,Detaildaten!F214:U514,16,0),"")="","",VLOOKUP(C225,Detaildaten!F214:U514,16,0)))))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IF(O225="","",COUNTIF($O225:$O$327,O225))</f>
        <v/>
      </c>
      <c r="S225">
        <f t="shared" si="25"/>
        <v>0</v>
      </c>
      <c r="T225">
        <f t="shared" si="26"/>
        <v>0</v>
      </c>
      <c r="U225" t="str">
        <f t="array" ref="U225">IFERROR(INDEX($O$19:$O$324,MATCH(1,COUNTIF($U$18:U224,$O$19:$O$324)+($O$19:$O530&lt;&gt;"")*1,0)),"")</f>
        <v/>
      </c>
      <c r="V225" t="str">
        <f t="shared" si="27"/>
        <v/>
      </c>
    </row>
    <row r="226" spans="2:22" x14ac:dyDescent="0.3">
      <c r="B226" t="str">
        <f>IF('Leistungsübersicht - WIP'!X213="","",'Leistungsübersicht - WIP'!X213)</f>
        <v/>
      </c>
      <c r="C226" t="str">
        <f>IF('Leistungsübersicht - WIP'!Y213="","",'Leistungsübersicht - WIP'!Y213)</f>
        <v/>
      </c>
      <c r="D226" t="str">
        <f>IF('Leistungsübersicht - WIP'!Z213="","",'Leistungsübersicht - WIP'!Z213)</f>
        <v/>
      </c>
      <c r="E226" t="str">
        <f>IF('Leistungsübersicht - WIP'!AA213="","",'Leistungsübersicht - WIP'!AA213)</f>
        <v/>
      </c>
      <c r="F226" s="52" t="str">
        <f>IFERROR(_xlfn.IFNA(VLOOKUP(Leistungsübersicht!C226,Detaildaten!$F$8:$I$308,4,0)/VLOOKUP(C226,Detaildaten!$F$8:$X$308,19,0)*VLOOKUP(C226,'Leistungsübersicht - WIP'!$Y$6:$AG$305,9,0)*Faktoren!$C$2*IF($D$10=Optionen!$N$4,Leistungsübersicht!$D$12/VLOOKUP(Leistungsübersicht!$D$11,Optionen!$W$3:$X$18,2,0),1),""),0)</f>
        <v/>
      </c>
      <c r="G226" s="52" t="str">
        <f>IFERROR(_xlfn.IFNA(VLOOKUP(Leistungsübersicht!C226,Detaildaten!$F$8:$I$308,4,0)/VLOOKUP(C226,Detaildaten!$F$8:$X$308,19,0)*VLOOKUP(C226,'Leistungsübersicht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6" s="63"/>
      <c r="I226" s="63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ausgewählt",IF(IFERROR(VLOOKUP(C226,Detaildaten!F215:U515,16,0),"")="","",VLOOKUP(C226,Detaildaten!F215:U515,16,0)))))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IF(O226="","",COUNTIF($O226:$O$327,O226))</f>
        <v/>
      </c>
      <c r="S226">
        <f t="shared" si="25"/>
        <v>0</v>
      </c>
      <c r="T226">
        <f t="shared" si="26"/>
        <v>0</v>
      </c>
      <c r="U226" t="str">
        <f t="array" ref="U226">IFERROR(INDEX($O$19:$O$324,MATCH(1,COUNTIF($U$18:U225,$O$19:$O$324)+($O$19:$O531&lt;&gt;"")*1,0)),"")</f>
        <v/>
      </c>
      <c r="V226" t="str">
        <f t="shared" si="27"/>
        <v/>
      </c>
    </row>
    <row r="227" spans="2:22" x14ac:dyDescent="0.3">
      <c r="B227" t="str">
        <f>IF('Leistungsübersicht - WIP'!X214="","",'Leistungsübersicht - WIP'!X214)</f>
        <v/>
      </c>
      <c r="C227" t="str">
        <f>IF('Leistungsübersicht - WIP'!Y214="","",'Leistungsübersicht - WIP'!Y214)</f>
        <v/>
      </c>
      <c r="D227" t="str">
        <f>IF('Leistungsübersicht - WIP'!Z214="","",'Leistungsübersicht - WIP'!Z214)</f>
        <v/>
      </c>
      <c r="E227" t="str">
        <f>IF('Leistungsübersicht - WIP'!AA214="","",'Leistungsübersicht - WIP'!AA214)</f>
        <v/>
      </c>
      <c r="F227" s="52" t="str">
        <f>IFERROR(_xlfn.IFNA(VLOOKUP(Leistungsübersicht!C227,Detaildaten!$F$8:$I$308,4,0)/VLOOKUP(C227,Detaildaten!$F$8:$X$308,19,0)*VLOOKUP(C227,'Leistungsübersicht - WIP'!$Y$6:$AG$305,9,0)*Faktoren!$C$2*IF($D$10=Optionen!$N$4,Leistungsübersicht!$D$12/VLOOKUP(Leistungsübersicht!$D$11,Optionen!$W$3:$X$18,2,0),1),""),0)</f>
        <v/>
      </c>
      <c r="G227" s="52" t="str">
        <f>IFERROR(_xlfn.IFNA(VLOOKUP(Leistungsübersicht!C227,Detaildaten!$F$8:$I$308,4,0)/VLOOKUP(C227,Detaildaten!$F$8:$X$308,19,0)*VLOOKUP(C227,'Leistungsübersicht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7" s="63"/>
      <c r="I227" s="63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ausgewählt",IF(IFERROR(VLOOKUP(C227,Detaildaten!F216:U516,16,0),"")="","",VLOOKUP(C227,Detaildaten!F216:U516,16,0)))))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IF(O227="","",COUNTIF($O227:$O$327,O227))</f>
        <v/>
      </c>
      <c r="S227">
        <f t="shared" si="25"/>
        <v>0</v>
      </c>
      <c r="T227">
        <f t="shared" si="26"/>
        <v>0</v>
      </c>
      <c r="U227" t="str">
        <f t="array" ref="U227">IFERROR(INDEX($O$19:$O$324,MATCH(1,COUNTIF($U$18:U226,$O$19:$O$324)+($O$19:$O532&lt;&gt;"")*1,0)),"")</f>
        <v/>
      </c>
      <c r="V227" t="str">
        <f t="shared" si="27"/>
        <v/>
      </c>
    </row>
    <row r="228" spans="2:22" x14ac:dyDescent="0.3">
      <c r="B228" t="str">
        <f>IF('Leistungsübersicht - WIP'!X215="","",'Leistungsübersicht - WIP'!X215)</f>
        <v/>
      </c>
      <c r="C228" t="str">
        <f>IF('Leistungsübersicht - WIP'!Y215="","",'Leistungsübersicht - WIP'!Y215)</f>
        <v/>
      </c>
      <c r="D228" t="str">
        <f>IF('Leistungsübersicht - WIP'!Z215="","",'Leistungsübersicht - WIP'!Z215)</f>
        <v/>
      </c>
      <c r="E228" t="str">
        <f>IF('Leistungsübersicht - WIP'!AA215="","",'Leistungsübersicht - WIP'!AA215)</f>
        <v/>
      </c>
      <c r="F228" s="52" t="str">
        <f>IFERROR(_xlfn.IFNA(VLOOKUP(Leistungsübersicht!C228,Detaildaten!$F$8:$I$308,4,0)/VLOOKUP(C228,Detaildaten!$F$8:$X$308,19,0)*VLOOKUP(C228,'Leistungsübersicht - WIP'!$Y$6:$AG$305,9,0)*Faktoren!$C$2*IF($D$10=Optionen!$N$4,Leistungsübersicht!$D$12/VLOOKUP(Leistungsübersicht!$D$11,Optionen!$W$3:$X$18,2,0),1),""),0)</f>
        <v/>
      </c>
      <c r="G228" s="52" t="str">
        <f>IFERROR(_xlfn.IFNA(VLOOKUP(Leistungsübersicht!C228,Detaildaten!$F$8:$I$308,4,0)/VLOOKUP(C228,Detaildaten!$F$8:$X$308,19,0)*VLOOKUP(C228,'Leistungsübersicht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8" s="63"/>
      <c r="I228" s="63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ausgewählt",IF(IFERROR(VLOOKUP(C228,Detaildaten!F217:U517,16,0),"")="","",VLOOKUP(C228,Detaildaten!F217:U517,16,0)))))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IF(O228="","",COUNTIF($O228:$O$327,O228))</f>
        <v/>
      </c>
      <c r="S228">
        <f t="shared" si="25"/>
        <v>0</v>
      </c>
      <c r="T228">
        <f t="shared" si="26"/>
        <v>0</v>
      </c>
      <c r="U228" t="str">
        <f t="array" ref="U228">IFERROR(INDEX($O$19:$O$324,MATCH(1,COUNTIF($U$18:U227,$O$19:$O$324)+($O$19:$O533&lt;&gt;"")*1,0)),"")</f>
        <v/>
      </c>
      <c r="V228" t="str">
        <f t="shared" si="27"/>
        <v/>
      </c>
    </row>
    <row r="229" spans="2:22" x14ac:dyDescent="0.3">
      <c r="B229" t="str">
        <f>IF('Leistungsübersicht - WIP'!X216="","",'Leistungsübersicht - WIP'!X216)</f>
        <v/>
      </c>
      <c r="C229" t="str">
        <f>IF('Leistungsübersicht - WIP'!Y216="","",'Leistungsübersicht - WIP'!Y216)</f>
        <v/>
      </c>
      <c r="D229" t="str">
        <f>IF('Leistungsübersicht - WIP'!Z216="","",'Leistungsübersicht - WIP'!Z216)</f>
        <v/>
      </c>
      <c r="E229" t="str">
        <f>IF('Leistungsübersicht - WIP'!AA216="","",'Leistungsübersicht - WIP'!AA216)</f>
        <v/>
      </c>
      <c r="F229" s="52" t="str">
        <f>IFERROR(_xlfn.IFNA(VLOOKUP(Leistungsübersicht!C229,Detaildaten!$F$8:$I$308,4,0)/VLOOKUP(C229,Detaildaten!$F$8:$X$308,19,0)*VLOOKUP(C229,'Leistungsübersicht - WIP'!$Y$6:$AG$305,9,0)*Faktoren!$C$2*IF($D$10=Optionen!$N$4,Leistungsübersicht!$D$12/VLOOKUP(Leistungsübersicht!$D$11,Optionen!$W$3:$X$18,2,0),1),""),0)</f>
        <v/>
      </c>
      <c r="G229" s="52" t="str">
        <f>IFERROR(_xlfn.IFNA(VLOOKUP(Leistungsübersicht!C229,Detaildaten!$F$8:$I$308,4,0)/VLOOKUP(C229,Detaildaten!$F$8:$X$308,19,0)*VLOOKUP(C229,'Leistungsübersicht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9" s="63"/>
      <c r="I229" s="63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ausgewählt",IF(IFERROR(VLOOKUP(C229,Detaildaten!F218:U518,16,0),"")="","",VLOOKUP(C229,Detaildaten!F218:U518,16,0)))))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IF(O229="","",COUNTIF($O229:$O$327,O229))</f>
        <v/>
      </c>
      <c r="S229">
        <f t="shared" si="25"/>
        <v>0</v>
      </c>
      <c r="T229">
        <f t="shared" si="26"/>
        <v>0</v>
      </c>
      <c r="U229" t="str">
        <f t="array" ref="U229">IFERROR(INDEX($O$19:$O$324,MATCH(1,COUNTIF($U$18:U228,$O$19:$O$324)+($O$19:$O534&lt;&gt;"")*1,0)),"")</f>
        <v/>
      </c>
      <c r="V229" t="str">
        <f t="shared" si="27"/>
        <v/>
      </c>
    </row>
    <row r="230" spans="2:22" x14ac:dyDescent="0.3">
      <c r="B230" t="str">
        <f>IF('Leistungsübersicht - WIP'!X217="","",'Leistungsübersicht - WIP'!X217)</f>
        <v/>
      </c>
      <c r="C230" t="str">
        <f>IF('Leistungsübersicht - WIP'!Y217="","",'Leistungsübersicht - WIP'!Y217)</f>
        <v/>
      </c>
      <c r="D230" t="str">
        <f>IF('Leistungsübersicht - WIP'!Z217="","",'Leistungsübersicht - WIP'!Z217)</f>
        <v/>
      </c>
      <c r="E230" t="str">
        <f>IF('Leistungsübersicht - WIP'!AA217="","",'Leistungsübersicht - WIP'!AA217)</f>
        <v/>
      </c>
      <c r="F230" s="52" t="str">
        <f>IFERROR(_xlfn.IFNA(VLOOKUP(Leistungsübersicht!C230,Detaildaten!$F$8:$I$308,4,0)/VLOOKUP(C230,Detaildaten!$F$8:$X$308,19,0)*VLOOKUP(C230,'Leistungsübersicht - WIP'!$Y$6:$AG$305,9,0)*Faktoren!$C$2*IF($D$10=Optionen!$N$4,Leistungsübersicht!$D$12/VLOOKUP(Leistungsübersicht!$D$11,Optionen!$W$3:$X$18,2,0),1),""),0)</f>
        <v/>
      </c>
      <c r="G230" s="52" t="str">
        <f>IFERROR(_xlfn.IFNA(VLOOKUP(Leistungsübersicht!C230,Detaildaten!$F$8:$I$308,4,0)/VLOOKUP(C230,Detaildaten!$F$8:$X$308,19,0)*VLOOKUP(C230,'Leistungsübersicht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0" s="63"/>
      <c r="I230" s="63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ausgewählt",IF(IFERROR(VLOOKUP(C230,Detaildaten!F219:U519,16,0),"")="","",VLOOKUP(C230,Detaildaten!F219:U519,16,0)))))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IF(O230="","",COUNTIF($O230:$O$327,O230))</f>
        <v/>
      </c>
      <c r="S230">
        <f t="shared" si="25"/>
        <v>0</v>
      </c>
      <c r="T230">
        <f t="shared" si="26"/>
        <v>0</v>
      </c>
      <c r="U230" t="str">
        <f t="array" ref="U230">IFERROR(INDEX($O$19:$O$324,MATCH(1,COUNTIF($U$18:U229,$O$19:$O$324)+($O$19:$O535&lt;&gt;"")*1,0)),"")</f>
        <v/>
      </c>
      <c r="V230" t="str">
        <f t="shared" si="27"/>
        <v/>
      </c>
    </row>
    <row r="231" spans="2:22" x14ac:dyDescent="0.3">
      <c r="B231" t="str">
        <f>IF('Leistungsübersicht - WIP'!X218="","",'Leistungsübersicht - WIP'!X218)</f>
        <v/>
      </c>
      <c r="C231" t="str">
        <f>IF('Leistungsübersicht - WIP'!Y218="","",'Leistungsübersicht - WIP'!Y218)</f>
        <v/>
      </c>
      <c r="D231" t="str">
        <f>IF('Leistungsübersicht - WIP'!Z218="","",'Leistungsübersicht - WIP'!Z218)</f>
        <v/>
      </c>
      <c r="E231" t="str">
        <f>IF('Leistungsübersicht - WIP'!AA218="","",'Leistungsübersicht - WIP'!AA218)</f>
        <v/>
      </c>
      <c r="F231" s="52" t="str">
        <f>IFERROR(_xlfn.IFNA(VLOOKUP(Leistungsübersicht!C231,Detaildaten!$F$8:$I$308,4,0)/VLOOKUP(C231,Detaildaten!$F$8:$X$308,19,0)*VLOOKUP(C231,'Leistungsübersicht - WIP'!$Y$6:$AG$305,9,0)*Faktoren!$C$2*IF($D$10=Optionen!$N$4,Leistungsübersicht!$D$12/VLOOKUP(Leistungsübersicht!$D$11,Optionen!$W$3:$X$18,2,0),1),""),0)</f>
        <v/>
      </c>
      <c r="G231" s="52" t="str">
        <f>IFERROR(_xlfn.IFNA(VLOOKUP(Leistungsübersicht!C231,Detaildaten!$F$8:$I$308,4,0)/VLOOKUP(C231,Detaildaten!$F$8:$X$308,19,0)*VLOOKUP(C231,'Leistungsübersicht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1" s="63"/>
      <c r="I231" s="63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ausgewählt",IF(IFERROR(VLOOKUP(C231,Detaildaten!F220:U520,16,0),"")="","",VLOOKUP(C231,Detaildaten!F220:U520,16,0)))))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IF(O231="","",COUNTIF($O231:$O$327,O231))</f>
        <v/>
      </c>
      <c r="S231">
        <f t="shared" si="25"/>
        <v>0</v>
      </c>
      <c r="T231">
        <f t="shared" si="26"/>
        <v>0</v>
      </c>
      <c r="U231" t="str">
        <f t="array" ref="U231">IFERROR(INDEX($O$19:$O$324,MATCH(1,COUNTIF($U$18:U230,$O$19:$O$324)+($O$19:$O536&lt;&gt;"")*1,0)),"")</f>
        <v/>
      </c>
      <c r="V231" t="str">
        <f t="shared" si="27"/>
        <v/>
      </c>
    </row>
    <row r="232" spans="2:22" x14ac:dyDescent="0.3">
      <c r="B232" t="str">
        <f>IF('Leistungsübersicht - WIP'!X219="","",'Leistungsübersicht - WIP'!X219)</f>
        <v/>
      </c>
      <c r="C232" t="str">
        <f>IF('Leistungsübersicht - WIP'!Y219="","",'Leistungsübersicht - WIP'!Y219)</f>
        <v/>
      </c>
      <c r="D232" t="str">
        <f>IF('Leistungsübersicht - WIP'!Z219="","",'Leistungsübersicht - WIP'!Z219)</f>
        <v/>
      </c>
      <c r="E232" t="str">
        <f>IF('Leistungsübersicht - WIP'!AA219="","",'Leistungsübersicht - WIP'!AA219)</f>
        <v/>
      </c>
      <c r="F232" s="52" t="str">
        <f>IFERROR(_xlfn.IFNA(VLOOKUP(Leistungsübersicht!C232,Detaildaten!$F$8:$I$308,4,0)/VLOOKUP(C232,Detaildaten!$F$8:$X$308,19,0)*VLOOKUP(C232,'Leistungsübersicht - WIP'!$Y$6:$AG$305,9,0)*Faktoren!$C$2*IF($D$10=Optionen!$N$4,Leistungsübersicht!$D$12/VLOOKUP(Leistungsübersicht!$D$11,Optionen!$W$3:$X$18,2,0),1),""),0)</f>
        <v/>
      </c>
      <c r="G232" s="52" t="str">
        <f>IFERROR(_xlfn.IFNA(VLOOKUP(Leistungsübersicht!C232,Detaildaten!$F$8:$I$308,4,0)/VLOOKUP(C232,Detaildaten!$F$8:$X$308,19,0)*VLOOKUP(C232,'Leistungsübersicht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2" s="63"/>
      <c r="I232" s="63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ausgewählt",IF(IFERROR(VLOOKUP(C232,Detaildaten!F221:U521,16,0),"")="","",VLOOKUP(C232,Detaildaten!F221:U521,16,0)))))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IF(O232="","",COUNTIF($O232:$O$327,O232))</f>
        <v/>
      </c>
      <c r="S232">
        <f t="shared" si="25"/>
        <v>0</v>
      </c>
      <c r="T232">
        <f t="shared" si="26"/>
        <v>0</v>
      </c>
      <c r="U232" t="str">
        <f t="array" ref="U232">IFERROR(INDEX($O$19:$O$324,MATCH(1,COUNTIF($U$18:U231,$O$19:$O$324)+($O$19:$O537&lt;&gt;"")*1,0)),"")</f>
        <v/>
      </c>
      <c r="V232" t="str">
        <f t="shared" si="27"/>
        <v/>
      </c>
    </row>
    <row r="233" spans="2:22" x14ac:dyDescent="0.3">
      <c r="B233" t="str">
        <f>IF('Leistungsübersicht - WIP'!X220="","",'Leistungsübersicht - WIP'!X220)</f>
        <v/>
      </c>
      <c r="C233" t="str">
        <f>IF('Leistungsübersicht - WIP'!Y220="","",'Leistungsübersicht - WIP'!Y220)</f>
        <v/>
      </c>
      <c r="D233" t="str">
        <f>IF('Leistungsübersicht - WIP'!Z220="","",'Leistungsübersicht - WIP'!Z220)</f>
        <v/>
      </c>
      <c r="E233" t="str">
        <f>IF('Leistungsübersicht - WIP'!AA220="","",'Leistungsübersicht - WIP'!AA220)</f>
        <v/>
      </c>
      <c r="F233" s="52" t="str">
        <f>IFERROR(_xlfn.IFNA(VLOOKUP(Leistungsübersicht!C233,Detaildaten!$F$8:$I$308,4,0)/VLOOKUP(C233,Detaildaten!$F$8:$X$308,19,0)*VLOOKUP(C233,'Leistungsübersicht - WIP'!$Y$6:$AG$305,9,0)*Faktoren!$C$2*IF($D$10=Optionen!$N$4,Leistungsübersicht!$D$12/VLOOKUP(Leistungsübersicht!$D$11,Optionen!$W$3:$X$18,2,0),1),""),0)</f>
        <v/>
      </c>
      <c r="G233" s="52" t="str">
        <f>IFERROR(_xlfn.IFNA(VLOOKUP(Leistungsübersicht!C233,Detaildaten!$F$8:$I$308,4,0)/VLOOKUP(C233,Detaildaten!$F$8:$X$308,19,0)*VLOOKUP(C233,'Leistungsübersicht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3" s="63"/>
      <c r="I233" s="63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ausgewählt",IF(IFERROR(VLOOKUP(C233,Detaildaten!F222:U522,16,0),"")="","",VLOOKUP(C233,Detaildaten!F222:U522,16,0)))))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IF(O233="","",COUNTIF($O233:$O$327,O233))</f>
        <v/>
      </c>
      <c r="S233">
        <f t="shared" si="25"/>
        <v>0</v>
      </c>
      <c r="T233">
        <f t="shared" si="26"/>
        <v>0</v>
      </c>
      <c r="U233" t="str">
        <f t="array" ref="U233">IFERROR(INDEX($O$19:$O$324,MATCH(1,COUNTIF($U$18:U232,$O$19:$O$324)+($O$19:$O538&lt;&gt;"")*1,0)),"")</f>
        <v/>
      </c>
      <c r="V233" t="str">
        <f t="shared" si="27"/>
        <v/>
      </c>
    </row>
    <row r="234" spans="2:22" x14ac:dyDescent="0.3">
      <c r="B234" t="str">
        <f>IF('Leistungsübersicht - WIP'!X221="","",'Leistungsübersicht - WIP'!X221)</f>
        <v/>
      </c>
      <c r="C234" t="str">
        <f>IF('Leistungsübersicht - WIP'!Y221="","",'Leistungsübersicht - WIP'!Y221)</f>
        <v/>
      </c>
      <c r="D234" t="str">
        <f>IF('Leistungsübersicht - WIP'!Z221="","",'Leistungsübersicht - WIP'!Z221)</f>
        <v/>
      </c>
      <c r="E234" t="str">
        <f>IF('Leistungsübersicht - WIP'!AA221="","",'Leistungsübersicht - WIP'!AA221)</f>
        <v/>
      </c>
      <c r="F234" s="52" t="str">
        <f>IFERROR(_xlfn.IFNA(VLOOKUP(Leistungsübersicht!C234,Detaildaten!$F$8:$I$308,4,0)/VLOOKUP(C234,Detaildaten!$F$8:$X$308,19,0)*VLOOKUP(C234,'Leistungsübersicht - WIP'!$Y$6:$AG$305,9,0)*Faktoren!$C$2*IF($D$10=Optionen!$N$4,Leistungsübersicht!$D$12/VLOOKUP(Leistungsübersicht!$D$11,Optionen!$W$3:$X$18,2,0),1),""),0)</f>
        <v/>
      </c>
      <c r="G234" s="52" t="str">
        <f>IFERROR(_xlfn.IFNA(VLOOKUP(Leistungsübersicht!C234,Detaildaten!$F$8:$I$308,4,0)/VLOOKUP(C234,Detaildaten!$F$8:$X$308,19,0)*VLOOKUP(C234,'Leistungsübersicht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4" s="63"/>
      <c r="I234" s="63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ausgewählt",IF(IFERROR(VLOOKUP(C234,Detaildaten!F223:U523,16,0),"")="","",VLOOKUP(C234,Detaildaten!F223:U523,16,0)))))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IF(O234="","",COUNTIF($O234:$O$327,O234))</f>
        <v/>
      </c>
      <c r="S234">
        <f t="shared" si="25"/>
        <v>0</v>
      </c>
      <c r="T234">
        <f t="shared" si="26"/>
        <v>0</v>
      </c>
      <c r="U234" t="str">
        <f t="array" ref="U234">IFERROR(INDEX($O$19:$O$324,MATCH(1,COUNTIF($U$18:U233,$O$19:$O$324)+($O$19:$O539&lt;&gt;"")*1,0)),"")</f>
        <v/>
      </c>
      <c r="V234" t="str">
        <f t="shared" si="27"/>
        <v/>
      </c>
    </row>
    <row r="235" spans="2:22" x14ac:dyDescent="0.3">
      <c r="B235" t="str">
        <f>IF('Leistungsübersicht - WIP'!X222="","",'Leistungsübersicht - WIP'!X222)</f>
        <v/>
      </c>
      <c r="C235" t="str">
        <f>IF('Leistungsübersicht - WIP'!Y222="","",'Leistungsübersicht - WIP'!Y222)</f>
        <v/>
      </c>
      <c r="D235" t="str">
        <f>IF('Leistungsübersicht - WIP'!Z222="","",'Leistungsübersicht - WIP'!Z222)</f>
        <v/>
      </c>
      <c r="E235" t="str">
        <f>IF('Leistungsübersicht - WIP'!AA222="","",'Leistungsübersicht - WIP'!AA222)</f>
        <v/>
      </c>
      <c r="F235" s="52" t="str">
        <f>IFERROR(_xlfn.IFNA(VLOOKUP(Leistungsübersicht!C235,Detaildaten!$F$8:$I$308,4,0)/VLOOKUP(C235,Detaildaten!$F$8:$X$308,19,0)*VLOOKUP(C235,'Leistungsübersicht - WIP'!$Y$6:$AG$305,9,0)*Faktoren!$C$2*IF($D$10=Optionen!$N$4,Leistungsübersicht!$D$12/VLOOKUP(Leistungsübersicht!$D$11,Optionen!$W$3:$X$18,2,0),1),""),0)</f>
        <v/>
      </c>
      <c r="G235" s="52" t="str">
        <f>IFERROR(_xlfn.IFNA(VLOOKUP(Leistungsübersicht!C235,Detaildaten!$F$8:$I$308,4,0)/VLOOKUP(C235,Detaildaten!$F$8:$X$308,19,0)*VLOOKUP(C235,'Leistungsübersicht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5" s="63"/>
      <c r="I235" s="63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ausgewählt",IF(IFERROR(VLOOKUP(C235,Detaildaten!F224:U524,16,0),"")="","",VLOOKUP(C235,Detaildaten!F224:U524,16,0)))))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IF(O235="","",COUNTIF($O235:$O$327,O235))</f>
        <v/>
      </c>
      <c r="S235">
        <f t="shared" si="25"/>
        <v>0</v>
      </c>
      <c r="T235">
        <f t="shared" si="26"/>
        <v>0</v>
      </c>
      <c r="U235" t="str">
        <f t="array" ref="U235">IFERROR(INDEX($O$19:$O$324,MATCH(1,COUNTIF($U$18:U234,$O$19:$O$324)+($O$19:$O540&lt;&gt;"")*1,0)),"")</f>
        <v/>
      </c>
      <c r="V235" t="str">
        <f t="shared" si="27"/>
        <v/>
      </c>
    </row>
    <row r="236" spans="2:22" x14ac:dyDescent="0.3">
      <c r="B236" t="str">
        <f>IF('Leistungsübersicht - WIP'!X223="","",'Leistungsübersicht - WIP'!X223)</f>
        <v/>
      </c>
      <c r="C236" t="str">
        <f>IF('Leistungsübersicht - WIP'!Y223="","",'Leistungsübersicht - WIP'!Y223)</f>
        <v/>
      </c>
      <c r="D236" t="str">
        <f>IF('Leistungsübersicht - WIP'!Z223="","",'Leistungsübersicht - WIP'!Z223)</f>
        <v/>
      </c>
      <c r="E236" t="str">
        <f>IF('Leistungsübersicht - WIP'!AA223="","",'Leistungsübersicht - WIP'!AA223)</f>
        <v/>
      </c>
      <c r="F236" s="52" t="str">
        <f>IFERROR(_xlfn.IFNA(VLOOKUP(Leistungsübersicht!C236,Detaildaten!$F$8:$I$308,4,0)/VLOOKUP(C236,Detaildaten!$F$8:$X$308,19,0)*VLOOKUP(C236,'Leistungsübersicht - WIP'!$Y$6:$AG$305,9,0)*Faktoren!$C$2*IF($D$10=Optionen!$N$4,Leistungsübersicht!$D$12/VLOOKUP(Leistungsübersicht!$D$11,Optionen!$W$3:$X$18,2,0),1),""),0)</f>
        <v/>
      </c>
      <c r="G236" s="52" t="str">
        <f>IFERROR(_xlfn.IFNA(VLOOKUP(Leistungsübersicht!C236,Detaildaten!$F$8:$I$308,4,0)/VLOOKUP(C236,Detaildaten!$F$8:$X$308,19,0)*VLOOKUP(C236,'Leistungsübersicht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6" s="63"/>
      <c r="I236" s="63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ausgewählt",IF(IFERROR(VLOOKUP(C236,Detaildaten!F225:U525,16,0),"")="","",VLOOKUP(C236,Detaildaten!F225:U525,16,0)))))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IF(O236="","",COUNTIF($O236:$O$327,O236))</f>
        <v/>
      </c>
      <c r="S236">
        <f t="shared" si="25"/>
        <v>0</v>
      </c>
      <c r="T236">
        <f t="shared" si="26"/>
        <v>0</v>
      </c>
      <c r="U236" t="str">
        <f t="array" ref="U236">IFERROR(INDEX($O$19:$O$324,MATCH(1,COUNTIF($U$18:U235,$O$19:$O$324)+($O$19:$O541&lt;&gt;"")*1,0)),"")</f>
        <v/>
      </c>
      <c r="V236" t="str">
        <f t="shared" si="27"/>
        <v/>
      </c>
    </row>
    <row r="237" spans="2:22" x14ac:dyDescent="0.3">
      <c r="B237" t="str">
        <f>IF('Leistungsübersicht - WIP'!X224="","",'Leistungsübersicht - WIP'!X224)</f>
        <v/>
      </c>
      <c r="C237" t="str">
        <f>IF('Leistungsübersicht - WIP'!Y224="","",'Leistungsübersicht - WIP'!Y224)</f>
        <v/>
      </c>
      <c r="D237" t="str">
        <f>IF('Leistungsübersicht - WIP'!Z224="","",'Leistungsübersicht - WIP'!Z224)</f>
        <v/>
      </c>
      <c r="E237" t="str">
        <f>IF('Leistungsübersicht - WIP'!AA224="","",'Leistungsübersicht - WIP'!AA224)</f>
        <v/>
      </c>
      <c r="F237" s="52" t="str">
        <f>IFERROR(_xlfn.IFNA(VLOOKUP(Leistungsübersicht!C237,Detaildaten!$F$8:$I$308,4,0)/VLOOKUP(C237,Detaildaten!$F$8:$X$308,19,0)*VLOOKUP(C237,'Leistungsübersicht - WIP'!$Y$6:$AG$305,9,0)*Faktoren!$C$2*IF($D$10=Optionen!$N$4,Leistungsübersicht!$D$12/VLOOKUP(Leistungsübersicht!$D$11,Optionen!$W$3:$X$18,2,0),1),""),0)</f>
        <v/>
      </c>
      <c r="G237" s="52" t="str">
        <f>IFERROR(_xlfn.IFNA(VLOOKUP(Leistungsübersicht!C237,Detaildaten!$F$8:$I$308,4,0)/VLOOKUP(C237,Detaildaten!$F$8:$X$308,19,0)*VLOOKUP(C237,'Leistungsübersicht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7" s="63"/>
      <c r="I237" s="63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ausgewählt",IF(IFERROR(VLOOKUP(C237,Detaildaten!F226:U526,16,0),"")="","",VLOOKUP(C237,Detaildaten!F226:U526,16,0)))))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IF(O237="","",COUNTIF($O237:$O$327,O237))</f>
        <v/>
      </c>
      <c r="S237">
        <f t="shared" si="25"/>
        <v>0</v>
      </c>
      <c r="T237">
        <f t="shared" si="26"/>
        <v>0</v>
      </c>
      <c r="U237" t="str">
        <f t="array" ref="U237">IFERROR(INDEX($O$19:$O$324,MATCH(1,COUNTIF($U$18:U236,$O$19:$O$324)+($O$19:$O542&lt;&gt;"")*1,0)),"")</f>
        <v/>
      </c>
      <c r="V237" t="str">
        <f t="shared" si="27"/>
        <v/>
      </c>
    </row>
    <row r="238" spans="2:22" x14ac:dyDescent="0.3">
      <c r="B238" t="str">
        <f>IF('Leistungsübersicht - WIP'!X225="","",'Leistungsübersicht - WIP'!X225)</f>
        <v/>
      </c>
      <c r="C238" t="str">
        <f>IF('Leistungsübersicht - WIP'!Y225="","",'Leistungsübersicht - WIP'!Y225)</f>
        <v/>
      </c>
      <c r="D238" t="str">
        <f>IF('Leistungsübersicht - WIP'!Z225="","",'Leistungsübersicht - WIP'!Z225)</f>
        <v/>
      </c>
      <c r="E238" t="str">
        <f>IF('Leistungsübersicht - WIP'!AA225="","",'Leistungsübersicht - WIP'!AA225)</f>
        <v/>
      </c>
      <c r="F238" s="52" t="str">
        <f>IFERROR(_xlfn.IFNA(VLOOKUP(Leistungsübersicht!C238,Detaildaten!$F$8:$I$308,4,0)/VLOOKUP(C238,Detaildaten!$F$8:$X$308,19,0)*VLOOKUP(C238,'Leistungsübersicht - WIP'!$Y$6:$AG$305,9,0)*Faktoren!$C$2*IF($D$10=Optionen!$N$4,Leistungsübersicht!$D$12/VLOOKUP(Leistungsübersicht!$D$11,Optionen!$W$3:$X$18,2,0),1),""),0)</f>
        <v/>
      </c>
      <c r="G238" s="52" t="str">
        <f>IFERROR(_xlfn.IFNA(VLOOKUP(Leistungsübersicht!C238,Detaildaten!$F$8:$I$308,4,0)/VLOOKUP(C238,Detaildaten!$F$8:$X$308,19,0)*VLOOKUP(C238,'Leistungsübersicht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8" s="63"/>
      <c r="I238" s="63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ausgewählt",IF(IFERROR(VLOOKUP(C238,Detaildaten!F227:U527,16,0),"")="","",VLOOKUP(C238,Detaildaten!F227:U527,16,0)))))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IF(O238="","",COUNTIF($O238:$O$327,O238))</f>
        <v/>
      </c>
      <c r="S238">
        <f t="shared" si="25"/>
        <v>0</v>
      </c>
      <c r="T238">
        <f t="shared" si="26"/>
        <v>0</v>
      </c>
      <c r="U238" t="str">
        <f t="array" ref="U238">IFERROR(INDEX($O$19:$O$324,MATCH(1,COUNTIF($U$18:U237,$O$19:$O$324)+($O$19:$O543&lt;&gt;"")*1,0)),"")</f>
        <v/>
      </c>
      <c r="V238" t="str">
        <f t="shared" si="27"/>
        <v/>
      </c>
    </row>
    <row r="239" spans="2:22" x14ac:dyDescent="0.3">
      <c r="B239" t="str">
        <f>IF('Leistungsübersicht - WIP'!X226="","",'Leistungsübersicht - WIP'!X226)</f>
        <v/>
      </c>
      <c r="C239" t="str">
        <f>IF('Leistungsübersicht - WIP'!Y226="","",'Leistungsübersicht - WIP'!Y226)</f>
        <v/>
      </c>
      <c r="D239" t="str">
        <f>IF('Leistungsübersicht - WIP'!Z226="","",'Leistungsübersicht - WIP'!Z226)</f>
        <v/>
      </c>
      <c r="E239" t="str">
        <f>IF('Leistungsübersicht - WIP'!AA226="","",'Leistungsübersicht - WIP'!AA226)</f>
        <v/>
      </c>
      <c r="F239" s="52" t="str">
        <f>IFERROR(_xlfn.IFNA(VLOOKUP(Leistungsübersicht!C239,Detaildaten!$F$8:$I$308,4,0)/VLOOKUP(C239,Detaildaten!$F$8:$X$308,19,0)*VLOOKUP(C239,'Leistungsübersicht - WIP'!$Y$6:$AG$305,9,0)*Faktoren!$C$2*IF($D$10=Optionen!$N$4,Leistungsübersicht!$D$12/VLOOKUP(Leistungsübersicht!$D$11,Optionen!$W$3:$X$18,2,0),1),""),0)</f>
        <v/>
      </c>
      <c r="G239" s="52" t="str">
        <f>IFERROR(_xlfn.IFNA(VLOOKUP(Leistungsübersicht!C239,Detaildaten!$F$8:$I$308,4,0)/VLOOKUP(C239,Detaildaten!$F$8:$X$308,19,0)*VLOOKUP(C239,'Leistungsübersicht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9" s="63"/>
      <c r="I239" s="63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ausgewählt",IF(IFERROR(VLOOKUP(C239,Detaildaten!F228:U528,16,0),"")="","",VLOOKUP(C239,Detaildaten!F228:U528,16,0)))))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IF(O239="","",COUNTIF($O239:$O$327,O239))</f>
        <v/>
      </c>
      <c r="S239">
        <f t="shared" si="25"/>
        <v>0</v>
      </c>
      <c r="T239">
        <f t="shared" si="26"/>
        <v>0</v>
      </c>
      <c r="U239" t="str">
        <f t="array" ref="U239">IFERROR(INDEX($O$19:$O$324,MATCH(1,COUNTIF($U$18:U238,$O$19:$O$324)+($O$19:$O544&lt;&gt;"")*1,0)),"")</f>
        <v/>
      </c>
      <c r="V239" t="str">
        <f t="shared" si="27"/>
        <v/>
      </c>
    </row>
    <row r="240" spans="2:22" x14ac:dyDescent="0.3">
      <c r="B240" t="str">
        <f>IF('Leistungsübersicht - WIP'!X227="","",'Leistungsübersicht - WIP'!X227)</f>
        <v/>
      </c>
      <c r="C240" t="str">
        <f>IF('Leistungsübersicht - WIP'!Y227="","",'Leistungsübersicht - WIP'!Y227)</f>
        <v/>
      </c>
      <c r="D240" t="str">
        <f>IF('Leistungsübersicht - WIP'!Z227="","",'Leistungsübersicht - WIP'!Z227)</f>
        <v/>
      </c>
      <c r="E240" t="str">
        <f>IF('Leistungsübersicht - WIP'!AA227="","",'Leistungsübersicht - WIP'!AA227)</f>
        <v/>
      </c>
      <c r="F240" s="52" t="str">
        <f>IFERROR(_xlfn.IFNA(VLOOKUP(Leistungsübersicht!C240,Detaildaten!$F$8:$I$308,4,0)/VLOOKUP(C240,Detaildaten!$F$8:$X$308,19,0)*VLOOKUP(C240,'Leistungsübersicht - WIP'!$Y$6:$AG$305,9,0)*Faktoren!$C$2*IF($D$10=Optionen!$N$4,Leistungsübersicht!$D$12/VLOOKUP(Leistungsübersicht!$D$11,Optionen!$W$3:$X$18,2,0),1),""),0)</f>
        <v/>
      </c>
      <c r="G240" s="52" t="str">
        <f>IFERROR(_xlfn.IFNA(VLOOKUP(Leistungsübersicht!C240,Detaildaten!$F$8:$I$308,4,0)/VLOOKUP(C240,Detaildaten!$F$8:$X$308,19,0)*VLOOKUP(C240,'Leistungsübersicht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0" s="63"/>
      <c r="I240" s="63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ausgewählt",IF(IFERROR(VLOOKUP(C240,Detaildaten!F229:U529,16,0),"")="","",VLOOKUP(C240,Detaildaten!F229:U529,16,0)))))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IF(O240="","",COUNTIF($O240:$O$327,O240))</f>
        <v/>
      </c>
      <c r="S240">
        <f t="shared" si="25"/>
        <v>0</v>
      </c>
      <c r="T240">
        <f t="shared" si="26"/>
        <v>0</v>
      </c>
      <c r="U240" t="str">
        <f t="array" ref="U240">IFERROR(INDEX($O$19:$O$324,MATCH(1,COUNTIF($U$18:U239,$O$19:$O$324)+($O$19:$O545&lt;&gt;"")*1,0)),"")</f>
        <v/>
      </c>
      <c r="V240" t="str">
        <f t="shared" si="27"/>
        <v/>
      </c>
    </row>
    <row r="241" spans="2:22" x14ac:dyDescent="0.3">
      <c r="B241" t="str">
        <f>IF('Leistungsübersicht - WIP'!X228="","",'Leistungsübersicht - WIP'!X228)</f>
        <v/>
      </c>
      <c r="C241" t="str">
        <f>IF('Leistungsübersicht - WIP'!Y228="","",'Leistungsübersicht - WIP'!Y228)</f>
        <v/>
      </c>
      <c r="D241" t="str">
        <f>IF('Leistungsübersicht - WIP'!Z228="","",'Leistungsübersicht - WIP'!Z228)</f>
        <v/>
      </c>
      <c r="E241" t="str">
        <f>IF('Leistungsübersicht - WIP'!AA228="","",'Leistungsübersicht - WIP'!AA228)</f>
        <v/>
      </c>
      <c r="F241" s="52" t="str">
        <f>IFERROR(_xlfn.IFNA(VLOOKUP(Leistungsübersicht!C241,Detaildaten!$F$8:$I$308,4,0)/VLOOKUP(C241,Detaildaten!$F$8:$X$308,19,0)*VLOOKUP(C241,'Leistungsübersicht - WIP'!$Y$6:$AG$305,9,0)*Faktoren!$C$2*IF($D$10=Optionen!$N$4,Leistungsübersicht!$D$12/VLOOKUP(Leistungsübersicht!$D$11,Optionen!$W$3:$X$18,2,0),1),""),0)</f>
        <v/>
      </c>
      <c r="G241" s="52" t="str">
        <f>IFERROR(_xlfn.IFNA(VLOOKUP(Leistungsübersicht!C241,Detaildaten!$F$8:$I$308,4,0)/VLOOKUP(C241,Detaildaten!$F$8:$X$308,19,0)*VLOOKUP(C241,'Leistungsübersicht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1" s="63"/>
      <c r="I241" s="63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ausgewählt",IF(IFERROR(VLOOKUP(C241,Detaildaten!F230:U530,16,0),"")="","",VLOOKUP(C241,Detaildaten!F230:U530,16,0)))))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IF(O241="","",COUNTIF($O241:$O$327,O241))</f>
        <v/>
      </c>
      <c r="S241">
        <f t="shared" si="25"/>
        <v>0</v>
      </c>
      <c r="T241">
        <f t="shared" si="26"/>
        <v>0</v>
      </c>
      <c r="U241" t="str">
        <f t="array" ref="U241">IFERROR(INDEX($O$19:$O$324,MATCH(1,COUNTIF($U$18:U240,$O$19:$O$324)+($O$19:$O546&lt;&gt;"")*1,0)),"")</f>
        <v/>
      </c>
      <c r="V241" t="str">
        <f t="shared" si="27"/>
        <v/>
      </c>
    </row>
    <row r="242" spans="2:22" x14ac:dyDescent="0.3">
      <c r="B242" t="str">
        <f>IF('Leistungsübersicht - WIP'!X229="","",'Leistungsübersicht - WIP'!X229)</f>
        <v/>
      </c>
      <c r="C242" t="str">
        <f>IF('Leistungsübersicht - WIP'!Y229="","",'Leistungsübersicht - WIP'!Y229)</f>
        <v/>
      </c>
      <c r="D242" t="str">
        <f>IF('Leistungsübersicht - WIP'!Z229="","",'Leistungsübersicht - WIP'!Z229)</f>
        <v/>
      </c>
      <c r="E242" t="str">
        <f>IF('Leistungsübersicht - WIP'!AA229="","",'Leistungsübersicht - WIP'!AA229)</f>
        <v/>
      </c>
      <c r="F242" s="52" t="str">
        <f>IFERROR(_xlfn.IFNA(VLOOKUP(Leistungsübersicht!C242,Detaildaten!$F$8:$I$308,4,0)/VLOOKUP(C242,Detaildaten!$F$8:$X$308,19,0)*VLOOKUP(C242,'Leistungsübersicht - WIP'!$Y$6:$AG$305,9,0)*Faktoren!$C$2*IF($D$10=Optionen!$N$4,Leistungsübersicht!$D$12/VLOOKUP(Leistungsübersicht!$D$11,Optionen!$W$3:$X$18,2,0),1),""),0)</f>
        <v/>
      </c>
      <c r="G242" s="52" t="str">
        <f>IFERROR(_xlfn.IFNA(VLOOKUP(Leistungsübersicht!C242,Detaildaten!$F$8:$I$308,4,0)/VLOOKUP(C242,Detaildaten!$F$8:$X$308,19,0)*VLOOKUP(C242,'Leistungsübersicht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2" s="63"/>
      <c r="I242" s="63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ausgewählt",IF(IFERROR(VLOOKUP(C242,Detaildaten!F231:U531,16,0),"")="","",VLOOKUP(C242,Detaildaten!F231:U531,16,0)))))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IF(O242="","",COUNTIF($O242:$O$327,O242))</f>
        <v/>
      </c>
      <c r="S242">
        <f t="shared" si="25"/>
        <v>0</v>
      </c>
      <c r="T242">
        <f t="shared" si="26"/>
        <v>0</v>
      </c>
      <c r="U242" t="str">
        <f t="array" ref="U242">IFERROR(INDEX($O$19:$O$324,MATCH(1,COUNTIF($U$18:U241,$O$19:$O$324)+($O$19:$O547&lt;&gt;"")*1,0)),"")</f>
        <v/>
      </c>
      <c r="V242" t="str">
        <f t="shared" si="27"/>
        <v/>
      </c>
    </row>
    <row r="243" spans="2:22" x14ac:dyDescent="0.3">
      <c r="B243" t="str">
        <f>IF('Leistungsübersicht - WIP'!X230="","",'Leistungsübersicht - WIP'!X230)</f>
        <v/>
      </c>
      <c r="C243" t="str">
        <f>IF('Leistungsübersicht - WIP'!Y230="","",'Leistungsübersicht - WIP'!Y230)</f>
        <v/>
      </c>
      <c r="D243" t="str">
        <f>IF('Leistungsübersicht - WIP'!Z230="","",'Leistungsübersicht - WIP'!Z230)</f>
        <v/>
      </c>
      <c r="E243" t="str">
        <f>IF('Leistungsübersicht - WIP'!AA230="","",'Leistungsübersicht - WIP'!AA230)</f>
        <v/>
      </c>
      <c r="F243" s="52" t="str">
        <f>IFERROR(_xlfn.IFNA(VLOOKUP(Leistungsübersicht!C243,Detaildaten!$F$8:$I$308,4,0)/VLOOKUP(C243,Detaildaten!$F$8:$X$308,19,0)*VLOOKUP(C243,'Leistungsübersicht - WIP'!$Y$6:$AG$305,9,0)*Faktoren!$C$2*IF($D$10=Optionen!$N$4,Leistungsübersicht!$D$12/VLOOKUP(Leistungsübersicht!$D$11,Optionen!$W$3:$X$18,2,0),1),""),0)</f>
        <v/>
      </c>
      <c r="G243" s="52" t="str">
        <f>IFERROR(_xlfn.IFNA(VLOOKUP(Leistungsübersicht!C243,Detaildaten!$F$8:$I$308,4,0)/VLOOKUP(C243,Detaildaten!$F$8:$X$308,19,0)*VLOOKUP(C243,'Leistungsübersicht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3" s="63"/>
      <c r="I243" s="63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ausgewählt",IF(IFERROR(VLOOKUP(C243,Detaildaten!F232:U532,16,0),"")="","",VLOOKUP(C243,Detaildaten!F232:U532,16,0)))))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IF(O243="","",COUNTIF($O243:$O$327,O243))</f>
        <v/>
      </c>
      <c r="S243">
        <f t="shared" si="25"/>
        <v>0</v>
      </c>
      <c r="T243">
        <f t="shared" si="26"/>
        <v>0</v>
      </c>
      <c r="U243" t="str">
        <f t="array" ref="U243">IFERROR(INDEX($O$19:$O$324,MATCH(1,COUNTIF($U$18:U242,$O$19:$O$324)+($O$19:$O548&lt;&gt;"")*1,0)),"")</f>
        <v/>
      </c>
      <c r="V243" t="str">
        <f t="shared" si="27"/>
        <v/>
      </c>
    </row>
    <row r="244" spans="2:22" x14ac:dyDescent="0.3">
      <c r="B244" t="str">
        <f>IF('Leistungsübersicht - WIP'!X231="","",'Leistungsübersicht - WIP'!X231)</f>
        <v/>
      </c>
      <c r="C244" t="str">
        <f>IF('Leistungsübersicht - WIP'!Y231="","",'Leistungsübersicht - WIP'!Y231)</f>
        <v/>
      </c>
      <c r="D244" t="str">
        <f>IF('Leistungsübersicht - WIP'!Z231="","",'Leistungsübersicht - WIP'!Z231)</f>
        <v/>
      </c>
      <c r="E244" t="str">
        <f>IF('Leistungsübersicht - WIP'!AA231="","",'Leistungsübersicht - WIP'!AA231)</f>
        <v/>
      </c>
      <c r="F244" s="52" t="str">
        <f>IFERROR(_xlfn.IFNA(VLOOKUP(Leistungsübersicht!C244,Detaildaten!$F$8:$I$308,4,0)/VLOOKUP(C244,Detaildaten!$F$8:$X$308,19,0)*VLOOKUP(C244,'Leistungsübersicht - WIP'!$Y$6:$AG$305,9,0)*Faktoren!$C$2*IF($D$10=Optionen!$N$4,Leistungsübersicht!$D$12/VLOOKUP(Leistungsübersicht!$D$11,Optionen!$W$3:$X$18,2,0),1),""),0)</f>
        <v/>
      </c>
      <c r="G244" s="52" t="str">
        <f>IFERROR(_xlfn.IFNA(VLOOKUP(Leistungsübersicht!C244,Detaildaten!$F$8:$I$308,4,0)/VLOOKUP(C244,Detaildaten!$F$8:$X$308,19,0)*VLOOKUP(C244,'Leistungsübersicht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4" s="63"/>
      <c r="I244" s="63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ausgewählt",IF(IFERROR(VLOOKUP(C244,Detaildaten!F233:U533,16,0),"")="","",VLOOKUP(C244,Detaildaten!F233:U533,16,0)))))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IF(O244="","",COUNTIF($O244:$O$327,O244))</f>
        <v/>
      </c>
      <c r="S244">
        <f t="shared" si="25"/>
        <v>0</v>
      </c>
      <c r="T244">
        <f t="shared" si="26"/>
        <v>0</v>
      </c>
      <c r="U244" t="str">
        <f t="array" ref="U244">IFERROR(INDEX($O$19:$O$324,MATCH(1,COUNTIF($U$18:U243,$O$19:$O$324)+($O$19:$O549&lt;&gt;"")*1,0)),"")</f>
        <v/>
      </c>
      <c r="V244" t="str">
        <f t="shared" si="27"/>
        <v/>
      </c>
    </row>
    <row r="245" spans="2:22" x14ac:dyDescent="0.3">
      <c r="B245" t="str">
        <f>IF('Leistungsübersicht - WIP'!X232="","",'Leistungsübersicht - WIP'!X232)</f>
        <v/>
      </c>
      <c r="C245" t="str">
        <f>IF('Leistungsübersicht - WIP'!Y232="","",'Leistungsübersicht - WIP'!Y232)</f>
        <v/>
      </c>
      <c r="D245" t="str">
        <f>IF('Leistungsübersicht - WIP'!Z232="","",'Leistungsübersicht - WIP'!Z232)</f>
        <v/>
      </c>
      <c r="E245" t="str">
        <f>IF('Leistungsübersicht - WIP'!AA232="","",'Leistungsübersicht - WIP'!AA232)</f>
        <v/>
      </c>
      <c r="F245" s="52" t="str">
        <f>IFERROR(_xlfn.IFNA(VLOOKUP(Leistungsübersicht!C245,Detaildaten!$F$8:$I$308,4,0)/VLOOKUP(C245,Detaildaten!$F$8:$X$308,19,0)*VLOOKUP(C245,'Leistungsübersicht - WIP'!$Y$6:$AG$305,9,0)*Faktoren!$C$2*IF($D$10=Optionen!$N$4,Leistungsübersicht!$D$12/VLOOKUP(Leistungsübersicht!$D$11,Optionen!$W$3:$X$18,2,0),1),""),0)</f>
        <v/>
      </c>
      <c r="G245" s="52" t="str">
        <f>IFERROR(_xlfn.IFNA(VLOOKUP(Leistungsübersicht!C245,Detaildaten!$F$8:$I$308,4,0)/VLOOKUP(C245,Detaildaten!$F$8:$X$308,19,0)*VLOOKUP(C245,'Leistungsübersicht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5" s="63"/>
      <c r="I245" s="63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ausgewählt",IF(IFERROR(VLOOKUP(C245,Detaildaten!F234:U534,16,0),"")="","",VLOOKUP(C245,Detaildaten!F234:U534,16,0)))))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IF(O245="","",COUNTIF($O245:$O$327,O245))</f>
        <v/>
      </c>
      <c r="S245">
        <f t="shared" si="25"/>
        <v>0</v>
      </c>
      <c r="T245">
        <f t="shared" si="26"/>
        <v>0</v>
      </c>
      <c r="U245" t="str">
        <f t="array" ref="U245">IFERROR(INDEX($O$19:$O$324,MATCH(1,COUNTIF($U$18:U244,$O$19:$O$324)+($O$19:$O550&lt;&gt;"")*1,0)),"")</f>
        <v/>
      </c>
      <c r="V245" t="str">
        <f t="shared" si="27"/>
        <v/>
      </c>
    </row>
    <row r="246" spans="2:22" x14ac:dyDescent="0.3">
      <c r="B246" t="str">
        <f>IF('Leistungsübersicht - WIP'!X233="","",'Leistungsübersicht - WIP'!X233)</f>
        <v/>
      </c>
      <c r="C246" t="str">
        <f>IF('Leistungsübersicht - WIP'!Y233="","",'Leistungsübersicht - WIP'!Y233)</f>
        <v/>
      </c>
      <c r="D246" t="str">
        <f>IF('Leistungsübersicht - WIP'!Z233="","",'Leistungsübersicht - WIP'!Z233)</f>
        <v/>
      </c>
      <c r="E246" t="str">
        <f>IF('Leistungsübersicht - WIP'!AA233="","",'Leistungsübersicht - WIP'!AA233)</f>
        <v/>
      </c>
      <c r="F246" s="52" t="str">
        <f>IFERROR(_xlfn.IFNA(VLOOKUP(Leistungsübersicht!C246,Detaildaten!$F$8:$I$308,4,0)/VLOOKUP(C246,Detaildaten!$F$8:$X$308,19,0)*VLOOKUP(C246,'Leistungsübersicht - WIP'!$Y$6:$AG$305,9,0)*Faktoren!$C$2*IF($D$10=Optionen!$N$4,Leistungsübersicht!$D$12/VLOOKUP(Leistungsübersicht!$D$11,Optionen!$W$3:$X$18,2,0),1),""),0)</f>
        <v/>
      </c>
      <c r="G246" s="52" t="str">
        <f>IFERROR(_xlfn.IFNA(VLOOKUP(Leistungsübersicht!C246,Detaildaten!$F$8:$I$308,4,0)/VLOOKUP(C246,Detaildaten!$F$8:$X$308,19,0)*VLOOKUP(C246,'Leistungsübersicht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6" s="63"/>
      <c r="I246" s="63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ausgewählt",IF(IFERROR(VLOOKUP(C246,Detaildaten!F235:U535,16,0),"")="","",VLOOKUP(C246,Detaildaten!F235:U535,16,0)))))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IF(O246="","",COUNTIF($O246:$O$327,O246))</f>
        <v/>
      </c>
      <c r="S246">
        <f t="shared" si="25"/>
        <v>0</v>
      </c>
      <c r="T246">
        <f t="shared" si="26"/>
        <v>0</v>
      </c>
      <c r="U246" t="str">
        <f t="array" ref="U246">IFERROR(INDEX($O$19:$O$324,MATCH(1,COUNTIF($U$18:U245,$O$19:$O$324)+($O$19:$O551&lt;&gt;"")*1,0)),"")</f>
        <v/>
      </c>
      <c r="V246" t="str">
        <f t="shared" si="27"/>
        <v/>
      </c>
    </row>
    <row r="247" spans="2:22" x14ac:dyDescent="0.3">
      <c r="B247" t="str">
        <f>IF('Leistungsübersicht - WIP'!X234="","",'Leistungsübersicht - WIP'!X234)</f>
        <v/>
      </c>
      <c r="C247" t="str">
        <f>IF('Leistungsübersicht - WIP'!Y234="","",'Leistungsübersicht - WIP'!Y234)</f>
        <v/>
      </c>
      <c r="D247" t="str">
        <f>IF('Leistungsübersicht - WIP'!Z234="","",'Leistungsübersicht - WIP'!Z234)</f>
        <v/>
      </c>
      <c r="E247" t="str">
        <f>IF('Leistungsübersicht - WIP'!AA234="","",'Leistungsübersicht - WIP'!AA234)</f>
        <v/>
      </c>
      <c r="F247" s="52" t="str">
        <f>IFERROR(_xlfn.IFNA(VLOOKUP(Leistungsübersicht!C247,Detaildaten!$F$8:$I$308,4,0)/VLOOKUP(C247,Detaildaten!$F$8:$X$308,19,0)*VLOOKUP(C247,'Leistungsübersicht - WIP'!$Y$6:$AG$305,9,0)*Faktoren!$C$2*IF($D$10=Optionen!$N$4,Leistungsübersicht!$D$12/VLOOKUP(Leistungsübersicht!$D$11,Optionen!$W$3:$X$18,2,0),1),""),0)</f>
        <v/>
      </c>
      <c r="G247" s="52" t="str">
        <f>IFERROR(_xlfn.IFNA(VLOOKUP(Leistungsübersicht!C247,Detaildaten!$F$8:$I$308,4,0)/VLOOKUP(C247,Detaildaten!$F$8:$X$308,19,0)*VLOOKUP(C247,'Leistungsübersicht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7" s="63"/>
      <c r="I247" s="63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ausgewählt",IF(IFERROR(VLOOKUP(C247,Detaildaten!F236:U536,16,0),"")="","",VLOOKUP(C247,Detaildaten!F236:U536,16,0)))))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IF(O247="","",COUNTIF($O247:$O$327,O247))</f>
        <v/>
      </c>
      <c r="S247">
        <f t="shared" si="25"/>
        <v>0</v>
      </c>
      <c r="T247">
        <f t="shared" si="26"/>
        <v>0</v>
      </c>
      <c r="U247" t="str">
        <f t="array" ref="U247">IFERROR(INDEX($O$19:$O$324,MATCH(1,COUNTIF($U$18:U246,$O$19:$O$324)+($O$19:$O552&lt;&gt;"")*1,0)),"")</f>
        <v/>
      </c>
      <c r="V247" t="str">
        <f t="shared" si="27"/>
        <v/>
      </c>
    </row>
    <row r="248" spans="2:22" x14ac:dyDescent="0.3">
      <c r="B248" t="str">
        <f>IF('Leistungsübersicht - WIP'!X235="","",'Leistungsübersicht - WIP'!X235)</f>
        <v/>
      </c>
      <c r="C248" t="str">
        <f>IF('Leistungsübersicht - WIP'!Y235="","",'Leistungsübersicht - WIP'!Y235)</f>
        <v/>
      </c>
      <c r="D248" t="str">
        <f>IF('Leistungsübersicht - WIP'!Z235="","",'Leistungsübersicht - WIP'!Z235)</f>
        <v/>
      </c>
      <c r="E248" t="str">
        <f>IF('Leistungsübersicht - WIP'!AA235="","",'Leistungsübersicht - WIP'!AA235)</f>
        <v/>
      </c>
      <c r="F248" s="52" t="str">
        <f>IFERROR(_xlfn.IFNA(VLOOKUP(Leistungsübersicht!C248,Detaildaten!$F$8:$I$308,4,0)/VLOOKUP(C248,Detaildaten!$F$8:$X$308,19,0)*VLOOKUP(C248,'Leistungsübersicht - WIP'!$Y$6:$AG$305,9,0)*Faktoren!$C$2*IF($D$10=Optionen!$N$4,Leistungsübersicht!$D$12/VLOOKUP(Leistungsübersicht!$D$11,Optionen!$W$3:$X$18,2,0),1),""),0)</f>
        <v/>
      </c>
      <c r="G248" s="52" t="str">
        <f>IFERROR(_xlfn.IFNA(VLOOKUP(Leistungsübersicht!C248,Detaildaten!$F$8:$I$308,4,0)/VLOOKUP(C248,Detaildaten!$F$8:$X$308,19,0)*VLOOKUP(C248,'Leistungsübersicht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8" s="63"/>
      <c r="I248" s="63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ausgewählt",IF(IFERROR(VLOOKUP(C248,Detaildaten!F237:U537,16,0),"")="","",VLOOKUP(C248,Detaildaten!F237:U537,16,0)))))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IF(O248="","",COUNTIF($O248:$O$327,O248))</f>
        <v/>
      </c>
      <c r="S248">
        <f t="shared" si="25"/>
        <v>0</v>
      </c>
      <c r="T248">
        <f t="shared" si="26"/>
        <v>0</v>
      </c>
      <c r="U248" t="str">
        <f t="array" ref="U248">IFERROR(INDEX($O$19:$O$324,MATCH(1,COUNTIF($U$18:U247,$O$19:$O$324)+($O$19:$O553&lt;&gt;"")*1,0)),"")</f>
        <v/>
      </c>
      <c r="V248" t="str">
        <f t="shared" si="27"/>
        <v/>
      </c>
    </row>
    <row r="249" spans="2:22" x14ac:dyDescent="0.3">
      <c r="B249" t="str">
        <f>IF('Leistungsübersicht - WIP'!X236="","",'Leistungsübersicht - WIP'!X236)</f>
        <v/>
      </c>
      <c r="C249" t="str">
        <f>IF('Leistungsübersicht - WIP'!Y236="","",'Leistungsübersicht - WIP'!Y236)</f>
        <v/>
      </c>
      <c r="D249" t="str">
        <f>IF('Leistungsübersicht - WIP'!Z236="","",'Leistungsübersicht - WIP'!Z236)</f>
        <v/>
      </c>
      <c r="E249" t="str">
        <f>IF('Leistungsübersicht - WIP'!AA236="","",'Leistungsübersicht - WIP'!AA236)</f>
        <v/>
      </c>
      <c r="F249" s="52" t="str">
        <f>IFERROR(_xlfn.IFNA(VLOOKUP(Leistungsübersicht!C249,Detaildaten!$F$8:$I$308,4,0)/VLOOKUP(C249,Detaildaten!$F$8:$X$308,19,0)*VLOOKUP(C249,'Leistungsübersicht - WIP'!$Y$6:$AG$305,9,0)*Faktoren!$C$2*IF($D$10=Optionen!$N$4,Leistungsübersicht!$D$12/VLOOKUP(Leistungsübersicht!$D$11,Optionen!$W$3:$X$18,2,0),1),""),0)</f>
        <v/>
      </c>
      <c r="G249" s="52" t="str">
        <f>IFERROR(_xlfn.IFNA(VLOOKUP(Leistungsübersicht!C249,Detaildaten!$F$8:$I$308,4,0)/VLOOKUP(C249,Detaildaten!$F$8:$X$308,19,0)*VLOOKUP(C249,'Leistungsübersicht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9" s="63"/>
      <c r="I249" s="63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ausgewählt",IF(IFERROR(VLOOKUP(C249,Detaildaten!F238:U538,16,0),"")="","",VLOOKUP(C249,Detaildaten!F238:U538,16,0)))))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IF(O249="","",COUNTIF($O249:$O$327,O249))</f>
        <v/>
      </c>
      <c r="S249">
        <f t="shared" si="25"/>
        <v>0</v>
      </c>
      <c r="T249">
        <f t="shared" si="26"/>
        <v>0</v>
      </c>
      <c r="U249" t="str">
        <f t="array" ref="U249">IFERROR(INDEX($O$19:$O$324,MATCH(1,COUNTIF($U$18:U248,$O$19:$O$324)+($O$19:$O554&lt;&gt;"")*1,0)),"")</f>
        <v/>
      </c>
      <c r="V249" t="str">
        <f t="shared" si="27"/>
        <v/>
      </c>
    </row>
    <row r="250" spans="2:22" x14ac:dyDescent="0.3">
      <c r="B250" t="str">
        <f>IF('Leistungsübersicht - WIP'!X237="","",'Leistungsübersicht - WIP'!X237)</f>
        <v/>
      </c>
      <c r="C250" t="str">
        <f>IF('Leistungsübersicht - WIP'!Y237="","",'Leistungsübersicht - WIP'!Y237)</f>
        <v/>
      </c>
      <c r="D250" t="str">
        <f>IF('Leistungsübersicht - WIP'!Z237="","",'Leistungsübersicht - WIP'!Z237)</f>
        <v/>
      </c>
      <c r="E250" t="str">
        <f>IF('Leistungsübersicht - WIP'!AA237="","",'Leistungsübersicht - WIP'!AA237)</f>
        <v/>
      </c>
      <c r="F250" s="52" t="str">
        <f>IFERROR(_xlfn.IFNA(VLOOKUP(Leistungsübersicht!C250,Detaildaten!$F$8:$I$308,4,0)/VLOOKUP(C250,Detaildaten!$F$8:$X$308,19,0)*VLOOKUP(C250,'Leistungsübersicht - WIP'!$Y$6:$AG$305,9,0)*Faktoren!$C$2*IF($D$10=Optionen!$N$4,Leistungsübersicht!$D$12/VLOOKUP(Leistungsübersicht!$D$11,Optionen!$W$3:$X$18,2,0),1),""),0)</f>
        <v/>
      </c>
      <c r="G250" s="52" t="str">
        <f>IFERROR(_xlfn.IFNA(VLOOKUP(Leistungsübersicht!C250,Detaildaten!$F$8:$I$308,4,0)/VLOOKUP(C250,Detaildaten!$F$8:$X$308,19,0)*VLOOKUP(C250,'Leistungsübersicht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0" s="63"/>
      <c r="I250" s="63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ausgewählt",IF(IFERROR(VLOOKUP(C250,Detaildaten!F239:U539,16,0),"")="","",VLOOKUP(C250,Detaildaten!F239:U539,16,0)))))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IF(O250="","",COUNTIF($O250:$O$327,O250))</f>
        <v/>
      </c>
      <c r="S250">
        <f t="shared" si="25"/>
        <v>0</v>
      </c>
      <c r="T250">
        <f t="shared" si="26"/>
        <v>0</v>
      </c>
      <c r="U250" t="str">
        <f t="array" ref="U250">IFERROR(INDEX($O$19:$O$324,MATCH(1,COUNTIF($U$18:U249,$O$19:$O$324)+($O$19:$O555&lt;&gt;"")*1,0)),"")</f>
        <v/>
      </c>
      <c r="V250" t="str">
        <f t="shared" si="27"/>
        <v/>
      </c>
    </row>
    <row r="251" spans="2:22" x14ac:dyDescent="0.3">
      <c r="B251" t="str">
        <f>IF('Leistungsübersicht - WIP'!X238="","",'Leistungsübersicht - WIP'!X238)</f>
        <v/>
      </c>
      <c r="C251" t="str">
        <f>IF('Leistungsübersicht - WIP'!Y238="","",'Leistungsübersicht - WIP'!Y238)</f>
        <v/>
      </c>
      <c r="D251" t="str">
        <f>IF('Leistungsübersicht - WIP'!Z238="","",'Leistungsübersicht - WIP'!Z238)</f>
        <v/>
      </c>
      <c r="E251" t="str">
        <f>IF('Leistungsübersicht - WIP'!AA238="","",'Leistungsübersicht - WIP'!AA238)</f>
        <v/>
      </c>
      <c r="F251" s="52" t="str">
        <f>IFERROR(_xlfn.IFNA(VLOOKUP(Leistungsübersicht!C251,Detaildaten!$F$8:$I$308,4,0)/VLOOKUP(C251,Detaildaten!$F$8:$X$308,19,0)*VLOOKUP(C251,'Leistungsübersicht - WIP'!$Y$6:$AG$305,9,0)*Faktoren!$C$2*IF($D$10=Optionen!$N$4,Leistungsübersicht!$D$12/VLOOKUP(Leistungsübersicht!$D$11,Optionen!$W$3:$X$18,2,0),1),""),0)</f>
        <v/>
      </c>
      <c r="G251" s="52" t="str">
        <f>IFERROR(_xlfn.IFNA(VLOOKUP(Leistungsübersicht!C251,Detaildaten!$F$8:$I$308,4,0)/VLOOKUP(C251,Detaildaten!$F$8:$X$308,19,0)*VLOOKUP(C251,'Leistungsübersicht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1" s="63"/>
      <c r="I251" s="63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ausgewählt",IF(IFERROR(VLOOKUP(C251,Detaildaten!F240:U540,16,0),"")="","",VLOOKUP(C251,Detaildaten!F240:U540,16,0)))))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IF(O251="","",COUNTIF($O251:$O$327,O251))</f>
        <v/>
      </c>
      <c r="S251">
        <f t="shared" si="25"/>
        <v>0</v>
      </c>
      <c r="T251">
        <f t="shared" si="26"/>
        <v>0</v>
      </c>
      <c r="U251" t="str">
        <f t="array" ref="U251">IFERROR(INDEX($O$19:$O$324,MATCH(1,COUNTIF($U$18:U250,$O$19:$O$324)+($O$19:$O556&lt;&gt;"")*1,0)),"")</f>
        <v/>
      </c>
      <c r="V251" t="str">
        <f t="shared" si="27"/>
        <v/>
      </c>
    </row>
    <row r="252" spans="2:22" x14ac:dyDescent="0.3">
      <c r="B252" t="str">
        <f>IF('Leistungsübersicht - WIP'!X239="","",'Leistungsübersicht - WIP'!X239)</f>
        <v/>
      </c>
      <c r="C252" t="str">
        <f>IF('Leistungsübersicht - WIP'!Y239="","",'Leistungsübersicht - WIP'!Y239)</f>
        <v/>
      </c>
      <c r="D252" t="str">
        <f>IF('Leistungsübersicht - WIP'!Z239="","",'Leistungsübersicht - WIP'!Z239)</f>
        <v/>
      </c>
      <c r="E252" t="str">
        <f>IF('Leistungsübersicht - WIP'!AA239="","",'Leistungsübersicht - WIP'!AA239)</f>
        <v/>
      </c>
      <c r="F252" s="52" t="str">
        <f>IFERROR(_xlfn.IFNA(VLOOKUP(Leistungsübersicht!C252,Detaildaten!$F$8:$I$308,4,0)/VLOOKUP(C252,Detaildaten!$F$8:$X$308,19,0)*VLOOKUP(C252,'Leistungsübersicht - WIP'!$Y$6:$AG$305,9,0)*Faktoren!$C$2*IF($D$10=Optionen!$N$4,Leistungsübersicht!$D$12/VLOOKUP(Leistungsübersicht!$D$11,Optionen!$W$3:$X$18,2,0),1),""),0)</f>
        <v/>
      </c>
      <c r="G252" s="52" t="str">
        <f>IFERROR(_xlfn.IFNA(VLOOKUP(Leistungsübersicht!C252,Detaildaten!$F$8:$I$308,4,0)/VLOOKUP(C252,Detaildaten!$F$8:$X$308,19,0)*VLOOKUP(C252,'Leistungsübersicht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2" s="63"/>
      <c r="I252" s="63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ausgewählt",IF(IFERROR(VLOOKUP(C252,Detaildaten!F241:U541,16,0),"")="","",VLOOKUP(C252,Detaildaten!F241:U541,16,0)))))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IF(O252="","",COUNTIF($O252:$O$327,O252))</f>
        <v/>
      </c>
      <c r="S252">
        <f t="shared" si="25"/>
        <v>0</v>
      </c>
      <c r="T252">
        <f t="shared" si="26"/>
        <v>0</v>
      </c>
      <c r="U252" t="str">
        <f t="array" ref="U252">IFERROR(INDEX($O$19:$O$324,MATCH(1,COUNTIF($U$18:U251,$O$19:$O$324)+($O$19:$O557&lt;&gt;"")*1,0)),"")</f>
        <v/>
      </c>
      <c r="V252" t="str">
        <f t="shared" si="27"/>
        <v/>
      </c>
    </row>
    <row r="253" spans="2:22" x14ac:dyDescent="0.3">
      <c r="B253" t="str">
        <f>IF('Leistungsübersicht - WIP'!X240="","",'Leistungsübersicht - WIP'!X240)</f>
        <v/>
      </c>
      <c r="C253" t="str">
        <f>IF('Leistungsübersicht - WIP'!Y240="","",'Leistungsübersicht - WIP'!Y240)</f>
        <v/>
      </c>
      <c r="D253" t="str">
        <f>IF('Leistungsübersicht - WIP'!Z240="","",'Leistungsübersicht - WIP'!Z240)</f>
        <v/>
      </c>
      <c r="E253" t="str">
        <f>IF('Leistungsübersicht - WIP'!AA240="","",'Leistungsübersicht - WIP'!AA240)</f>
        <v/>
      </c>
      <c r="F253" s="52" t="str">
        <f>IFERROR(_xlfn.IFNA(VLOOKUP(Leistungsübersicht!C253,Detaildaten!$F$8:$I$308,4,0)/VLOOKUP(C253,Detaildaten!$F$8:$X$308,19,0)*VLOOKUP(C253,'Leistungsübersicht - WIP'!$Y$6:$AG$305,9,0)*Faktoren!$C$2*IF($D$10=Optionen!$N$4,Leistungsübersicht!$D$12/VLOOKUP(Leistungsübersicht!$D$11,Optionen!$W$3:$X$18,2,0),1),""),0)</f>
        <v/>
      </c>
      <c r="G253" s="52" t="str">
        <f>IFERROR(_xlfn.IFNA(VLOOKUP(Leistungsübersicht!C253,Detaildaten!$F$8:$I$308,4,0)/VLOOKUP(C253,Detaildaten!$F$8:$X$308,19,0)*VLOOKUP(C253,'Leistungsübersicht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3" s="63"/>
      <c r="I253" s="63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ausgewählt",IF(IFERROR(VLOOKUP(C253,Detaildaten!F242:U542,16,0),"")="","",VLOOKUP(C253,Detaildaten!F242:U542,16,0)))))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IF(O253="","",COUNTIF($O253:$O$327,O253))</f>
        <v/>
      </c>
      <c r="S253">
        <f t="shared" si="25"/>
        <v>0</v>
      </c>
      <c r="T253">
        <f t="shared" si="26"/>
        <v>0</v>
      </c>
      <c r="U253" t="str">
        <f t="array" ref="U253">IFERROR(INDEX($O$19:$O$324,MATCH(1,COUNTIF($U$18:U252,$O$19:$O$324)+($O$19:$O558&lt;&gt;"")*1,0)),"")</f>
        <v/>
      </c>
      <c r="V253" t="str">
        <f t="shared" si="27"/>
        <v/>
      </c>
    </row>
    <row r="254" spans="2:22" x14ac:dyDescent="0.3">
      <c r="B254" t="str">
        <f>IF('Leistungsübersicht - WIP'!X241="","",'Leistungsübersicht - WIP'!X241)</f>
        <v/>
      </c>
      <c r="C254" t="str">
        <f>IF('Leistungsübersicht - WIP'!Y241="","",'Leistungsübersicht - WIP'!Y241)</f>
        <v/>
      </c>
      <c r="D254" t="str">
        <f>IF('Leistungsübersicht - WIP'!Z241="","",'Leistungsübersicht - WIP'!Z241)</f>
        <v/>
      </c>
      <c r="E254" t="str">
        <f>IF('Leistungsübersicht - WIP'!AA241="","",'Leistungsübersicht - WIP'!AA241)</f>
        <v/>
      </c>
      <c r="F254" s="52" t="str">
        <f>IFERROR(_xlfn.IFNA(VLOOKUP(Leistungsübersicht!C254,Detaildaten!$F$8:$I$308,4,0)/VLOOKUP(C254,Detaildaten!$F$8:$X$308,19,0)*VLOOKUP(C254,'Leistungsübersicht - WIP'!$Y$6:$AG$305,9,0)*Faktoren!$C$2*IF($D$10=Optionen!$N$4,Leistungsübersicht!$D$12/VLOOKUP(Leistungsübersicht!$D$11,Optionen!$W$3:$X$18,2,0),1),""),0)</f>
        <v/>
      </c>
      <c r="G254" s="52" t="str">
        <f>IFERROR(_xlfn.IFNA(VLOOKUP(Leistungsübersicht!C254,Detaildaten!$F$8:$I$308,4,0)/VLOOKUP(C254,Detaildaten!$F$8:$X$308,19,0)*VLOOKUP(C254,'Leistungsübersicht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4" s="63"/>
      <c r="I254" s="63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ausgewählt",IF(IFERROR(VLOOKUP(C254,Detaildaten!F243:U543,16,0),"")="","",VLOOKUP(C254,Detaildaten!F243:U543,16,0)))))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IF(O254="","",COUNTIF($O254:$O$327,O254))</f>
        <v/>
      </c>
      <c r="S254">
        <f t="shared" si="25"/>
        <v>0</v>
      </c>
      <c r="T254">
        <f t="shared" si="26"/>
        <v>0</v>
      </c>
      <c r="U254" t="str">
        <f t="array" ref="U254">IFERROR(INDEX($O$19:$O$324,MATCH(1,COUNTIF($U$18:U253,$O$19:$O$324)+($O$19:$O559&lt;&gt;"")*1,0)),"")</f>
        <v/>
      </c>
      <c r="V254" t="str">
        <f t="shared" si="27"/>
        <v/>
      </c>
    </row>
    <row r="255" spans="2:22" x14ac:dyDescent="0.3">
      <c r="B255" t="str">
        <f>IF('Leistungsübersicht - WIP'!X242="","",'Leistungsübersicht - WIP'!X242)</f>
        <v/>
      </c>
      <c r="C255" t="str">
        <f>IF('Leistungsübersicht - WIP'!Y242="","",'Leistungsübersicht - WIP'!Y242)</f>
        <v/>
      </c>
      <c r="D255" t="str">
        <f>IF('Leistungsübersicht - WIP'!Z242="","",'Leistungsübersicht - WIP'!Z242)</f>
        <v/>
      </c>
      <c r="E255" t="str">
        <f>IF('Leistungsübersicht - WIP'!AA242="","",'Leistungsübersicht - WIP'!AA242)</f>
        <v/>
      </c>
      <c r="F255" s="52" t="str">
        <f>IFERROR(_xlfn.IFNA(VLOOKUP(Leistungsübersicht!C255,Detaildaten!$F$8:$I$308,4,0)/VLOOKUP(C255,Detaildaten!$F$8:$X$308,19,0)*VLOOKUP(C255,'Leistungsübersicht - WIP'!$Y$6:$AG$305,9,0)*Faktoren!$C$2*IF($D$10=Optionen!$N$4,Leistungsübersicht!$D$12/VLOOKUP(Leistungsübersicht!$D$11,Optionen!$W$3:$X$18,2,0),1),""),0)</f>
        <v/>
      </c>
      <c r="G255" s="52" t="str">
        <f>IFERROR(_xlfn.IFNA(VLOOKUP(Leistungsübersicht!C255,Detaildaten!$F$8:$I$308,4,0)/VLOOKUP(C255,Detaildaten!$F$8:$X$308,19,0)*VLOOKUP(C255,'Leistungsübersicht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5" s="63"/>
      <c r="I255" s="63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ausgewählt",IF(IFERROR(VLOOKUP(C255,Detaildaten!F244:U544,16,0),"")="","",VLOOKUP(C255,Detaildaten!F244:U544,16,0)))))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IF(O255="","",COUNTIF($O255:$O$327,O255))</f>
        <v/>
      </c>
      <c r="S255">
        <f t="shared" si="25"/>
        <v>0</v>
      </c>
      <c r="T255">
        <f t="shared" si="26"/>
        <v>0</v>
      </c>
      <c r="U255" t="str">
        <f t="array" ref="U255">IFERROR(INDEX($O$19:$O$324,MATCH(1,COUNTIF($U$18:U254,$O$19:$O$324)+($O$19:$O560&lt;&gt;"")*1,0)),"")</f>
        <v/>
      </c>
      <c r="V255" t="str">
        <f t="shared" si="27"/>
        <v/>
      </c>
    </row>
    <row r="256" spans="2:22" x14ac:dyDescent="0.3">
      <c r="B256" t="str">
        <f>IF('Leistungsübersicht - WIP'!X243="","",'Leistungsübersicht - WIP'!X243)</f>
        <v/>
      </c>
      <c r="C256" t="str">
        <f>IF('Leistungsübersicht - WIP'!Y243="","",'Leistungsübersicht - WIP'!Y243)</f>
        <v/>
      </c>
      <c r="D256" t="str">
        <f>IF('Leistungsübersicht - WIP'!Z243="","",'Leistungsübersicht - WIP'!Z243)</f>
        <v/>
      </c>
      <c r="E256" t="str">
        <f>IF('Leistungsübersicht - WIP'!AA243="","",'Leistungsübersicht - WIP'!AA243)</f>
        <v/>
      </c>
      <c r="F256" s="52" t="str">
        <f>IFERROR(_xlfn.IFNA(VLOOKUP(Leistungsübersicht!C256,Detaildaten!$F$8:$I$308,4,0)/VLOOKUP(C256,Detaildaten!$F$8:$X$308,19,0)*VLOOKUP(C256,'Leistungsübersicht - WIP'!$Y$6:$AG$305,9,0)*Faktoren!$C$2*IF($D$10=Optionen!$N$4,Leistungsübersicht!$D$12/VLOOKUP(Leistungsübersicht!$D$11,Optionen!$W$3:$X$18,2,0),1),""),0)</f>
        <v/>
      </c>
      <c r="G256" s="52" t="str">
        <f>IFERROR(_xlfn.IFNA(VLOOKUP(Leistungsübersicht!C256,Detaildaten!$F$8:$I$308,4,0)/VLOOKUP(C256,Detaildaten!$F$8:$X$308,19,0)*VLOOKUP(C256,'Leistungsübersicht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6" s="63"/>
      <c r="I256" s="63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ausgewählt",IF(IFERROR(VLOOKUP(C256,Detaildaten!F245:U545,16,0),"")="","",VLOOKUP(C256,Detaildaten!F245:U545,16,0)))))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IF(O256="","",COUNTIF($O256:$O$327,O256))</f>
        <v/>
      </c>
      <c r="S256">
        <f t="shared" si="25"/>
        <v>0</v>
      </c>
      <c r="T256">
        <f t="shared" si="26"/>
        <v>0</v>
      </c>
      <c r="U256" t="str">
        <f t="array" ref="U256">IFERROR(INDEX($O$19:$O$324,MATCH(1,COUNTIF($U$18:U255,$O$19:$O$324)+($O$19:$O561&lt;&gt;"")*1,0)),"")</f>
        <v/>
      </c>
      <c r="V256" t="str">
        <f t="shared" si="27"/>
        <v/>
      </c>
    </row>
    <row r="257" spans="2:22" x14ac:dyDescent="0.3">
      <c r="B257" t="str">
        <f>IF('Leistungsübersicht - WIP'!X244="","",'Leistungsübersicht - WIP'!X244)</f>
        <v/>
      </c>
      <c r="C257" t="str">
        <f>IF('Leistungsübersicht - WIP'!Y244="","",'Leistungsübersicht - WIP'!Y244)</f>
        <v/>
      </c>
      <c r="D257" t="str">
        <f>IF('Leistungsübersicht - WIP'!Z244="","",'Leistungsübersicht - WIP'!Z244)</f>
        <v/>
      </c>
      <c r="E257" t="str">
        <f>IF('Leistungsübersicht - WIP'!AA244="","",'Leistungsübersicht - WIP'!AA244)</f>
        <v/>
      </c>
      <c r="F257" s="52" t="str">
        <f>IFERROR(_xlfn.IFNA(VLOOKUP(Leistungsübersicht!C257,Detaildaten!$F$8:$I$308,4,0)/VLOOKUP(C257,Detaildaten!$F$8:$X$308,19,0)*VLOOKUP(C257,'Leistungsübersicht - WIP'!$Y$6:$AG$305,9,0)*Faktoren!$C$2*IF($D$10=Optionen!$N$4,Leistungsübersicht!$D$12/VLOOKUP(Leistungsübersicht!$D$11,Optionen!$W$3:$X$18,2,0),1),""),0)</f>
        <v/>
      </c>
      <c r="G257" s="52" t="str">
        <f>IFERROR(_xlfn.IFNA(VLOOKUP(Leistungsübersicht!C257,Detaildaten!$F$8:$I$308,4,0)/VLOOKUP(C257,Detaildaten!$F$8:$X$308,19,0)*VLOOKUP(C257,'Leistungsübersicht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7" s="63"/>
      <c r="I257" s="63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ausgewählt",IF(IFERROR(VLOOKUP(C257,Detaildaten!F246:U546,16,0),"")="","",VLOOKUP(C257,Detaildaten!F246:U546,16,0)))))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IF(O257="","",COUNTIF($O257:$O$327,O257))</f>
        <v/>
      </c>
      <c r="S257">
        <f t="shared" si="25"/>
        <v>0</v>
      </c>
      <c r="T257">
        <f t="shared" si="26"/>
        <v>0</v>
      </c>
      <c r="U257" t="str">
        <f t="array" ref="U257">IFERROR(INDEX($O$19:$O$324,MATCH(1,COUNTIF($U$18:U256,$O$19:$O$324)+($O$19:$O562&lt;&gt;"")*1,0)),"")</f>
        <v/>
      </c>
      <c r="V257" t="str">
        <f t="shared" si="27"/>
        <v/>
      </c>
    </row>
    <row r="258" spans="2:22" x14ac:dyDescent="0.3">
      <c r="B258" t="str">
        <f>IF('Leistungsübersicht - WIP'!X245="","",'Leistungsübersicht - WIP'!X245)</f>
        <v/>
      </c>
      <c r="C258" t="str">
        <f>IF('Leistungsübersicht - WIP'!Y245="","",'Leistungsübersicht - WIP'!Y245)</f>
        <v/>
      </c>
      <c r="D258" t="str">
        <f>IF('Leistungsübersicht - WIP'!Z245="","",'Leistungsübersicht - WIP'!Z245)</f>
        <v/>
      </c>
      <c r="E258" t="str">
        <f>IF('Leistungsübersicht - WIP'!AA245="","",'Leistungsübersicht - WIP'!AA245)</f>
        <v/>
      </c>
      <c r="F258" s="52" t="str">
        <f>IFERROR(_xlfn.IFNA(VLOOKUP(Leistungsübersicht!C258,Detaildaten!$F$8:$I$308,4,0)/VLOOKUP(C258,Detaildaten!$F$8:$X$308,19,0)*VLOOKUP(C258,'Leistungsübersicht - WIP'!$Y$6:$AG$305,9,0)*Faktoren!$C$2*IF($D$10=Optionen!$N$4,Leistungsübersicht!$D$12/VLOOKUP(Leistungsübersicht!$D$11,Optionen!$W$3:$X$18,2,0),1),""),0)</f>
        <v/>
      </c>
      <c r="G258" s="52" t="str">
        <f>IFERROR(_xlfn.IFNA(VLOOKUP(Leistungsübersicht!C258,Detaildaten!$F$8:$I$308,4,0)/VLOOKUP(C258,Detaildaten!$F$8:$X$308,19,0)*VLOOKUP(C258,'Leistungsübersicht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8" s="63"/>
      <c r="I258" s="63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ausgewählt",IF(IFERROR(VLOOKUP(C258,Detaildaten!F247:U547,16,0),"")="","",VLOOKUP(C258,Detaildaten!F247:U547,16,0)))))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IF(O258="","",COUNTIF($O258:$O$327,O258))</f>
        <v/>
      </c>
      <c r="S258">
        <f t="shared" si="25"/>
        <v>0</v>
      </c>
      <c r="T258">
        <f t="shared" si="26"/>
        <v>0</v>
      </c>
      <c r="U258" t="str">
        <f t="array" ref="U258">IFERROR(INDEX($O$19:$O$324,MATCH(1,COUNTIF($U$18:U257,$O$19:$O$324)+($O$19:$O563&lt;&gt;"")*1,0)),"")</f>
        <v/>
      </c>
      <c r="V258" t="str">
        <f t="shared" si="27"/>
        <v/>
      </c>
    </row>
    <row r="259" spans="2:22" x14ac:dyDescent="0.3">
      <c r="B259" t="str">
        <f>IF('Leistungsübersicht - WIP'!X246="","",'Leistungsübersicht - WIP'!X246)</f>
        <v/>
      </c>
      <c r="C259" t="str">
        <f>IF('Leistungsübersicht - WIP'!Y246="","",'Leistungsübersicht - WIP'!Y246)</f>
        <v/>
      </c>
      <c r="D259" t="str">
        <f>IF('Leistungsübersicht - WIP'!Z246="","",'Leistungsübersicht - WIP'!Z246)</f>
        <v/>
      </c>
      <c r="E259" t="str">
        <f>IF('Leistungsübersicht - WIP'!AA246="","",'Leistungsübersicht - WIP'!AA246)</f>
        <v/>
      </c>
      <c r="F259" s="52" t="str">
        <f>IFERROR(_xlfn.IFNA(VLOOKUP(Leistungsübersicht!C259,Detaildaten!$F$8:$I$308,4,0)/VLOOKUP(C259,Detaildaten!$F$8:$X$308,19,0)*VLOOKUP(C259,'Leistungsübersicht - WIP'!$Y$6:$AG$305,9,0)*Faktoren!$C$2*IF($D$10=Optionen!$N$4,Leistungsübersicht!$D$12/VLOOKUP(Leistungsübersicht!$D$11,Optionen!$W$3:$X$18,2,0),1),""),0)</f>
        <v/>
      </c>
      <c r="G259" s="52" t="str">
        <f>IFERROR(_xlfn.IFNA(VLOOKUP(Leistungsübersicht!C259,Detaildaten!$F$8:$I$308,4,0)/VLOOKUP(C259,Detaildaten!$F$8:$X$308,19,0)*VLOOKUP(C259,'Leistungsübersicht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9" s="63"/>
      <c r="I259" s="63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ausgewählt",IF(IFERROR(VLOOKUP(C259,Detaildaten!F248:U548,16,0),"")="","",VLOOKUP(C259,Detaildaten!F248:U548,16,0)))))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IF(O259="","",COUNTIF($O259:$O$327,O259))</f>
        <v/>
      </c>
      <c r="S259">
        <f t="shared" si="25"/>
        <v>0</v>
      </c>
      <c r="T259">
        <f t="shared" si="26"/>
        <v>0</v>
      </c>
      <c r="U259" t="str">
        <f t="array" ref="U259">IFERROR(INDEX($O$19:$O$324,MATCH(1,COUNTIF($U$18:U258,$O$19:$O$324)+($O$19:$O564&lt;&gt;"")*1,0)),"")</f>
        <v/>
      </c>
      <c r="V259" t="str">
        <f t="shared" si="27"/>
        <v/>
      </c>
    </row>
    <row r="260" spans="2:22" x14ac:dyDescent="0.3">
      <c r="B260" t="str">
        <f>IF('Leistungsübersicht - WIP'!X247="","",'Leistungsübersicht - WIP'!X247)</f>
        <v/>
      </c>
      <c r="C260" t="str">
        <f>IF('Leistungsübersicht - WIP'!Y247="","",'Leistungsübersicht - WIP'!Y247)</f>
        <v/>
      </c>
      <c r="D260" t="str">
        <f>IF('Leistungsübersicht - WIP'!Z247="","",'Leistungsübersicht - WIP'!Z247)</f>
        <v/>
      </c>
      <c r="E260" t="str">
        <f>IF('Leistungsübersicht - WIP'!AA247="","",'Leistungsübersicht - WIP'!AA247)</f>
        <v/>
      </c>
      <c r="F260" s="52" t="str">
        <f>IFERROR(_xlfn.IFNA(VLOOKUP(Leistungsübersicht!C260,Detaildaten!$F$8:$I$308,4,0)/VLOOKUP(C260,Detaildaten!$F$8:$X$308,19,0)*VLOOKUP(C260,'Leistungsübersicht - WIP'!$Y$6:$AG$305,9,0)*Faktoren!$C$2*IF($D$10=Optionen!$N$4,Leistungsübersicht!$D$12/VLOOKUP(Leistungsübersicht!$D$11,Optionen!$W$3:$X$18,2,0),1),""),0)</f>
        <v/>
      </c>
      <c r="G260" s="52" t="str">
        <f>IFERROR(_xlfn.IFNA(VLOOKUP(Leistungsübersicht!C260,Detaildaten!$F$8:$I$308,4,0)/VLOOKUP(C260,Detaildaten!$F$8:$X$308,19,0)*VLOOKUP(C260,'Leistungsübersicht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0" s="63"/>
      <c r="I260" s="63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ausgewählt",IF(IFERROR(VLOOKUP(C260,Detaildaten!F249:U549,16,0),"")="","",VLOOKUP(C260,Detaildaten!F249:U549,16,0)))))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IF(O260="","",COUNTIF($O260:$O$327,O260))</f>
        <v/>
      </c>
      <c r="S260">
        <f t="shared" si="25"/>
        <v>0</v>
      </c>
      <c r="T260">
        <f t="shared" si="26"/>
        <v>0</v>
      </c>
      <c r="U260" t="str">
        <f t="array" ref="U260">IFERROR(INDEX($O$19:$O$324,MATCH(1,COUNTIF($U$18:U259,$O$19:$O$324)+($O$19:$O565&lt;&gt;"")*1,0)),"")</f>
        <v/>
      </c>
      <c r="V260" t="str">
        <f t="shared" si="27"/>
        <v/>
      </c>
    </row>
    <row r="261" spans="2:22" x14ac:dyDescent="0.3">
      <c r="B261" t="str">
        <f>IF('Leistungsübersicht - WIP'!X248="","",'Leistungsübersicht - WIP'!X248)</f>
        <v/>
      </c>
      <c r="C261" t="str">
        <f>IF('Leistungsübersicht - WIP'!Y248="","",'Leistungsübersicht - WIP'!Y248)</f>
        <v/>
      </c>
      <c r="D261" t="str">
        <f>IF('Leistungsübersicht - WIP'!Z248="","",'Leistungsübersicht - WIP'!Z248)</f>
        <v/>
      </c>
      <c r="E261" t="str">
        <f>IF('Leistungsübersicht - WIP'!AA248="","",'Leistungsübersicht - WIP'!AA248)</f>
        <v/>
      </c>
      <c r="F261" s="52" t="str">
        <f>IFERROR(_xlfn.IFNA(VLOOKUP(Leistungsübersicht!C261,Detaildaten!$F$8:$I$308,4,0)/VLOOKUP(C261,Detaildaten!$F$8:$X$308,19,0)*VLOOKUP(C261,'Leistungsübersicht - WIP'!$Y$6:$AG$305,9,0)*Faktoren!$C$2*IF($D$10=Optionen!$N$4,Leistungsübersicht!$D$12/VLOOKUP(Leistungsübersicht!$D$11,Optionen!$W$3:$X$18,2,0),1),""),0)</f>
        <v/>
      </c>
      <c r="G261" s="52" t="str">
        <f>IFERROR(_xlfn.IFNA(VLOOKUP(Leistungsübersicht!C261,Detaildaten!$F$8:$I$308,4,0)/VLOOKUP(C261,Detaildaten!$F$8:$X$308,19,0)*VLOOKUP(C261,'Leistungsübersicht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1" s="63"/>
      <c r="I261" s="63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ausgewählt",IF(IFERROR(VLOOKUP(C261,Detaildaten!F250:U550,16,0),"")="","",VLOOKUP(C261,Detaildaten!F250:U550,16,0)))))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IF(O261="","",COUNTIF($O261:$O$327,O261))</f>
        <v/>
      </c>
      <c r="S261">
        <f t="shared" si="25"/>
        <v>0</v>
      </c>
      <c r="T261">
        <f t="shared" si="26"/>
        <v>0</v>
      </c>
      <c r="U261" t="str">
        <f t="array" ref="U261">IFERROR(INDEX($O$19:$O$324,MATCH(1,COUNTIF($U$18:U260,$O$19:$O$324)+($O$19:$O566&lt;&gt;"")*1,0)),"")</f>
        <v/>
      </c>
      <c r="V261" t="str">
        <f t="shared" si="27"/>
        <v/>
      </c>
    </row>
    <row r="262" spans="2:22" x14ac:dyDescent="0.3">
      <c r="B262" t="str">
        <f>IF('Leistungsübersicht - WIP'!X249="","",'Leistungsübersicht - WIP'!X249)</f>
        <v/>
      </c>
      <c r="C262" t="str">
        <f>IF('Leistungsübersicht - WIP'!Y249="","",'Leistungsübersicht - WIP'!Y249)</f>
        <v/>
      </c>
      <c r="D262" t="str">
        <f>IF('Leistungsübersicht - WIP'!Z249="","",'Leistungsübersicht - WIP'!Z249)</f>
        <v/>
      </c>
      <c r="E262" t="str">
        <f>IF('Leistungsübersicht - WIP'!AA249="","",'Leistungsübersicht - WIP'!AA249)</f>
        <v/>
      </c>
      <c r="F262" s="52" t="str">
        <f>IFERROR(_xlfn.IFNA(VLOOKUP(Leistungsübersicht!C262,Detaildaten!$F$8:$I$308,4,0)/VLOOKUP(C262,Detaildaten!$F$8:$X$308,19,0)*VLOOKUP(C262,'Leistungsübersicht - WIP'!$Y$6:$AG$305,9,0)*Faktoren!$C$2*IF($D$10=Optionen!$N$4,Leistungsübersicht!$D$12/VLOOKUP(Leistungsübersicht!$D$11,Optionen!$W$3:$X$18,2,0),1),""),0)</f>
        <v/>
      </c>
      <c r="G262" s="52" t="str">
        <f>IFERROR(_xlfn.IFNA(VLOOKUP(Leistungsübersicht!C262,Detaildaten!$F$8:$I$308,4,0)/VLOOKUP(C262,Detaildaten!$F$8:$X$308,19,0)*VLOOKUP(C262,'Leistungsübersicht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2" s="63"/>
      <c r="I262" s="63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ausgewählt",IF(IFERROR(VLOOKUP(C262,Detaildaten!F251:U551,16,0),"")="","",VLOOKUP(C262,Detaildaten!F251:U551,16,0)))))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IF(O262="","",COUNTIF($O262:$O$327,O262))</f>
        <v/>
      </c>
      <c r="S262">
        <f t="shared" si="25"/>
        <v>0</v>
      </c>
      <c r="T262">
        <f t="shared" si="26"/>
        <v>0</v>
      </c>
      <c r="U262" t="str">
        <f t="array" ref="U262">IFERROR(INDEX($O$19:$O$324,MATCH(1,COUNTIF($U$18:U261,$O$19:$O$324)+($O$19:$O567&lt;&gt;"")*1,0)),"")</f>
        <v/>
      </c>
      <c r="V262" t="str">
        <f t="shared" si="27"/>
        <v/>
      </c>
    </row>
    <row r="263" spans="2:22" x14ac:dyDescent="0.3">
      <c r="B263" t="str">
        <f>IF('Leistungsübersicht - WIP'!X250="","",'Leistungsübersicht - WIP'!X250)</f>
        <v/>
      </c>
      <c r="C263" t="str">
        <f>IF('Leistungsübersicht - WIP'!Y250="","",'Leistungsübersicht - WIP'!Y250)</f>
        <v/>
      </c>
      <c r="D263" t="str">
        <f>IF('Leistungsübersicht - WIP'!Z250="","",'Leistungsübersicht - WIP'!Z250)</f>
        <v/>
      </c>
      <c r="E263" t="str">
        <f>IF('Leistungsübersicht - WIP'!AA250="","",'Leistungsübersicht - WIP'!AA250)</f>
        <v/>
      </c>
      <c r="F263" s="52" t="str">
        <f>IFERROR(_xlfn.IFNA(VLOOKUP(Leistungsübersicht!C263,Detaildaten!$F$8:$I$308,4,0)/VLOOKUP(C263,Detaildaten!$F$8:$X$308,19,0)*VLOOKUP(C263,'Leistungsübersicht - WIP'!$Y$6:$AG$305,9,0)*Faktoren!$C$2*IF($D$10=Optionen!$N$4,Leistungsübersicht!$D$12/VLOOKUP(Leistungsübersicht!$D$11,Optionen!$W$3:$X$18,2,0),1),""),0)</f>
        <v/>
      </c>
      <c r="G263" s="52" t="str">
        <f>IFERROR(_xlfn.IFNA(VLOOKUP(Leistungsübersicht!C263,Detaildaten!$F$8:$I$308,4,0)/VLOOKUP(C263,Detaildaten!$F$8:$X$308,19,0)*VLOOKUP(C263,'Leistungsübersicht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3" s="63"/>
      <c r="I263" s="63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ausgewählt",IF(IFERROR(VLOOKUP(C263,Detaildaten!F252:U552,16,0),"")="","",VLOOKUP(C263,Detaildaten!F252:U552,16,0)))))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IF(O263="","",COUNTIF($O263:$O$327,O263))</f>
        <v/>
      </c>
      <c r="S263">
        <f t="shared" si="25"/>
        <v>0</v>
      </c>
      <c r="T263">
        <f t="shared" si="26"/>
        <v>0</v>
      </c>
      <c r="U263" t="str">
        <f t="array" ref="U263">IFERROR(INDEX($O$19:$O$324,MATCH(1,COUNTIF($U$18:U262,$O$19:$O$324)+($O$19:$O568&lt;&gt;"")*1,0)),"")</f>
        <v/>
      </c>
      <c r="V263" t="str">
        <f t="shared" si="27"/>
        <v/>
      </c>
    </row>
    <row r="264" spans="2:22" x14ac:dyDescent="0.3">
      <c r="B264" t="str">
        <f>IF('Leistungsübersicht - WIP'!X251="","",'Leistungsübersicht - WIP'!X251)</f>
        <v/>
      </c>
      <c r="C264" t="str">
        <f>IF('Leistungsübersicht - WIP'!Y251="","",'Leistungsübersicht - WIP'!Y251)</f>
        <v/>
      </c>
      <c r="D264" t="str">
        <f>IF('Leistungsübersicht - WIP'!Z251="","",'Leistungsübersicht - WIP'!Z251)</f>
        <v/>
      </c>
      <c r="E264" t="str">
        <f>IF('Leistungsübersicht - WIP'!AA251="","",'Leistungsübersicht - WIP'!AA251)</f>
        <v/>
      </c>
      <c r="F264" s="52" t="str">
        <f>IFERROR(_xlfn.IFNA(VLOOKUP(Leistungsübersicht!C264,Detaildaten!$F$8:$I$308,4,0)/VLOOKUP(C264,Detaildaten!$F$8:$X$308,19,0)*VLOOKUP(C264,'Leistungsübersicht - WIP'!$Y$6:$AG$305,9,0)*Faktoren!$C$2*IF($D$10=Optionen!$N$4,Leistungsübersicht!$D$12/VLOOKUP(Leistungsübersicht!$D$11,Optionen!$W$3:$X$18,2,0),1),""),0)</f>
        <v/>
      </c>
      <c r="G264" s="52" t="str">
        <f>IFERROR(_xlfn.IFNA(VLOOKUP(Leistungsübersicht!C264,Detaildaten!$F$8:$I$308,4,0)/VLOOKUP(C264,Detaildaten!$F$8:$X$308,19,0)*VLOOKUP(C264,'Leistungsübersicht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4" s="63"/>
      <c r="I264" s="63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ausgewählt",IF(IFERROR(VLOOKUP(C264,Detaildaten!F253:U553,16,0),"")="","",VLOOKUP(C264,Detaildaten!F253:U553,16,0)))))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IF(O264="","",COUNTIF($O264:$O$327,O264))</f>
        <v/>
      </c>
      <c r="S264">
        <f t="shared" si="25"/>
        <v>0</v>
      </c>
      <c r="T264">
        <f t="shared" si="26"/>
        <v>0</v>
      </c>
      <c r="U264" t="str">
        <f t="array" ref="U264">IFERROR(INDEX($O$19:$O$324,MATCH(1,COUNTIF($U$18:U263,$O$19:$O$324)+($O$19:$O569&lt;&gt;"")*1,0)),"")</f>
        <v/>
      </c>
      <c r="V264" t="str">
        <f t="shared" si="27"/>
        <v/>
      </c>
    </row>
    <row r="265" spans="2:22" x14ac:dyDescent="0.3">
      <c r="B265" t="str">
        <f>IF('Leistungsübersicht - WIP'!X252="","",'Leistungsübersicht - WIP'!X252)</f>
        <v/>
      </c>
      <c r="C265" t="str">
        <f>IF('Leistungsübersicht - WIP'!Y252="","",'Leistungsübersicht - WIP'!Y252)</f>
        <v/>
      </c>
      <c r="D265" t="str">
        <f>IF('Leistungsübersicht - WIP'!Z252="","",'Leistungsübersicht - WIP'!Z252)</f>
        <v/>
      </c>
      <c r="E265" t="str">
        <f>IF('Leistungsübersicht - WIP'!AA252="","",'Leistungsübersicht - WIP'!AA252)</f>
        <v/>
      </c>
      <c r="F265" s="52" t="str">
        <f>IFERROR(_xlfn.IFNA(VLOOKUP(Leistungsübersicht!C265,Detaildaten!$F$8:$I$308,4,0)/VLOOKUP(C265,Detaildaten!$F$8:$X$308,19,0)*VLOOKUP(C265,'Leistungsübersicht - WIP'!$Y$6:$AG$305,9,0)*Faktoren!$C$2*IF($D$10=Optionen!$N$4,Leistungsübersicht!$D$12/VLOOKUP(Leistungsübersicht!$D$11,Optionen!$W$3:$X$18,2,0),1),""),0)</f>
        <v/>
      </c>
      <c r="G265" s="52" t="str">
        <f>IFERROR(_xlfn.IFNA(VLOOKUP(Leistungsübersicht!C265,Detaildaten!$F$8:$I$308,4,0)/VLOOKUP(C265,Detaildaten!$F$8:$X$308,19,0)*VLOOKUP(C265,'Leistungsübersicht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5" s="63"/>
      <c r="I265" s="63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ausgewählt",IF(IFERROR(VLOOKUP(C265,Detaildaten!F254:U554,16,0),"")="","",VLOOKUP(C265,Detaildaten!F254:U554,16,0)))))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IF(O265="","",COUNTIF($O265:$O$327,O265))</f>
        <v/>
      </c>
      <c r="S265">
        <f t="shared" si="25"/>
        <v>0</v>
      </c>
      <c r="T265">
        <f t="shared" si="26"/>
        <v>0</v>
      </c>
      <c r="U265" t="str">
        <f t="array" ref="U265">IFERROR(INDEX($O$19:$O$324,MATCH(1,COUNTIF($U$18:U264,$O$19:$O$324)+($O$19:$O570&lt;&gt;"")*1,0)),"")</f>
        <v/>
      </c>
      <c r="V265" t="str">
        <f t="shared" si="27"/>
        <v/>
      </c>
    </row>
    <row r="266" spans="2:22" x14ac:dyDescent="0.3">
      <c r="B266" t="str">
        <f>IF('Leistungsübersicht - WIP'!X253="","",'Leistungsübersicht - WIP'!X253)</f>
        <v/>
      </c>
      <c r="C266" t="str">
        <f>IF('Leistungsübersicht - WIP'!Y253="","",'Leistungsübersicht - WIP'!Y253)</f>
        <v/>
      </c>
      <c r="D266" t="str">
        <f>IF('Leistungsübersicht - WIP'!Z253="","",'Leistungsübersicht - WIP'!Z253)</f>
        <v/>
      </c>
      <c r="E266" t="str">
        <f>IF('Leistungsübersicht - WIP'!AA253="","",'Leistungsübersicht - WIP'!AA253)</f>
        <v/>
      </c>
      <c r="F266" s="52" t="str">
        <f>IFERROR(_xlfn.IFNA(VLOOKUP(Leistungsübersicht!C266,Detaildaten!$F$8:$I$308,4,0)/VLOOKUP(C266,Detaildaten!$F$8:$X$308,19,0)*VLOOKUP(C266,'Leistungsübersicht - WIP'!$Y$6:$AG$305,9,0)*Faktoren!$C$2*IF($D$10=Optionen!$N$4,Leistungsübersicht!$D$12/VLOOKUP(Leistungsübersicht!$D$11,Optionen!$W$3:$X$18,2,0),1),""),0)</f>
        <v/>
      </c>
      <c r="G266" s="52" t="str">
        <f>IFERROR(_xlfn.IFNA(VLOOKUP(Leistungsübersicht!C266,Detaildaten!$F$8:$I$308,4,0)/VLOOKUP(C266,Detaildaten!$F$8:$X$308,19,0)*VLOOKUP(C266,'Leistungsübersicht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6" s="63"/>
      <c r="I266" s="63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ausgewählt",IF(IFERROR(VLOOKUP(C266,Detaildaten!F255:U555,16,0),"")="","",VLOOKUP(C266,Detaildaten!F255:U555,16,0)))))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IF(O266="","",COUNTIF($O266:$O$327,O266))</f>
        <v/>
      </c>
      <c r="S266">
        <f t="shared" si="25"/>
        <v>0</v>
      </c>
      <c r="T266">
        <f t="shared" si="26"/>
        <v>0</v>
      </c>
      <c r="U266" t="str">
        <f t="array" ref="U266">IFERROR(INDEX($O$19:$O$324,MATCH(1,COUNTIF($U$18:U265,$O$19:$O$324)+($O$19:$O571&lt;&gt;"")*1,0)),"")</f>
        <v/>
      </c>
      <c r="V266" t="str">
        <f t="shared" si="27"/>
        <v/>
      </c>
    </row>
    <row r="267" spans="2:22" x14ac:dyDescent="0.3">
      <c r="B267" t="str">
        <f>IF('Leistungsübersicht - WIP'!X254="","",'Leistungsübersicht - WIP'!X254)</f>
        <v/>
      </c>
      <c r="C267" t="str">
        <f>IF('Leistungsübersicht - WIP'!Y254="","",'Leistungsübersicht - WIP'!Y254)</f>
        <v/>
      </c>
      <c r="D267" t="str">
        <f>IF('Leistungsübersicht - WIP'!Z254="","",'Leistungsübersicht - WIP'!Z254)</f>
        <v/>
      </c>
      <c r="E267" t="str">
        <f>IF('Leistungsübersicht - WIP'!AA254="","",'Leistungsübersicht - WIP'!AA254)</f>
        <v/>
      </c>
      <c r="F267" s="52" t="str">
        <f>IFERROR(_xlfn.IFNA(VLOOKUP(Leistungsübersicht!C267,Detaildaten!$F$8:$I$308,4,0)/VLOOKUP(C267,Detaildaten!$F$8:$X$308,19,0)*VLOOKUP(C267,'Leistungsübersicht - WIP'!$Y$6:$AG$305,9,0)*Faktoren!$C$2*IF($D$10=Optionen!$N$4,Leistungsübersicht!$D$12/VLOOKUP(Leistungsübersicht!$D$11,Optionen!$W$3:$X$18,2,0),1),""),0)</f>
        <v/>
      </c>
      <c r="G267" s="52" t="str">
        <f>IFERROR(_xlfn.IFNA(VLOOKUP(Leistungsübersicht!C267,Detaildaten!$F$8:$I$308,4,0)/VLOOKUP(C267,Detaildaten!$F$8:$X$308,19,0)*VLOOKUP(C267,'Leistungsübersicht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7" s="63"/>
      <c r="I267" s="63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ausgewählt",IF(IFERROR(VLOOKUP(C267,Detaildaten!F256:U556,16,0),"")="","",VLOOKUP(C267,Detaildaten!F256:U556,16,0)))))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IF(O267="","",COUNTIF($O267:$O$327,O267))</f>
        <v/>
      </c>
      <c r="S267">
        <f t="shared" si="25"/>
        <v>0</v>
      </c>
      <c r="T267">
        <f t="shared" si="26"/>
        <v>0</v>
      </c>
      <c r="U267" t="str">
        <f t="array" ref="U267">IFERROR(INDEX($O$19:$O$324,MATCH(1,COUNTIF($U$18:U266,$O$19:$O$324)+($O$19:$O572&lt;&gt;"")*1,0)),"")</f>
        <v/>
      </c>
      <c r="V267" t="str">
        <f t="shared" si="27"/>
        <v/>
      </c>
    </row>
    <row r="268" spans="2:22" x14ac:dyDescent="0.3">
      <c r="B268" t="str">
        <f>IF('Leistungsübersicht - WIP'!X255="","",'Leistungsübersicht - WIP'!X255)</f>
        <v/>
      </c>
      <c r="C268" t="str">
        <f>IF('Leistungsübersicht - WIP'!Y255="","",'Leistungsübersicht - WIP'!Y255)</f>
        <v/>
      </c>
      <c r="D268" t="str">
        <f>IF('Leistungsübersicht - WIP'!Z255="","",'Leistungsübersicht - WIP'!Z255)</f>
        <v/>
      </c>
      <c r="E268" t="str">
        <f>IF('Leistungsübersicht - WIP'!AA255="","",'Leistungsübersicht - WIP'!AA255)</f>
        <v/>
      </c>
      <c r="F268" s="52" t="str">
        <f>IFERROR(_xlfn.IFNA(VLOOKUP(Leistungsübersicht!C268,Detaildaten!$F$8:$I$308,4,0)/VLOOKUP(C268,Detaildaten!$F$8:$X$308,19,0)*VLOOKUP(C268,'Leistungsübersicht - WIP'!$Y$6:$AG$305,9,0)*Faktoren!$C$2*IF($D$10=Optionen!$N$4,Leistungsübersicht!$D$12/VLOOKUP(Leistungsübersicht!$D$11,Optionen!$W$3:$X$18,2,0),1),""),0)</f>
        <v/>
      </c>
      <c r="G268" s="52" t="str">
        <f>IFERROR(_xlfn.IFNA(VLOOKUP(Leistungsübersicht!C268,Detaildaten!$F$8:$I$308,4,0)/VLOOKUP(C268,Detaildaten!$F$8:$X$308,19,0)*VLOOKUP(C268,'Leistungsübersicht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8" s="63"/>
      <c r="I268" s="63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ausgewählt",IF(IFERROR(VLOOKUP(C268,Detaildaten!F257:U557,16,0),"")="","",VLOOKUP(C268,Detaildaten!F257:U557,16,0)))))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IF(O268="","",COUNTIF($O268:$O$327,O268))</f>
        <v/>
      </c>
      <c r="S268">
        <f t="shared" si="25"/>
        <v>0</v>
      </c>
      <c r="T268">
        <f t="shared" si="26"/>
        <v>0</v>
      </c>
      <c r="U268" t="str">
        <f t="array" ref="U268">IFERROR(INDEX($O$19:$O$324,MATCH(1,COUNTIF($U$18:U267,$O$19:$O$324)+($O$19:$O573&lt;&gt;"")*1,0)),"")</f>
        <v/>
      </c>
      <c r="V268" t="str">
        <f t="shared" si="27"/>
        <v/>
      </c>
    </row>
    <row r="269" spans="2:22" x14ac:dyDescent="0.3">
      <c r="B269" t="str">
        <f>IF('Leistungsübersicht - WIP'!X256="","",'Leistungsübersicht - WIP'!X256)</f>
        <v/>
      </c>
      <c r="C269" t="str">
        <f>IF('Leistungsübersicht - WIP'!Y256="","",'Leistungsübersicht - WIP'!Y256)</f>
        <v/>
      </c>
      <c r="D269" t="str">
        <f>IF('Leistungsübersicht - WIP'!Z256="","",'Leistungsübersicht - WIP'!Z256)</f>
        <v/>
      </c>
      <c r="E269" t="str">
        <f>IF('Leistungsübersicht - WIP'!AA256="","",'Leistungsübersicht - WIP'!AA256)</f>
        <v/>
      </c>
      <c r="F269" s="52" t="str">
        <f>IFERROR(_xlfn.IFNA(VLOOKUP(Leistungsübersicht!C269,Detaildaten!$F$8:$I$308,4,0)/VLOOKUP(C269,Detaildaten!$F$8:$X$308,19,0)*VLOOKUP(C269,'Leistungsübersicht - WIP'!$Y$6:$AG$305,9,0)*Faktoren!$C$2*IF($D$10=Optionen!$N$4,Leistungsübersicht!$D$12/VLOOKUP(Leistungsübersicht!$D$11,Optionen!$W$3:$X$18,2,0),1),""),0)</f>
        <v/>
      </c>
      <c r="G269" s="52" t="str">
        <f>IFERROR(_xlfn.IFNA(VLOOKUP(Leistungsübersicht!C269,Detaildaten!$F$8:$I$308,4,0)/VLOOKUP(C269,Detaildaten!$F$8:$X$308,19,0)*VLOOKUP(C269,'Leistungsübersicht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9" s="63"/>
      <c r="I269" s="63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ausgewählt",IF(IFERROR(VLOOKUP(C269,Detaildaten!F258:U558,16,0),"")="","",VLOOKUP(C269,Detaildaten!F258:U558,16,0)))))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IF(O269="","",COUNTIF($O269:$O$327,O269))</f>
        <v/>
      </c>
      <c r="S269">
        <f t="shared" si="25"/>
        <v>0</v>
      </c>
      <c r="T269">
        <f t="shared" si="26"/>
        <v>0</v>
      </c>
      <c r="U269" t="str">
        <f t="array" ref="U269">IFERROR(INDEX($O$19:$O$324,MATCH(1,COUNTIF($U$18:U268,$O$19:$O$324)+($O$19:$O574&lt;&gt;"")*1,0)),"")</f>
        <v/>
      </c>
      <c r="V269" t="str">
        <f t="shared" si="27"/>
        <v/>
      </c>
    </row>
    <row r="270" spans="2:22" x14ac:dyDescent="0.3">
      <c r="B270" t="str">
        <f>IF('Leistungsübersicht - WIP'!X257="","",'Leistungsübersicht - WIP'!X257)</f>
        <v/>
      </c>
      <c r="C270" t="str">
        <f>IF('Leistungsübersicht - WIP'!Y257="","",'Leistungsübersicht - WIP'!Y257)</f>
        <v/>
      </c>
      <c r="D270" t="str">
        <f>IF('Leistungsübersicht - WIP'!Z257="","",'Leistungsübersicht - WIP'!Z257)</f>
        <v/>
      </c>
      <c r="E270" t="str">
        <f>IF('Leistungsübersicht - WIP'!AA257="","",'Leistungsübersicht - WIP'!AA257)</f>
        <v/>
      </c>
      <c r="F270" s="52" t="str">
        <f>IFERROR(_xlfn.IFNA(VLOOKUP(Leistungsübersicht!C270,Detaildaten!$F$8:$I$308,4,0)/VLOOKUP(C270,Detaildaten!$F$8:$X$308,19,0)*VLOOKUP(C270,'Leistungsübersicht - WIP'!$Y$6:$AG$305,9,0)*Faktoren!$C$2*IF($D$10=Optionen!$N$4,Leistungsübersicht!$D$12/VLOOKUP(Leistungsübersicht!$D$11,Optionen!$W$3:$X$18,2,0),1),""),0)</f>
        <v/>
      </c>
      <c r="G270" s="52" t="str">
        <f>IFERROR(_xlfn.IFNA(VLOOKUP(Leistungsübersicht!C270,Detaildaten!$F$8:$I$308,4,0)/VLOOKUP(C270,Detaildaten!$F$8:$X$308,19,0)*VLOOKUP(C270,'Leistungsübersicht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0" s="63"/>
      <c r="I270" s="63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ausgewählt",IF(IFERROR(VLOOKUP(C270,Detaildaten!F259:U559,16,0),"")="","",VLOOKUP(C270,Detaildaten!F259:U559,16,0)))))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IF(O270="","",COUNTIF($O270:$O$327,O270))</f>
        <v/>
      </c>
      <c r="S270">
        <f t="shared" si="25"/>
        <v>0</v>
      </c>
      <c r="T270">
        <f t="shared" si="26"/>
        <v>0</v>
      </c>
      <c r="U270" t="str">
        <f t="array" ref="U270">IFERROR(INDEX($O$19:$O$324,MATCH(1,COUNTIF($U$18:U269,$O$19:$O$324)+($O$19:$O575&lt;&gt;"")*1,0)),"")</f>
        <v/>
      </c>
      <c r="V270" t="str">
        <f t="shared" si="27"/>
        <v/>
      </c>
    </row>
    <row r="271" spans="2:22" x14ac:dyDescent="0.3">
      <c r="B271" t="str">
        <f>IF('Leistungsübersicht - WIP'!X258="","",'Leistungsübersicht - WIP'!X258)</f>
        <v/>
      </c>
      <c r="C271" t="str">
        <f>IF('Leistungsübersicht - WIP'!Y258="","",'Leistungsübersicht - WIP'!Y258)</f>
        <v/>
      </c>
      <c r="D271" t="str">
        <f>IF('Leistungsübersicht - WIP'!Z258="","",'Leistungsübersicht - WIP'!Z258)</f>
        <v/>
      </c>
      <c r="E271" t="str">
        <f>IF('Leistungsübersicht - WIP'!AA258="","",'Leistungsübersicht - WIP'!AA258)</f>
        <v/>
      </c>
      <c r="F271" s="52" t="str">
        <f>IFERROR(_xlfn.IFNA(VLOOKUP(Leistungsübersicht!C271,Detaildaten!$F$8:$I$308,4,0)/VLOOKUP(C271,Detaildaten!$F$8:$X$308,19,0)*VLOOKUP(C271,'Leistungsübersicht - WIP'!$Y$6:$AG$305,9,0)*Faktoren!$C$2*IF($D$10=Optionen!$N$4,Leistungsübersicht!$D$12/VLOOKUP(Leistungsübersicht!$D$11,Optionen!$W$3:$X$18,2,0),1),""),0)</f>
        <v/>
      </c>
      <c r="G271" s="52" t="str">
        <f>IFERROR(_xlfn.IFNA(VLOOKUP(Leistungsübersicht!C271,Detaildaten!$F$8:$I$308,4,0)/VLOOKUP(C271,Detaildaten!$F$8:$X$308,19,0)*VLOOKUP(C271,'Leistungsübersicht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1" s="63"/>
      <c r="I271" s="63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ausgewählt",IF(IFERROR(VLOOKUP(C271,Detaildaten!F260:U560,16,0),"")="","",VLOOKUP(C271,Detaildaten!F260:U560,16,0)))))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IF(O271="","",COUNTIF($O271:$O$327,O271))</f>
        <v/>
      </c>
      <c r="S271">
        <f t="shared" si="25"/>
        <v>0</v>
      </c>
      <c r="T271">
        <f t="shared" si="26"/>
        <v>0</v>
      </c>
      <c r="U271" t="str">
        <f t="array" ref="U271">IFERROR(INDEX($O$19:$O$324,MATCH(1,COUNTIF($U$18:U270,$O$19:$O$324)+($O$19:$O576&lt;&gt;"")*1,0)),"")</f>
        <v/>
      </c>
      <c r="V271" t="str">
        <f t="shared" si="27"/>
        <v/>
      </c>
    </row>
    <row r="272" spans="2:22" x14ac:dyDescent="0.3">
      <c r="B272" t="str">
        <f>IF('Leistungsübersicht - WIP'!X259="","",'Leistungsübersicht - WIP'!X259)</f>
        <v/>
      </c>
      <c r="C272" t="str">
        <f>IF('Leistungsübersicht - WIP'!Y259="","",'Leistungsübersicht - WIP'!Y259)</f>
        <v/>
      </c>
      <c r="D272" t="str">
        <f>IF('Leistungsübersicht - WIP'!Z259="","",'Leistungsübersicht - WIP'!Z259)</f>
        <v/>
      </c>
      <c r="E272" t="str">
        <f>IF('Leistungsübersicht - WIP'!AA259="","",'Leistungsübersicht - WIP'!AA259)</f>
        <v/>
      </c>
      <c r="F272" s="52" t="str">
        <f>IFERROR(_xlfn.IFNA(VLOOKUP(Leistungsübersicht!C272,Detaildaten!$F$8:$I$308,4,0)/VLOOKUP(C272,Detaildaten!$F$8:$X$308,19,0)*VLOOKUP(C272,'Leistungsübersicht - WIP'!$Y$6:$AG$305,9,0)*Faktoren!$C$2*IF($D$10=Optionen!$N$4,Leistungsübersicht!$D$12/VLOOKUP(Leistungsübersicht!$D$11,Optionen!$W$3:$X$18,2,0),1),""),0)</f>
        <v/>
      </c>
      <c r="G272" s="52" t="str">
        <f>IFERROR(_xlfn.IFNA(VLOOKUP(Leistungsübersicht!C272,Detaildaten!$F$8:$I$308,4,0)/VLOOKUP(C272,Detaildaten!$F$8:$X$308,19,0)*VLOOKUP(C272,'Leistungsübersicht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2" s="63"/>
      <c r="I272" s="63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ausgewählt",IF(IFERROR(VLOOKUP(C272,Detaildaten!F261:U561,16,0),"")="","",VLOOKUP(C272,Detaildaten!F261:U561,16,0)))))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IF(O272="","",COUNTIF($O272:$O$327,O272))</f>
        <v/>
      </c>
      <c r="S272">
        <f t="shared" si="25"/>
        <v>0</v>
      </c>
      <c r="T272">
        <f t="shared" si="26"/>
        <v>0</v>
      </c>
      <c r="U272" t="str">
        <f t="array" ref="U272">IFERROR(INDEX($O$19:$O$324,MATCH(1,COUNTIF($U$18:U271,$O$19:$O$324)+($O$19:$O577&lt;&gt;"")*1,0)),"")</f>
        <v/>
      </c>
      <c r="V272" t="str">
        <f t="shared" si="27"/>
        <v/>
      </c>
    </row>
    <row r="273" spans="2:22" x14ac:dyDescent="0.3">
      <c r="B273" t="str">
        <f>IF('Leistungsübersicht - WIP'!X260="","",'Leistungsübersicht - WIP'!X260)</f>
        <v/>
      </c>
      <c r="C273" t="str">
        <f>IF('Leistungsübersicht - WIP'!Y260="","",'Leistungsübersicht - WIP'!Y260)</f>
        <v/>
      </c>
      <c r="D273" t="str">
        <f>IF('Leistungsübersicht - WIP'!Z260="","",'Leistungsübersicht - WIP'!Z260)</f>
        <v/>
      </c>
      <c r="E273" t="str">
        <f>IF('Leistungsübersicht - WIP'!AA260="","",'Leistungsübersicht - WIP'!AA260)</f>
        <v/>
      </c>
      <c r="F273" s="52" t="str">
        <f>IFERROR(_xlfn.IFNA(VLOOKUP(Leistungsübersicht!C273,Detaildaten!$F$8:$I$308,4,0)/VLOOKUP(C273,Detaildaten!$F$8:$X$308,19,0)*VLOOKUP(C273,'Leistungsübersicht - WIP'!$Y$6:$AG$305,9,0)*Faktoren!$C$2*IF($D$10=Optionen!$N$4,Leistungsübersicht!$D$12/VLOOKUP(Leistungsübersicht!$D$11,Optionen!$W$3:$X$18,2,0),1),""),0)</f>
        <v/>
      </c>
      <c r="G273" s="52" t="str">
        <f>IFERROR(_xlfn.IFNA(VLOOKUP(Leistungsübersicht!C273,Detaildaten!$F$8:$I$308,4,0)/VLOOKUP(C273,Detaildaten!$F$8:$X$308,19,0)*VLOOKUP(C273,'Leistungsübersicht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3" s="63"/>
      <c r="I273" s="63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ausgewählt",IF(IFERROR(VLOOKUP(C273,Detaildaten!F262:U562,16,0),"")="","",VLOOKUP(C273,Detaildaten!F262:U562,16,0)))))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IF(O273="","",COUNTIF($O273:$O$327,O273))</f>
        <v/>
      </c>
      <c r="S273">
        <f t="shared" si="25"/>
        <v>0</v>
      </c>
      <c r="T273">
        <f t="shared" si="26"/>
        <v>0</v>
      </c>
      <c r="U273" t="str">
        <f t="array" ref="U273">IFERROR(INDEX($O$19:$O$324,MATCH(1,COUNTIF($U$18:U272,$O$19:$O$324)+($O$19:$O578&lt;&gt;"")*1,0)),"")</f>
        <v/>
      </c>
      <c r="V273" t="str">
        <f t="shared" si="27"/>
        <v/>
      </c>
    </row>
    <row r="274" spans="2:22" x14ac:dyDescent="0.3">
      <c r="B274" t="str">
        <f>IF('Leistungsübersicht - WIP'!X261="","",'Leistungsübersicht - WIP'!X261)</f>
        <v/>
      </c>
      <c r="C274" t="str">
        <f>IF('Leistungsübersicht - WIP'!Y261="","",'Leistungsübersicht - WIP'!Y261)</f>
        <v/>
      </c>
      <c r="D274" t="str">
        <f>IF('Leistungsübersicht - WIP'!Z261="","",'Leistungsübersicht - WIP'!Z261)</f>
        <v/>
      </c>
      <c r="E274" t="str">
        <f>IF('Leistungsübersicht - WIP'!AA261="","",'Leistungsübersicht - WIP'!AA261)</f>
        <v/>
      </c>
      <c r="F274" s="52" t="str">
        <f>IFERROR(_xlfn.IFNA(VLOOKUP(Leistungsübersicht!C274,Detaildaten!$F$8:$I$308,4,0)/VLOOKUP(C274,Detaildaten!$F$8:$X$308,19,0)*VLOOKUP(C274,'Leistungsübersicht - WIP'!$Y$6:$AG$305,9,0)*Faktoren!$C$2*IF($D$10=Optionen!$N$4,Leistungsübersicht!$D$12/VLOOKUP(Leistungsübersicht!$D$11,Optionen!$W$3:$X$18,2,0),1),""),0)</f>
        <v/>
      </c>
      <c r="G274" s="52" t="str">
        <f>IFERROR(_xlfn.IFNA(VLOOKUP(Leistungsübersicht!C274,Detaildaten!$F$8:$I$308,4,0)/VLOOKUP(C274,Detaildaten!$F$8:$X$308,19,0)*VLOOKUP(C274,'Leistungsübersicht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4" s="63"/>
      <c r="I274" s="63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ausgewählt",IF(IFERROR(VLOOKUP(C274,Detaildaten!F263:U563,16,0),"")="","",VLOOKUP(C274,Detaildaten!F263:U563,16,0)))))</f>
        <v/>
      </c>
      <c r="N274">
        <f t="shared" si="22"/>
        <v>0</v>
      </c>
      <c r="O274" t="str">
        <f t="shared" si="21"/>
        <v/>
      </c>
      <c r="P274">
        <f t="shared" si="23"/>
        <v>0</v>
      </c>
      <c r="Q274">
        <f t="shared" si="24"/>
        <v>0</v>
      </c>
      <c r="R274" t="str">
        <f>IF(O274="","",COUNTIF($O274:$O$327,O274))</f>
        <v/>
      </c>
      <c r="S274">
        <f t="shared" si="25"/>
        <v>0</v>
      </c>
      <c r="T274">
        <f t="shared" si="26"/>
        <v>0</v>
      </c>
      <c r="U274" t="str">
        <f t="array" ref="U274">IFERROR(INDEX($O$19:$O$324,MATCH(1,COUNTIF($U$18:U273,$O$19:$O$324)+($O$19:$O579&lt;&gt;"")*1,0)),"")</f>
        <v/>
      </c>
      <c r="V274" t="str">
        <f t="shared" si="27"/>
        <v/>
      </c>
    </row>
    <row r="275" spans="2:22" x14ac:dyDescent="0.3">
      <c r="B275" t="str">
        <f>IF('Leistungsübersicht - WIP'!X262="","",'Leistungsübersicht - WIP'!X262)</f>
        <v/>
      </c>
      <c r="C275" t="str">
        <f>IF('Leistungsübersicht - WIP'!Y262="","",'Leistungsübersicht - WIP'!Y262)</f>
        <v/>
      </c>
      <c r="D275" t="str">
        <f>IF('Leistungsübersicht - WIP'!Z262="","",'Leistungsübersicht - WIP'!Z262)</f>
        <v/>
      </c>
      <c r="E275" t="str">
        <f>IF('Leistungsübersicht - WIP'!AA262="","",'Leistungsübersicht - WIP'!AA262)</f>
        <v/>
      </c>
      <c r="F275" s="52" t="str">
        <f>IFERROR(_xlfn.IFNA(VLOOKUP(Leistungsübersicht!C275,Detaildaten!$F$8:$I$308,4,0)/VLOOKUP(C275,Detaildaten!$F$8:$X$308,19,0)*VLOOKUP(C275,'Leistungsübersicht - WIP'!$Y$6:$AG$305,9,0)*Faktoren!$C$2*IF($D$10=Optionen!$N$4,Leistungsübersicht!$D$12/VLOOKUP(Leistungsübersicht!$D$11,Optionen!$W$3:$X$18,2,0),1),""),0)</f>
        <v/>
      </c>
      <c r="G275" s="52" t="str">
        <f>IFERROR(_xlfn.IFNA(VLOOKUP(Leistungsübersicht!C275,Detaildaten!$F$8:$I$308,4,0)/VLOOKUP(C275,Detaildaten!$F$8:$X$308,19,0)*VLOOKUP(C275,'Leistungsübersicht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5" s="63"/>
      <c r="I275" s="63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ausgewählt",IF(IFERROR(VLOOKUP(C275,Detaildaten!F264:U564,16,0),"")="","",VLOOKUP(C275,Detaildaten!F264:U564,16,0)))))</f>
        <v/>
      </c>
      <c r="N275">
        <f t="shared" si="22"/>
        <v>0</v>
      </c>
      <c r="O275" t="str">
        <f t="shared" ref="O275:O324" si="28">IF(N275=1,E275,"")</f>
        <v/>
      </c>
      <c r="P275">
        <f t="shared" si="23"/>
        <v>0</v>
      </c>
      <c r="Q275">
        <f t="shared" si="24"/>
        <v>0</v>
      </c>
      <c r="R275" t="str">
        <f>IF(O275="","",COUNTIF($O275:$O$327,O275))</f>
        <v/>
      </c>
      <c r="S275">
        <f t="shared" si="25"/>
        <v>0</v>
      </c>
      <c r="T275">
        <f t="shared" si="26"/>
        <v>0</v>
      </c>
      <c r="U275" t="str">
        <f t="array" ref="U275">IFERROR(INDEX($O$19:$O$324,MATCH(1,COUNTIF($U$18:U274,$O$19:$O$324)+($O$19:$O580&lt;&gt;"")*1,0)),"")</f>
        <v/>
      </c>
      <c r="V275" t="str">
        <f t="shared" si="27"/>
        <v/>
      </c>
    </row>
    <row r="276" spans="2:22" x14ac:dyDescent="0.3">
      <c r="B276" t="str">
        <f>IF('Leistungsübersicht - WIP'!X263="","",'Leistungsübersicht - WIP'!X263)</f>
        <v/>
      </c>
      <c r="C276" t="str">
        <f>IF('Leistungsübersicht - WIP'!Y263="","",'Leistungsübersicht - WIP'!Y263)</f>
        <v/>
      </c>
      <c r="D276" t="str">
        <f>IF('Leistungsübersicht - WIP'!Z263="","",'Leistungsübersicht - WIP'!Z263)</f>
        <v/>
      </c>
      <c r="E276" t="str">
        <f>IF('Leistungsübersicht - WIP'!AA263="","",'Leistungsübersicht - WIP'!AA263)</f>
        <v/>
      </c>
      <c r="F276" s="52" t="str">
        <f>IFERROR(_xlfn.IFNA(VLOOKUP(Leistungsübersicht!C276,Detaildaten!$F$8:$I$308,4,0)/VLOOKUP(C276,Detaildaten!$F$8:$X$308,19,0)*VLOOKUP(C276,'Leistungsübersicht - WIP'!$Y$6:$AG$305,9,0)*Faktoren!$C$2*IF($D$10=Optionen!$N$4,Leistungsübersicht!$D$12/VLOOKUP(Leistungsübersicht!$D$11,Optionen!$W$3:$X$18,2,0),1),""),0)</f>
        <v/>
      </c>
      <c r="G276" s="52" t="str">
        <f>IFERROR(_xlfn.IFNA(VLOOKUP(Leistungsübersicht!C276,Detaildaten!$F$8:$I$308,4,0)/VLOOKUP(C276,Detaildaten!$F$8:$X$308,19,0)*VLOOKUP(C276,'Leistungsübersicht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6" s="63"/>
      <c r="I276" s="63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ausgewählt",IF(IFERROR(VLOOKUP(C276,Detaildaten!F265:U565,16,0),"")="","",VLOOKUP(C276,Detaildaten!F265:U565,16,0)))))</f>
        <v/>
      </c>
      <c r="N276">
        <f t="shared" ref="N276:N324" si="29">IF(I276="X",1,0)</f>
        <v>0</v>
      </c>
      <c r="O276" t="str">
        <f t="shared" si="28"/>
        <v/>
      </c>
      <c r="P276">
        <f t="shared" ref="P276:P324" si="30">IF(C276="",0,IF(D276="Nein",0,IF(COUNTIF($O$19:$O$324,E276)&gt;0,1,0)))</f>
        <v>0</v>
      </c>
      <c r="Q276">
        <f t="shared" ref="Q276:Q324" si="31">P276-N276</f>
        <v>0</v>
      </c>
      <c r="R276" t="str">
        <f>IF(O276="","",COUNTIF($O276:$O$327,O276))</f>
        <v/>
      </c>
      <c r="S276">
        <f t="shared" ref="S276:S324" si="32">IF(AND(O276=E276,R276&lt;2),1,0)</f>
        <v>0</v>
      </c>
      <c r="T276">
        <f t="shared" ref="T276:T324" si="33">IF(D276="Nein",IF(H276="X",1,0),IF(I276="X",1,IF(H276="X",1,0)))</f>
        <v>0</v>
      </c>
      <c r="U276" t="str">
        <f t="array" ref="U276">IFERROR(INDEX($O$19:$O$324,MATCH(1,COUNTIF($U$18:U275,$O$19:$O$324)+($O$19:$O581&lt;&gt;"")*1,0)),"")</f>
        <v/>
      </c>
      <c r="V276" t="str">
        <f t="shared" ref="V276:V324" si="34">IF(U276="","",COUNTIF($E$19:$E$324,U276))</f>
        <v/>
      </c>
    </row>
    <row r="277" spans="2:22" x14ac:dyDescent="0.3">
      <c r="B277" t="str">
        <f>IF('Leistungsübersicht - WIP'!X264="","",'Leistungsübersicht - WIP'!X264)</f>
        <v/>
      </c>
      <c r="C277" t="str">
        <f>IF('Leistungsübersicht - WIP'!Y264="","",'Leistungsübersicht - WIP'!Y264)</f>
        <v/>
      </c>
      <c r="D277" t="str">
        <f>IF('Leistungsübersicht - WIP'!Z264="","",'Leistungsübersicht - WIP'!Z264)</f>
        <v/>
      </c>
      <c r="E277" t="str">
        <f>IF('Leistungsübersicht - WIP'!AA264="","",'Leistungsübersicht - WIP'!AA264)</f>
        <v/>
      </c>
      <c r="F277" s="52" t="str">
        <f>IFERROR(_xlfn.IFNA(VLOOKUP(Leistungsübersicht!C277,Detaildaten!$F$8:$I$308,4,0)/VLOOKUP(C277,Detaildaten!$F$8:$X$308,19,0)*VLOOKUP(C277,'Leistungsübersicht - WIP'!$Y$6:$AG$305,9,0)*Faktoren!$C$2*IF($D$10=Optionen!$N$4,Leistungsübersicht!$D$12/VLOOKUP(Leistungsübersicht!$D$11,Optionen!$W$3:$X$18,2,0),1),""),0)</f>
        <v/>
      </c>
      <c r="G277" s="52" t="str">
        <f>IFERROR(_xlfn.IFNA(VLOOKUP(Leistungsübersicht!C277,Detaildaten!$F$8:$I$308,4,0)/VLOOKUP(C277,Detaildaten!$F$8:$X$308,19,0)*VLOOKUP(C277,'Leistungsübersicht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7" s="63"/>
      <c r="I277" s="63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ausgewählt",IF(IFERROR(VLOOKUP(C277,Detaildaten!F266:U566,16,0),"")="","",VLOOKUP(C277,Detaildaten!F266:U566,16,0)))))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IF(O277="","",COUNTIF($O277:$O$327,O277))</f>
        <v/>
      </c>
      <c r="S277">
        <f t="shared" si="32"/>
        <v>0</v>
      </c>
      <c r="T277">
        <f t="shared" si="33"/>
        <v>0</v>
      </c>
      <c r="U277" t="str">
        <f t="array" ref="U277">IFERROR(INDEX($O$19:$O$324,MATCH(1,COUNTIF($U$18:U276,$O$19:$O$324)+($O$19:$O582&lt;&gt;"")*1,0)),"")</f>
        <v/>
      </c>
      <c r="V277" t="str">
        <f t="shared" si="34"/>
        <v/>
      </c>
    </row>
    <row r="278" spans="2:22" x14ac:dyDescent="0.3">
      <c r="B278" t="str">
        <f>IF('Leistungsübersicht - WIP'!X265="","",'Leistungsübersicht - WIP'!X265)</f>
        <v/>
      </c>
      <c r="C278" t="str">
        <f>IF('Leistungsübersicht - WIP'!Y265="","",'Leistungsübersicht - WIP'!Y265)</f>
        <v/>
      </c>
      <c r="D278" t="str">
        <f>IF('Leistungsübersicht - WIP'!Z265="","",'Leistungsübersicht - WIP'!Z265)</f>
        <v/>
      </c>
      <c r="E278" t="str">
        <f>IF('Leistungsübersicht - WIP'!AA265="","",'Leistungsübersicht - WIP'!AA265)</f>
        <v/>
      </c>
      <c r="F278" s="52" t="str">
        <f>IFERROR(_xlfn.IFNA(VLOOKUP(Leistungsübersicht!C278,Detaildaten!$F$8:$I$308,4,0)/VLOOKUP(C278,Detaildaten!$F$8:$X$308,19,0)*VLOOKUP(C278,'Leistungsübersicht - WIP'!$Y$6:$AG$305,9,0)*Faktoren!$C$2*IF($D$10=Optionen!$N$4,Leistungsübersicht!$D$12/VLOOKUP(Leistungsübersicht!$D$11,Optionen!$W$3:$X$18,2,0),1),""),0)</f>
        <v/>
      </c>
      <c r="G278" s="52" t="str">
        <f>IFERROR(_xlfn.IFNA(VLOOKUP(Leistungsübersicht!C278,Detaildaten!$F$8:$I$308,4,0)/VLOOKUP(C278,Detaildaten!$F$8:$X$308,19,0)*VLOOKUP(C278,'Leistungsübersicht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8" s="63"/>
      <c r="I278" s="63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ausgewählt",IF(IFERROR(VLOOKUP(C278,Detaildaten!F267:U567,16,0),"")="","",VLOOKUP(C278,Detaildaten!F267:U567,16,0)))))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IF(O278="","",COUNTIF($O278:$O$327,O278))</f>
        <v/>
      </c>
      <c r="S278">
        <f t="shared" si="32"/>
        <v>0</v>
      </c>
      <c r="T278">
        <f t="shared" si="33"/>
        <v>0</v>
      </c>
      <c r="U278" t="str">
        <f t="array" ref="U278">IFERROR(INDEX($O$19:$O$324,MATCH(1,COUNTIF($U$18:U277,$O$19:$O$324)+($O$19:$O583&lt;&gt;"")*1,0)),"")</f>
        <v/>
      </c>
      <c r="V278" t="str">
        <f t="shared" si="34"/>
        <v/>
      </c>
    </row>
    <row r="279" spans="2:22" x14ac:dyDescent="0.3">
      <c r="B279" t="str">
        <f>IF('Leistungsübersicht - WIP'!X266="","",'Leistungsübersicht - WIP'!X266)</f>
        <v/>
      </c>
      <c r="C279" t="str">
        <f>IF('Leistungsübersicht - WIP'!Y266="","",'Leistungsübersicht - WIP'!Y266)</f>
        <v/>
      </c>
      <c r="D279" t="str">
        <f>IF('Leistungsübersicht - WIP'!Z266="","",'Leistungsübersicht - WIP'!Z266)</f>
        <v/>
      </c>
      <c r="E279" t="str">
        <f>IF('Leistungsübersicht - WIP'!AA266="","",'Leistungsübersicht - WIP'!AA266)</f>
        <v/>
      </c>
      <c r="F279" s="52" t="str">
        <f>IFERROR(_xlfn.IFNA(VLOOKUP(Leistungsübersicht!C279,Detaildaten!$F$8:$I$308,4,0)/VLOOKUP(C279,Detaildaten!$F$8:$X$308,19,0)*VLOOKUP(C279,'Leistungsübersicht - WIP'!$Y$6:$AG$305,9,0)*Faktoren!$C$2*IF($D$10=Optionen!$N$4,Leistungsübersicht!$D$12/VLOOKUP(Leistungsübersicht!$D$11,Optionen!$W$3:$X$18,2,0),1),""),0)</f>
        <v/>
      </c>
      <c r="G279" s="52" t="str">
        <f>IFERROR(_xlfn.IFNA(VLOOKUP(Leistungsübersicht!C279,Detaildaten!$F$8:$I$308,4,0)/VLOOKUP(C279,Detaildaten!$F$8:$X$308,19,0)*VLOOKUP(C279,'Leistungsübersicht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9" s="63"/>
      <c r="I279" s="63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ausgewählt",IF(IFERROR(VLOOKUP(C279,Detaildaten!F268:U568,16,0),"")="","",VLOOKUP(C279,Detaildaten!F268:U568,16,0)))))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IF(O279="","",COUNTIF($O279:$O$327,O279))</f>
        <v/>
      </c>
      <c r="S279">
        <f t="shared" si="32"/>
        <v>0</v>
      </c>
      <c r="T279">
        <f t="shared" si="33"/>
        <v>0</v>
      </c>
      <c r="U279" t="str">
        <f t="array" ref="U279">IFERROR(INDEX($O$19:$O$324,MATCH(1,COUNTIF($U$18:U278,$O$19:$O$324)+($O$19:$O584&lt;&gt;"")*1,0)),"")</f>
        <v/>
      </c>
      <c r="V279" t="str">
        <f t="shared" si="34"/>
        <v/>
      </c>
    </row>
    <row r="280" spans="2:22" x14ac:dyDescent="0.3">
      <c r="B280" t="str">
        <f>IF('Leistungsübersicht - WIP'!X267="","",'Leistungsübersicht - WIP'!X267)</f>
        <v/>
      </c>
      <c r="C280" t="str">
        <f>IF('Leistungsübersicht - WIP'!Y267="","",'Leistungsübersicht - WIP'!Y267)</f>
        <v/>
      </c>
      <c r="D280" t="str">
        <f>IF('Leistungsübersicht - WIP'!Z267="","",'Leistungsübersicht - WIP'!Z267)</f>
        <v/>
      </c>
      <c r="E280" t="str">
        <f>IF('Leistungsübersicht - WIP'!AA267="","",'Leistungsübersicht - WIP'!AA267)</f>
        <v/>
      </c>
      <c r="F280" s="52" t="str">
        <f>IFERROR(_xlfn.IFNA(VLOOKUP(Leistungsübersicht!C280,Detaildaten!$F$8:$I$308,4,0)/VLOOKUP(C280,Detaildaten!$F$8:$X$308,19,0)*VLOOKUP(C280,'Leistungsübersicht - WIP'!$Y$6:$AG$305,9,0)*Faktoren!$C$2*IF($D$10=Optionen!$N$4,Leistungsübersicht!$D$12/VLOOKUP(Leistungsübersicht!$D$11,Optionen!$W$3:$X$18,2,0),1),""),0)</f>
        <v/>
      </c>
      <c r="G280" s="52" t="str">
        <f>IFERROR(_xlfn.IFNA(VLOOKUP(Leistungsübersicht!C280,Detaildaten!$F$8:$I$308,4,0)/VLOOKUP(C280,Detaildaten!$F$8:$X$308,19,0)*VLOOKUP(C280,'Leistungsübersicht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0" s="63"/>
      <c r="I280" s="63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ausgewählt",IF(IFERROR(VLOOKUP(C280,Detaildaten!F269:U569,16,0),"")="","",VLOOKUP(C280,Detaildaten!F269:U569,16,0)))))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IF(O280="","",COUNTIF($O280:$O$327,O280))</f>
        <v/>
      </c>
      <c r="S280">
        <f t="shared" si="32"/>
        <v>0</v>
      </c>
      <c r="T280">
        <f t="shared" si="33"/>
        <v>0</v>
      </c>
      <c r="U280" t="str">
        <f t="array" ref="U280">IFERROR(INDEX($O$19:$O$324,MATCH(1,COUNTIF($U$18:U279,$O$19:$O$324)+($O$19:$O585&lt;&gt;"")*1,0)),"")</f>
        <v/>
      </c>
      <c r="V280" t="str">
        <f t="shared" si="34"/>
        <v/>
      </c>
    </row>
    <row r="281" spans="2:22" x14ac:dyDescent="0.3">
      <c r="B281" t="str">
        <f>IF('Leistungsübersicht - WIP'!X268="","",'Leistungsübersicht - WIP'!X268)</f>
        <v/>
      </c>
      <c r="C281" t="str">
        <f>IF('Leistungsübersicht - WIP'!Y268="","",'Leistungsübersicht - WIP'!Y268)</f>
        <v/>
      </c>
      <c r="D281" t="str">
        <f>IF('Leistungsübersicht - WIP'!Z268="","",'Leistungsübersicht - WIP'!Z268)</f>
        <v/>
      </c>
      <c r="E281" t="str">
        <f>IF('Leistungsübersicht - WIP'!AA268="","",'Leistungsübersicht - WIP'!AA268)</f>
        <v/>
      </c>
      <c r="F281" s="52" t="str">
        <f>IFERROR(_xlfn.IFNA(VLOOKUP(Leistungsübersicht!C281,Detaildaten!$F$8:$I$308,4,0)/VLOOKUP(C281,Detaildaten!$F$8:$X$308,19,0)*VLOOKUP(C281,'Leistungsübersicht - WIP'!$Y$6:$AG$305,9,0)*Faktoren!$C$2*IF($D$10=Optionen!$N$4,Leistungsübersicht!$D$12/VLOOKUP(Leistungsübersicht!$D$11,Optionen!$W$3:$X$18,2,0),1),""),0)</f>
        <v/>
      </c>
      <c r="G281" s="52" t="str">
        <f>IFERROR(_xlfn.IFNA(VLOOKUP(Leistungsübersicht!C281,Detaildaten!$F$8:$I$308,4,0)/VLOOKUP(C281,Detaildaten!$F$8:$X$308,19,0)*VLOOKUP(C281,'Leistungsübersicht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1" s="63"/>
      <c r="I281" s="63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ausgewählt",IF(IFERROR(VLOOKUP(C281,Detaildaten!F270:U570,16,0),"")="","",VLOOKUP(C281,Detaildaten!F270:U570,16,0)))))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IF(O281="","",COUNTIF($O281:$O$327,O281))</f>
        <v/>
      </c>
      <c r="S281">
        <f t="shared" si="32"/>
        <v>0</v>
      </c>
      <c r="T281">
        <f t="shared" si="33"/>
        <v>0</v>
      </c>
      <c r="U281" t="str">
        <f t="array" ref="U281">IFERROR(INDEX($O$19:$O$324,MATCH(1,COUNTIF($U$18:U280,$O$19:$O$324)+($O$19:$O586&lt;&gt;"")*1,0)),"")</f>
        <v/>
      </c>
      <c r="V281" t="str">
        <f t="shared" si="34"/>
        <v/>
      </c>
    </row>
    <row r="282" spans="2:22" x14ac:dyDescent="0.3">
      <c r="B282" t="str">
        <f>IF('Leistungsübersicht - WIP'!X269="","",'Leistungsübersicht - WIP'!X269)</f>
        <v/>
      </c>
      <c r="C282" t="str">
        <f>IF('Leistungsübersicht - WIP'!Y269="","",'Leistungsübersicht - WIP'!Y269)</f>
        <v/>
      </c>
      <c r="D282" t="str">
        <f>IF('Leistungsübersicht - WIP'!Z269="","",'Leistungsübersicht - WIP'!Z269)</f>
        <v/>
      </c>
      <c r="E282" t="str">
        <f>IF('Leistungsübersicht - WIP'!AA269="","",'Leistungsübersicht - WIP'!AA269)</f>
        <v/>
      </c>
      <c r="F282" s="52" t="str">
        <f>IFERROR(_xlfn.IFNA(VLOOKUP(Leistungsübersicht!C282,Detaildaten!$F$8:$I$308,4,0)/VLOOKUP(C282,Detaildaten!$F$8:$X$308,19,0)*VLOOKUP(C282,'Leistungsübersicht - WIP'!$Y$6:$AG$305,9,0)*Faktoren!$C$2*IF($D$10=Optionen!$N$4,Leistungsübersicht!$D$12/VLOOKUP(Leistungsübersicht!$D$11,Optionen!$W$3:$X$18,2,0),1),""),0)</f>
        <v/>
      </c>
      <c r="G282" s="52" t="str">
        <f>IFERROR(_xlfn.IFNA(VLOOKUP(Leistungsübersicht!C282,Detaildaten!$F$8:$I$308,4,0)/VLOOKUP(C282,Detaildaten!$F$8:$X$308,19,0)*VLOOKUP(C282,'Leistungsübersicht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2" s="63"/>
      <c r="I282" s="63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ausgewählt",IF(IFERROR(VLOOKUP(C282,Detaildaten!F271:U571,16,0),"")="","",VLOOKUP(C282,Detaildaten!F271:U571,16,0)))))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IF(O282="","",COUNTIF($O282:$O$327,O282))</f>
        <v/>
      </c>
      <c r="S282">
        <f t="shared" si="32"/>
        <v>0</v>
      </c>
      <c r="T282">
        <f t="shared" si="33"/>
        <v>0</v>
      </c>
      <c r="U282" t="str">
        <f t="array" ref="U282">IFERROR(INDEX($O$19:$O$324,MATCH(1,COUNTIF($U$18:U281,$O$19:$O$324)+($O$19:$O587&lt;&gt;"")*1,0)),"")</f>
        <v/>
      </c>
      <c r="V282" t="str">
        <f t="shared" si="34"/>
        <v/>
      </c>
    </row>
    <row r="283" spans="2:22" x14ac:dyDescent="0.3">
      <c r="B283" t="str">
        <f>IF('Leistungsübersicht - WIP'!X270="","",'Leistungsübersicht - WIP'!X270)</f>
        <v/>
      </c>
      <c r="C283" t="str">
        <f>IF('Leistungsübersicht - WIP'!Y270="","",'Leistungsübersicht - WIP'!Y270)</f>
        <v/>
      </c>
      <c r="D283" t="str">
        <f>IF('Leistungsübersicht - WIP'!Z270="","",'Leistungsübersicht - WIP'!Z270)</f>
        <v/>
      </c>
      <c r="E283" t="str">
        <f>IF('Leistungsübersicht - WIP'!AA270="","",'Leistungsübersicht - WIP'!AA270)</f>
        <v/>
      </c>
      <c r="F283" s="52" t="str">
        <f>IFERROR(_xlfn.IFNA(VLOOKUP(Leistungsübersicht!C283,Detaildaten!$F$8:$I$308,4,0)/VLOOKUP(C283,Detaildaten!$F$8:$X$308,19,0)*VLOOKUP(C283,'Leistungsübersicht - WIP'!$Y$6:$AG$305,9,0)*Faktoren!$C$2*IF($D$10=Optionen!$N$4,Leistungsübersicht!$D$12/VLOOKUP(Leistungsübersicht!$D$11,Optionen!$W$3:$X$18,2,0),1),""),0)</f>
        <v/>
      </c>
      <c r="G283" s="52" t="str">
        <f>IFERROR(_xlfn.IFNA(VLOOKUP(Leistungsübersicht!C283,Detaildaten!$F$8:$I$308,4,0)/VLOOKUP(C283,Detaildaten!$F$8:$X$308,19,0)*VLOOKUP(C283,'Leistungsübersicht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3" s="63"/>
      <c r="I283" s="63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ausgewählt",IF(IFERROR(VLOOKUP(C283,Detaildaten!F272:U572,16,0),"")="","",VLOOKUP(C283,Detaildaten!F272:U572,16,0)))))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IF(O283="","",COUNTIF($O283:$O$327,O283))</f>
        <v/>
      </c>
      <c r="S283">
        <f t="shared" si="32"/>
        <v>0</v>
      </c>
      <c r="T283">
        <f t="shared" si="33"/>
        <v>0</v>
      </c>
      <c r="U283" t="str">
        <f t="array" ref="U283">IFERROR(INDEX($O$19:$O$324,MATCH(1,COUNTIF($U$18:U282,$O$19:$O$324)+($O$19:$O588&lt;&gt;"")*1,0)),"")</f>
        <v/>
      </c>
      <c r="V283" t="str">
        <f t="shared" si="34"/>
        <v/>
      </c>
    </row>
    <row r="284" spans="2:22" x14ac:dyDescent="0.3">
      <c r="B284" t="str">
        <f>IF('Leistungsübersicht - WIP'!X271="","",'Leistungsübersicht - WIP'!X271)</f>
        <v/>
      </c>
      <c r="C284" t="str">
        <f>IF('Leistungsübersicht - WIP'!Y271="","",'Leistungsübersicht - WIP'!Y271)</f>
        <v/>
      </c>
      <c r="D284" t="str">
        <f>IF('Leistungsübersicht - WIP'!Z271="","",'Leistungsübersicht - WIP'!Z271)</f>
        <v/>
      </c>
      <c r="E284" t="str">
        <f>IF('Leistungsübersicht - WIP'!AA271="","",'Leistungsübersicht - WIP'!AA271)</f>
        <v/>
      </c>
      <c r="F284" s="52" t="str">
        <f>IFERROR(_xlfn.IFNA(VLOOKUP(Leistungsübersicht!C284,Detaildaten!$F$8:$I$308,4,0)/VLOOKUP(C284,Detaildaten!$F$8:$X$308,19,0)*VLOOKUP(C284,'Leistungsübersicht - WIP'!$Y$6:$AG$305,9,0)*Faktoren!$C$2*IF($D$10=Optionen!$N$4,Leistungsübersicht!$D$12/VLOOKUP(Leistungsübersicht!$D$11,Optionen!$W$3:$X$18,2,0),1),""),0)</f>
        <v/>
      </c>
      <c r="G284" s="52" t="str">
        <f>IFERROR(_xlfn.IFNA(VLOOKUP(Leistungsübersicht!C284,Detaildaten!$F$8:$I$308,4,0)/VLOOKUP(C284,Detaildaten!$F$8:$X$308,19,0)*VLOOKUP(C284,'Leistungsübersicht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4" s="63"/>
      <c r="I284" s="63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ausgewählt",IF(IFERROR(VLOOKUP(C284,Detaildaten!F273:U573,16,0),"")="","",VLOOKUP(C284,Detaildaten!F273:U573,16,0)))))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IF(O284="","",COUNTIF($O284:$O$327,O284))</f>
        <v/>
      </c>
      <c r="S284">
        <f t="shared" si="32"/>
        <v>0</v>
      </c>
      <c r="T284">
        <f t="shared" si="33"/>
        <v>0</v>
      </c>
      <c r="U284" t="str">
        <f t="array" ref="U284">IFERROR(INDEX($O$19:$O$324,MATCH(1,COUNTIF($U$18:U283,$O$19:$O$324)+($O$19:$O589&lt;&gt;"")*1,0)),"")</f>
        <v/>
      </c>
      <c r="V284" t="str">
        <f t="shared" si="34"/>
        <v/>
      </c>
    </row>
    <row r="285" spans="2:22" x14ac:dyDescent="0.3">
      <c r="B285" t="str">
        <f>IF('Leistungsübersicht - WIP'!X272="","",'Leistungsübersicht - WIP'!X272)</f>
        <v/>
      </c>
      <c r="C285" t="str">
        <f>IF('Leistungsübersicht - WIP'!Y272="","",'Leistungsübersicht - WIP'!Y272)</f>
        <v/>
      </c>
      <c r="D285" t="str">
        <f>IF('Leistungsübersicht - WIP'!Z272="","",'Leistungsübersicht - WIP'!Z272)</f>
        <v/>
      </c>
      <c r="E285" t="str">
        <f>IF('Leistungsübersicht - WIP'!AA272="","",'Leistungsübersicht - WIP'!AA272)</f>
        <v/>
      </c>
      <c r="F285" s="52" t="str">
        <f>IFERROR(_xlfn.IFNA(VLOOKUP(Leistungsübersicht!C285,Detaildaten!$F$8:$I$308,4,0)/VLOOKUP(C285,Detaildaten!$F$8:$X$308,19,0)*VLOOKUP(C285,'Leistungsübersicht - WIP'!$Y$6:$AG$305,9,0)*Faktoren!$C$2*IF($D$10=Optionen!$N$4,Leistungsübersicht!$D$12/VLOOKUP(Leistungsübersicht!$D$11,Optionen!$W$3:$X$18,2,0),1),""),0)</f>
        <v/>
      </c>
      <c r="G285" s="52" t="str">
        <f>IFERROR(_xlfn.IFNA(VLOOKUP(Leistungsübersicht!C285,Detaildaten!$F$8:$I$308,4,0)/VLOOKUP(C285,Detaildaten!$F$8:$X$308,19,0)*VLOOKUP(C285,'Leistungsübersicht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5" s="63"/>
      <c r="I285" s="63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ausgewählt",IF(IFERROR(VLOOKUP(C285,Detaildaten!F274:U574,16,0),"")="","",VLOOKUP(C285,Detaildaten!F274:U574,16,0)))))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IF(O285="","",COUNTIF($O285:$O$327,O285))</f>
        <v/>
      </c>
      <c r="S285">
        <f t="shared" si="32"/>
        <v>0</v>
      </c>
      <c r="T285">
        <f t="shared" si="33"/>
        <v>0</v>
      </c>
      <c r="U285" t="str">
        <f t="array" ref="U285">IFERROR(INDEX($O$19:$O$324,MATCH(1,COUNTIF($U$18:U284,$O$19:$O$324)+($O$19:$O590&lt;&gt;"")*1,0)),"")</f>
        <v/>
      </c>
      <c r="V285" t="str">
        <f t="shared" si="34"/>
        <v/>
      </c>
    </row>
    <row r="286" spans="2:22" x14ac:dyDescent="0.3">
      <c r="B286" t="str">
        <f>IF('Leistungsübersicht - WIP'!X273="","",'Leistungsübersicht - WIP'!X273)</f>
        <v/>
      </c>
      <c r="C286" t="str">
        <f>IF('Leistungsübersicht - WIP'!Y273="","",'Leistungsübersicht - WIP'!Y273)</f>
        <v/>
      </c>
      <c r="D286" t="str">
        <f>IF('Leistungsübersicht - WIP'!Z273="","",'Leistungsübersicht - WIP'!Z273)</f>
        <v/>
      </c>
      <c r="E286" t="str">
        <f>IF('Leistungsübersicht - WIP'!AA273="","",'Leistungsübersicht - WIP'!AA273)</f>
        <v/>
      </c>
      <c r="F286" s="52" t="str">
        <f>IFERROR(_xlfn.IFNA(VLOOKUP(Leistungsübersicht!C286,Detaildaten!$F$8:$I$308,4,0)/VLOOKUP(C286,Detaildaten!$F$8:$X$308,19,0)*VLOOKUP(C286,'Leistungsübersicht - WIP'!$Y$6:$AG$305,9,0)*Faktoren!$C$2*IF($D$10=Optionen!$N$4,Leistungsübersicht!$D$12/VLOOKUP(Leistungsübersicht!$D$11,Optionen!$W$3:$X$18,2,0),1),""),0)</f>
        <v/>
      </c>
      <c r="G286" s="52" t="str">
        <f>IFERROR(_xlfn.IFNA(VLOOKUP(Leistungsübersicht!C286,Detaildaten!$F$8:$I$308,4,0)/VLOOKUP(C286,Detaildaten!$F$8:$X$308,19,0)*VLOOKUP(C286,'Leistungsübersicht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6" s="63"/>
      <c r="I286" s="63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ausgewählt",IF(IFERROR(VLOOKUP(C286,Detaildaten!F275:U575,16,0),"")="","",VLOOKUP(C286,Detaildaten!F275:U575,16,0)))))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IF(O286="","",COUNTIF($O286:$O$327,O286))</f>
        <v/>
      </c>
      <c r="S286">
        <f t="shared" si="32"/>
        <v>0</v>
      </c>
      <c r="T286">
        <f t="shared" si="33"/>
        <v>0</v>
      </c>
      <c r="U286" t="str">
        <f t="array" ref="U286">IFERROR(INDEX($O$19:$O$324,MATCH(1,COUNTIF($U$18:U285,$O$19:$O$324)+($O$19:$O591&lt;&gt;"")*1,0)),"")</f>
        <v/>
      </c>
      <c r="V286" t="str">
        <f t="shared" si="34"/>
        <v/>
      </c>
    </row>
    <row r="287" spans="2:22" x14ac:dyDescent="0.3">
      <c r="B287" t="str">
        <f>IF('Leistungsübersicht - WIP'!X274="","",'Leistungsübersicht - WIP'!X274)</f>
        <v/>
      </c>
      <c r="C287" t="str">
        <f>IF('Leistungsübersicht - WIP'!Y274="","",'Leistungsübersicht - WIP'!Y274)</f>
        <v/>
      </c>
      <c r="D287" t="str">
        <f>IF('Leistungsübersicht - WIP'!Z274="","",'Leistungsübersicht - WIP'!Z274)</f>
        <v/>
      </c>
      <c r="E287" t="str">
        <f>IF('Leistungsübersicht - WIP'!AA274="","",'Leistungsübersicht - WIP'!AA274)</f>
        <v/>
      </c>
      <c r="F287" s="52" t="str">
        <f>IFERROR(_xlfn.IFNA(VLOOKUP(Leistungsübersicht!C287,Detaildaten!$F$8:$I$308,4,0)/VLOOKUP(C287,Detaildaten!$F$8:$X$308,19,0)*VLOOKUP(C287,'Leistungsübersicht - WIP'!$Y$6:$AG$305,9,0)*Faktoren!$C$2*IF($D$10=Optionen!$N$4,Leistungsübersicht!$D$12/VLOOKUP(Leistungsübersicht!$D$11,Optionen!$W$3:$X$18,2,0),1),""),0)</f>
        <v/>
      </c>
      <c r="G287" s="52" t="str">
        <f>IFERROR(_xlfn.IFNA(VLOOKUP(Leistungsübersicht!C287,Detaildaten!$F$8:$I$308,4,0)/VLOOKUP(C287,Detaildaten!$F$8:$X$308,19,0)*VLOOKUP(C287,'Leistungsübersicht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7" s="63"/>
      <c r="I287" s="63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ausgewählt",IF(IFERROR(VLOOKUP(C287,Detaildaten!F276:U576,16,0),"")="","",VLOOKUP(C287,Detaildaten!F276:U576,16,0)))))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IF(O287="","",COUNTIF($O287:$O$327,O287))</f>
        <v/>
      </c>
      <c r="S287">
        <f t="shared" si="32"/>
        <v>0</v>
      </c>
      <c r="T287">
        <f t="shared" si="33"/>
        <v>0</v>
      </c>
      <c r="U287" t="str">
        <f t="array" ref="U287">IFERROR(INDEX($O$19:$O$324,MATCH(1,COUNTIF($U$18:U286,$O$19:$O$324)+($O$19:$O592&lt;&gt;"")*1,0)),"")</f>
        <v/>
      </c>
      <c r="V287" t="str">
        <f t="shared" si="34"/>
        <v/>
      </c>
    </row>
    <row r="288" spans="2:22" x14ac:dyDescent="0.3">
      <c r="B288" t="str">
        <f>IF('Leistungsübersicht - WIP'!X275="","",'Leistungsübersicht - WIP'!X275)</f>
        <v/>
      </c>
      <c r="C288" t="str">
        <f>IF('Leistungsübersicht - WIP'!Y275="","",'Leistungsübersicht - WIP'!Y275)</f>
        <v/>
      </c>
      <c r="D288" t="str">
        <f>IF('Leistungsübersicht - WIP'!Z275="","",'Leistungsübersicht - WIP'!Z275)</f>
        <v/>
      </c>
      <c r="E288" t="str">
        <f>IF('Leistungsübersicht - WIP'!AA275="","",'Leistungsübersicht - WIP'!AA275)</f>
        <v/>
      </c>
      <c r="F288" s="52" t="str">
        <f>IFERROR(_xlfn.IFNA(VLOOKUP(Leistungsübersicht!C288,Detaildaten!$F$8:$I$308,4,0)/VLOOKUP(C288,Detaildaten!$F$8:$X$308,19,0)*VLOOKUP(C288,'Leistungsübersicht - WIP'!$Y$6:$AG$305,9,0)*Faktoren!$C$2*IF($D$10=Optionen!$N$4,Leistungsübersicht!$D$12/VLOOKUP(Leistungsübersicht!$D$11,Optionen!$W$3:$X$18,2,0),1),""),0)</f>
        <v/>
      </c>
      <c r="G288" s="52" t="str">
        <f>IFERROR(_xlfn.IFNA(VLOOKUP(Leistungsübersicht!C288,Detaildaten!$F$8:$I$308,4,0)/VLOOKUP(C288,Detaildaten!$F$8:$X$308,19,0)*VLOOKUP(C288,'Leistungsübersicht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8" s="63"/>
      <c r="I288" s="63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ausgewählt",IF(IFERROR(VLOOKUP(C288,Detaildaten!F277:U577,16,0),"")="","",VLOOKUP(C288,Detaildaten!F277:U577,16,0)))))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IF(O288="","",COUNTIF($O288:$O$327,O288))</f>
        <v/>
      </c>
      <c r="S288">
        <f t="shared" si="32"/>
        <v>0</v>
      </c>
      <c r="T288">
        <f t="shared" si="33"/>
        <v>0</v>
      </c>
      <c r="U288" t="str">
        <f t="array" ref="U288">IFERROR(INDEX($O$19:$O$324,MATCH(1,COUNTIF($U$18:U287,$O$19:$O$324)+($O$19:$O593&lt;&gt;"")*1,0)),"")</f>
        <v/>
      </c>
      <c r="V288" t="str">
        <f t="shared" si="34"/>
        <v/>
      </c>
    </row>
    <row r="289" spans="2:22" x14ac:dyDescent="0.3">
      <c r="B289" t="str">
        <f>IF('Leistungsübersicht - WIP'!X276="","",'Leistungsübersicht - WIP'!X276)</f>
        <v/>
      </c>
      <c r="C289" t="str">
        <f>IF('Leistungsübersicht - WIP'!Y276="","",'Leistungsübersicht - WIP'!Y276)</f>
        <v/>
      </c>
      <c r="D289" t="str">
        <f>IF('Leistungsübersicht - WIP'!Z276="","",'Leistungsübersicht - WIP'!Z276)</f>
        <v/>
      </c>
      <c r="E289" t="str">
        <f>IF('Leistungsübersicht - WIP'!AA276="","",'Leistungsübersicht - WIP'!AA276)</f>
        <v/>
      </c>
      <c r="F289" s="52" t="str">
        <f>IFERROR(_xlfn.IFNA(VLOOKUP(Leistungsübersicht!C289,Detaildaten!$F$8:$I$308,4,0)/VLOOKUP(C289,Detaildaten!$F$8:$X$308,19,0)*VLOOKUP(C289,'Leistungsübersicht - WIP'!$Y$6:$AG$305,9,0)*Faktoren!$C$2*IF($D$10=Optionen!$N$4,Leistungsübersicht!$D$12/VLOOKUP(Leistungsübersicht!$D$11,Optionen!$W$3:$X$18,2,0),1),""),0)</f>
        <v/>
      </c>
      <c r="G289" s="52" t="str">
        <f>IFERROR(_xlfn.IFNA(VLOOKUP(Leistungsübersicht!C289,Detaildaten!$F$8:$I$308,4,0)/VLOOKUP(C289,Detaildaten!$F$8:$X$308,19,0)*VLOOKUP(C289,'Leistungsübersicht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9" s="63"/>
      <c r="I289" s="63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ausgewählt",IF(IFERROR(VLOOKUP(C289,Detaildaten!F278:U578,16,0),"")="","",VLOOKUP(C289,Detaildaten!F278:U578,16,0)))))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IF(O289="","",COUNTIF($O289:$O$327,O289))</f>
        <v/>
      </c>
      <c r="S289">
        <f t="shared" si="32"/>
        <v>0</v>
      </c>
      <c r="T289">
        <f t="shared" si="33"/>
        <v>0</v>
      </c>
      <c r="U289" t="str">
        <f t="array" ref="U289">IFERROR(INDEX($O$19:$O$324,MATCH(1,COUNTIF($U$18:U288,$O$19:$O$324)+($O$19:$O594&lt;&gt;"")*1,0)),"")</f>
        <v/>
      </c>
      <c r="V289" t="str">
        <f t="shared" si="34"/>
        <v/>
      </c>
    </row>
    <row r="290" spans="2:22" x14ac:dyDescent="0.3">
      <c r="B290" t="str">
        <f>IF('Leistungsübersicht - WIP'!X277="","",'Leistungsübersicht - WIP'!X277)</f>
        <v/>
      </c>
      <c r="C290" t="str">
        <f>IF('Leistungsübersicht - WIP'!Y277="","",'Leistungsübersicht - WIP'!Y277)</f>
        <v/>
      </c>
      <c r="D290" t="str">
        <f>IF('Leistungsübersicht - WIP'!Z277="","",'Leistungsübersicht - WIP'!Z277)</f>
        <v/>
      </c>
      <c r="E290" t="str">
        <f>IF('Leistungsübersicht - WIP'!AA277="","",'Leistungsübersicht - WIP'!AA277)</f>
        <v/>
      </c>
      <c r="F290" s="52" t="str">
        <f>IFERROR(_xlfn.IFNA(VLOOKUP(Leistungsübersicht!C290,Detaildaten!$F$8:$I$308,4,0)/VLOOKUP(C290,Detaildaten!$F$8:$X$308,19,0)*VLOOKUP(C290,'Leistungsübersicht - WIP'!$Y$6:$AG$305,9,0)*Faktoren!$C$2*IF($D$10=Optionen!$N$4,Leistungsübersicht!$D$12/VLOOKUP(Leistungsübersicht!$D$11,Optionen!$W$3:$X$18,2,0),1),""),0)</f>
        <v/>
      </c>
      <c r="G290" s="52" t="str">
        <f>IFERROR(_xlfn.IFNA(VLOOKUP(Leistungsübersicht!C290,Detaildaten!$F$8:$I$308,4,0)/VLOOKUP(C290,Detaildaten!$F$8:$X$308,19,0)*VLOOKUP(C290,'Leistungsübersicht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0" s="63"/>
      <c r="I290" s="63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ausgewählt",IF(IFERROR(VLOOKUP(C290,Detaildaten!F279:U579,16,0),"")="","",VLOOKUP(C290,Detaildaten!F279:U579,16,0)))))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IF(O290="","",COUNTIF($O290:$O$327,O290))</f>
        <v/>
      </c>
      <c r="S290">
        <f t="shared" si="32"/>
        <v>0</v>
      </c>
      <c r="T290">
        <f t="shared" si="33"/>
        <v>0</v>
      </c>
      <c r="U290" t="str">
        <f t="array" ref="U290">IFERROR(INDEX($O$19:$O$324,MATCH(1,COUNTIF($U$18:U289,$O$19:$O$324)+($O$19:$O595&lt;&gt;"")*1,0)),"")</f>
        <v/>
      </c>
      <c r="V290" t="str">
        <f t="shared" si="34"/>
        <v/>
      </c>
    </row>
    <row r="291" spans="2:22" x14ac:dyDescent="0.3">
      <c r="B291" t="str">
        <f>IF('Leistungsübersicht - WIP'!X278="","",'Leistungsübersicht - WIP'!X278)</f>
        <v/>
      </c>
      <c r="C291" t="str">
        <f>IF('Leistungsübersicht - WIP'!Y278="","",'Leistungsübersicht - WIP'!Y278)</f>
        <v/>
      </c>
      <c r="D291" t="str">
        <f>IF('Leistungsübersicht - WIP'!Z278="","",'Leistungsübersicht - WIP'!Z278)</f>
        <v/>
      </c>
      <c r="E291" t="str">
        <f>IF('Leistungsübersicht - WIP'!AA278="","",'Leistungsübersicht - WIP'!AA278)</f>
        <v/>
      </c>
      <c r="F291" s="52" t="str">
        <f>IFERROR(_xlfn.IFNA(VLOOKUP(Leistungsübersicht!C291,Detaildaten!$F$8:$I$308,4,0)/VLOOKUP(C291,Detaildaten!$F$8:$X$308,19,0)*VLOOKUP(C291,'Leistungsübersicht - WIP'!$Y$6:$AG$305,9,0)*Faktoren!$C$2*IF($D$10=Optionen!$N$4,Leistungsübersicht!$D$12/VLOOKUP(Leistungsübersicht!$D$11,Optionen!$W$3:$X$18,2,0),1),""),0)</f>
        <v/>
      </c>
      <c r="G291" s="52" t="str">
        <f>IFERROR(_xlfn.IFNA(VLOOKUP(Leistungsübersicht!C291,Detaildaten!$F$8:$I$308,4,0)/VLOOKUP(C291,Detaildaten!$F$8:$X$308,19,0)*VLOOKUP(C291,'Leistungsübersicht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1" s="63"/>
      <c r="I291" s="63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ausgewählt",IF(IFERROR(VLOOKUP(C291,Detaildaten!F280:U580,16,0),"")="","",VLOOKUP(C291,Detaildaten!F280:U580,16,0)))))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IF(O291="","",COUNTIF($O291:$O$327,O291))</f>
        <v/>
      </c>
      <c r="S291">
        <f t="shared" si="32"/>
        <v>0</v>
      </c>
      <c r="T291">
        <f t="shared" si="33"/>
        <v>0</v>
      </c>
      <c r="U291" t="str">
        <f t="array" ref="U291">IFERROR(INDEX($O$19:$O$324,MATCH(1,COUNTIF($U$18:U290,$O$19:$O$324)+($O$19:$O596&lt;&gt;"")*1,0)),"")</f>
        <v/>
      </c>
      <c r="V291" t="str">
        <f t="shared" si="34"/>
        <v/>
      </c>
    </row>
    <row r="292" spans="2:22" x14ac:dyDescent="0.3">
      <c r="B292" t="str">
        <f>IF('Leistungsübersicht - WIP'!X279="","",'Leistungsübersicht - WIP'!X279)</f>
        <v/>
      </c>
      <c r="C292" t="str">
        <f>IF('Leistungsübersicht - WIP'!Y279="","",'Leistungsübersicht - WIP'!Y279)</f>
        <v/>
      </c>
      <c r="D292" t="str">
        <f>IF('Leistungsübersicht - WIP'!Z279="","",'Leistungsübersicht - WIP'!Z279)</f>
        <v/>
      </c>
      <c r="E292" t="str">
        <f>IF('Leistungsübersicht - WIP'!AA279="","",'Leistungsübersicht - WIP'!AA279)</f>
        <v/>
      </c>
      <c r="F292" s="52" t="str">
        <f>IFERROR(_xlfn.IFNA(VLOOKUP(Leistungsübersicht!C292,Detaildaten!$F$8:$I$308,4,0)/VLOOKUP(C292,Detaildaten!$F$8:$X$308,19,0)*VLOOKUP(C292,'Leistungsübersicht - WIP'!$Y$6:$AG$305,9,0)*Faktoren!$C$2*IF($D$10=Optionen!$N$4,Leistungsübersicht!$D$12/VLOOKUP(Leistungsübersicht!$D$11,Optionen!$W$3:$X$18,2,0),1),""),0)</f>
        <v/>
      </c>
      <c r="G292" s="52" t="str">
        <f>IFERROR(_xlfn.IFNA(VLOOKUP(Leistungsübersicht!C292,Detaildaten!$F$8:$I$308,4,0)/VLOOKUP(C292,Detaildaten!$F$8:$X$308,19,0)*VLOOKUP(C292,'Leistungsübersicht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2" s="63"/>
      <c r="I292" s="63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ausgewählt",IF(IFERROR(VLOOKUP(C292,Detaildaten!F281:U581,16,0),"")="","",VLOOKUP(C292,Detaildaten!F281:U581,16,0)))))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IF(O292="","",COUNTIF($O292:$O$327,O292))</f>
        <v/>
      </c>
      <c r="S292">
        <f t="shared" si="32"/>
        <v>0</v>
      </c>
      <c r="T292">
        <f t="shared" si="33"/>
        <v>0</v>
      </c>
      <c r="U292" t="str">
        <f t="array" ref="U292">IFERROR(INDEX($O$19:$O$324,MATCH(1,COUNTIF($U$18:U291,$O$19:$O$324)+($O$19:$O597&lt;&gt;"")*1,0)),"")</f>
        <v/>
      </c>
      <c r="V292" t="str">
        <f t="shared" si="34"/>
        <v/>
      </c>
    </row>
    <row r="293" spans="2:22" x14ac:dyDescent="0.3">
      <c r="B293" t="str">
        <f>IF('Leistungsübersicht - WIP'!X280="","",'Leistungsübersicht - WIP'!X280)</f>
        <v/>
      </c>
      <c r="C293" t="str">
        <f>IF('Leistungsübersicht - WIP'!Y280="","",'Leistungsübersicht - WIP'!Y280)</f>
        <v/>
      </c>
      <c r="D293" t="str">
        <f>IF('Leistungsübersicht - WIP'!Z280="","",'Leistungsübersicht - WIP'!Z280)</f>
        <v/>
      </c>
      <c r="E293" t="str">
        <f>IF('Leistungsübersicht - WIP'!AA280="","",'Leistungsübersicht - WIP'!AA280)</f>
        <v/>
      </c>
      <c r="F293" s="52" t="str">
        <f>IFERROR(_xlfn.IFNA(VLOOKUP(Leistungsübersicht!C293,Detaildaten!$F$8:$I$308,4,0)/VLOOKUP(C293,Detaildaten!$F$8:$X$308,19,0)*VLOOKUP(C293,'Leistungsübersicht - WIP'!$Y$6:$AG$305,9,0)*Faktoren!$C$2*IF($D$10=Optionen!$N$4,Leistungsübersicht!$D$12/VLOOKUP(Leistungsübersicht!$D$11,Optionen!$W$3:$X$18,2,0),1),""),0)</f>
        <v/>
      </c>
      <c r="G293" s="52" t="str">
        <f>IFERROR(_xlfn.IFNA(VLOOKUP(Leistungsübersicht!C293,Detaildaten!$F$8:$I$308,4,0)/VLOOKUP(C293,Detaildaten!$F$8:$X$308,19,0)*VLOOKUP(C293,'Leistungsübersicht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3" s="63"/>
      <c r="I293" s="63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ausgewählt",IF(IFERROR(VLOOKUP(C293,Detaildaten!F282:U582,16,0),"")="","",VLOOKUP(C293,Detaildaten!F282:U582,16,0)))))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IF(O293="","",COUNTIF($O293:$O$327,O293))</f>
        <v/>
      </c>
      <c r="S293">
        <f t="shared" si="32"/>
        <v>0</v>
      </c>
      <c r="T293">
        <f t="shared" si="33"/>
        <v>0</v>
      </c>
      <c r="U293" t="str">
        <f t="array" ref="U293">IFERROR(INDEX($O$19:$O$324,MATCH(1,COUNTIF($U$18:U292,$O$19:$O$324)+($O$19:$O598&lt;&gt;"")*1,0)),"")</f>
        <v/>
      </c>
      <c r="V293" t="str">
        <f t="shared" si="34"/>
        <v/>
      </c>
    </row>
    <row r="294" spans="2:22" x14ac:dyDescent="0.3">
      <c r="B294" t="str">
        <f>IF('Leistungsübersicht - WIP'!X281="","",'Leistungsübersicht - WIP'!X281)</f>
        <v/>
      </c>
      <c r="C294" t="str">
        <f>IF('Leistungsübersicht - WIP'!Y281="","",'Leistungsübersicht - WIP'!Y281)</f>
        <v/>
      </c>
      <c r="D294" t="str">
        <f>IF('Leistungsübersicht - WIP'!Z281="","",'Leistungsübersicht - WIP'!Z281)</f>
        <v/>
      </c>
      <c r="E294" t="str">
        <f>IF('Leistungsübersicht - WIP'!AA281="","",'Leistungsübersicht - WIP'!AA281)</f>
        <v/>
      </c>
      <c r="F294" s="52" t="str">
        <f>IFERROR(_xlfn.IFNA(VLOOKUP(Leistungsübersicht!C294,Detaildaten!$F$8:$I$308,4,0)/VLOOKUP(C294,Detaildaten!$F$8:$X$308,19,0)*VLOOKUP(C294,'Leistungsübersicht - WIP'!$Y$6:$AG$305,9,0)*Faktoren!$C$2*IF($D$10=Optionen!$N$4,Leistungsübersicht!$D$12/VLOOKUP(Leistungsübersicht!$D$11,Optionen!$W$3:$X$18,2,0),1),""),0)</f>
        <v/>
      </c>
      <c r="G294" s="52" t="str">
        <f>IFERROR(_xlfn.IFNA(VLOOKUP(Leistungsübersicht!C294,Detaildaten!$F$8:$I$308,4,0)/VLOOKUP(C294,Detaildaten!$F$8:$X$308,19,0)*VLOOKUP(C294,'Leistungsübersicht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4" s="63"/>
      <c r="I294" s="63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ausgewählt",IF(IFERROR(VLOOKUP(C294,Detaildaten!F283:U583,16,0),"")="","",VLOOKUP(C294,Detaildaten!F283:U583,16,0)))))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IF(O294="","",COUNTIF($O294:$O$327,O294))</f>
        <v/>
      </c>
      <c r="S294">
        <f t="shared" si="32"/>
        <v>0</v>
      </c>
      <c r="T294">
        <f t="shared" si="33"/>
        <v>0</v>
      </c>
      <c r="U294" t="str">
        <f t="array" ref="U294">IFERROR(INDEX($O$19:$O$324,MATCH(1,COUNTIF($U$18:U293,$O$19:$O$324)+($O$19:$O599&lt;&gt;"")*1,0)),"")</f>
        <v/>
      </c>
      <c r="V294" t="str">
        <f t="shared" si="34"/>
        <v/>
      </c>
    </row>
    <row r="295" spans="2:22" x14ac:dyDescent="0.3">
      <c r="B295" t="str">
        <f>IF('Leistungsübersicht - WIP'!X282="","",'Leistungsübersicht - WIP'!X282)</f>
        <v/>
      </c>
      <c r="C295" t="str">
        <f>IF('Leistungsübersicht - WIP'!Y282="","",'Leistungsübersicht - WIP'!Y282)</f>
        <v/>
      </c>
      <c r="D295" t="str">
        <f>IF('Leistungsübersicht - WIP'!Z282="","",'Leistungsübersicht - WIP'!Z282)</f>
        <v/>
      </c>
      <c r="E295" t="str">
        <f>IF('Leistungsübersicht - WIP'!AA282="","",'Leistungsübersicht - WIP'!AA282)</f>
        <v/>
      </c>
      <c r="F295" s="52" t="str">
        <f>IFERROR(_xlfn.IFNA(VLOOKUP(Leistungsübersicht!C295,Detaildaten!$F$8:$I$308,4,0)/VLOOKUP(C295,Detaildaten!$F$8:$X$308,19,0)*VLOOKUP(C295,'Leistungsübersicht - WIP'!$Y$6:$AG$305,9,0)*Faktoren!$C$2*IF($D$10=Optionen!$N$4,Leistungsübersicht!$D$12/VLOOKUP(Leistungsübersicht!$D$11,Optionen!$W$3:$X$18,2,0),1),""),0)</f>
        <v/>
      </c>
      <c r="G295" s="52" t="str">
        <f>IFERROR(_xlfn.IFNA(VLOOKUP(Leistungsübersicht!C295,Detaildaten!$F$8:$I$308,4,0)/VLOOKUP(C295,Detaildaten!$F$8:$X$308,19,0)*VLOOKUP(C295,'Leistungsübersicht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5" s="63"/>
      <c r="I295" s="63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ausgewählt",IF(IFERROR(VLOOKUP(C295,Detaildaten!F284:U584,16,0),"")="","",VLOOKUP(C295,Detaildaten!F284:U584,16,0)))))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IF(O295="","",COUNTIF($O295:$O$327,O295))</f>
        <v/>
      </c>
      <c r="S295">
        <f t="shared" si="32"/>
        <v>0</v>
      </c>
      <c r="T295">
        <f t="shared" si="33"/>
        <v>0</v>
      </c>
      <c r="U295" t="str">
        <f t="array" ref="U295">IFERROR(INDEX($O$19:$O$324,MATCH(1,COUNTIF($U$18:U294,$O$19:$O$324)+($O$19:$O600&lt;&gt;"")*1,0)),"")</f>
        <v/>
      </c>
      <c r="V295" t="str">
        <f t="shared" si="34"/>
        <v/>
      </c>
    </row>
    <row r="296" spans="2:22" x14ac:dyDescent="0.3">
      <c r="B296" t="str">
        <f>IF('Leistungsübersicht - WIP'!X283="","",'Leistungsübersicht - WIP'!X283)</f>
        <v/>
      </c>
      <c r="C296" t="str">
        <f>IF('Leistungsübersicht - WIP'!Y283="","",'Leistungsübersicht - WIP'!Y283)</f>
        <v/>
      </c>
      <c r="D296" t="str">
        <f>IF('Leistungsübersicht - WIP'!Z283="","",'Leistungsübersicht - WIP'!Z283)</f>
        <v/>
      </c>
      <c r="E296" t="str">
        <f>IF('Leistungsübersicht - WIP'!AA283="","",'Leistungsübersicht - WIP'!AA283)</f>
        <v/>
      </c>
      <c r="F296" s="52" t="str">
        <f>IFERROR(_xlfn.IFNA(VLOOKUP(Leistungsübersicht!C296,Detaildaten!$F$8:$I$308,4,0)/VLOOKUP(C296,Detaildaten!$F$8:$X$308,19,0)*VLOOKUP(C296,'Leistungsübersicht - WIP'!$Y$6:$AG$305,9,0)*Faktoren!$C$2*IF($D$10=Optionen!$N$4,Leistungsübersicht!$D$12/VLOOKUP(Leistungsübersicht!$D$11,Optionen!$W$3:$X$18,2,0),1),""),0)</f>
        <v/>
      </c>
      <c r="G296" s="52" t="str">
        <f>IFERROR(_xlfn.IFNA(VLOOKUP(Leistungsübersicht!C296,Detaildaten!$F$8:$I$308,4,0)/VLOOKUP(C296,Detaildaten!$F$8:$X$308,19,0)*VLOOKUP(C296,'Leistungsübersicht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6" s="63"/>
      <c r="I296" s="63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ausgewählt",IF(IFERROR(VLOOKUP(C296,Detaildaten!F285:U585,16,0),"")="","",VLOOKUP(C296,Detaildaten!F285:U585,16,0)))))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IF(O296="","",COUNTIF($O296:$O$327,O296))</f>
        <v/>
      </c>
      <c r="S296">
        <f t="shared" si="32"/>
        <v>0</v>
      </c>
      <c r="T296">
        <f t="shared" si="33"/>
        <v>0</v>
      </c>
      <c r="U296" t="str">
        <f t="array" ref="U296">IFERROR(INDEX($O$19:$O$324,MATCH(1,COUNTIF($U$18:U295,$O$19:$O$324)+($O$19:$O601&lt;&gt;"")*1,0)),"")</f>
        <v/>
      </c>
      <c r="V296" t="str">
        <f t="shared" si="34"/>
        <v/>
      </c>
    </row>
    <row r="297" spans="2:22" x14ac:dyDescent="0.3">
      <c r="B297" t="str">
        <f>IF('Leistungsübersicht - WIP'!X284="","",'Leistungsübersicht - WIP'!X284)</f>
        <v/>
      </c>
      <c r="C297" t="str">
        <f>IF('Leistungsübersicht - WIP'!Y284="","",'Leistungsübersicht - WIP'!Y284)</f>
        <v/>
      </c>
      <c r="D297" t="str">
        <f>IF('Leistungsübersicht - WIP'!Z284="","",'Leistungsübersicht - WIP'!Z284)</f>
        <v/>
      </c>
      <c r="E297" t="str">
        <f>IF('Leistungsübersicht - WIP'!AA284="","",'Leistungsübersicht - WIP'!AA284)</f>
        <v/>
      </c>
      <c r="F297" s="52" t="str">
        <f>IFERROR(_xlfn.IFNA(VLOOKUP(Leistungsübersicht!C297,Detaildaten!$F$8:$I$308,4,0)/VLOOKUP(C297,Detaildaten!$F$8:$X$308,19,0)*VLOOKUP(C297,'Leistungsübersicht - WIP'!$Y$6:$AG$305,9,0)*Faktoren!$C$2*IF($D$10=Optionen!$N$4,Leistungsübersicht!$D$12/VLOOKUP(Leistungsübersicht!$D$11,Optionen!$W$3:$X$18,2,0),1),""),0)</f>
        <v/>
      </c>
      <c r="G297" s="52" t="str">
        <f>IFERROR(_xlfn.IFNA(VLOOKUP(Leistungsübersicht!C297,Detaildaten!$F$8:$I$308,4,0)/VLOOKUP(C297,Detaildaten!$F$8:$X$308,19,0)*VLOOKUP(C297,'Leistungsübersicht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7" s="63"/>
      <c r="I297" s="63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ausgewählt",IF(IFERROR(VLOOKUP(C297,Detaildaten!F286:U586,16,0),"")="","",VLOOKUP(C297,Detaildaten!F286:U586,16,0)))))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IF(O297="","",COUNTIF($O297:$O$327,O297))</f>
        <v/>
      </c>
      <c r="S297">
        <f t="shared" si="32"/>
        <v>0</v>
      </c>
      <c r="T297">
        <f t="shared" si="33"/>
        <v>0</v>
      </c>
      <c r="U297" t="str">
        <f t="array" ref="U297">IFERROR(INDEX($O$19:$O$324,MATCH(1,COUNTIF($U$18:U296,$O$19:$O$324)+($O$19:$O602&lt;&gt;"")*1,0)),"")</f>
        <v/>
      </c>
      <c r="V297" t="str">
        <f t="shared" si="34"/>
        <v/>
      </c>
    </row>
    <row r="298" spans="2:22" x14ac:dyDescent="0.3">
      <c r="B298" t="str">
        <f>IF('Leistungsübersicht - WIP'!X285="","",'Leistungsübersicht - WIP'!X285)</f>
        <v/>
      </c>
      <c r="C298" t="str">
        <f>IF('Leistungsübersicht - WIP'!Y285="","",'Leistungsübersicht - WIP'!Y285)</f>
        <v/>
      </c>
      <c r="D298" t="str">
        <f>IF('Leistungsübersicht - WIP'!Z285="","",'Leistungsübersicht - WIP'!Z285)</f>
        <v/>
      </c>
      <c r="E298" t="str">
        <f>IF('Leistungsübersicht - WIP'!AA285="","",'Leistungsübersicht - WIP'!AA285)</f>
        <v/>
      </c>
      <c r="F298" s="52" t="str">
        <f>IFERROR(_xlfn.IFNA(VLOOKUP(Leistungsübersicht!C298,Detaildaten!$F$8:$I$308,4,0)/VLOOKUP(C298,Detaildaten!$F$8:$X$308,19,0)*VLOOKUP(C298,'Leistungsübersicht - WIP'!$Y$6:$AG$305,9,0)*Faktoren!$C$2*IF($D$10=Optionen!$N$4,Leistungsübersicht!$D$12/VLOOKUP(Leistungsübersicht!$D$11,Optionen!$W$3:$X$18,2,0),1),""),0)</f>
        <v/>
      </c>
      <c r="G298" s="52" t="str">
        <f>IFERROR(_xlfn.IFNA(VLOOKUP(Leistungsübersicht!C298,Detaildaten!$F$8:$I$308,4,0)/VLOOKUP(C298,Detaildaten!$F$8:$X$308,19,0)*VLOOKUP(C298,'Leistungsübersicht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8" s="63"/>
      <c r="I298" s="63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ausgewählt",IF(IFERROR(VLOOKUP(C298,Detaildaten!F287:U587,16,0),"")="","",VLOOKUP(C298,Detaildaten!F287:U587,16,0)))))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IF(O298="","",COUNTIF($O298:$O$327,O298))</f>
        <v/>
      </c>
      <c r="S298">
        <f t="shared" si="32"/>
        <v>0</v>
      </c>
      <c r="T298">
        <f t="shared" si="33"/>
        <v>0</v>
      </c>
      <c r="U298" t="str">
        <f t="array" ref="U298">IFERROR(INDEX($O$19:$O$324,MATCH(1,COUNTIF($U$18:U297,$O$19:$O$324)+($O$19:$O603&lt;&gt;"")*1,0)),"")</f>
        <v/>
      </c>
      <c r="V298" t="str">
        <f t="shared" si="34"/>
        <v/>
      </c>
    </row>
    <row r="299" spans="2:22" x14ac:dyDescent="0.3">
      <c r="B299" t="str">
        <f>IF('Leistungsübersicht - WIP'!X286="","",'Leistungsübersicht - WIP'!X286)</f>
        <v/>
      </c>
      <c r="C299" t="str">
        <f>IF('Leistungsübersicht - WIP'!Y286="","",'Leistungsübersicht - WIP'!Y286)</f>
        <v/>
      </c>
      <c r="D299" t="str">
        <f>IF('Leistungsübersicht - WIP'!Z286="","",'Leistungsübersicht - WIP'!Z286)</f>
        <v/>
      </c>
      <c r="E299" t="str">
        <f>IF('Leistungsübersicht - WIP'!AA286="","",'Leistungsübersicht - WIP'!AA286)</f>
        <v/>
      </c>
      <c r="F299" s="52" t="str">
        <f>IFERROR(_xlfn.IFNA(VLOOKUP(Leistungsübersicht!C299,Detaildaten!$F$8:$I$308,4,0)/VLOOKUP(C299,Detaildaten!$F$8:$X$308,19,0)*VLOOKUP(C299,'Leistungsübersicht - WIP'!$Y$6:$AG$305,9,0)*Faktoren!$C$2*IF($D$10=Optionen!$N$4,Leistungsübersicht!$D$12/VLOOKUP(Leistungsübersicht!$D$11,Optionen!$W$3:$X$18,2,0),1),""),0)</f>
        <v/>
      </c>
      <c r="G299" s="52" t="str">
        <f>IFERROR(_xlfn.IFNA(VLOOKUP(Leistungsübersicht!C299,Detaildaten!$F$8:$I$308,4,0)/VLOOKUP(C299,Detaildaten!$F$8:$X$308,19,0)*VLOOKUP(C299,'Leistungsübersicht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9" s="63"/>
      <c r="I299" s="63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ausgewählt",IF(IFERROR(VLOOKUP(C299,Detaildaten!F288:U588,16,0),"")="","",VLOOKUP(C299,Detaildaten!F288:U588,16,0)))))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IF(O299="","",COUNTIF($O299:$O$327,O299))</f>
        <v/>
      </c>
      <c r="S299">
        <f t="shared" si="32"/>
        <v>0</v>
      </c>
      <c r="T299">
        <f t="shared" si="33"/>
        <v>0</v>
      </c>
      <c r="U299" t="str">
        <f t="array" ref="U299">IFERROR(INDEX($O$19:$O$324,MATCH(1,COUNTIF($U$18:U298,$O$19:$O$324)+($O$19:$O604&lt;&gt;"")*1,0)),"")</f>
        <v/>
      </c>
      <c r="V299" t="str">
        <f t="shared" si="34"/>
        <v/>
      </c>
    </row>
    <row r="300" spans="2:22" x14ac:dyDescent="0.3">
      <c r="B300" t="str">
        <f>IF('Leistungsübersicht - WIP'!X287="","",'Leistungsübersicht - WIP'!X287)</f>
        <v/>
      </c>
      <c r="C300" t="str">
        <f>IF('Leistungsübersicht - WIP'!Y287="","",'Leistungsübersicht - WIP'!Y287)</f>
        <v/>
      </c>
      <c r="D300" t="str">
        <f>IF('Leistungsübersicht - WIP'!Z287="","",'Leistungsübersicht - WIP'!Z287)</f>
        <v/>
      </c>
      <c r="E300" t="str">
        <f>IF('Leistungsübersicht - WIP'!AA287="","",'Leistungsübersicht - WIP'!AA287)</f>
        <v/>
      </c>
      <c r="F300" s="52" t="str">
        <f>IFERROR(_xlfn.IFNA(VLOOKUP(Leistungsübersicht!C300,Detaildaten!$F$8:$I$308,4,0)/VLOOKUP(C300,Detaildaten!$F$8:$X$308,19,0)*VLOOKUP(C300,'Leistungsübersicht - WIP'!$Y$6:$AG$305,9,0)*Faktoren!$C$2*IF($D$10=Optionen!$N$4,Leistungsübersicht!$D$12/VLOOKUP(Leistungsübersicht!$D$11,Optionen!$W$3:$X$18,2,0),1),""),0)</f>
        <v/>
      </c>
      <c r="G300" s="52" t="str">
        <f>IFERROR(_xlfn.IFNA(VLOOKUP(Leistungsübersicht!C300,Detaildaten!$F$8:$I$308,4,0)/VLOOKUP(C300,Detaildaten!$F$8:$X$308,19,0)*VLOOKUP(C300,'Leistungsübersicht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0" s="63"/>
      <c r="I300" s="63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ausgewählt",IF(IFERROR(VLOOKUP(C300,Detaildaten!F289:U589,16,0),"")="","",VLOOKUP(C300,Detaildaten!F289:U589,16,0)))))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IF(O300="","",COUNTIF($O300:$O$327,O300))</f>
        <v/>
      </c>
      <c r="S300">
        <f t="shared" si="32"/>
        <v>0</v>
      </c>
      <c r="T300">
        <f t="shared" si="33"/>
        <v>0</v>
      </c>
      <c r="U300" t="str">
        <f t="array" ref="U300">IFERROR(INDEX($O$19:$O$324,MATCH(1,COUNTIF($U$18:U299,$O$19:$O$324)+($O$19:$O605&lt;&gt;"")*1,0)),"")</f>
        <v/>
      </c>
      <c r="V300" t="str">
        <f t="shared" si="34"/>
        <v/>
      </c>
    </row>
    <row r="301" spans="2:22" x14ac:dyDescent="0.3">
      <c r="B301" t="str">
        <f>IF('Leistungsübersicht - WIP'!X288="","",'Leistungsübersicht - WIP'!X288)</f>
        <v/>
      </c>
      <c r="C301" t="str">
        <f>IF('Leistungsübersicht - WIP'!Y288="","",'Leistungsübersicht - WIP'!Y288)</f>
        <v/>
      </c>
      <c r="D301" t="str">
        <f>IF('Leistungsübersicht - WIP'!Z288="","",'Leistungsübersicht - WIP'!Z288)</f>
        <v/>
      </c>
      <c r="E301" t="str">
        <f>IF('Leistungsübersicht - WIP'!AA288="","",'Leistungsübersicht - WIP'!AA288)</f>
        <v/>
      </c>
      <c r="F301" s="52" t="str">
        <f>IFERROR(_xlfn.IFNA(VLOOKUP(Leistungsübersicht!C301,Detaildaten!$F$8:$I$308,4,0)/VLOOKUP(C301,Detaildaten!$F$8:$X$308,19,0)*VLOOKUP(C301,'Leistungsübersicht - WIP'!$Y$6:$AG$305,9,0)*Faktoren!$C$2*IF($D$10=Optionen!$N$4,Leistungsübersicht!$D$12/VLOOKUP(Leistungsübersicht!$D$11,Optionen!$W$3:$X$18,2,0),1),""),0)</f>
        <v/>
      </c>
      <c r="G301" s="52" t="str">
        <f>IFERROR(_xlfn.IFNA(VLOOKUP(Leistungsübersicht!C301,Detaildaten!$F$8:$I$308,4,0)/VLOOKUP(C301,Detaildaten!$F$8:$X$308,19,0)*VLOOKUP(C301,'Leistungsübersicht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1" s="63"/>
      <c r="I301" s="63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ausgewählt",IF(IFERROR(VLOOKUP(C301,Detaildaten!F290:U590,16,0),"")="","",VLOOKUP(C301,Detaildaten!F290:U590,16,0)))))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IF(O301="","",COUNTIF($O301:$O$327,O301))</f>
        <v/>
      </c>
      <c r="S301">
        <f t="shared" si="32"/>
        <v>0</v>
      </c>
      <c r="T301">
        <f t="shared" si="33"/>
        <v>0</v>
      </c>
      <c r="U301" t="str">
        <f t="array" ref="U301">IFERROR(INDEX($O$19:$O$324,MATCH(1,COUNTIF($U$18:U300,$O$19:$O$324)+($O$19:$O606&lt;&gt;"")*1,0)),"")</f>
        <v/>
      </c>
      <c r="V301" t="str">
        <f t="shared" si="34"/>
        <v/>
      </c>
    </row>
    <row r="302" spans="2:22" x14ac:dyDescent="0.3">
      <c r="B302" t="str">
        <f>IF('Leistungsübersicht - WIP'!X289="","",'Leistungsübersicht - WIP'!X289)</f>
        <v/>
      </c>
      <c r="C302" t="str">
        <f>IF('Leistungsübersicht - WIP'!Y289="","",'Leistungsübersicht - WIP'!Y289)</f>
        <v/>
      </c>
      <c r="D302" t="str">
        <f>IF('Leistungsübersicht - WIP'!Z289="","",'Leistungsübersicht - WIP'!Z289)</f>
        <v/>
      </c>
      <c r="E302" t="str">
        <f>IF('Leistungsübersicht - WIP'!AA289="","",'Leistungsübersicht - WIP'!AA289)</f>
        <v/>
      </c>
      <c r="F302" s="52" t="str">
        <f>IFERROR(_xlfn.IFNA(VLOOKUP(Leistungsübersicht!C302,Detaildaten!$F$8:$I$308,4,0)/VLOOKUP(C302,Detaildaten!$F$8:$X$308,19,0)*VLOOKUP(C302,'Leistungsübersicht - WIP'!$Y$6:$AG$305,9,0)*Faktoren!$C$2*IF($D$10=Optionen!$N$4,Leistungsübersicht!$D$12/VLOOKUP(Leistungsübersicht!$D$11,Optionen!$W$3:$X$18,2,0),1),""),0)</f>
        <v/>
      </c>
      <c r="G302" s="52" t="str">
        <f>IFERROR(_xlfn.IFNA(VLOOKUP(Leistungsübersicht!C302,Detaildaten!$F$8:$I$308,4,0)/VLOOKUP(C302,Detaildaten!$F$8:$X$308,19,0)*VLOOKUP(C302,'Leistungsübersicht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2" s="63"/>
      <c r="I302" s="63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ausgewählt",IF(IFERROR(VLOOKUP(C302,Detaildaten!F291:U591,16,0),"")="","",VLOOKUP(C302,Detaildaten!F291:U591,16,0)))))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IF(O302="","",COUNTIF($O302:$O$327,O302))</f>
        <v/>
      </c>
      <c r="S302">
        <f t="shared" si="32"/>
        <v>0</v>
      </c>
      <c r="T302">
        <f t="shared" si="33"/>
        <v>0</v>
      </c>
      <c r="U302" t="str">
        <f t="array" ref="U302">IFERROR(INDEX($O$19:$O$324,MATCH(1,COUNTIF($U$18:U301,$O$19:$O$324)+($O$19:$O607&lt;&gt;"")*1,0)),"")</f>
        <v/>
      </c>
      <c r="V302" t="str">
        <f t="shared" si="34"/>
        <v/>
      </c>
    </row>
    <row r="303" spans="2:22" x14ac:dyDescent="0.3">
      <c r="B303" t="str">
        <f>IF('Leistungsübersicht - WIP'!X290="","",'Leistungsübersicht - WIP'!X290)</f>
        <v/>
      </c>
      <c r="C303" t="str">
        <f>IF('Leistungsübersicht - WIP'!Y290="","",'Leistungsübersicht - WIP'!Y290)</f>
        <v/>
      </c>
      <c r="D303" t="str">
        <f>IF('Leistungsübersicht - WIP'!Z290="","",'Leistungsübersicht - WIP'!Z290)</f>
        <v/>
      </c>
      <c r="E303" t="str">
        <f>IF('Leistungsübersicht - WIP'!AA290="","",'Leistungsübersicht - WIP'!AA290)</f>
        <v/>
      </c>
      <c r="F303" s="52" t="str">
        <f>IFERROR(_xlfn.IFNA(VLOOKUP(Leistungsübersicht!C303,Detaildaten!$F$8:$I$308,4,0)/VLOOKUP(C303,Detaildaten!$F$8:$X$308,19,0)*VLOOKUP(C303,'Leistungsübersicht - WIP'!$Y$6:$AG$305,9,0)*Faktoren!$C$2*IF($D$10=Optionen!$N$4,Leistungsübersicht!$D$12/VLOOKUP(Leistungsübersicht!$D$11,Optionen!$W$3:$X$18,2,0),1),""),0)</f>
        <v/>
      </c>
      <c r="G303" s="52" t="str">
        <f>IFERROR(_xlfn.IFNA(VLOOKUP(Leistungsübersicht!C303,Detaildaten!$F$8:$I$308,4,0)/VLOOKUP(C303,Detaildaten!$F$8:$X$308,19,0)*VLOOKUP(C303,'Leistungsübersicht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3" s="63"/>
      <c r="I303" s="63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ausgewählt",IF(IFERROR(VLOOKUP(C303,Detaildaten!F292:U592,16,0),"")="","",VLOOKUP(C303,Detaildaten!F292:U592,16,0)))))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IF(O303="","",COUNTIF($O303:$O$327,O303))</f>
        <v/>
      </c>
      <c r="S303">
        <f t="shared" si="32"/>
        <v>0</v>
      </c>
      <c r="T303">
        <f t="shared" si="33"/>
        <v>0</v>
      </c>
      <c r="U303" t="str">
        <f t="array" ref="U303">IFERROR(INDEX($O$19:$O$324,MATCH(1,COUNTIF($U$18:U302,$O$19:$O$324)+($O$19:$O608&lt;&gt;"")*1,0)),"")</f>
        <v/>
      </c>
      <c r="V303" t="str">
        <f t="shared" si="34"/>
        <v/>
      </c>
    </row>
    <row r="304" spans="2:22" x14ac:dyDescent="0.3">
      <c r="B304" t="str">
        <f>IF('Leistungsübersicht - WIP'!X291="","",'Leistungsübersicht - WIP'!X291)</f>
        <v/>
      </c>
      <c r="C304" t="str">
        <f>IF('Leistungsübersicht - WIP'!Y291="","",'Leistungsübersicht - WIP'!Y291)</f>
        <v/>
      </c>
      <c r="D304" t="str">
        <f>IF('Leistungsübersicht - WIP'!Z291="","",'Leistungsübersicht - WIP'!Z291)</f>
        <v/>
      </c>
      <c r="E304" t="str">
        <f>IF('Leistungsübersicht - WIP'!AA291="","",'Leistungsübersicht - WIP'!AA291)</f>
        <v/>
      </c>
      <c r="F304" s="52" t="str">
        <f>IFERROR(_xlfn.IFNA(VLOOKUP(Leistungsübersicht!C304,Detaildaten!$F$8:$I$308,4,0)/VLOOKUP(C304,Detaildaten!$F$8:$X$308,19,0)*VLOOKUP(C304,'Leistungsübersicht - WIP'!$Y$6:$AG$305,9,0)*Faktoren!$C$2*IF($D$10=Optionen!$N$4,Leistungsübersicht!$D$12/VLOOKUP(Leistungsübersicht!$D$11,Optionen!$W$3:$X$18,2,0),1),""),0)</f>
        <v/>
      </c>
      <c r="G304" s="52" t="str">
        <f>IFERROR(_xlfn.IFNA(VLOOKUP(Leistungsübersicht!C304,Detaildaten!$F$8:$I$308,4,0)/VLOOKUP(C304,Detaildaten!$F$8:$X$308,19,0)*VLOOKUP(C304,'Leistungsübersicht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4" s="63"/>
      <c r="I304" s="63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ausgewählt",IF(IFERROR(VLOOKUP(C304,Detaildaten!F293:U593,16,0),"")="","",VLOOKUP(C304,Detaildaten!F293:U593,16,0)))))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IF(O304="","",COUNTIF($O304:$O$327,O304))</f>
        <v/>
      </c>
      <c r="S304">
        <f t="shared" si="32"/>
        <v>0</v>
      </c>
      <c r="T304">
        <f t="shared" si="33"/>
        <v>0</v>
      </c>
      <c r="U304" t="str">
        <f t="array" ref="U304">IFERROR(INDEX($O$19:$O$324,MATCH(1,COUNTIF($U$18:U303,$O$19:$O$324)+($O$19:$O609&lt;&gt;"")*1,0)),"")</f>
        <v/>
      </c>
      <c r="V304" t="str">
        <f t="shared" si="34"/>
        <v/>
      </c>
    </row>
    <row r="305" spans="2:22" x14ac:dyDescent="0.3">
      <c r="B305" t="str">
        <f>IF('Leistungsübersicht - WIP'!X292="","",'Leistungsübersicht - WIP'!X292)</f>
        <v/>
      </c>
      <c r="C305" t="str">
        <f>IF('Leistungsübersicht - WIP'!Y292="","",'Leistungsübersicht - WIP'!Y292)</f>
        <v/>
      </c>
      <c r="D305" t="str">
        <f>IF('Leistungsübersicht - WIP'!Z292="","",'Leistungsübersicht - WIP'!Z292)</f>
        <v/>
      </c>
      <c r="E305" t="str">
        <f>IF('Leistungsübersicht - WIP'!AA292="","",'Leistungsübersicht - WIP'!AA292)</f>
        <v/>
      </c>
      <c r="F305" s="52" t="str">
        <f>IFERROR(_xlfn.IFNA(VLOOKUP(Leistungsübersicht!C305,Detaildaten!$F$8:$I$308,4,0)/VLOOKUP(C305,Detaildaten!$F$8:$X$308,19,0)*VLOOKUP(C305,'Leistungsübersicht - WIP'!$Y$6:$AG$305,9,0)*Faktoren!$C$2*IF($D$10=Optionen!$N$4,Leistungsübersicht!$D$12/VLOOKUP(Leistungsübersicht!$D$11,Optionen!$W$3:$X$18,2,0),1),""),0)</f>
        <v/>
      </c>
      <c r="G305" s="52" t="str">
        <f>IFERROR(_xlfn.IFNA(VLOOKUP(Leistungsübersicht!C305,Detaildaten!$F$8:$I$308,4,0)/VLOOKUP(C305,Detaildaten!$F$8:$X$308,19,0)*VLOOKUP(C305,'Leistungsübersicht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5" s="63"/>
      <c r="I305" s="63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ausgewählt",IF(IFERROR(VLOOKUP(C305,Detaildaten!F294:U594,16,0),"")="","",VLOOKUP(C305,Detaildaten!F294:U594,16,0)))))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IF(O305="","",COUNTIF($O305:$O$327,O305))</f>
        <v/>
      </c>
      <c r="S305">
        <f t="shared" si="32"/>
        <v>0</v>
      </c>
      <c r="T305">
        <f t="shared" si="33"/>
        <v>0</v>
      </c>
      <c r="U305" t="str">
        <f t="array" ref="U305">IFERROR(INDEX($O$19:$O$324,MATCH(1,COUNTIF($U$18:U304,$O$19:$O$324)+($O$19:$O610&lt;&gt;"")*1,0)),"")</f>
        <v/>
      </c>
      <c r="V305" t="str">
        <f t="shared" si="34"/>
        <v/>
      </c>
    </row>
    <row r="306" spans="2:22" x14ac:dyDescent="0.3">
      <c r="B306" t="str">
        <f>IF('Leistungsübersicht - WIP'!X293="","",'Leistungsübersicht - WIP'!X293)</f>
        <v/>
      </c>
      <c r="C306" t="str">
        <f>IF('Leistungsübersicht - WIP'!Y293="","",'Leistungsübersicht - WIP'!Y293)</f>
        <v/>
      </c>
      <c r="D306" t="str">
        <f>IF('Leistungsübersicht - WIP'!Z293="","",'Leistungsübersicht - WIP'!Z293)</f>
        <v/>
      </c>
      <c r="E306" t="str">
        <f>IF('Leistungsübersicht - WIP'!AA293="","",'Leistungsübersicht - WIP'!AA293)</f>
        <v/>
      </c>
      <c r="F306" s="52" t="str">
        <f>IFERROR(_xlfn.IFNA(VLOOKUP(Leistungsübersicht!C306,Detaildaten!$F$8:$I$308,4,0)/VLOOKUP(C306,Detaildaten!$F$8:$X$308,19,0)*VLOOKUP(C306,'Leistungsübersicht - WIP'!$Y$6:$AG$305,9,0)*Faktoren!$C$2*IF($D$10=Optionen!$N$4,Leistungsübersicht!$D$12/VLOOKUP(Leistungsübersicht!$D$11,Optionen!$W$3:$X$18,2,0),1),""),0)</f>
        <v/>
      </c>
      <c r="G306" s="52" t="str">
        <f>IFERROR(_xlfn.IFNA(VLOOKUP(Leistungsübersicht!C306,Detaildaten!$F$8:$I$308,4,0)/VLOOKUP(C306,Detaildaten!$F$8:$X$308,19,0)*VLOOKUP(C306,'Leistungsübersicht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6" s="63"/>
      <c r="I306" s="63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ausgewählt",IF(IFERROR(VLOOKUP(C306,Detaildaten!F295:U595,16,0),"")="","",VLOOKUP(C306,Detaildaten!F295:U595,16,0)))))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IF(O306="","",COUNTIF($O306:$O$327,O306))</f>
        <v/>
      </c>
      <c r="S306">
        <f t="shared" si="32"/>
        <v>0</v>
      </c>
      <c r="T306">
        <f t="shared" si="33"/>
        <v>0</v>
      </c>
      <c r="U306" t="str">
        <f t="array" ref="U306">IFERROR(INDEX($O$19:$O$324,MATCH(1,COUNTIF($U$18:U305,$O$19:$O$324)+($O$19:$O611&lt;&gt;"")*1,0)),"")</f>
        <v/>
      </c>
      <c r="V306" t="str">
        <f t="shared" si="34"/>
        <v/>
      </c>
    </row>
    <row r="307" spans="2:22" x14ac:dyDescent="0.3">
      <c r="B307" t="str">
        <f>IF('Leistungsübersicht - WIP'!X294="","",'Leistungsübersicht - WIP'!X294)</f>
        <v/>
      </c>
      <c r="C307" t="str">
        <f>IF('Leistungsübersicht - WIP'!Y294="","",'Leistungsübersicht - WIP'!Y294)</f>
        <v/>
      </c>
      <c r="D307" t="str">
        <f>IF('Leistungsübersicht - WIP'!Z294="","",'Leistungsübersicht - WIP'!Z294)</f>
        <v/>
      </c>
      <c r="E307" t="str">
        <f>IF('Leistungsübersicht - WIP'!AA294="","",'Leistungsübersicht - WIP'!AA294)</f>
        <v/>
      </c>
      <c r="F307" s="52" t="str">
        <f>IFERROR(_xlfn.IFNA(VLOOKUP(Leistungsübersicht!C307,Detaildaten!$F$8:$I$308,4,0)/VLOOKUP(C307,Detaildaten!$F$8:$X$308,19,0)*VLOOKUP(C307,'Leistungsübersicht - WIP'!$Y$6:$AG$305,9,0)*Faktoren!$C$2*IF($D$10=Optionen!$N$4,Leistungsübersicht!$D$12/VLOOKUP(Leistungsübersicht!$D$11,Optionen!$W$3:$X$18,2,0),1),""),0)</f>
        <v/>
      </c>
      <c r="G307" s="52" t="str">
        <f>IFERROR(_xlfn.IFNA(VLOOKUP(Leistungsübersicht!C307,Detaildaten!$F$8:$I$308,4,0)/VLOOKUP(C307,Detaildaten!$F$8:$X$308,19,0)*VLOOKUP(C307,'Leistungsübersicht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7" s="63"/>
      <c r="I307" s="63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ausgewählt",IF(IFERROR(VLOOKUP(C307,Detaildaten!F296:U596,16,0),"")="","",VLOOKUP(C307,Detaildaten!F296:U596,16,0)))))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IF(O307="","",COUNTIF($O307:$O$327,O307))</f>
        <v/>
      </c>
      <c r="S307">
        <f t="shared" si="32"/>
        <v>0</v>
      </c>
      <c r="T307">
        <f t="shared" si="33"/>
        <v>0</v>
      </c>
      <c r="U307" t="str">
        <f t="array" ref="U307">IFERROR(INDEX($O$19:$O$324,MATCH(1,COUNTIF($U$18:U306,$O$19:$O$324)+($O$19:$O612&lt;&gt;"")*1,0)),"")</f>
        <v/>
      </c>
      <c r="V307" t="str">
        <f t="shared" si="34"/>
        <v/>
      </c>
    </row>
    <row r="308" spans="2:22" x14ac:dyDescent="0.3">
      <c r="B308" t="str">
        <f>IF('Leistungsübersicht - WIP'!X295="","",'Leistungsübersicht - WIP'!X295)</f>
        <v/>
      </c>
      <c r="C308" t="str">
        <f>IF('Leistungsübersicht - WIP'!Y295="","",'Leistungsübersicht - WIP'!Y295)</f>
        <v/>
      </c>
      <c r="D308" t="str">
        <f>IF('Leistungsübersicht - WIP'!Z295="","",'Leistungsübersicht - WIP'!Z295)</f>
        <v/>
      </c>
      <c r="E308" t="str">
        <f>IF('Leistungsübersicht - WIP'!AA295="","",'Leistungsübersicht - WIP'!AA295)</f>
        <v/>
      </c>
      <c r="F308" s="52" t="str">
        <f>IFERROR(_xlfn.IFNA(VLOOKUP(Leistungsübersicht!C308,Detaildaten!$F$8:$I$308,4,0)/VLOOKUP(C308,Detaildaten!$F$8:$X$308,19,0)*VLOOKUP(C308,'Leistungsübersicht - WIP'!$Y$6:$AG$305,9,0)*Faktoren!$C$2*IF($D$10=Optionen!$N$4,Leistungsübersicht!$D$12/VLOOKUP(Leistungsübersicht!$D$11,Optionen!$W$3:$X$18,2,0),1),""),0)</f>
        <v/>
      </c>
      <c r="G308" s="52" t="str">
        <f>IFERROR(_xlfn.IFNA(VLOOKUP(Leistungsübersicht!C308,Detaildaten!$F$8:$I$308,4,0)/VLOOKUP(C308,Detaildaten!$F$8:$X$308,19,0)*VLOOKUP(C308,'Leistungsübersicht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8" s="63"/>
      <c r="I308" s="63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ausgewählt",IF(IFERROR(VLOOKUP(C308,Detaildaten!F297:U597,16,0),"")="","",VLOOKUP(C308,Detaildaten!F297:U597,16,0)))))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IF(O308="","",COUNTIF($O308:$O$327,O308))</f>
        <v/>
      </c>
      <c r="S308">
        <f t="shared" si="32"/>
        <v>0</v>
      </c>
      <c r="T308">
        <f t="shared" si="33"/>
        <v>0</v>
      </c>
      <c r="U308" t="str">
        <f t="array" ref="U308">IFERROR(INDEX($O$19:$O$324,MATCH(1,COUNTIF($U$18:U307,$O$19:$O$324)+($O$19:$O613&lt;&gt;"")*1,0)),"")</f>
        <v/>
      </c>
      <c r="V308" t="str">
        <f t="shared" si="34"/>
        <v/>
      </c>
    </row>
    <row r="309" spans="2:22" x14ac:dyDescent="0.3">
      <c r="B309" t="str">
        <f>IF('Leistungsübersicht - WIP'!X296="","",'Leistungsübersicht - WIP'!X296)</f>
        <v/>
      </c>
      <c r="C309" t="str">
        <f>IF('Leistungsübersicht - WIP'!Y296="","",'Leistungsübersicht - WIP'!Y296)</f>
        <v/>
      </c>
      <c r="D309" t="str">
        <f>IF('Leistungsübersicht - WIP'!Z296="","",'Leistungsübersicht - WIP'!Z296)</f>
        <v/>
      </c>
      <c r="E309" t="str">
        <f>IF('Leistungsübersicht - WIP'!AA296="","",'Leistungsübersicht - WIP'!AA296)</f>
        <v/>
      </c>
      <c r="F309" s="52" t="str">
        <f>IFERROR(_xlfn.IFNA(VLOOKUP(Leistungsübersicht!C309,Detaildaten!$F$8:$I$308,4,0)/VLOOKUP(C309,Detaildaten!$F$8:$X$308,19,0)*VLOOKUP(C309,'Leistungsübersicht - WIP'!$Y$6:$AG$305,9,0)*Faktoren!$C$2*IF($D$10=Optionen!$N$4,Leistungsübersicht!$D$12/VLOOKUP(Leistungsübersicht!$D$11,Optionen!$W$3:$X$18,2,0),1),""),0)</f>
        <v/>
      </c>
      <c r="G309" s="52" t="str">
        <f>IFERROR(_xlfn.IFNA(VLOOKUP(Leistungsübersicht!C309,Detaildaten!$F$8:$I$308,4,0)/VLOOKUP(C309,Detaildaten!$F$8:$X$308,19,0)*VLOOKUP(C309,'Leistungsübersicht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9" s="63"/>
      <c r="I309" s="63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ausgewählt",IF(IFERROR(VLOOKUP(C309,Detaildaten!F298:U598,16,0),"")="","",VLOOKUP(C309,Detaildaten!F298:U598,16,0)))))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IF(O309="","",COUNTIF($O309:$O$327,O309))</f>
        <v/>
      </c>
      <c r="S309">
        <f t="shared" si="32"/>
        <v>0</v>
      </c>
      <c r="T309">
        <f t="shared" si="33"/>
        <v>0</v>
      </c>
      <c r="U309" t="str">
        <f t="array" ref="U309">IFERROR(INDEX($O$19:$O$324,MATCH(1,COUNTIF($U$18:U308,$O$19:$O$324)+($O$19:$O614&lt;&gt;"")*1,0)),"")</f>
        <v/>
      </c>
      <c r="V309" t="str">
        <f t="shared" si="34"/>
        <v/>
      </c>
    </row>
    <row r="310" spans="2:22" x14ac:dyDescent="0.3">
      <c r="B310" t="str">
        <f>IF('Leistungsübersicht - WIP'!X297="","",'Leistungsübersicht - WIP'!X297)</f>
        <v/>
      </c>
      <c r="C310" t="str">
        <f>IF('Leistungsübersicht - WIP'!Y297="","",'Leistungsübersicht - WIP'!Y297)</f>
        <v/>
      </c>
      <c r="D310" t="str">
        <f>IF('Leistungsübersicht - WIP'!Z297="","",'Leistungsübersicht - WIP'!Z297)</f>
        <v/>
      </c>
      <c r="E310" t="str">
        <f>IF('Leistungsübersicht - WIP'!AA297="","",'Leistungsübersicht - WIP'!AA297)</f>
        <v/>
      </c>
      <c r="F310" s="52" t="str">
        <f>IFERROR(_xlfn.IFNA(VLOOKUP(Leistungsübersicht!C310,Detaildaten!$F$8:$I$308,4,0)/VLOOKUP(C310,Detaildaten!$F$8:$X$308,19,0)*VLOOKUP(C310,'Leistungsübersicht - WIP'!$Y$6:$AG$305,9,0)*Faktoren!$C$2*IF($D$10=Optionen!$N$4,Leistungsübersicht!$D$12/VLOOKUP(Leistungsübersicht!$D$11,Optionen!$W$3:$X$18,2,0),1),""),0)</f>
        <v/>
      </c>
      <c r="G310" s="52" t="str">
        <f>IFERROR(_xlfn.IFNA(VLOOKUP(Leistungsübersicht!C310,Detaildaten!$F$8:$I$308,4,0)/VLOOKUP(C310,Detaildaten!$F$8:$X$308,19,0)*VLOOKUP(C310,'Leistungsübersicht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0" s="63"/>
      <c r="I310" s="63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ausgewählt",IF(IFERROR(VLOOKUP(C310,Detaildaten!F299:U599,16,0),"")="","",VLOOKUP(C310,Detaildaten!F299:U599,16,0)))))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IF(O310="","",COUNTIF($O310:$O$327,O310))</f>
        <v/>
      </c>
      <c r="S310">
        <f t="shared" si="32"/>
        <v>0</v>
      </c>
      <c r="T310">
        <f t="shared" si="33"/>
        <v>0</v>
      </c>
      <c r="U310" t="str">
        <f t="array" ref="U310">IFERROR(INDEX($O$19:$O$324,MATCH(1,COUNTIF($U$18:U309,$O$19:$O$324)+($O$19:$O615&lt;&gt;"")*1,0)),"")</f>
        <v/>
      </c>
      <c r="V310" t="str">
        <f t="shared" si="34"/>
        <v/>
      </c>
    </row>
    <row r="311" spans="2:22" x14ac:dyDescent="0.3">
      <c r="B311" t="str">
        <f>IF('Leistungsübersicht - WIP'!X298="","",'Leistungsübersicht - WIP'!X298)</f>
        <v/>
      </c>
      <c r="C311" t="str">
        <f>IF('Leistungsübersicht - WIP'!Y298="","",'Leistungsübersicht - WIP'!Y298)</f>
        <v/>
      </c>
      <c r="D311" t="str">
        <f>IF('Leistungsübersicht - WIP'!Z298="","",'Leistungsübersicht - WIP'!Z298)</f>
        <v/>
      </c>
      <c r="E311" t="str">
        <f>IF('Leistungsübersicht - WIP'!AA298="","",'Leistungsübersicht - WIP'!AA298)</f>
        <v/>
      </c>
      <c r="F311" s="52" t="str">
        <f>IFERROR(_xlfn.IFNA(VLOOKUP(Leistungsübersicht!C311,Detaildaten!$F$8:$I$308,4,0)/VLOOKUP(C311,Detaildaten!$F$8:$X$308,19,0)*VLOOKUP(C311,'Leistungsübersicht - WIP'!$Y$6:$AG$305,9,0)*Faktoren!$C$2*IF($D$10=Optionen!$N$4,Leistungsübersicht!$D$12/VLOOKUP(Leistungsübersicht!$D$11,Optionen!$W$3:$X$18,2,0),1),""),0)</f>
        <v/>
      </c>
      <c r="G311" s="52" t="str">
        <f>IFERROR(_xlfn.IFNA(VLOOKUP(Leistungsübersicht!C311,Detaildaten!$F$8:$I$308,4,0)/VLOOKUP(C311,Detaildaten!$F$8:$X$308,19,0)*VLOOKUP(C311,'Leistungsübersicht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1" s="63"/>
      <c r="I311" s="63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ausgewählt",IF(IFERROR(VLOOKUP(C311,Detaildaten!F300:U600,16,0),"")="","",VLOOKUP(C311,Detaildaten!F300:U600,16,0)))))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IF(O311="","",COUNTIF($O311:$O$327,O311))</f>
        <v/>
      </c>
      <c r="S311">
        <f t="shared" si="32"/>
        <v>0</v>
      </c>
      <c r="T311">
        <f t="shared" si="33"/>
        <v>0</v>
      </c>
      <c r="U311" t="str">
        <f t="array" ref="U311">IFERROR(INDEX($O$19:$O$324,MATCH(1,COUNTIF($U$18:U310,$O$19:$O$324)+($O$19:$O616&lt;&gt;"")*1,0)),"")</f>
        <v/>
      </c>
      <c r="V311" t="str">
        <f t="shared" si="34"/>
        <v/>
      </c>
    </row>
    <row r="312" spans="2:22" x14ac:dyDescent="0.3">
      <c r="B312" t="str">
        <f>IF('Leistungsübersicht - WIP'!X299="","",'Leistungsübersicht - WIP'!X299)</f>
        <v/>
      </c>
      <c r="C312" t="str">
        <f>IF('Leistungsübersicht - WIP'!Y299="","",'Leistungsübersicht - WIP'!Y299)</f>
        <v/>
      </c>
      <c r="D312" t="str">
        <f>IF('Leistungsübersicht - WIP'!Z299="","",'Leistungsübersicht - WIP'!Z299)</f>
        <v/>
      </c>
      <c r="E312" t="str">
        <f>IF('Leistungsübersicht - WIP'!AA299="","",'Leistungsübersicht - WIP'!AA299)</f>
        <v/>
      </c>
      <c r="F312" s="52" t="str">
        <f>IFERROR(_xlfn.IFNA(VLOOKUP(Leistungsübersicht!C312,Detaildaten!$F$8:$I$308,4,0)/VLOOKUP(C312,Detaildaten!$F$8:$X$308,19,0)*VLOOKUP(C312,'Leistungsübersicht - WIP'!$Y$6:$AG$305,9,0)*Faktoren!$C$2*IF($D$10=Optionen!$N$4,Leistungsübersicht!$D$12/VLOOKUP(Leistungsübersicht!$D$11,Optionen!$W$3:$X$18,2,0),1),""),0)</f>
        <v/>
      </c>
      <c r="G312" s="52" t="str">
        <f>IFERROR(_xlfn.IFNA(VLOOKUP(Leistungsübersicht!C312,Detaildaten!$F$8:$I$308,4,0)/VLOOKUP(C312,Detaildaten!$F$8:$X$308,19,0)*VLOOKUP(C312,'Leistungsübersicht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2" s="63"/>
      <c r="I312" s="63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ausgewählt",IF(IFERROR(VLOOKUP(C312,Detaildaten!F301:U601,16,0),"")="","",VLOOKUP(C312,Detaildaten!F301:U601,16,0)))))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IF(O312="","",COUNTIF($O312:$O$327,O312))</f>
        <v/>
      </c>
      <c r="S312">
        <f t="shared" si="32"/>
        <v>0</v>
      </c>
      <c r="T312">
        <f t="shared" si="33"/>
        <v>0</v>
      </c>
      <c r="U312" t="str">
        <f t="array" ref="U312">IFERROR(INDEX($O$19:$O$324,MATCH(1,COUNTIF($U$18:U311,$O$19:$O$324)+($O$19:$O617&lt;&gt;"")*1,0)),"")</f>
        <v/>
      </c>
      <c r="V312" t="str">
        <f t="shared" si="34"/>
        <v/>
      </c>
    </row>
    <row r="313" spans="2:22" x14ac:dyDescent="0.3">
      <c r="B313" t="str">
        <f>IF('Leistungsübersicht - WIP'!X300="","",'Leistungsübersicht - WIP'!X300)</f>
        <v/>
      </c>
      <c r="C313" t="str">
        <f>IF('Leistungsübersicht - WIP'!Y300="","",'Leistungsübersicht - WIP'!Y300)</f>
        <v/>
      </c>
      <c r="D313" t="str">
        <f>IF('Leistungsübersicht - WIP'!Z300="","",'Leistungsübersicht - WIP'!Z300)</f>
        <v/>
      </c>
      <c r="E313" t="str">
        <f>IF('Leistungsübersicht - WIP'!AA300="","",'Leistungsübersicht - WIP'!AA300)</f>
        <v/>
      </c>
      <c r="F313" s="52" t="str">
        <f>IFERROR(_xlfn.IFNA(VLOOKUP(Leistungsübersicht!C313,Detaildaten!$F$8:$I$308,4,0)/VLOOKUP(C313,Detaildaten!$F$8:$X$308,19,0)*VLOOKUP(C313,'Leistungsübersicht - WIP'!$Y$6:$AG$305,9,0)*Faktoren!$C$2*IF($D$10=Optionen!$N$4,Leistungsübersicht!$D$12/VLOOKUP(Leistungsübersicht!$D$11,Optionen!$W$3:$X$18,2,0),1),""),0)</f>
        <v/>
      </c>
      <c r="G313" s="52" t="str">
        <f>IFERROR(_xlfn.IFNA(VLOOKUP(Leistungsübersicht!C313,Detaildaten!$F$8:$I$308,4,0)/VLOOKUP(C313,Detaildaten!$F$8:$X$308,19,0)*VLOOKUP(C313,'Leistungsübersicht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3" s="63"/>
      <c r="I313" s="63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ausgewählt",IF(IFERROR(VLOOKUP(C313,Detaildaten!F302:U602,16,0),"")="","",VLOOKUP(C313,Detaildaten!F302:U602,16,0)))))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IF(O313="","",COUNTIF($O313:$O$327,O313))</f>
        <v/>
      </c>
      <c r="S313">
        <f t="shared" si="32"/>
        <v>0</v>
      </c>
      <c r="T313">
        <f t="shared" si="33"/>
        <v>0</v>
      </c>
      <c r="U313" t="str">
        <f t="array" ref="U313">IFERROR(INDEX($O$19:$O$324,MATCH(1,COUNTIF($U$18:U312,$O$19:$O$324)+($O$19:$O618&lt;&gt;"")*1,0)),"")</f>
        <v/>
      </c>
      <c r="V313" t="str">
        <f t="shared" si="34"/>
        <v/>
      </c>
    </row>
    <row r="314" spans="2:22" x14ac:dyDescent="0.3">
      <c r="B314" t="str">
        <f>IF('Leistungsübersicht - WIP'!X301="","",'Leistungsübersicht - WIP'!X301)</f>
        <v/>
      </c>
      <c r="C314" t="str">
        <f>IF('Leistungsübersicht - WIP'!Y301="","",'Leistungsübersicht - WIP'!Y301)</f>
        <v/>
      </c>
      <c r="D314" t="str">
        <f>IF('Leistungsübersicht - WIP'!Z301="","",'Leistungsübersicht - WIP'!Z301)</f>
        <v/>
      </c>
      <c r="E314" t="str">
        <f>IF('Leistungsübersicht - WIP'!AA301="","",'Leistungsübersicht - WIP'!AA301)</f>
        <v/>
      </c>
      <c r="F314" s="52" t="str">
        <f>IFERROR(_xlfn.IFNA(VLOOKUP(Leistungsübersicht!C314,Detaildaten!$F$8:$I$308,4,0)/VLOOKUP(C314,Detaildaten!$F$8:$X$308,19,0)*VLOOKUP(C314,'Leistungsübersicht - WIP'!$Y$6:$AG$305,9,0)*Faktoren!$C$2*IF($D$10=Optionen!$N$4,Leistungsübersicht!$D$12/VLOOKUP(Leistungsübersicht!$D$11,Optionen!$W$3:$X$18,2,0),1),""),0)</f>
        <v/>
      </c>
      <c r="G314" s="52" t="str">
        <f>IFERROR(_xlfn.IFNA(VLOOKUP(Leistungsübersicht!C314,Detaildaten!$F$8:$I$308,4,0)/VLOOKUP(C314,Detaildaten!$F$8:$X$308,19,0)*VLOOKUP(C314,'Leistungsübersicht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4" s="63"/>
      <c r="I314" s="63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ausgewählt",IF(IFERROR(VLOOKUP(C314,Detaildaten!F303:U603,16,0),"")="","",VLOOKUP(C314,Detaildaten!F303:U603,16,0)))))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IF(O314="","",COUNTIF($O314:$O$327,O314))</f>
        <v/>
      </c>
      <c r="S314">
        <f t="shared" si="32"/>
        <v>0</v>
      </c>
      <c r="T314">
        <f t="shared" si="33"/>
        <v>0</v>
      </c>
      <c r="U314" t="str">
        <f t="array" ref="U314">IFERROR(INDEX($O$19:$O$324,MATCH(1,COUNTIF($U$18:U313,$O$19:$O$324)+($O$19:$O619&lt;&gt;"")*1,0)),"")</f>
        <v/>
      </c>
      <c r="V314" t="str">
        <f t="shared" si="34"/>
        <v/>
      </c>
    </row>
    <row r="315" spans="2:22" x14ac:dyDescent="0.3">
      <c r="B315" t="str">
        <f>IF('Leistungsübersicht - WIP'!X302="","",'Leistungsübersicht - WIP'!X302)</f>
        <v/>
      </c>
      <c r="C315" t="str">
        <f>IF('Leistungsübersicht - WIP'!Y302="","",'Leistungsübersicht - WIP'!Y302)</f>
        <v/>
      </c>
      <c r="D315" t="str">
        <f>IF('Leistungsübersicht - WIP'!Z302="","",'Leistungsübersicht - WIP'!Z302)</f>
        <v/>
      </c>
      <c r="E315" t="str">
        <f>IF('Leistungsübersicht - WIP'!AA302="","",'Leistungsübersicht - WIP'!AA302)</f>
        <v/>
      </c>
      <c r="F315" s="52" t="str">
        <f>IFERROR(_xlfn.IFNA(VLOOKUP(Leistungsübersicht!C315,Detaildaten!$F$8:$I$308,4,0)/VLOOKUP(C315,Detaildaten!$F$8:$X$308,19,0)*VLOOKUP(C315,'Leistungsübersicht - WIP'!$Y$6:$AG$305,9,0)*Faktoren!$C$2*IF($D$10=Optionen!$N$4,Leistungsübersicht!$D$12/VLOOKUP(Leistungsübersicht!$D$11,Optionen!$W$3:$X$18,2,0),1),""),0)</f>
        <v/>
      </c>
      <c r="G315" s="52" t="str">
        <f>IFERROR(_xlfn.IFNA(VLOOKUP(Leistungsübersicht!C315,Detaildaten!$F$8:$I$308,4,0)/VLOOKUP(C315,Detaildaten!$F$8:$X$308,19,0)*VLOOKUP(C315,'Leistungsübersicht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5" s="63"/>
      <c r="I315" s="63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ausgewählt",IF(IFERROR(VLOOKUP(C315,Detaildaten!F304:U604,16,0),"")="","",VLOOKUP(C315,Detaildaten!F304:U604,16,0)))))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IF(O315="","",COUNTIF($O315:$O$327,O315))</f>
        <v/>
      </c>
      <c r="S315">
        <f t="shared" si="32"/>
        <v>0</v>
      </c>
      <c r="T315">
        <f t="shared" si="33"/>
        <v>0</v>
      </c>
      <c r="U315" t="str">
        <f t="array" ref="U315">IFERROR(INDEX($O$19:$O$324,MATCH(1,COUNTIF($U$18:U314,$O$19:$O$324)+($O$19:$O620&lt;&gt;"")*1,0)),"")</f>
        <v/>
      </c>
      <c r="V315" t="str">
        <f t="shared" si="34"/>
        <v/>
      </c>
    </row>
    <row r="316" spans="2:22" x14ac:dyDescent="0.3">
      <c r="B316" t="str">
        <f>IF('Leistungsübersicht - WIP'!X303="","",'Leistungsübersicht - WIP'!X303)</f>
        <v/>
      </c>
      <c r="C316" t="str">
        <f>IF('Leistungsübersicht - WIP'!Y303="","",'Leistungsübersicht - WIP'!Y303)</f>
        <v/>
      </c>
      <c r="D316" t="str">
        <f>IF('Leistungsübersicht - WIP'!Z303="","",'Leistungsübersicht - WIP'!Z303)</f>
        <v/>
      </c>
      <c r="E316" t="str">
        <f>IF('Leistungsübersicht - WIP'!AA303="","",'Leistungsübersicht - WIP'!AA303)</f>
        <v/>
      </c>
      <c r="F316" s="52" t="str">
        <f>IFERROR(_xlfn.IFNA(VLOOKUP(Leistungsübersicht!C316,Detaildaten!$F$8:$I$308,4,0)/VLOOKUP(C316,Detaildaten!$F$8:$X$308,19,0)*VLOOKUP(C316,'Leistungsübersicht - WIP'!$Y$6:$AG$305,9,0)*Faktoren!$C$2*IF($D$10=Optionen!$N$4,Leistungsübersicht!$D$12/VLOOKUP(Leistungsübersicht!$D$11,Optionen!$W$3:$X$18,2,0),1),""),0)</f>
        <v/>
      </c>
      <c r="G316" s="52" t="str">
        <f>IFERROR(_xlfn.IFNA(VLOOKUP(Leistungsübersicht!C316,Detaildaten!$F$8:$I$308,4,0)/VLOOKUP(C316,Detaildaten!$F$8:$X$308,19,0)*VLOOKUP(C316,'Leistungsübersicht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6" s="63"/>
      <c r="I316" s="63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ausgewählt",IF(IFERROR(VLOOKUP(C316,Detaildaten!F305:U605,16,0),"")="","",VLOOKUP(C316,Detaildaten!F305:U605,16,0)))))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IF(O316="","",COUNTIF($O316:$O$327,O316))</f>
        <v/>
      </c>
      <c r="S316">
        <f t="shared" si="32"/>
        <v>0</v>
      </c>
      <c r="T316">
        <f t="shared" si="33"/>
        <v>0</v>
      </c>
      <c r="U316" t="str">
        <f t="array" ref="U316">IFERROR(INDEX($O$19:$O$324,MATCH(1,COUNTIF($U$18:U315,$O$19:$O$324)+($O$19:$O621&lt;&gt;"")*1,0)),"")</f>
        <v/>
      </c>
      <c r="V316" t="str">
        <f t="shared" si="34"/>
        <v/>
      </c>
    </row>
    <row r="317" spans="2:22" x14ac:dyDescent="0.3">
      <c r="B317" t="str">
        <f>IF('Leistungsübersicht - WIP'!X304="","",'Leistungsübersicht - WIP'!X304)</f>
        <v/>
      </c>
      <c r="C317" t="str">
        <f>IF('Leistungsübersicht - WIP'!Y304="","",'Leistungsübersicht - WIP'!Y304)</f>
        <v/>
      </c>
      <c r="D317" t="str">
        <f>IF('Leistungsübersicht - WIP'!Z304="","",'Leistungsübersicht - WIP'!Z304)</f>
        <v/>
      </c>
      <c r="E317" t="str">
        <f>IF('Leistungsübersicht - WIP'!AA304="","",'Leistungsübersicht - WIP'!AA304)</f>
        <v/>
      </c>
      <c r="F317" s="52" t="str">
        <f>IFERROR(_xlfn.IFNA(VLOOKUP(Leistungsübersicht!C317,Detaildaten!$F$8:$I$308,4,0)/VLOOKUP(C317,Detaildaten!$F$8:$X$308,19,0)*VLOOKUP(C317,'Leistungsübersicht - WIP'!$Y$6:$AG$305,9,0)*Faktoren!$C$2*IF($D$10=Optionen!$N$4,Leistungsübersicht!$D$12/VLOOKUP(Leistungsübersicht!$D$11,Optionen!$W$3:$X$18,2,0),1),""),0)</f>
        <v/>
      </c>
      <c r="G317" s="52" t="str">
        <f>IFERROR(_xlfn.IFNA(VLOOKUP(Leistungsübersicht!C317,Detaildaten!$F$8:$I$308,4,0)/VLOOKUP(C317,Detaildaten!$F$8:$X$308,19,0)*VLOOKUP(C317,'Leistungsübersicht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7" s="63"/>
      <c r="I317" s="63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ausgewählt",IF(IFERROR(VLOOKUP(C317,Detaildaten!F306:U606,16,0),"")="","",VLOOKUP(C317,Detaildaten!F306:U606,16,0)))))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IF(O317="","",COUNTIF($O317:$O$327,O317))</f>
        <v/>
      </c>
      <c r="S317">
        <f t="shared" si="32"/>
        <v>0</v>
      </c>
      <c r="T317">
        <f t="shared" si="33"/>
        <v>0</v>
      </c>
      <c r="U317" t="str">
        <f t="array" ref="U317">IFERROR(INDEX($O$19:$O$324,MATCH(1,COUNTIF($U$18:U316,$O$19:$O$324)+($O$19:$O622&lt;&gt;"")*1,0)),"")</f>
        <v/>
      </c>
      <c r="V317" t="str">
        <f t="shared" si="34"/>
        <v/>
      </c>
    </row>
    <row r="318" spans="2:22" x14ac:dyDescent="0.3">
      <c r="B318" t="str">
        <f>IF('Leistungsübersicht - WIP'!X305="","",'Leistungsübersicht - WIP'!X305)</f>
        <v/>
      </c>
      <c r="C318" t="str">
        <f>IF('Leistungsübersicht - WIP'!Y305="","",'Leistungsübersicht - WIP'!Y305)</f>
        <v/>
      </c>
      <c r="D318" t="str">
        <f>IF('Leistungsübersicht - WIP'!Z305="","",'Leistungsübersicht - WIP'!Z305)</f>
        <v/>
      </c>
      <c r="E318" t="str">
        <f>IF('Leistungsübersicht - WIP'!AA305="","",'Leistungsübersicht - WIP'!AA305)</f>
        <v/>
      </c>
      <c r="F318" s="52" t="str">
        <f>IFERROR(_xlfn.IFNA(VLOOKUP(Leistungsübersicht!C318,Detaildaten!$F$8:$I$308,4,0)/VLOOKUP(C318,Detaildaten!$F$8:$X$308,19,0)*VLOOKUP(C318,'Leistungsübersicht - WIP'!$Y$6:$AG$305,9,0)*Faktoren!$C$2*IF($D$10=Optionen!$N$4,Leistungsübersicht!$D$12/VLOOKUP(Leistungsübersicht!$D$11,Optionen!$W$3:$X$18,2,0),1),""),0)</f>
        <v/>
      </c>
      <c r="G318" s="52" t="str">
        <f>IFERROR(_xlfn.IFNA(VLOOKUP(Leistungsübersicht!C318,Detaildaten!$F$8:$I$308,4,0)/VLOOKUP(C318,Detaildaten!$F$8:$X$308,19,0)*VLOOKUP(C318,'Leistungsübersicht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8" s="63"/>
      <c r="I318" s="63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ausgewählt",IF(IFERROR(VLOOKUP(C318,Detaildaten!F307:U607,16,0),"")="","",VLOOKUP(C318,Detaildaten!F307:U607,16,0)))))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IF(O318="","",COUNTIF($O318:$O$327,O318))</f>
        <v/>
      </c>
      <c r="S318">
        <f t="shared" si="32"/>
        <v>0</v>
      </c>
      <c r="T318">
        <f t="shared" si="33"/>
        <v>0</v>
      </c>
      <c r="U318" t="str">
        <f t="array" ref="U318">IFERROR(INDEX($O$19:$O$324,MATCH(1,COUNTIF($U$18:U317,$O$19:$O$324)+($O$19:$O623&lt;&gt;"")*1,0)),"")</f>
        <v/>
      </c>
      <c r="V318" t="str">
        <f t="shared" si="34"/>
        <v/>
      </c>
    </row>
    <row r="319" spans="2:22" x14ac:dyDescent="0.3">
      <c r="B319" t="str">
        <f>IF('Leistungsübersicht - WIP'!X306="","",'Leistungsübersicht - WIP'!X306)</f>
        <v/>
      </c>
      <c r="C319" t="str">
        <f>IF('Leistungsübersicht - WIP'!Y306="","",'Leistungsübersicht - WIP'!Y306)</f>
        <v/>
      </c>
      <c r="D319" t="str">
        <f>IF('Leistungsübersicht - WIP'!Z306="","",'Leistungsübersicht - WIP'!Z306)</f>
        <v/>
      </c>
      <c r="E319" t="str">
        <f>IF('Leistungsübersicht - WIP'!AA306="","",'Leistungsübersicht - WIP'!AA306)</f>
        <v/>
      </c>
      <c r="F319" s="52" t="str">
        <f>IFERROR(_xlfn.IFNA(VLOOKUP(Leistungsübersicht!C319,Detaildaten!$F$8:$I$308,4,0)/VLOOKUP(C319,Detaildaten!$F$8:$X$308,19,0)*VLOOKUP(C319,'Leistungsübersicht - WIP'!$Y$6:$AG$305,9,0)*Faktoren!$C$2*IF($D$10=Optionen!$N$4,Leistungsübersicht!$D$12/VLOOKUP(Leistungsübersicht!$D$11,Optionen!$W$3:$X$18,2,0),1),""),0)</f>
        <v/>
      </c>
      <c r="G319" s="52" t="str">
        <f>IFERROR(_xlfn.IFNA(VLOOKUP(Leistungsübersicht!C319,Detaildaten!$F$8:$I$308,4,0)/VLOOKUP(C319,Detaildaten!$F$8:$X$308,19,0)*VLOOKUP(C319,'Leistungsübersicht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9" s="63"/>
      <c r="I319" s="63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ausgewählt",IF(IFERROR(VLOOKUP(C319,Detaildaten!F308:U608,16,0),"")="","",VLOOKUP(C319,Detaildaten!F308:U608,16,0)))))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IF(O319="","",COUNTIF($O319:$O$327,O319))</f>
        <v/>
      </c>
      <c r="S319">
        <f t="shared" si="32"/>
        <v>0</v>
      </c>
      <c r="T319">
        <f t="shared" si="33"/>
        <v>0</v>
      </c>
      <c r="U319" t="str">
        <f t="array" ref="U319">IFERROR(INDEX($O$19:$O$324,MATCH(1,COUNTIF($U$18:U318,$O$19:$O$324)+($O$19:$O624&lt;&gt;"")*1,0)),"")</f>
        <v/>
      </c>
      <c r="V319" t="str">
        <f t="shared" si="34"/>
        <v/>
      </c>
    </row>
    <row r="320" spans="2:22" x14ac:dyDescent="0.3">
      <c r="B320" t="str">
        <f>IF('Leistungsübersicht - WIP'!X307="","",'Leistungsübersicht - WIP'!X307)</f>
        <v/>
      </c>
      <c r="C320" t="str">
        <f>IF('Leistungsübersicht - WIP'!Y307="","",'Leistungsübersicht - WIP'!Y307)</f>
        <v/>
      </c>
      <c r="D320" t="str">
        <f>IF('Leistungsübersicht - WIP'!Z307="","",'Leistungsübersicht - WIP'!Z307)</f>
        <v/>
      </c>
      <c r="E320" t="str">
        <f>IF('Leistungsübersicht - WIP'!AA307="","",'Leistungsübersicht - WIP'!AA307)</f>
        <v/>
      </c>
      <c r="F320" s="52" t="str">
        <f>IFERROR(_xlfn.IFNA(VLOOKUP(Leistungsübersicht!C320,Detaildaten!$F$8:$I$308,4,0)/VLOOKUP(C320,Detaildaten!$F$8:$X$308,19,0)*VLOOKUP(C320,'Leistungsübersicht - WIP'!$Y$6:$AG$305,9,0)*Faktoren!$C$2*IF($D$10=Optionen!$N$4,Leistungsübersicht!$D$12/VLOOKUP(Leistungsübersicht!$D$11,Optionen!$W$3:$X$18,2,0),1),""),0)</f>
        <v/>
      </c>
      <c r="G320" s="52" t="str">
        <f>IFERROR(_xlfn.IFNA(VLOOKUP(Leistungsübersicht!C320,Detaildaten!$F$8:$I$308,4,0)/VLOOKUP(C320,Detaildaten!$F$8:$X$308,19,0)*VLOOKUP(C320,'Leistungsübersicht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0" s="63"/>
      <c r="I320" s="63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ausgewählt",IF(IFERROR(VLOOKUP(C320,Detaildaten!F309:U609,16,0),"")="","",VLOOKUP(C320,Detaildaten!F309:U609,16,0)))))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IF(O320="","",COUNTIF($O320:$O$327,O320))</f>
        <v/>
      </c>
      <c r="S320">
        <f t="shared" si="32"/>
        <v>0</v>
      </c>
      <c r="T320">
        <f t="shared" si="33"/>
        <v>0</v>
      </c>
      <c r="U320" t="str">
        <f t="array" ref="U320">IFERROR(INDEX($O$19:$O$324,MATCH(1,COUNTIF($U$18:U319,$O$19:$O$324)+($O$19:$O625&lt;&gt;"")*1,0)),"")</f>
        <v/>
      </c>
      <c r="V320" t="str">
        <f t="shared" si="34"/>
        <v/>
      </c>
    </row>
    <row r="321" spans="2:22" x14ac:dyDescent="0.3">
      <c r="B321" t="str">
        <f>IF('Leistungsübersicht - WIP'!X308="","",'Leistungsübersicht - WIP'!X308)</f>
        <v/>
      </c>
      <c r="C321" t="str">
        <f>IF('Leistungsübersicht - WIP'!Y308="","",'Leistungsübersicht - WIP'!Y308)</f>
        <v/>
      </c>
      <c r="D321" t="str">
        <f>IF('Leistungsübersicht - WIP'!Z308="","",'Leistungsübersicht - WIP'!Z308)</f>
        <v/>
      </c>
      <c r="E321" t="str">
        <f>IF('Leistungsübersicht - WIP'!AA308="","",'Leistungsübersicht - WIP'!AA308)</f>
        <v/>
      </c>
      <c r="F321" s="52" t="str">
        <f>IFERROR(_xlfn.IFNA(VLOOKUP(Leistungsübersicht!C321,Detaildaten!$F$8:$I$308,4,0)/VLOOKUP(C321,Detaildaten!$F$8:$X$308,19,0)*VLOOKUP(C321,'Leistungsübersicht - WIP'!$Y$6:$AG$305,9,0)*Faktoren!$C$2*IF($D$10=Optionen!$N$4,Leistungsübersicht!$D$12/VLOOKUP(Leistungsübersicht!$D$11,Optionen!$W$3:$X$18,2,0),1),""),0)</f>
        <v/>
      </c>
      <c r="G321" s="52" t="str">
        <f>IFERROR(_xlfn.IFNA(VLOOKUP(Leistungsübersicht!C321,Detaildaten!$F$8:$I$308,4,0)/VLOOKUP(C321,Detaildaten!$F$8:$X$308,19,0)*VLOOKUP(C321,'Leistungsübersicht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1" s="63"/>
      <c r="I321" s="63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ausgewählt",IF(IFERROR(VLOOKUP(C321,Detaildaten!F310:U610,16,0),"")="","",VLOOKUP(C321,Detaildaten!F310:U610,16,0)))))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IF(O321="","",COUNTIF($O321:$O$327,O321))</f>
        <v/>
      </c>
      <c r="S321">
        <f t="shared" si="32"/>
        <v>0</v>
      </c>
      <c r="T321">
        <f t="shared" si="33"/>
        <v>0</v>
      </c>
      <c r="U321" t="str">
        <f t="array" ref="U321">IFERROR(INDEX($O$19:$O$324,MATCH(1,COUNTIF($U$18:U320,$O$19:$O$324)+($O$19:$O626&lt;&gt;"")*1,0)),"")</f>
        <v/>
      </c>
      <c r="V321" t="str">
        <f t="shared" si="34"/>
        <v/>
      </c>
    </row>
    <row r="322" spans="2:22" x14ac:dyDescent="0.3">
      <c r="B322" t="str">
        <f>IF('Leistungsübersicht - WIP'!X309="","",'Leistungsübersicht - WIP'!X309)</f>
        <v/>
      </c>
      <c r="C322" t="str">
        <f>IF('Leistungsübersicht - WIP'!Y309="","",'Leistungsübersicht - WIP'!Y309)</f>
        <v/>
      </c>
      <c r="D322" t="str">
        <f>IF('Leistungsübersicht - WIP'!Z309="","",'Leistungsübersicht - WIP'!Z309)</f>
        <v/>
      </c>
      <c r="E322" t="str">
        <f>IF('Leistungsübersicht - WIP'!AA309="","",'Leistungsübersicht - WIP'!AA309)</f>
        <v/>
      </c>
      <c r="F322" s="52" t="str">
        <f>IFERROR(_xlfn.IFNA(VLOOKUP(Leistungsübersicht!C322,Detaildaten!$F$8:$I$308,4,0)/VLOOKUP(C322,Detaildaten!$F$8:$X$308,19,0)*VLOOKUP(C322,'Leistungsübersicht - WIP'!$Y$6:$AG$305,9,0)*Faktoren!$C$2*IF($D$10=Optionen!$N$4,Leistungsübersicht!$D$12/VLOOKUP(Leistungsübersicht!$D$11,Optionen!$W$3:$X$18,2,0),1),""),0)</f>
        <v/>
      </c>
      <c r="G322" s="52" t="str">
        <f>IFERROR(_xlfn.IFNA(VLOOKUP(Leistungsübersicht!C322,Detaildaten!$F$8:$I$308,4,0)/VLOOKUP(C322,Detaildaten!$F$8:$X$308,19,0)*VLOOKUP(C322,'Leistungsübersicht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2" s="63"/>
      <c r="I322" s="63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ausgewählt",IF(IFERROR(VLOOKUP(C322,Detaildaten!F311:U611,16,0),"")="","",VLOOKUP(C322,Detaildaten!F311:U611,16,0)))))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IF(O322="","",COUNTIF($O322:$O$327,O322))</f>
        <v/>
      </c>
      <c r="S322">
        <f t="shared" si="32"/>
        <v>0</v>
      </c>
      <c r="T322">
        <f t="shared" si="33"/>
        <v>0</v>
      </c>
      <c r="U322" t="str">
        <f t="array" ref="U322">IFERROR(INDEX($O$19:$O$324,MATCH(1,COUNTIF($U$18:U321,$O$19:$O$324)+($O$19:$O627&lt;&gt;"")*1,0)),"")</f>
        <v/>
      </c>
      <c r="V322" t="str">
        <f t="shared" si="34"/>
        <v/>
      </c>
    </row>
    <row r="323" spans="2:22" x14ac:dyDescent="0.3">
      <c r="B323" t="str">
        <f>IF('Leistungsübersicht - WIP'!X310="","",'Leistungsübersicht - WIP'!X310)</f>
        <v/>
      </c>
      <c r="C323" t="str">
        <f>IF('Leistungsübersicht - WIP'!Y310="","",'Leistungsübersicht - WIP'!Y310)</f>
        <v/>
      </c>
      <c r="D323" t="str">
        <f>IF('Leistungsübersicht - WIP'!Z310="","",'Leistungsübersicht - WIP'!Z310)</f>
        <v/>
      </c>
      <c r="E323" t="str">
        <f>IF('Leistungsübersicht - WIP'!AA310="","",'Leistungsübersicht - WIP'!AA310)</f>
        <v/>
      </c>
      <c r="F323" s="52" t="str">
        <f>IFERROR(_xlfn.IFNA(VLOOKUP(Leistungsübersicht!C323,Detaildaten!$F$8:$I$308,4,0)/VLOOKUP(C323,Detaildaten!$F$8:$X$308,19,0)*VLOOKUP(C323,'Leistungsübersicht - WIP'!$Y$6:$AG$305,9,0)*Faktoren!$C$2*IF($D$10=Optionen!$N$4,Leistungsübersicht!$D$12/VLOOKUP(Leistungsübersicht!$D$11,Optionen!$W$3:$X$18,2,0),1),""),0)</f>
        <v/>
      </c>
      <c r="G323" s="52" t="str">
        <f>IFERROR(_xlfn.IFNA(VLOOKUP(Leistungsübersicht!C323,Detaildaten!$F$8:$I$308,4,0)/VLOOKUP(C323,Detaildaten!$F$8:$X$308,19,0)*VLOOKUP(C323,'Leistungsübersicht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3" s="63"/>
      <c r="I323" s="63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ausgewählt",IF(IFERROR(VLOOKUP(C323,Detaildaten!F312:U612,16,0),"")="","",VLOOKUP(C323,Detaildaten!F312:U612,16,0)))))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IF(O323="","",COUNTIF($O323:$O$327,O323))</f>
        <v/>
      </c>
      <c r="S323">
        <f t="shared" si="32"/>
        <v>0</v>
      </c>
      <c r="T323">
        <f t="shared" si="33"/>
        <v>0</v>
      </c>
      <c r="U323" t="str">
        <f t="array" ref="U323">IFERROR(INDEX($O$19:$O$324,MATCH(1,COUNTIF($U$18:U322,$O$19:$O$324)+($O$19:$O628&lt;&gt;"")*1,0)),"")</f>
        <v/>
      </c>
      <c r="V323" t="str">
        <f t="shared" si="34"/>
        <v/>
      </c>
    </row>
    <row r="324" spans="2:22" x14ac:dyDescent="0.3">
      <c r="B324" t="str">
        <f>IF('Leistungsübersicht - WIP'!X311="","",'Leistungsübersicht - WIP'!X311)</f>
        <v/>
      </c>
      <c r="C324" t="str">
        <f>IF('Leistungsübersicht - WIP'!Y311="","",'Leistungsübersicht - WIP'!Y311)</f>
        <v/>
      </c>
      <c r="D324" t="str">
        <f>IF('Leistungsübersicht - WIP'!Z311="","",'Leistungsübersicht - WIP'!Z311)</f>
        <v/>
      </c>
      <c r="E324" t="str">
        <f>IF('Leistungsübersicht - WIP'!AA311="","",'Leistungsübersicht - WIP'!AA311)</f>
        <v/>
      </c>
      <c r="F324" s="52" t="str">
        <f>IFERROR(_xlfn.IFNA(VLOOKUP(Leistungsübersicht!C324,Detaildaten!$F$8:$I$308,4,0)/VLOOKUP(C324,Detaildaten!$F$8:$X$308,19,0)*VLOOKUP(C324,'Leistungsübersicht - WIP'!$Y$6:$AG$305,9,0)*Faktoren!$C$2*IF($D$10=Optionen!$N$4,Leistungsübersicht!$D$12/VLOOKUP(Leistungsübersicht!$D$11,Optionen!$W$3:$X$18,2,0),1),""),0)</f>
        <v/>
      </c>
      <c r="G324" s="52" t="str">
        <f>IFERROR(_xlfn.IFNA(VLOOKUP(Leistungsübersicht!C324,Detaildaten!$F$8:$I$308,4,0)/VLOOKUP(C324,Detaildaten!$F$8:$X$308,19,0)*VLOOKUP(C324,'Leistungsübersicht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4" s="63"/>
      <c r="I324" s="63"/>
      <c r="J324" t="str">
        <f>IF(Q324&gt;0,CONCATENATE("Bereits im Paket ",E324," enthalten"),IF(AND(D324="Nein",I324="X"),"Paket fälschlicherweise ausgewählt",IF(AND(H324="X",I324="X"),"Paket und Einzeln zeitgleich ausgewählt",IF(IFERROR(VLOOKUP(C324,Detaildaten!F313:U613,16,0),"")="","",VLOOKUP(C324,Detaildaten!F313:U613,16,0)))))</f>
        <v/>
      </c>
      <c r="N324">
        <f t="shared" si="29"/>
        <v>0</v>
      </c>
      <c r="O324" t="str">
        <f t="shared" si="28"/>
        <v/>
      </c>
      <c r="P324">
        <f t="shared" si="30"/>
        <v>0</v>
      </c>
      <c r="Q324">
        <f t="shared" si="31"/>
        <v>0</v>
      </c>
      <c r="R324" t="str">
        <f>IF(O324="","",COUNTIF($O324:$O$327,O324))</f>
        <v/>
      </c>
      <c r="S324">
        <f t="shared" si="32"/>
        <v>0</v>
      </c>
      <c r="T324">
        <f t="shared" si="33"/>
        <v>0</v>
      </c>
      <c r="U324" t="str">
        <f t="array" ref="U324">IFERROR(INDEX($O$19:$O$324,MATCH(1,COUNTIF($U$18:U323,$O$19:$O$324)+($O$19:$O629&lt;&gt;"")*1,0)),"")</f>
        <v/>
      </c>
      <c r="V324" t="str">
        <f t="shared" si="34"/>
        <v/>
      </c>
    </row>
    <row r="325" spans="2:22" x14ac:dyDescent="0.3"/>
    <row r="326" spans="2:22" x14ac:dyDescent="0.3"/>
  </sheetData>
  <sheetProtection algorithmName="SHA-512" hashValue="ASCYeNIPZMBe9ZyuMq+/fSSexxNoCvUpJNmTlSMHuKex17P//AHqnJ4VOVMxv0IWB7i0A4+uy5/ZUJ6kNB2ibA==" saltValue="I0O6vENy1P6rk7gduIwLNg==" spinCount="100000" sheet="1" objects="1" scenarios="1" selectLockedCells="1" sort="0" autoFilter="0"/>
  <autoFilter ref="B18:I18"/>
  <mergeCells count="9">
    <mergeCell ref="D17:E17"/>
    <mergeCell ref="H17:I17"/>
    <mergeCell ref="B17:C17"/>
    <mergeCell ref="B14:J14"/>
    <mergeCell ref="D6:E6"/>
    <mergeCell ref="D7:E7"/>
    <mergeCell ref="D10:E10"/>
    <mergeCell ref="D11:E11"/>
    <mergeCell ref="D12:E12"/>
  </mergeCells>
  <conditionalFormatting sqref="B19">
    <cfRule type="notContainsBlanks" dxfId="24" priority="15">
      <formula>LEN(TRIM(B19))&gt;0</formula>
    </cfRule>
  </conditionalFormatting>
  <conditionalFormatting sqref="C19:G19 C20:D79 E20:G324">
    <cfRule type="notContainsBlanks" dxfId="23" priority="14">
      <formula>LEN(TRIM(C19))&gt;0</formula>
    </cfRule>
  </conditionalFormatting>
  <conditionalFormatting sqref="B20:B79">
    <cfRule type="notContainsBlanks" dxfId="22" priority="13">
      <formula>LEN(TRIM(B20))&gt;0</formula>
    </cfRule>
  </conditionalFormatting>
  <conditionalFormatting sqref="B80:D324">
    <cfRule type="notContainsBlanks" dxfId="21" priority="11">
      <formula>LEN(TRIM(B80))&gt;0</formula>
    </cfRule>
  </conditionalFormatting>
  <conditionalFormatting sqref="H19:I324">
    <cfRule type="expression" dxfId="20" priority="10">
      <formula>$C19&lt;&gt;""</formula>
    </cfRule>
  </conditionalFormatting>
  <conditionalFormatting sqref="I19:I324">
    <cfRule type="expression" dxfId="19" priority="8">
      <formula>$Q19&gt;0</formula>
    </cfRule>
  </conditionalFormatting>
  <conditionalFormatting sqref="H19:H324">
    <cfRule type="expression" dxfId="18" priority="7">
      <formula>$Q19&gt;0</formula>
    </cfRule>
  </conditionalFormatting>
  <conditionalFormatting sqref="I19:I324">
    <cfRule type="expression" dxfId="17" priority="6">
      <formula>$H19="X"</formula>
    </cfRule>
  </conditionalFormatting>
  <conditionalFormatting sqref="H19:H324">
    <cfRule type="expression" dxfId="16" priority="5">
      <formula>$I19="X"</formula>
    </cfRule>
  </conditionalFormatting>
  <conditionalFormatting sqref="E19:E324">
    <cfRule type="expression" dxfId="15" priority="4">
      <formula>$D19="Nein"</formula>
    </cfRule>
  </conditionalFormatting>
  <conditionalFormatting sqref="G19:G324">
    <cfRule type="expression" dxfId="14" priority="3">
      <formula>$D19="Nein"</formula>
    </cfRule>
  </conditionalFormatting>
  <conditionalFormatting sqref="I19:I324">
    <cfRule type="expression" dxfId="13" priority="2">
      <formula>$D19="Nein"</formula>
    </cfRule>
  </conditionalFormatting>
  <conditionalFormatting sqref="B11:E11">
    <cfRule type="expression" dxfId="12" priority="1">
      <formula>$D$10="Bund"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2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$D$10=Optionen!$N$4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B12:C12</xm:sqref>
        </x14:conditionalFormatting>
        <x14:conditionalFormatting xmlns:xm="http://schemas.microsoft.com/office/excel/2006/main">
          <x14:cfRule type="expression" priority="19" id="{CCADC737-BE2B-4FE6-A626-2C881EF0BABD}">
            <xm:f>$D$10=Optionen!$N$4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8" id="{A193FD52-632B-49EE-9DE4-2D875B1E0F94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7" id="{76FB953E-931C-4F8A-AA9C-DAD313BF500F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Optionen!$L$3:$L$10</xm:f>
          </x14:formula1>
          <xm:sqref>D7</xm:sqref>
        </x14:dataValidation>
        <x14:dataValidation type="list" allowBlank="1" showInputMessage="1" showErrorMessage="1">
          <x14:formula1>
            <xm:f>Optionen!$N$3:$N$6</xm:f>
          </x14:formula1>
          <xm:sqref>D10</xm:sqref>
        </x14:dataValidation>
        <x14:dataValidation type="list" allowBlank="1" showInputMessage="1" showErrorMessage="1">
          <x14:formula1>
            <xm:f>Optionen!$F$3:$F$19</xm:f>
          </x14:formula1>
          <xm:sqref>D6 D11</xm:sqref>
        </x14:dataValidation>
        <x14:dataValidation type="list" allowBlank="1" showInputMessage="1" showErrorMessage="1">
          <x14:formula1>
            <xm:f>Optionen!$R$3:$R$4</xm:f>
          </x14:formula1>
          <xm:sqref>H19:I324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9IX71+i++WGTtiYIt2WMwoRcX6+Dg3q0MO5Fbbl4vIdDtRiFg4PtWUcv3GKoS7lqfNLQgJO19TUeUkkQKUI+iQ==" saltValue="b7K4QcYzUxKCdFtrEUk4L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05"/>
  <sheetViews>
    <sheetView topLeftCell="O1" zoomScale="70" zoomScaleNormal="70" workbookViewId="0">
      <selection activeCell="T78" sqref="T78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91</v>
      </c>
      <c r="G2" s="70" t="s">
        <v>91</v>
      </c>
      <c r="H2" s="70"/>
      <c r="I2" s="70"/>
      <c r="J2" s="70"/>
      <c r="L2" s="70" t="s">
        <v>92</v>
      </c>
      <c r="M2" s="70"/>
      <c r="N2" s="70"/>
      <c r="O2" s="70"/>
      <c r="Q2" s="49" t="s">
        <v>96</v>
      </c>
      <c r="S2" s="70" t="s">
        <v>93</v>
      </c>
      <c r="T2" s="70"/>
      <c r="U2" s="70"/>
      <c r="V2" s="70"/>
      <c r="X2" s="70" t="s">
        <v>98</v>
      </c>
      <c r="Y2" s="70"/>
      <c r="Z2" s="70"/>
      <c r="AA2" s="70"/>
      <c r="AC2" s="70" t="s">
        <v>103</v>
      </c>
      <c r="AD2" s="70"/>
      <c r="AE2" s="70"/>
      <c r="AF2" s="70"/>
      <c r="AG2" s="70"/>
    </row>
    <row r="4" spans="2:33" x14ac:dyDescent="0.3">
      <c r="B4" s="46" t="s">
        <v>90</v>
      </c>
      <c r="C4" s="46" t="s">
        <v>56</v>
      </c>
      <c r="D4" s="46"/>
      <c r="E4" s="46"/>
      <c r="F4" s="5"/>
      <c r="G4" s="65" t="s">
        <v>80</v>
      </c>
      <c r="H4" s="65"/>
      <c r="I4" s="65" t="s">
        <v>85</v>
      </c>
      <c r="J4" s="65"/>
      <c r="L4" s="65" t="s">
        <v>80</v>
      </c>
      <c r="M4" s="65"/>
      <c r="N4" s="65" t="s">
        <v>85</v>
      </c>
      <c r="O4" s="65"/>
      <c r="Q4" s="50" t="s">
        <v>97</v>
      </c>
      <c r="S4" s="65" t="s">
        <v>80</v>
      </c>
      <c r="T4" s="65"/>
      <c r="U4" s="65" t="s">
        <v>85</v>
      </c>
      <c r="V4" s="65"/>
      <c r="X4" s="65" t="s">
        <v>80</v>
      </c>
      <c r="Y4" s="65"/>
      <c r="Z4" s="65" t="s">
        <v>85</v>
      </c>
      <c r="AA4" s="65"/>
      <c r="AC4" s="13" t="s">
        <v>21</v>
      </c>
      <c r="AD4" s="13" t="s">
        <v>7</v>
      </c>
      <c r="AE4" s="13" t="s">
        <v>102</v>
      </c>
      <c r="AF4" s="13" t="s">
        <v>69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79</v>
      </c>
      <c r="H5" s="13" t="str">
        <f>Detaildaten!F5</f>
        <v>Online-Dienste</v>
      </c>
      <c r="I5" s="13" t="s">
        <v>81</v>
      </c>
      <c r="J5" s="13" t="s">
        <v>25</v>
      </c>
      <c r="L5" s="13" t="s">
        <v>79</v>
      </c>
      <c r="M5" s="13" t="str">
        <f>H5</f>
        <v>Online-Dienste</v>
      </c>
      <c r="N5" s="13" t="s">
        <v>81</v>
      </c>
      <c r="O5" s="13" t="s">
        <v>25</v>
      </c>
      <c r="Q5" s="50"/>
      <c r="S5" s="13" t="s">
        <v>79</v>
      </c>
      <c r="T5" s="13" t="str">
        <f>H5</f>
        <v>Online-Dienste</v>
      </c>
      <c r="U5" s="13" t="s">
        <v>81</v>
      </c>
      <c r="V5" s="13" t="s">
        <v>25</v>
      </c>
      <c r="X5" s="13" t="s">
        <v>79</v>
      </c>
      <c r="Y5" s="13" t="str">
        <f>M5</f>
        <v>Online-Dienste</v>
      </c>
      <c r="Z5" s="13" t="s">
        <v>81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Wohngeld [10092] </v>
      </c>
      <c r="H6" t="str">
        <f>IF(Detaildaten!F8="","",Detaildaten!F8)</f>
        <v>Wohngeld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Wohngeld [10092] </v>
      </c>
      <c r="M6" t="str">
        <f t="shared" ref="M6:O6" si="0">IF(AND($C6="Ja",$D6="Ja"),H6,"")</f>
        <v>Wohngeld</v>
      </c>
      <c r="N6" t="str">
        <f t="shared" si="0"/>
        <v>Nein</v>
      </c>
      <c r="O6" t="str">
        <f t="shared" si="0"/>
        <v/>
      </c>
      <c r="Q6">
        <f>COUNTIFS(Optionen!$T$3:$T$8,Leistungsübersicht!$D$10,Optionen!$U$3:$U$8,'Leistungsübersicht - WIP'!E6)</f>
        <v>1</v>
      </c>
      <c r="S6" t="str">
        <f>IF(L6="","",IF($Q6=1,L6,""))</f>
        <v xml:space="preserve">Wohngeld [10092] </v>
      </c>
      <c r="T6" t="str">
        <f>IF(M6="","",IF($Q6=1,M6,""))</f>
        <v>Wohngeld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Wohngeld [10092] </v>
      </c>
      <c r="Y6" t="str">
        <f t="array" ref="Y6">IFERROR(INDEX($T$6:$T$305,MATCH(1,COUNTIF($Y$5:Y5,$T$6:$T$305)+($T$6:$T305&lt;&gt;"")*1,0)),"")</f>
        <v>Wohngeld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Königsteiner Schlüssel</v>
      </c>
      <c r="AD6" t="str">
        <f>IF(Y6="","",Leistungsübersicht!$D$10)</f>
        <v>Land</v>
      </c>
      <c r="AE6" t="str">
        <f>IF(Y6="","",IF(AD6=Optionen!$N$6,Optionen!$N$6,IF(AD6=Optionen!$N$5,Leistungsübersicht!$D$11,IF(AD6=Optionen!$N$4,Leistungsübersicht!$D$11))))</f>
        <v>(Bitte Wählen)</v>
      </c>
      <c r="AF6" t="b">
        <f>IF(Y6="","",IF(AD6=Optionen!$N$4,Leistungsübersicht!$D$12))</f>
        <v>0</v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/>
      </c>
      <c r="D7" t="str">
        <f>IF(Detaildaten!AE9="","",Detaildaten!AE9)</f>
        <v>(Bitte Wählen)</v>
      </c>
      <c r="E7" t="str">
        <f>IF(Detaildaten!AC9="","",Detaildaten!AC9)</f>
        <v>(Bitte Wählen)</v>
      </c>
      <c r="G7" t="str">
        <f>CONCATENATE(Detaildaten!D9," [",Detaildaten!E9,"] ")</f>
        <v xml:space="preserve"> [] </v>
      </c>
      <c r="H7" t="str">
        <f>IF(Detaildaten!F9="","",Detaildaten!F9)</f>
        <v/>
      </c>
      <c r="I7" t="str">
        <f>Detaildaten!Z9</f>
        <v>(Bitte Wählen)</v>
      </c>
      <c r="J7" t="str">
        <f>IF(Detaildaten!AA9="","",Detaildaten!AA9)</f>
        <v/>
      </c>
      <c r="L7" t="str">
        <f t="shared" ref="L7:L70" si="1">IF(AND($C7="Ja",$D7="Ja"),G7,"")</f>
        <v/>
      </c>
      <c r="M7" t="str">
        <f t="shared" ref="M7:M70" si="2">IF(AND($C7="Ja",$D7="Ja"),H7,"")</f>
        <v/>
      </c>
      <c r="N7" t="str">
        <f t="shared" ref="N7:N70" si="3">IF(AND($C7="Ja",$D7="Ja"),I7,"")</f>
        <v/>
      </c>
      <c r="O7" t="str">
        <f t="shared" ref="O7:O70" si="4">IF(AND($C7="Ja",$D7="Ja"),J7,"")</f>
        <v/>
      </c>
      <c r="Q7">
        <f>COUNTIFS(Optionen!$T$3:$T$8,Leistungsübersicht!$D$10,Optionen!$U$3:$U$8,'Leistungsübersicht - WIP'!E7)</f>
        <v>0</v>
      </c>
      <c r="S7" t="str">
        <f t="shared" ref="S7:S70" si="5">IF(L7="","",IF($Q7=1,L7,""))</f>
        <v/>
      </c>
      <c r="T7" t="str">
        <f t="shared" ref="T7:T70" si="6">IF(M7="","",IF($Q7=1,M7,""))</f>
        <v/>
      </c>
      <c r="U7" t="str">
        <f t="shared" ref="U7:U70" si="7">IF(N7="","",IF($Q7=1,N7,""))</f>
        <v/>
      </c>
      <c r="V7" t="str">
        <f t="shared" ref="V7:V70" si="8">IF(O7="","",IF($Q7=1,O7,""))</f>
        <v/>
      </c>
      <c r="X7" t="str">
        <f t="shared" ref="X7:X70" si="9">VLOOKUP(Y7,M7:S306,7,0)</f>
        <v/>
      </c>
      <c r="Y7" t="str">
        <f t="array" ref="Y7">IFERROR(INDEX($T$6:$T$305,MATCH(1,COUNTIF($Y$5:Y6,$T$6:$T$305)+($T$6:$T306&lt;&gt;"")*1,0)),"")</f>
        <v/>
      </c>
      <c r="Z7" t="str">
        <f t="shared" ref="Z7:Z70" si="10">VLOOKUP(Y7,T7:V306,2,0)</f>
        <v/>
      </c>
      <c r="AA7" t="str">
        <f t="shared" ref="AA7:AA70" si="11">VLOOKUP(Y7,T7:V306,3,0)</f>
        <v/>
      </c>
      <c r="AC7" t="str">
        <f>IF(T7="","",VLOOKUP(Y7,Detaildaten!$F$8:$W$308,18,0))</f>
        <v/>
      </c>
      <c r="AD7" t="str">
        <f>IF(Y7="","",Leistungsübersicht!$D$10)</f>
        <v/>
      </c>
      <c r="AE7" t="str">
        <f>IF(Y7="","",IF(AD7=Optionen!$N$6,Optionen!$N$6,IF(AD7=Optionen!$N$5,Leistungsübersicht!$D$11,IF(AD7=Optionen!$N$4,Leistungsübersicht!$D$11))))</f>
        <v/>
      </c>
      <c r="AF7" t="str">
        <f>IF(Y7="","",IF(AD7=Optionen!$N$4,Leistungsübersicht!$D$12))</f>
        <v/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/>
      </c>
      <c r="D8" t="str">
        <f>IF(Detaildaten!AE10="","",Detaildaten!AE10)</f>
        <v>(Bitte Wählen)</v>
      </c>
      <c r="E8" t="str">
        <f>IF(Detaildaten!AC10="","",Detaildaten!AC10)</f>
        <v>(Bitte Wählen)</v>
      </c>
      <c r="G8" t="str">
        <f>CONCATENATE(Detaildaten!D10," [",Detaildaten!E10,"] ")</f>
        <v xml:space="preserve"> [] </v>
      </c>
      <c r="H8" t="str">
        <f>IF(Detaildaten!F10="","",Detaildaten!F10)</f>
        <v/>
      </c>
      <c r="I8" t="str">
        <f>Detaildaten!Z10</f>
        <v>(Bitte Wählen)</v>
      </c>
      <c r="J8" t="str">
        <f>IF(Detaildaten!AA10="","",Detaildaten!AA10)</f>
        <v/>
      </c>
      <c r="L8" t="str">
        <f t="shared" si="1"/>
        <v/>
      </c>
      <c r="M8" t="str">
        <f t="shared" si="2"/>
        <v/>
      </c>
      <c r="N8" t="str">
        <f t="shared" si="3"/>
        <v/>
      </c>
      <c r="O8" t="str">
        <f t="shared" si="4"/>
        <v/>
      </c>
      <c r="Q8">
        <f>COUNTIFS(Optionen!$T$3:$T$8,Leistungsübersicht!$D$10,Optionen!$U$3:$U$8,'Leistungsübersicht - WIP'!E8)</f>
        <v>0</v>
      </c>
      <c r="S8" t="str">
        <f t="shared" si="5"/>
        <v/>
      </c>
      <c r="T8" t="str">
        <f t="shared" si="6"/>
        <v/>
      </c>
      <c r="U8" t="str">
        <f t="shared" si="7"/>
        <v/>
      </c>
      <c r="V8" t="str">
        <f t="shared" si="8"/>
        <v/>
      </c>
      <c r="X8" t="str">
        <f t="shared" si="9"/>
        <v/>
      </c>
      <c r="Y8" t="str">
        <f t="array" ref="Y8">IFERROR(INDEX($T$6:$T$305,MATCH(1,COUNTIF($Y$5:Y7,$T$6:$T$305)+($T$6:$T307&lt;&gt;"")*1,0)),"")</f>
        <v/>
      </c>
      <c r="Z8" t="str">
        <f t="shared" si="10"/>
        <v/>
      </c>
      <c r="AA8" t="str">
        <f t="shared" si="11"/>
        <v/>
      </c>
      <c r="AC8" t="str">
        <f>IF(T8="","",VLOOKUP(Y8,Detaildaten!$F$8:$W$308,18,0))</f>
        <v/>
      </c>
      <c r="AD8" t="str">
        <f>IF(Y8="","",Leistungsübersicht!$D$10)</f>
        <v/>
      </c>
      <c r="AE8" t="str">
        <f>IF(Y8="","",IF(AD8=Optionen!$N$6,Optionen!$N$6,IF(AD8=Optionen!$N$5,Leistungsübersicht!$D$11,IF(AD8=Optionen!$N$4,Leistungsübersicht!$D$11))))</f>
        <v/>
      </c>
      <c r="AF8" t="str">
        <f>IF(Y8="","",IF(AD8=Optionen!$N$4,Leistungsübersicht!$D$12))</f>
        <v/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COUNTIFS(Optionen!$T$3:$T$8,Leistungsübersicht!$D$10,Optionen!$U$3:$U$8,'Leistungsübersicht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IF(Y9="","",Leistungsübersicht!$D$10)</f>
        <v/>
      </c>
      <c r="AE9" t="str">
        <f>IF(Y9="","",IF(AD9=Optionen!$N$6,Optionen!$N$6,IF(AD9=Optionen!$N$5,Leistungsübersicht!$D$11,IF(AD9=Optionen!$N$4,Leistungsübersicht!$D$11))))</f>
        <v/>
      </c>
      <c r="AF9" t="str">
        <f>IF(Y9="","",IF(AD9=Optionen!$N$4,Leistungsübersicht!$D$12))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COUNTIFS(Optionen!$T$3:$T$8,Leistungsübersicht!$D$10,Optionen!$U$3:$U$8,'Leistungsübersicht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IF(Y10="","",Leistungsübersicht!$D$10)</f>
        <v/>
      </c>
      <c r="AE10" t="str">
        <f>IF(Y10="","",IF(AD10=Optionen!$N$6,Optionen!$N$6,IF(AD10=Optionen!$N$5,Leistungsübersicht!$D$11,IF(AD10=Optionen!$N$4,Leistungsübersicht!$D$11))))</f>
        <v/>
      </c>
      <c r="AF10" t="str">
        <f>IF(Y10="","",IF(AD10=Optionen!$N$4,Leistungsübersicht!$D$12))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COUNTIFS(Optionen!$T$3:$T$8,Leistungsübersicht!$D$10,Optionen!$U$3:$U$8,'Leistungsübersicht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IF(Y11="","",Leistungsübersicht!$D$10)</f>
        <v/>
      </c>
      <c r="AE11" t="str">
        <f>IF(Y11="","",IF(AD11=Optionen!$N$6,Optionen!$N$6,IF(AD11=Optionen!$N$5,Leistungsübersicht!$D$11,IF(AD11=Optionen!$N$4,Leistungsübersicht!$D$11))))</f>
        <v/>
      </c>
      <c r="AF11" t="str">
        <f>IF(Y11="","",IF(AD11=Optionen!$N$4,Leistungsübersicht!$D$12))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COUNTIFS(Optionen!$T$3:$T$8,Leistungsübersicht!$D$10,Optionen!$U$3:$U$8,'Leistungsübersicht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IF(Y12="","",Leistungsübersicht!$D$10)</f>
        <v/>
      </c>
      <c r="AE12" t="str">
        <f>IF(Y12="","",IF(AD12=Optionen!$N$6,Optionen!$N$6,IF(AD12=Optionen!$N$5,Leistungsübersicht!$D$11,IF(AD12=Optionen!$N$4,Leistungsübersicht!$D$11))))</f>
        <v/>
      </c>
      <c r="AF12" t="str">
        <f>IF(Y12="","",IF(AD12=Optionen!$N$4,Leistungsübersicht!$D$12))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COUNTIFS(Optionen!$T$3:$T$8,Leistungsübersicht!$D$10,Optionen!$U$3:$U$8,'Leistungsübersicht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IF(Y13="","",Leistungsübersicht!$D$10)</f>
        <v/>
      </c>
      <c r="AE13" t="str">
        <f>IF(Y13="","",IF(AD13=Optionen!$N$6,Optionen!$N$6,IF(AD13=Optionen!$N$5,Leistungsübersicht!$D$11,IF(AD13=Optionen!$N$4,Leistungsübersicht!$D$11))))</f>
        <v/>
      </c>
      <c r="AF13" t="str">
        <f>IF(Y13="","",IF(AD13=Optionen!$N$4,Leistungsübersicht!$D$12))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COUNTIFS(Optionen!$T$3:$T$8,Leistungsübersicht!$D$10,Optionen!$U$3:$U$8,'Leistungsübersicht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IF(Y14="","",Leistungsübersicht!$D$10)</f>
        <v/>
      </c>
      <c r="AE14" t="str">
        <f>IF(Y14="","",IF(AD14=Optionen!$N$6,Optionen!$N$6,IF(AD14=Optionen!$N$5,Leistungsübersicht!$D$11,IF(AD14=Optionen!$N$4,Leistungsübersicht!$D$11))))</f>
        <v/>
      </c>
      <c r="AF14" t="str">
        <f>IF(Y14="","",IF(AD14=Optionen!$N$4,Leistungsübersicht!$D$12))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COUNTIFS(Optionen!$T$3:$T$8,Leistungsübersicht!$D$10,Optionen!$U$3:$U$8,'Leistungsübersicht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IF(Y15="","",Leistungsübersicht!$D$10)</f>
        <v/>
      </c>
      <c r="AE15" t="str">
        <f>IF(Y15="","",IF(AD15=Optionen!$N$6,Optionen!$N$6,IF(AD15=Optionen!$N$5,Leistungsübersicht!$D$11,IF(AD15=Optionen!$N$4,Leistungsübersicht!$D$11))))</f>
        <v/>
      </c>
      <c r="AF15" t="str">
        <f>IF(Y15="","",IF(AD15=Optionen!$N$4,Leistungsübersicht!$D$12))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COUNTIFS(Optionen!$T$3:$T$8,Leistungsübersicht!$D$10,Optionen!$U$3:$U$8,'Leistungsübersicht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IF(Y16="","",Leistungsübersicht!$D$10)</f>
        <v/>
      </c>
      <c r="AE16" t="str">
        <f>IF(Y16="","",IF(AD16=Optionen!$N$6,Optionen!$N$6,IF(AD16=Optionen!$N$5,Leistungsübersicht!$D$11,IF(AD16=Optionen!$N$4,Leistungsübersicht!$D$11))))</f>
        <v/>
      </c>
      <c r="AF16" t="str">
        <f>IF(Y16="","",IF(AD16=Optionen!$N$4,Leistungsübersicht!$D$12))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COUNTIFS(Optionen!$T$3:$T$8,Leistungsübersicht!$D$10,Optionen!$U$3:$U$8,'Leistungsübersicht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IF(Y17="","",Leistungsübersicht!$D$10)</f>
        <v/>
      </c>
      <c r="AE17" t="str">
        <f>IF(Y17="","",IF(AD17=Optionen!$N$6,Optionen!$N$6,IF(AD17=Optionen!$N$5,Leistungsübersicht!$D$11,IF(AD17=Optionen!$N$4,Leistungsübersicht!$D$11))))</f>
        <v/>
      </c>
      <c r="AF17" t="str">
        <f>IF(Y17="","",IF(AD17=Optionen!$N$4,Leistungsübersicht!$D$12))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COUNTIFS(Optionen!$T$3:$T$8,Leistungsübersicht!$D$10,Optionen!$U$3:$U$8,'Leistungsübersicht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IF(Y18="","",Leistungsübersicht!$D$10)</f>
        <v/>
      </c>
      <c r="AE18" t="str">
        <f>IF(Y18="","",IF(AD18=Optionen!$N$6,Optionen!$N$6,IF(AD18=Optionen!$N$5,Leistungsübersicht!$D$11,IF(AD18=Optionen!$N$4,Leistungsübersicht!$D$11))))</f>
        <v/>
      </c>
      <c r="AF18" t="str">
        <f>IF(Y18="","",IF(AD18=Optionen!$N$4,Leistungsübersicht!$D$12))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COUNTIFS(Optionen!$T$3:$T$8,Leistungsübersicht!$D$10,Optionen!$U$3:$U$8,'Leistungsübersicht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IF(Y19="","",Leistungsübersicht!$D$10)</f>
        <v/>
      </c>
      <c r="AE19" t="str">
        <f>IF(Y19="","",IF(AD19=Optionen!$N$6,Optionen!$N$6,IF(AD19=Optionen!$N$5,Leistungsübersicht!$D$11,IF(AD19=Optionen!$N$4,Leistungsübersicht!$D$11))))</f>
        <v/>
      </c>
      <c r="AF19" t="str">
        <f>IF(Y19="","",IF(AD19=Optionen!$N$4,Leistungsübersicht!$D$12))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COUNTIFS(Optionen!$T$3:$T$8,Leistungsübersicht!$D$10,Optionen!$U$3:$U$8,'Leistungsübersicht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IF(Y20="","",Leistungsübersicht!$D$10)</f>
        <v/>
      </c>
      <c r="AE20" t="str">
        <f>IF(Y20="","",IF(AD20=Optionen!$N$6,Optionen!$N$6,IF(AD20=Optionen!$N$5,Leistungsübersicht!$D$11,IF(AD20=Optionen!$N$4,Leistungsübersicht!$D$11))))</f>
        <v/>
      </c>
      <c r="AF20" t="str">
        <f>IF(Y20="","",IF(AD20=Optionen!$N$4,Leistungsübersicht!$D$12))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COUNTIFS(Optionen!$T$3:$T$8,Leistungsübersicht!$D$10,Optionen!$U$3:$U$8,'Leistungsübersicht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IF(Y21="","",Leistungsübersicht!$D$10)</f>
        <v/>
      </c>
      <c r="AE21" t="str">
        <f>IF(Y21="","",IF(AD21=Optionen!$N$6,Optionen!$N$6,IF(AD21=Optionen!$N$5,Leistungsübersicht!$D$11,IF(AD21=Optionen!$N$4,Leistungsübersicht!$D$11))))</f>
        <v/>
      </c>
      <c r="AF21" t="str">
        <f>IF(Y21="","",IF(AD21=Optionen!$N$4,Leistungsübersicht!$D$12))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COUNTIFS(Optionen!$T$3:$T$8,Leistungsübersicht!$D$10,Optionen!$U$3:$U$8,'Leistungsübersicht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IF(Y22="","",Leistungsübersicht!$D$10)</f>
        <v/>
      </c>
      <c r="AE22" t="str">
        <f>IF(Y22="","",IF(AD22=Optionen!$N$6,Optionen!$N$6,IF(AD22=Optionen!$N$5,Leistungsübersicht!$D$11,IF(AD22=Optionen!$N$4,Leistungsübersicht!$D$11))))</f>
        <v/>
      </c>
      <c r="AF22" t="str">
        <f>IF(Y22="","",IF(AD22=Optionen!$N$4,Leistungsübersicht!$D$12))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COUNTIFS(Optionen!$T$3:$T$8,Leistungsübersicht!$D$10,Optionen!$U$3:$U$8,'Leistungsübersicht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IF(Y23="","",Leistungsübersicht!$D$10)</f>
        <v/>
      </c>
      <c r="AE23" t="str">
        <f>IF(Y23="","",IF(AD23=Optionen!$N$6,Optionen!$N$6,IF(AD23=Optionen!$N$5,Leistungsübersicht!$D$11,IF(AD23=Optionen!$N$4,Leistungsübersicht!$D$11))))</f>
        <v/>
      </c>
      <c r="AF23" t="str">
        <f>IF(Y23="","",IF(AD23=Optionen!$N$4,Leistungsübersicht!$D$12))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COUNTIFS(Optionen!$T$3:$T$8,Leistungsübersicht!$D$10,Optionen!$U$3:$U$8,'Leistungsübersicht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IF(Y24="","",Leistungsübersicht!$D$10)</f>
        <v/>
      </c>
      <c r="AE24" t="str">
        <f>IF(Y24="","",IF(AD24=Optionen!$N$6,Optionen!$N$6,IF(AD24=Optionen!$N$5,Leistungsübersicht!$D$11,IF(AD24=Optionen!$N$4,Leistungsübersicht!$D$11))))</f>
        <v/>
      </c>
      <c r="AF24" t="str">
        <f>IF(Y24="","",IF(AD24=Optionen!$N$4,Leistungsübersicht!$D$12))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COUNTIFS(Optionen!$T$3:$T$8,Leistungsübersicht!$D$10,Optionen!$U$3:$U$8,'Leistungsübersicht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IF(Y25="","",Leistungsübersicht!$D$10)</f>
        <v/>
      </c>
      <c r="AE25" t="str">
        <f>IF(Y25="","",IF(AD25=Optionen!$N$6,Optionen!$N$6,IF(AD25=Optionen!$N$5,Leistungsübersicht!$D$11,IF(AD25=Optionen!$N$4,Leistungsübersicht!$D$11))))</f>
        <v/>
      </c>
      <c r="AF25" t="str">
        <f>IF(Y25="","",IF(AD25=Optionen!$N$4,Leistungsübersicht!$D$12))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COUNTIFS(Optionen!$T$3:$T$8,Leistungsübersicht!$D$10,Optionen!$U$3:$U$8,'Leistungsübersicht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IF(Y26="","",Leistungsübersicht!$D$10)</f>
        <v/>
      </c>
      <c r="AE26" t="str">
        <f>IF(Y26="","",IF(AD26=Optionen!$N$6,Optionen!$N$6,IF(AD26=Optionen!$N$5,Leistungsübersicht!$D$11,IF(AD26=Optionen!$N$4,Leistungsübersicht!$D$11))))</f>
        <v/>
      </c>
      <c r="AF26" t="str">
        <f>IF(Y26="","",IF(AD26=Optionen!$N$4,Leistungsübersicht!$D$12))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COUNTIFS(Optionen!$T$3:$T$8,Leistungsübersicht!$D$10,Optionen!$U$3:$U$8,'Leistungsübersicht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IF(Y27="","",Leistungsübersicht!$D$10)</f>
        <v/>
      </c>
      <c r="AE27" t="str">
        <f>IF(Y27="","",IF(AD27=Optionen!$N$6,Optionen!$N$6,IF(AD27=Optionen!$N$5,Leistungsübersicht!$D$11,IF(AD27=Optionen!$N$4,Leistungsübersicht!$D$11))))</f>
        <v/>
      </c>
      <c r="AF27" t="str">
        <f>IF(Y27="","",IF(AD27=Optionen!$N$4,Leistungsübersicht!$D$12))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COUNTIFS(Optionen!$T$3:$T$8,Leistungsübersicht!$D$10,Optionen!$U$3:$U$8,'Leistungsübersicht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IF(Y28="","",Leistungsübersicht!$D$10)</f>
        <v/>
      </c>
      <c r="AE28" t="str">
        <f>IF(Y28="","",IF(AD28=Optionen!$N$6,Optionen!$N$6,IF(AD28=Optionen!$N$5,Leistungsübersicht!$D$11,IF(AD28=Optionen!$N$4,Leistungsübersicht!$D$11))))</f>
        <v/>
      </c>
      <c r="AF28" t="str">
        <f>IF(Y28="","",IF(AD28=Optionen!$N$4,Leistungsübersicht!$D$12))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COUNTIFS(Optionen!$T$3:$T$8,Leistungsübersicht!$D$10,Optionen!$U$3:$U$8,'Leistungsübersicht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IF(Y29="","",Leistungsübersicht!$D$10)</f>
        <v/>
      </c>
      <c r="AE29" t="str">
        <f>IF(Y29="","",IF(AD29=Optionen!$N$6,Optionen!$N$6,IF(AD29=Optionen!$N$5,Leistungsübersicht!$D$11,IF(AD29=Optionen!$N$4,Leistungsübersicht!$D$11))))</f>
        <v/>
      </c>
      <c r="AF29" t="str">
        <f>IF(Y29="","",IF(AD29=Optionen!$N$4,Leistungsübersicht!$D$12))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COUNTIFS(Optionen!$T$3:$T$8,Leistungsübersicht!$D$10,Optionen!$U$3:$U$8,'Leistungsübersicht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IF(Y30="","",Leistungsübersicht!$D$10)</f>
        <v/>
      </c>
      <c r="AE30" t="str">
        <f>IF(Y30="","",IF(AD30=Optionen!$N$6,Optionen!$N$6,IF(AD30=Optionen!$N$5,Leistungsübersicht!$D$11,IF(AD30=Optionen!$N$4,Leistungsübersicht!$D$11))))</f>
        <v/>
      </c>
      <c r="AF30" t="str">
        <f>IF(Y30="","",IF(AD30=Optionen!$N$4,Leistungsübersicht!$D$12))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COUNTIFS(Optionen!$T$3:$T$8,Leistungsübersicht!$D$10,Optionen!$U$3:$U$8,'Leistungsübersicht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IF(Y31="","",Leistungsübersicht!$D$10)</f>
        <v/>
      </c>
      <c r="AE31" t="str">
        <f>IF(Y31="","",IF(AD31=Optionen!$N$6,Optionen!$N$6,IF(AD31=Optionen!$N$5,Leistungsübersicht!$D$11,IF(AD31=Optionen!$N$4,Leistungsübersicht!$D$11))))</f>
        <v/>
      </c>
      <c r="AF31" t="str">
        <f>IF(Y31="","",IF(AD31=Optionen!$N$4,Leistungsübersicht!$D$12))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COUNTIFS(Optionen!$T$3:$T$8,Leistungsübersicht!$D$10,Optionen!$U$3:$U$8,'Leistungsübersicht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IF(Y32="","",Leistungsübersicht!$D$10)</f>
        <v/>
      </c>
      <c r="AE32" t="str">
        <f>IF(Y32="","",IF(AD32=Optionen!$N$6,Optionen!$N$6,IF(AD32=Optionen!$N$5,Leistungsübersicht!$D$11,IF(AD32=Optionen!$N$4,Leistungsübersicht!$D$11))))</f>
        <v/>
      </c>
      <c r="AF32" t="str">
        <f>IF(Y32="","",IF(AD32=Optionen!$N$4,Leistungsübersicht!$D$12))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COUNTIFS(Optionen!$T$3:$T$8,Leistungsübersicht!$D$10,Optionen!$U$3:$U$8,'Leistungsübersicht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IF(Y33="","",Leistungsübersicht!$D$10)</f>
        <v/>
      </c>
      <c r="AE33" t="str">
        <f>IF(Y33="","",IF(AD33=Optionen!$N$6,Optionen!$N$6,IF(AD33=Optionen!$N$5,Leistungsübersicht!$D$11,IF(AD33=Optionen!$N$4,Leistungsübersicht!$D$11))))</f>
        <v/>
      </c>
      <c r="AF33" t="str">
        <f>IF(Y33="","",IF(AD33=Optionen!$N$4,Leistungsübersicht!$D$12))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COUNTIFS(Optionen!$T$3:$T$8,Leistungsübersicht!$D$10,Optionen!$U$3:$U$8,'Leistungsübersicht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IF(Y34="","",Leistungsübersicht!$D$10)</f>
        <v/>
      </c>
      <c r="AE34" t="str">
        <f>IF(Y34="","",IF(AD34=Optionen!$N$6,Optionen!$N$6,IF(AD34=Optionen!$N$5,Leistungsübersicht!$D$11,IF(AD34=Optionen!$N$4,Leistungsübersicht!$D$11))))</f>
        <v/>
      </c>
      <c r="AF34" t="str">
        <f>IF(Y34="","",IF(AD34=Optionen!$N$4,Leistungsübersicht!$D$12))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COUNTIFS(Optionen!$T$3:$T$8,Leistungsübersicht!$D$10,Optionen!$U$3:$U$8,'Leistungsübersicht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IF(Y35="","",Leistungsübersicht!$D$10)</f>
        <v/>
      </c>
      <c r="AE35" t="str">
        <f>IF(Y35="","",IF(AD35=Optionen!$N$6,Optionen!$N$6,IF(AD35=Optionen!$N$5,Leistungsübersicht!$D$11,IF(AD35=Optionen!$N$4,Leistungsübersicht!$D$11))))</f>
        <v/>
      </c>
      <c r="AF35" t="str">
        <f>IF(Y35="","",IF(AD35=Optionen!$N$4,Leistungsübersicht!$D$12))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COUNTIFS(Optionen!$T$3:$T$8,Leistungsübersicht!$D$10,Optionen!$U$3:$U$8,'Leistungsübersicht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IF(Y36="","",Leistungsübersicht!$D$10)</f>
        <v/>
      </c>
      <c r="AE36" t="str">
        <f>IF(Y36="","",IF(AD36=Optionen!$N$6,Optionen!$N$6,IF(AD36=Optionen!$N$5,Leistungsübersicht!$D$11,IF(AD36=Optionen!$N$4,Leistungsübersicht!$D$11))))</f>
        <v/>
      </c>
      <c r="AF36" t="str">
        <f>IF(Y36="","",IF(AD36=Optionen!$N$4,Leistungsübersicht!$D$12))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COUNTIFS(Optionen!$T$3:$T$8,Leistungsübersicht!$D$10,Optionen!$U$3:$U$8,'Leistungsübersicht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IF(Y37="","",Leistungsübersicht!$D$10)</f>
        <v/>
      </c>
      <c r="AE37" t="str">
        <f>IF(Y37="","",IF(AD37=Optionen!$N$6,Optionen!$N$6,IF(AD37=Optionen!$N$5,Leistungsübersicht!$D$11,IF(AD37=Optionen!$N$4,Leistungsübersicht!$D$11))))</f>
        <v/>
      </c>
      <c r="AF37" t="str">
        <f>IF(Y37="","",IF(AD37=Optionen!$N$4,Leistungsübersicht!$D$12))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COUNTIFS(Optionen!$T$3:$T$8,Leistungsübersicht!$D$10,Optionen!$U$3:$U$8,'Leistungsübersicht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IF(Y38="","",Leistungsübersicht!$D$10)</f>
        <v/>
      </c>
      <c r="AE38" t="str">
        <f>IF(Y38="","",IF(AD38=Optionen!$N$6,Optionen!$N$6,IF(AD38=Optionen!$N$5,Leistungsübersicht!$D$11,IF(AD38=Optionen!$N$4,Leistungsübersicht!$D$11))))</f>
        <v/>
      </c>
      <c r="AF38" t="str">
        <f>IF(Y38="","",IF(AD38=Optionen!$N$4,Leistungsübersicht!$D$12))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COUNTIFS(Optionen!$T$3:$T$8,Leistungsübersicht!$D$10,Optionen!$U$3:$U$8,'Leistungsübersicht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IF(Y39="","",Leistungsübersicht!$D$10)</f>
        <v/>
      </c>
      <c r="AE39" t="str">
        <f>IF(Y39="","",IF(AD39=Optionen!$N$6,Optionen!$N$6,IF(AD39=Optionen!$N$5,Leistungsübersicht!$D$11,IF(AD39=Optionen!$N$4,Leistungsübersicht!$D$11))))</f>
        <v/>
      </c>
      <c r="AF39" t="str">
        <f>IF(Y39="","",IF(AD39=Optionen!$N$4,Leistungsübersicht!$D$12))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COUNTIFS(Optionen!$T$3:$T$8,Leistungsübersicht!$D$10,Optionen!$U$3:$U$8,'Leistungsübersicht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IF(Y40="","",Leistungsübersicht!$D$10)</f>
        <v/>
      </c>
      <c r="AE40" t="str">
        <f>IF(Y40="","",IF(AD40=Optionen!$N$6,Optionen!$N$6,IF(AD40=Optionen!$N$5,Leistungsübersicht!$D$11,IF(AD40=Optionen!$N$4,Leistungsübersicht!$D$11))))</f>
        <v/>
      </c>
      <c r="AF40" t="str">
        <f>IF(Y40="","",IF(AD40=Optionen!$N$4,Leistungsübersicht!$D$12))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COUNTIFS(Optionen!$T$3:$T$8,Leistungsübersicht!$D$10,Optionen!$U$3:$U$8,'Leistungsübersicht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IF(Y41="","",Leistungsübersicht!$D$10)</f>
        <v/>
      </c>
      <c r="AE41" t="str">
        <f>IF(Y41="","",IF(AD41=Optionen!$N$6,Optionen!$N$6,IF(AD41=Optionen!$N$5,Leistungsübersicht!$D$11,IF(AD41=Optionen!$N$4,Leistungsübersicht!$D$11))))</f>
        <v/>
      </c>
      <c r="AF41" t="str">
        <f>IF(Y41="","",IF(AD41=Optionen!$N$4,Leistungsübersicht!$D$12))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COUNTIFS(Optionen!$T$3:$T$8,Leistungsübersicht!$D$10,Optionen!$U$3:$U$8,'Leistungsübersicht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IF(Y42="","",Leistungsübersicht!$D$10)</f>
        <v/>
      </c>
      <c r="AE42" t="str">
        <f>IF(Y42="","",IF(AD42=Optionen!$N$6,Optionen!$N$6,IF(AD42=Optionen!$N$5,Leistungsübersicht!$D$11,IF(AD42=Optionen!$N$4,Leistungsübersicht!$D$11))))</f>
        <v/>
      </c>
      <c r="AF42" t="str">
        <f>IF(Y42="","",IF(AD42=Optionen!$N$4,Leistungsübersicht!$D$12))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COUNTIFS(Optionen!$T$3:$T$8,Leistungsübersicht!$D$10,Optionen!$U$3:$U$8,'Leistungsübersicht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IF(Y43="","",Leistungsübersicht!$D$10)</f>
        <v/>
      </c>
      <c r="AE43" t="str">
        <f>IF(Y43="","",IF(AD43=Optionen!$N$6,Optionen!$N$6,IF(AD43=Optionen!$N$5,Leistungsübersicht!$D$11,IF(AD43=Optionen!$N$4,Leistungsübersicht!$D$11))))</f>
        <v/>
      </c>
      <c r="AF43" t="str">
        <f>IF(Y43="","",IF(AD43=Optionen!$N$4,Leistungsübersicht!$D$12))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COUNTIFS(Optionen!$T$3:$T$8,Leistungsübersicht!$D$10,Optionen!$U$3:$U$8,'Leistungsübersicht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IF(Y44="","",Leistungsübersicht!$D$10)</f>
        <v/>
      </c>
      <c r="AE44" t="str">
        <f>IF(Y44="","",IF(AD44=Optionen!$N$6,Optionen!$N$6,IF(AD44=Optionen!$N$5,Leistungsübersicht!$D$11,IF(AD44=Optionen!$N$4,Leistungsübersicht!$D$11))))</f>
        <v/>
      </c>
      <c r="AF44" t="str">
        <f>IF(Y44="","",IF(AD44=Optionen!$N$4,Leistungsübersicht!$D$12))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COUNTIFS(Optionen!$T$3:$T$8,Leistungsübersicht!$D$10,Optionen!$U$3:$U$8,'Leistungsübersicht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IF(Y45="","",Leistungsübersicht!$D$10)</f>
        <v/>
      </c>
      <c r="AE45" t="str">
        <f>IF(Y45="","",IF(AD45=Optionen!$N$6,Optionen!$N$6,IF(AD45=Optionen!$N$5,Leistungsübersicht!$D$11,IF(AD45=Optionen!$N$4,Leistungsübersicht!$D$11))))</f>
        <v/>
      </c>
      <c r="AF45" t="str">
        <f>IF(Y45="","",IF(AD45=Optionen!$N$4,Leistungsübersicht!$D$12))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COUNTIFS(Optionen!$T$3:$T$8,Leistungsübersicht!$D$10,Optionen!$U$3:$U$8,'Leistungsübersicht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IF(Y46="","",Leistungsübersicht!$D$10)</f>
        <v/>
      </c>
      <c r="AE46" t="str">
        <f>IF(Y46="","",IF(AD46=Optionen!$N$6,Optionen!$N$6,IF(AD46=Optionen!$N$5,Leistungsübersicht!$D$11,IF(AD46=Optionen!$N$4,Leistungsübersicht!$D$11))))</f>
        <v/>
      </c>
      <c r="AF46" t="str">
        <f>IF(Y46="","",IF(AD46=Optionen!$N$4,Leistungsübersicht!$D$12))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COUNTIFS(Optionen!$T$3:$T$8,Leistungsübersicht!$D$10,Optionen!$U$3:$U$8,'Leistungsübersicht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IF(Y47="","",Leistungsübersicht!$D$10)</f>
        <v/>
      </c>
      <c r="AE47" t="str">
        <f>IF(Y47="","",IF(AD47=Optionen!$N$6,Optionen!$N$6,IF(AD47=Optionen!$N$5,Leistungsübersicht!$D$11,IF(AD47=Optionen!$N$4,Leistungsübersicht!$D$11))))</f>
        <v/>
      </c>
      <c r="AF47" t="str">
        <f>IF(Y47="","",IF(AD47=Optionen!$N$4,Leistungsübersicht!$D$12))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COUNTIFS(Optionen!$T$3:$T$8,Leistungsübersicht!$D$10,Optionen!$U$3:$U$8,'Leistungsübersicht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IF(Y48="","",Leistungsübersicht!$D$10)</f>
        <v/>
      </c>
      <c r="AE48" t="str">
        <f>IF(Y48="","",IF(AD48=Optionen!$N$6,Optionen!$N$6,IF(AD48=Optionen!$N$5,Leistungsübersicht!$D$11,IF(AD48=Optionen!$N$4,Leistungsübersicht!$D$11))))</f>
        <v/>
      </c>
      <c r="AF48" t="str">
        <f>IF(Y48="","",IF(AD48=Optionen!$N$4,Leistungsübersicht!$D$12))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COUNTIFS(Optionen!$T$3:$T$8,Leistungsübersicht!$D$10,Optionen!$U$3:$U$8,'Leistungsübersicht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IF(Y49="","",Leistungsübersicht!$D$10)</f>
        <v/>
      </c>
      <c r="AE49" t="str">
        <f>IF(Y49="","",IF(AD49=Optionen!$N$6,Optionen!$N$6,IF(AD49=Optionen!$N$5,Leistungsübersicht!$D$11,IF(AD49=Optionen!$N$4,Leistungsübersicht!$D$11))))</f>
        <v/>
      </c>
      <c r="AF49" t="str">
        <f>IF(Y49="","",IF(AD49=Optionen!$N$4,Leistungsübersicht!$D$12))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COUNTIFS(Optionen!$T$3:$T$8,Leistungsübersicht!$D$10,Optionen!$U$3:$U$8,'Leistungsübersicht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IF(Y50="","",Leistungsübersicht!$D$10)</f>
        <v/>
      </c>
      <c r="AE50" t="str">
        <f>IF(Y50="","",IF(AD50=Optionen!$N$6,Optionen!$N$6,IF(AD50=Optionen!$N$5,Leistungsübersicht!$D$11,IF(AD50=Optionen!$N$4,Leistungsübersicht!$D$11))))</f>
        <v/>
      </c>
      <c r="AF50" t="str">
        <f>IF(Y50="","",IF(AD50=Optionen!$N$4,Leistungsübersicht!$D$12))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COUNTIFS(Optionen!$T$3:$T$8,Leistungsübersicht!$D$10,Optionen!$U$3:$U$8,'Leistungsübersicht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IF(Y51="","",Leistungsübersicht!$D$10)</f>
        <v/>
      </c>
      <c r="AE51" t="str">
        <f>IF(Y51="","",IF(AD51=Optionen!$N$6,Optionen!$N$6,IF(AD51=Optionen!$N$5,Leistungsübersicht!$D$11,IF(AD51=Optionen!$N$4,Leistungsübersicht!$D$11))))</f>
        <v/>
      </c>
      <c r="AF51" t="str">
        <f>IF(Y51="","",IF(AD51=Optionen!$N$4,Leistungsübersicht!$D$12))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COUNTIFS(Optionen!$T$3:$T$8,Leistungsübersicht!$D$10,Optionen!$U$3:$U$8,'Leistungsübersicht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IF(Y52="","",Leistungsübersicht!$D$10)</f>
        <v/>
      </c>
      <c r="AE52" t="str">
        <f>IF(Y52="","",IF(AD52=Optionen!$N$6,Optionen!$N$6,IF(AD52=Optionen!$N$5,Leistungsübersicht!$D$11,IF(AD52=Optionen!$N$4,Leistungsübersicht!$D$11))))</f>
        <v/>
      </c>
      <c r="AF52" t="str">
        <f>IF(Y52="","",IF(AD52=Optionen!$N$4,Leistungsübersicht!$D$12))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COUNTIFS(Optionen!$T$3:$T$8,Leistungsübersicht!$D$10,Optionen!$U$3:$U$8,'Leistungsübersicht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IF(Y53="","",Leistungsübersicht!$D$10)</f>
        <v/>
      </c>
      <c r="AE53" t="str">
        <f>IF(Y53="","",IF(AD53=Optionen!$N$6,Optionen!$N$6,IF(AD53=Optionen!$N$5,Leistungsübersicht!$D$11,IF(AD53=Optionen!$N$4,Leistungsübersicht!$D$11))))</f>
        <v/>
      </c>
      <c r="AF53" t="str">
        <f>IF(Y53="","",IF(AD53=Optionen!$N$4,Leistungsübersicht!$D$12))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COUNTIFS(Optionen!$T$3:$T$8,Leistungsübersicht!$D$10,Optionen!$U$3:$U$8,'Leistungsübersicht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IF(Y54="","",Leistungsübersicht!$D$10)</f>
        <v/>
      </c>
      <c r="AE54" t="str">
        <f>IF(Y54="","",IF(AD54=Optionen!$N$6,Optionen!$N$6,IF(AD54=Optionen!$N$5,Leistungsübersicht!$D$11,IF(AD54=Optionen!$N$4,Leistungsübersicht!$D$11))))</f>
        <v/>
      </c>
      <c r="AF54" t="str">
        <f>IF(Y54="","",IF(AD54=Optionen!$N$4,Leistungsübersicht!$D$12))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COUNTIFS(Optionen!$T$3:$T$8,Leistungsübersicht!$D$10,Optionen!$U$3:$U$8,'Leistungsübersicht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IF(Y55="","",Leistungsübersicht!$D$10)</f>
        <v/>
      </c>
      <c r="AE55" t="str">
        <f>IF(Y55="","",IF(AD55=Optionen!$N$6,Optionen!$N$6,IF(AD55=Optionen!$N$5,Leistungsübersicht!$D$11,IF(AD55=Optionen!$N$4,Leistungsübersicht!$D$11))))</f>
        <v/>
      </c>
      <c r="AF55" t="str">
        <f>IF(Y55="","",IF(AD55=Optionen!$N$4,Leistungsübersicht!$D$12))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COUNTIFS(Optionen!$T$3:$T$8,Leistungsübersicht!$D$10,Optionen!$U$3:$U$8,'Leistungsübersicht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IF(Y56="","",Leistungsübersicht!$D$10)</f>
        <v/>
      </c>
      <c r="AE56" t="str">
        <f>IF(Y56="","",IF(AD56=Optionen!$N$6,Optionen!$N$6,IF(AD56=Optionen!$N$5,Leistungsübersicht!$D$11,IF(AD56=Optionen!$N$4,Leistungsübersicht!$D$11))))</f>
        <v/>
      </c>
      <c r="AF56" t="str">
        <f>IF(Y56="","",IF(AD56=Optionen!$N$4,Leistungsübersicht!$D$12))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COUNTIFS(Optionen!$T$3:$T$8,Leistungsübersicht!$D$10,Optionen!$U$3:$U$8,'Leistungsübersicht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IF(Y57="","",Leistungsübersicht!$D$10)</f>
        <v/>
      </c>
      <c r="AE57" t="str">
        <f>IF(Y57="","",IF(AD57=Optionen!$N$6,Optionen!$N$6,IF(AD57=Optionen!$N$5,Leistungsübersicht!$D$11,IF(AD57=Optionen!$N$4,Leistungsübersicht!$D$11))))</f>
        <v/>
      </c>
      <c r="AF57" t="str">
        <f>IF(Y57="","",IF(AD57=Optionen!$N$4,Leistungsübersicht!$D$12))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COUNTIFS(Optionen!$T$3:$T$8,Leistungsübersicht!$D$10,Optionen!$U$3:$U$8,'Leistungsübersicht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IF(Y58="","",Leistungsübersicht!$D$10)</f>
        <v/>
      </c>
      <c r="AE58" t="str">
        <f>IF(Y58="","",IF(AD58=Optionen!$N$6,Optionen!$N$6,IF(AD58=Optionen!$N$5,Leistungsübersicht!$D$11,IF(AD58=Optionen!$N$4,Leistungsübersicht!$D$11))))</f>
        <v/>
      </c>
      <c r="AF58" t="str">
        <f>IF(Y58="","",IF(AD58=Optionen!$N$4,Leistungsübersicht!$D$12))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COUNTIFS(Optionen!$T$3:$T$8,Leistungsübersicht!$D$10,Optionen!$U$3:$U$8,'Leistungsübersicht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IF(Y59="","",Leistungsübersicht!$D$10)</f>
        <v/>
      </c>
      <c r="AE59" t="str">
        <f>IF(Y59="","",IF(AD59=Optionen!$N$6,Optionen!$N$6,IF(AD59=Optionen!$N$5,Leistungsübersicht!$D$11,IF(AD59=Optionen!$N$4,Leistungsübersicht!$D$11))))</f>
        <v/>
      </c>
      <c r="AF59" t="str">
        <f>IF(Y59="","",IF(AD59=Optionen!$N$4,Leistungsübersicht!$D$12))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COUNTIFS(Optionen!$T$3:$T$8,Leistungsübersicht!$D$10,Optionen!$U$3:$U$8,'Leistungsübersicht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IF(Y60="","",Leistungsübersicht!$D$10)</f>
        <v/>
      </c>
      <c r="AE60" t="str">
        <f>IF(Y60="","",IF(AD60=Optionen!$N$6,Optionen!$N$6,IF(AD60=Optionen!$N$5,Leistungsübersicht!$D$11,IF(AD60=Optionen!$N$4,Leistungsübersicht!$D$11))))</f>
        <v/>
      </c>
      <c r="AF60" t="str">
        <f>IF(Y60="","",IF(AD60=Optionen!$N$4,Leistungsübersicht!$D$12))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COUNTIFS(Optionen!$T$3:$T$8,Leistungsübersicht!$D$10,Optionen!$U$3:$U$8,'Leistungsübersicht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IF(Y61="","",Leistungsübersicht!$D$10)</f>
        <v/>
      </c>
      <c r="AE61" t="str">
        <f>IF(Y61="","",IF(AD61=Optionen!$N$6,Optionen!$N$6,IF(AD61=Optionen!$N$5,Leistungsübersicht!$D$11,IF(AD61=Optionen!$N$4,Leistungsübersicht!$D$11))))</f>
        <v/>
      </c>
      <c r="AF61" t="str">
        <f>IF(Y61="","",IF(AD61=Optionen!$N$4,Leistungsübersicht!$D$12))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COUNTIFS(Optionen!$T$3:$T$8,Leistungsübersicht!$D$10,Optionen!$U$3:$U$8,'Leistungsübersicht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IF(Y62="","",Leistungsübersicht!$D$10)</f>
        <v/>
      </c>
      <c r="AE62" t="str">
        <f>IF(Y62="","",IF(AD62=Optionen!$N$6,Optionen!$N$6,IF(AD62=Optionen!$N$5,Leistungsübersicht!$D$11,IF(AD62=Optionen!$N$4,Leistungsübersicht!$D$11))))</f>
        <v/>
      </c>
      <c r="AF62" t="str">
        <f>IF(Y62="","",IF(AD62=Optionen!$N$4,Leistungsübersicht!$D$12))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COUNTIFS(Optionen!$T$3:$T$8,Leistungsübersicht!$D$10,Optionen!$U$3:$U$8,'Leistungsübersicht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IF(Y63="","",Leistungsübersicht!$D$10)</f>
        <v/>
      </c>
      <c r="AE63" t="str">
        <f>IF(Y63="","",IF(AD63=Optionen!$N$6,Optionen!$N$6,IF(AD63=Optionen!$N$5,Leistungsübersicht!$D$11,IF(AD63=Optionen!$N$4,Leistungsübersicht!$D$11))))</f>
        <v/>
      </c>
      <c r="AF63" t="str">
        <f>IF(Y63="","",IF(AD63=Optionen!$N$4,Leistungsübersicht!$D$12))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COUNTIFS(Optionen!$T$3:$T$8,Leistungsübersicht!$D$10,Optionen!$U$3:$U$8,'Leistungsübersicht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IF(Y64="","",Leistungsübersicht!$D$10)</f>
        <v/>
      </c>
      <c r="AE64" t="str">
        <f>IF(Y64="","",IF(AD64=Optionen!$N$6,Optionen!$N$6,IF(AD64=Optionen!$N$5,Leistungsübersicht!$D$11,IF(AD64=Optionen!$N$4,Leistungsübersicht!$D$11))))</f>
        <v/>
      </c>
      <c r="AF64" t="str">
        <f>IF(Y64="","",IF(AD64=Optionen!$N$4,Leistungsübersicht!$D$12))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COUNTIFS(Optionen!$T$3:$T$8,Leistungsübersicht!$D$10,Optionen!$U$3:$U$8,'Leistungsübersicht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IF(Y65="","",Leistungsübersicht!$D$10)</f>
        <v/>
      </c>
      <c r="AE65" t="str">
        <f>IF(Y65="","",IF(AD65=Optionen!$N$6,Optionen!$N$6,IF(AD65=Optionen!$N$5,Leistungsübersicht!$D$11,IF(AD65=Optionen!$N$4,Leistungsübersicht!$D$11))))</f>
        <v/>
      </c>
      <c r="AF65" t="str">
        <f>IF(Y65="","",IF(AD65=Optionen!$N$4,Leistungsübersicht!$D$12))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COUNTIFS(Optionen!$T$3:$T$8,Leistungsübersicht!$D$10,Optionen!$U$3:$U$8,'Leistungsübersicht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IF(Y66="","",Leistungsübersicht!$D$10)</f>
        <v/>
      </c>
      <c r="AE66" t="str">
        <f>IF(Y66="","",IF(AD66=Optionen!$N$6,Optionen!$N$6,IF(AD66=Optionen!$N$5,Leistungsübersicht!$D$11,IF(AD66=Optionen!$N$4,Leistungsübersicht!$D$11))))</f>
        <v/>
      </c>
      <c r="AF66" t="str">
        <f>IF(Y66="","",IF(AD66=Optionen!$N$4,Leistungsübersicht!$D$12))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COUNTIFS(Optionen!$T$3:$T$8,Leistungsübersicht!$D$10,Optionen!$U$3:$U$8,'Leistungsübersicht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IF(Y67="","",Leistungsübersicht!$D$10)</f>
        <v/>
      </c>
      <c r="AE67" t="str">
        <f>IF(Y67="","",IF(AD67=Optionen!$N$6,Optionen!$N$6,IF(AD67=Optionen!$N$5,Leistungsübersicht!$D$11,IF(AD67=Optionen!$N$4,Leistungsübersicht!$D$11))))</f>
        <v/>
      </c>
      <c r="AF67" t="str">
        <f>IF(Y67="","",IF(AD67=Optionen!$N$4,Leistungsübersicht!$D$12))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COUNTIFS(Optionen!$T$3:$T$8,Leistungsübersicht!$D$10,Optionen!$U$3:$U$8,'Leistungsübersicht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IF(Y68="","",Leistungsübersicht!$D$10)</f>
        <v/>
      </c>
      <c r="AE68" t="str">
        <f>IF(Y68="","",IF(AD68=Optionen!$N$6,Optionen!$N$6,IF(AD68=Optionen!$N$5,Leistungsübersicht!$D$11,IF(AD68=Optionen!$N$4,Leistungsübersicht!$D$11))))</f>
        <v/>
      </c>
      <c r="AF68" t="str">
        <f>IF(Y68="","",IF(AD68=Optionen!$N$4,Leistungsübersicht!$D$12))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COUNTIFS(Optionen!$T$3:$T$8,Leistungsübersicht!$D$10,Optionen!$U$3:$U$8,'Leistungsübersicht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IF(Y69="","",Leistungsübersicht!$D$10)</f>
        <v/>
      </c>
      <c r="AE69" t="str">
        <f>IF(Y69="","",IF(AD69=Optionen!$N$6,Optionen!$N$6,IF(AD69=Optionen!$N$5,Leistungsübersicht!$D$11,IF(AD69=Optionen!$N$4,Leistungsübersicht!$D$11))))</f>
        <v/>
      </c>
      <c r="AF69" t="str">
        <f>IF(Y69="","",IF(AD69=Optionen!$N$4,Leistungsübersicht!$D$12))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COUNTIFS(Optionen!$T$3:$T$8,Leistungsübersicht!$D$10,Optionen!$U$3:$U$8,'Leistungsübersicht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IF(Y70="","",Leistungsübersicht!$D$10)</f>
        <v/>
      </c>
      <c r="AE70" t="str">
        <f>IF(Y70="","",IF(AD70=Optionen!$N$6,Optionen!$N$6,IF(AD70=Optionen!$N$5,Leistungsübersicht!$D$11,IF(AD70=Optionen!$N$4,Leistungsübersicht!$D$11))))</f>
        <v/>
      </c>
      <c r="AF70" t="str">
        <f>IF(Y70="","",IF(AD70=Optionen!$N$4,Leistungsübersicht!$D$12))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COUNTIFS(Optionen!$T$3:$T$8,Leistungsübersicht!$D$10,Optionen!$U$3:$U$8,'Leistungsübersicht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IF(Y71="","",Leistungsübersicht!$D$10)</f>
        <v/>
      </c>
      <c r="AE71" t="str">
        <f>IF(Y71="","",IF(AD71=Optionen!$N$6,Optionen!$N$6,IF(AD71=Optionen!$N$5,Leistungsübersicht!$D$11,IF(AD71=Optionen!$N$4,Leistungsübersicht!$D$11))))</f>
        <v/>
      </c>
      <c r="AF71" t="str">
        <f>IF(Y71="","",IF(AD71=Optionen!$N$4,Leistungsübersicht!$D$12))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COUNTIFS(Optionen!$T$3:$T$8,Leistungsübersicht!$D$10,Optionen!$U$3:$U$8,'Leistungsübersicht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IF(Y72="","",Leistungsübersicht!$D$10)</f>
        <v/>
      </c>
      <c r="AE72" t="str">
        <f>IF(Y72="","",IF(AD72=Optionen!$N$6,Optionen!$N$6,IF(AD72=Optionen!$N$5,Leistungsübersicht!$D$11,IF(AD72=Optionen!$N$4,Leistungsübersicht!$D$11))))</f>
        <v/>
      </c>
      <c r="AF72" t="str">
        <f>IF(Y72="","",IF(AD72=Optionen!$N$4,Leistungsübersicht!$D$12))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COUNTIFS(Optionen!$T$3:$T$8,Leistungsübersicht!$D$10,Optionen!$U$3:$U$8,'Leistungsübersicht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IF(Y73="","",Leistungsübersicht!$D$10)</f>
        <v/>
      </c>
      <c r="AE73" t="str">
        <f>IF(Y73="","",IF(AD73=Optionen!$N$6,Optionen!$N$6,IF(AD73=Optionen!$N$5,Leistungsübersicht!$D$11,IF(AD73=Optionen!$N$4,Leistungsübersicht!$D$11))))</f>
        <v/>
      </c>
      <c r="AF73" t="str">
        <f>IF(Y73="","",IF(AD73=Optionen!$N$4,Leistungsübersicht!$D$12))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COUNTIFS(Optionen!$T$3:$T$8,Leistungsübersicht!$D$10,Optionen!$U$3:$U$8,'Leistungsübersicht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IF(Y74="","",Leistungsübersicht!$D$10)</f>
        <v/>
      </c>
      <c r="AE74" t="str">
        <f>IF(Y74="","",IF(AD74=Optionen!$N$6,Optionen!$N$6,IF(AD74=Optionen!$N$5,Leistungsübersicht!$D$11,IF(AD74=Optionen!$N$4,Leistungsübersicht!$D$11))))</f>
        <v/>
      </c>
      <c r="AF74" t="str">
        <f>IF(Y74="","",IF(AD74=Optionen!$N$4,Leistungsübersicht!$D$12))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COUNTIFS(Optionen!$T$3:$T$8,Leistungsübersicht!$D$10,Optionen!$U$3:$U$8,'Leistungsübersicht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IF(Y75="","",Leistungsübersicht!$D$10)</f>
        <v/>
      </c>
      <c r="AE75" t="str">
        <f>IF(Y75="","",IF(AD75=Optionen!$N$6,Optionen!$N$6,IF(AD75=Optionen!$N$5,Leistungsübersicht!$D$11,IF(AD75=Optionen!$N$4,Leistungsübersicht!$D$11))))</f>
        <v/>
      </c>
      <c r="AF75" t="str">
        <f>IF(Y75="","",IF(AD75=Optionen!$N$4,Leistungsübersicht!$D$12))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COUNTIFS(Optionen!$T$3:$T$8,Leistungsübersicht!$D$10,Optionen!$U$3:$U$8,'Leistungsübersicht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IF(Y76="","",Leistungsübersicht!$D$10)</f>
        <v/>
      </c>
      <c r="AE76" t="str">
        <f>IF(Y76="","",IF(AD76=Optionen!$N$6,Optionen!$N$6,IF(AD76=Optionen!$N$5,Leistungsübersicht!$D$11,IF(AD76=Optionen!$N$4,Leistungsübersicht!$D$11))))</f>
        <v/>
      </c>
      <c r="AF76" t="str">
        <f>IF(Y76="","",IF(AD76=Optionen!$N$4,Leistungsübersicht!$D$12))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COUNTIFS(Optionen!$T$3:$T$8,Leistungsübersicht!$D$10,Optionen!$U$3:$U$8,'Leistungsübersicht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IF(Y77="","",Leistungsübersicht!$D$10)</f>
        <v/>
      </c>
      <c r="AE77" t="str">
        <f>IF(Y77="","",IF(AD77=Optionen!$N$6,Optionen!$N$6,IF(AD77=Optionen!$N$5,Leistungsübersicht!$D$11,IF(AD77=Optionen!$N$4,Leistungsübersicht!$D$11))))</f>
        <v/>
      </c>
      <c r="AF77" t="str">
        <f>IF(Y77="","",IF(AD77=Optionen!$N$4,Leistungsübersicht!$D$12))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COUNTIFS(Optionen!$T$3:$T$8,Leistungsübersicht!$D$10,Optionen!$U$3:$U$8,'Leistungsübersicht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IF(Y78="","",Leistungsübersicht!$D$10)</f>
        <v/>
      </c>
      <c r="AE78" t="str">
        <f>IF(Y78="","",IF(AD78=Optionen!$N$6,Optionen!$N$6,IF(AD78=Optionen!$N$5,Leistungsübersicht!$D$11,IF(AD78=Optionen!$N$4,Leistungsübersicht!$D$11))))</f>
        <v/>
      </c>
      <c r="AF78" t="str">
        <f>IF(Y78="","",IF(AD78=Optionen!$N$4,Leistungsübersicht!$D$12))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COUNTIFS(Optionen!$T$3:$T$8,Leistungsübersicht!$D$10,Optionen!$U$3:$U$8,'Leistungsübersicht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IF(Y79="","",Leistungsübersicht!$D$10)</f>
        <v/>
      </c>
      <c r="AE79" t="str">
        <f>IF(Y79="","",IF(AD79=Optionen!$N$6,Optionen!$N$6,IF(AD79=Optionen!$N$5,Leistungsübersicht!$D$11,IF(AD79=Optionen!$N$4,Leistungsübersicht!$D$11))))</f>
        <v/>
      </c>
      <c r="AF79" t="str">
        <f>IF(Y79="","",IF(AD79=Optionen!$N$4,Leistungsübersicht!$D$12))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COUNTIFS(Optionen!$T$3:$T$8,Leistungsübersicht!$D$10,Optionen!$U$3:$U$8,'Leistungsübersicht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IF(Y80="","",Leistungsübersicht!$D$10)</f>
        <v/>
      </c>
      <c r="AE80" t="str">
        <f>IF(Y80="","",IF(AD80=Optionen!$N$6,Optionen!$N$6,IF(AD80=Optionen!$N$5,Leistungsübersicht!$D$11,IF(AD80=Optionen!$N$4,Leistungsübersicht!$D$11))))</f>
        <v/>
      </c>
      <c r="AF80" t="str">
        <f>IF(Y80="","",IF(AD80=Optionen!$N$4,Leistungsübersicht!$D$12))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COUNTIFS(Optionen!$T$3:$T$8,Leistungsübersicht!$D$10,Optionen!$U$3:$U$8,'Leistungsübersicht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IF(Y81="","",Leistungsübersicht!$D$10)</f>
        <v/>
      </c>
      <c r="AE81" t="str">
        <f>IF(Y81="","",IF(AD81=Optionen!$N$6,Optionen!$N$6,IF(AD81=Optionen!$N$5,Leistungsübersicht!$D$11,IF(AD81=Optionen!$N$4,Leistungsübersicht!$D$11))))</f>
        <v/>
      </c>
      <c r="AF81" t="str">
        <f>IF(Y81="","",IF(AD81=Optionen!$N$4,Leistungsübersicht!$D$12))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COUNTIFS(Optionen!$T$3:$T$8,Leistungsübersicht!$D$10,Optionen!$U$3:$U$8,'Leistungsübersicht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IF(Y82="","",Leistungsübersicht!$D$10)</f>
        <v/>
      </c>
      <c r="AE82" t="str">
        <f>IF(Y82="","",IF(AD82=Optionen!$N$6,Optionen!$N$6,IF(AD82=Optionen!$N$5,Leistungsübersicht!$D$11,IF(AD82=Optionen!$N$4,Leistungsübersicht!$D$11))))</f>
        <v/>
      </c>
      <c r="AF82" t="str">
        <f>IF(Y82="","",IF(AD82=Optionen!$N$4,Leistungsübersicht!$D$12))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COUNTIFS(Optionen!$T$3:$T$8,Leistungsübersicht!$D$10,Optionen!$U$3:$U$8,'Leistungsübersicht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IF(Y83="","",Leistungsübersicht!$D$10)</f>
        <v/>
      </c>
      <c r="AE83" t="str">
        <f>IF(Y83="","",IF(AD83=Optionen!$N$6,Optionen!$N$6,IF(AD83=Optionen!$N$5,Leistungsübersicht!$D$11,IF(AD83=Optionen!$N$4,Leistungsübersicht!$D$11))))</f>
        <v/>
      </c>
      <c r="AF83" t="str">
        <f>IF(Y83="","",IF(AD83=Optionen!$N$4,Leistungsübersicht!$D$12))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COUNTIFS(Optionen!$T$3:$T$8,Leistungsübersicht!$D$10,Optionen!$U$3:$U$8,'Leistungsübersicht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IF(Y84="","",Leistungsübersicht!$D$10)</f>
        <v/>
      </c>
      <c r="AE84" t="str">
        <f>IF(Y84="","",IF(AD84=Optionen!$N$6,Optionen!$N$6,IF(AD84=Optionen!$N$5,Leistungsübersicht!$D$11,IF(AD84=Optionen!$N$4,Leistungsübersicht!$D$11))))</f>
        <v/>
      </c>
      <c r="AF84" t="str">
        <f>IF(Y84="","",IF(AD84=Optionen!$N$4,Leistungsübersicht!$D$12))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COUNTIFS(Optionen!$T$3:$T$8,Leistungsübersicht!$D$10,Optionen!$U$3:$U$8,'Leistungsübersicht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IF(Y85="","",Leistungsübersicht!$D$10)</f>
        <v/>
      </c>
      <c r="AE85" t="str">
        <f>IF(Y85="","",IF(AD85=Optionen!$N$6,Optionen!$N$6,IF(AD85=Optionen!$N$5,Leistungsübersicht!$D$11,IF(AD85=Optionen!$N$4,Leistungsübersicht!$D$11))))</f>
        <v/>
      </c>
      <c r="AF85" t="str">
        <f>IF(Y85="","",IF(AD85=Optionen!$N$4,Leistungsübersicht!$D$12))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COUNTIFS(Optionen!$T$3:$T$8,Leistungsübersicht!$D$10,Optionen!$U$3:$U$8,'Leistungsübersicht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IF(Y86="","",Leistungsübersicht!$D$10)</f>
        <v/>
      </c>
      <c r="AE86" t="str">
        <f>IF(Y86="","",IF(AD86=Optionen!$N$6,Optionen!$N$6,IF(AD86=Optionen!$N$5,Leistungsübersicht!$D$11,IF(AD86=Optionen!$N$4,Leistungsübersicht!$D$11))))</f>
        <v/>
      </c>
      <c r="AF86" t="str">
        <f>IF(Y86="","",IF(AD86=Optionen!$N$4,Leistungsübersicht!$D$12))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COUNTIFS(Optionen!$T$3:$T$8,Leistungsübersicht!$D$10,Optionen!$U$3:$U$8,'Leistungsübersicht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IF(Y87="","",Leistungsübersicht!$D$10)</f>
        <v/>
      </c>
      <c r="AE87" t="str">
        <f>IF(Y87="","",IF(AD87=Optionen!$N$6,Optionen!$N$6,IF(AD87=Optionen!$N$5,Leistungsübersicht!$D$11,IF(AD87=Optionen!$N$4,Leistungsübersicht!$D$11))))</f>
        <v/>
      </c>
      <c r="AF87" t="str">
        <f>IF(Y87="","",IF(AD87=Optionen!$N$4,Leistungsübersicht!$D$12))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COUNTIFS(Optionen!$T$3:$T$8,Leistungsübersicht!$D$10,Optionen!$U$3:$U$8,'Leistungsübersicht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IF(Y88="","",Leistungsübersicht!$D$10)</f>
        <v/>
      </c>
      <c r="AE88" t="str">
        <f>IF(Y88="","",IF(AD88=Optionen!$N$6,Optionen!$N$6,IF(AD88=Optionen!$N$5,Leistungsübersicht!$D$11,IF(AD88=Optionen!$N$4,Leistungsübersicht!$D$11))))</f>
        <v/>
      </c>
      <c r="AF88" t="str">
        <f>IF(Y88="","",IF(AD88=Optionen!$N$4,Leistungsübersicht!$D$12))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COUNTIFS(Optionen!$T$3:$T$8,Leistungsübersicht!$D$10,Optionen!$U$3:$U$8,'Leistungsübersicht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IF(Y89="","",Leistungsübersicht!$D$10)</f>
        <v/>
      </c>
      <c r="AE89" t="str">
        <f>IF(Y89="","",IF(AD89=Optionen!$N$6,Optionen!$N$6,IF(AD89=Optionen!$N$5,Leistungsübersicht!$D$11,IF(AD89=Optionen!$N$4,Leistungsübersicht!$D$11))))</f>
        <v/>
      </c>
      <c r="AF89" t="str">
        <f>IF(Y89="","",IF(AD89=Optionen!$N$4,Leistungsübersicht!$D$12))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COUNTIFS(Optionen!$T$3:$T$8,Leistungsübersicht!$D$10,Optionen!$U$3:$U$8,'Leistungsübersicht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IF(Y90="","",Leistungsübersicht!$D$10)</f>
        <v/>
      </c>
      <c r="AE90" t="str">
        <f>IF(Y90="","",IF(AD90=Optionen!$N$6,Optionen!$N$6,IF(AD90=Optionen!$N$5,Leistungsübersicht!$D$11,IF(AD90=Optionen!$N$4,Leistungsübersicht!$D$11))))</f>
        <v/>
      </c>
      <c r="AF90" t="str">
        <f>IF(Y90="","",IF(AD90=Optionen!$N$4,Leistungsübersicht!$D$12))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COUNTIFS(Optionen!$T$3:$T$8,Leistungsübersicht!$D$10,Optionen!$U$3:$U$8,'Leistungsübersicht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IF(Y91="","",Leistungsübersicht!$D$10)</f>
        <v/>
      </c>
      <c r="AE91" t="str">
        <f>IF(Y91="","",IF(AD91=Optionen!$N$6,Optionen!$N$6,IF(AD91=Optionen!$N$5,Leistungsübersicht!$D$11,IF(AD91=Optionen!$N$4,Leistungsübersicht!$D$11))))</f>
        <v/>
      </c>
      <c r="AF91" t="str">
        <f>IF(Y91="","",IF(AD91=Optionen!$N$4,Leistungsübersicht!$D$12))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COUNTIFS(Optionen!$T$3:$T$8,Leistungsübersicht!$D$10,Optionen!$U$3:$U$8,'Leistungsübersicht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IF(Y92="","",Leistungsübersicht!$D$10)</f>
        <v/>
      </c>
      <c r="AE92" t="str">
        <f>IF(Y92="","",IF(AD92=Optionen!$N$6,Optionen!$N$6,IF(AD92=Optionen!$N$5,Leistungsübersicht!$D$11,IF(AD92=Optionen!$N$4,Leistungsübersicht!$D$11))))</f>
        <v/>
      </c>
      <c r="AF92" t="str">
        <f>IF(Y92="","",IF(AD92=Optionen!$N$4,Leistungsübersicht!$D$12))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COUNTIFS(Optionen!$T$3:$T$8,Leistungsübersicht!$D$10,Optionen!$U$3:$U$8,'Leistungsübersicht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IF(Y93="","",Leistungsübersicht!$D$10)</f>
        <v/>
      </c>
      <c r="AE93" t="str">
        <f>IF(Y93="","",IF(AD93=Optionen!$N$6,Optionen!$N$6,IF(AD93=Optionen!$N$5,Leistungsübersicht!$D$11,IF(AD93=Optionen!$N$4,Leistungsübersicht!$D$11))))</f>
        <v/>
      </c>
      <c r="AF93" t="str">
        <f>IF(Y93="","",IF(AD93=Optionen!$N$4,Leistungsübersicht!$D$12))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COUNTIFS(Optionen!$T$3:$T$8,Leistungsübersicht!$D$10,Optionen!$U$3:$U$8,'Leistungsübersicht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IF(Y94="","",Leistungsübersicht!$D$10)</f>
        <v/>
      </c>
      <c r="AE94" t="str">
        <f>IF(Y94="","",IF(AD94=Optionen!$N$6,Optionen!$N$6,IF(AD94=Optionen!$N$5,Leistungsübersicht!$D$11,IF(AD94=Optionen!$N$4,Leistungsübersicht!$D$11))))</f>
        <v/>
      </c>
      <c r="AF94" t="str">
        <f>IF(Y94="","",IF(AD94=Optionen!$N$4,Leistungsübersicht!$D$12))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COUNTIFS(Optionen!$T$3:$T$8,Leistungsübersicht!$D$10,Optionen!$U$3:$U$8,'Leistungsübersicht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IF(Y95="","",Leistungsübersicht!$D$10)</f>
        <v/>
      </c>
      <c r="AE95" t="str">
        <f>IF(Y95="","",IF(AD95=Optionen!$N$6,Optionen!$N$6,IF(AD95=Optionen!$N$5,Leistungsübersicht!$D$11,IF(AD95=Optionen!$N$4,Leistungsübersicht!$D$11))))</f>
        <v/>
      </c>
      <c r="AF95" t="str">
        <f>IF(Y95="","",IF(AD95=Optionen!$N$4,Leistungsübersicht!$D$12))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COUNTIFS(Optionen!$T$3:$T$8,Leistungsübersicht!$D$10,Optionen!$U$3:$U$8,'Leistungsübersicht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IF(Y96="","",Leistungsübersicht!$D$10)</f>
        <v/>
      </c>
      <c r="AE96" t="str">
        <f>IF(Y96="","",IF(AD96=Optionen!$N$6,Optionen!$N$6,IF(AD96=Optionen!$N$5,Leistungsübersicht!$D$11,IF(AD96=Optionen!$N$4,Leistungsübersicht!$D$11))))</f>
        <v/>
      </c>
      <c r="AF96" t="str">
        <f>IF(Y96="","",IF(AD96=Optionen!$N$4,Leistungsübersicht!$D$12))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COUNTIFS(Optionen!$T$3:$T$8,Leistungsübersicht!$D$10,Optionen!$U$3:$U$8,'Leistungsübersicht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IF(Y97="","",Leistungsübersicht!$D$10)</f>
        <v/>
      </c>
      <c r="AE97" t="str">
        <f>IF(Y97="","",IF(AD97=Optionen!$N$6,Optionen!$N$6,IF(AD97=Optionen!$N$5,Leistungsübersicht!$D$11,IF(AD97=Optionen!$N$4,Leistungsübersicht!$D$11))))</f>
        <v/>
      </c>
      <c r="AF97" t="str">
        <f>IF(Y97="","",IF(AD97=Optionen!$N$4,Leistungsübersicht!$D$12))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COUNTIFS(Optionen!$T$3:$T$8,Leistungsübersicht!$D$10,Optionen!$U$3:$U$8,'Leistungsübersicht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IF(Y98="","",Leistungsübersicht!$D$10)</f>
        <v/>
      </c>
      <c r="AE98" t="str">
        <f>IF(Y98="","",IF(AD98=Optionen!$N$6,Optionen!$N$6,IF(AD98=Optionen!$N$5,Leistungsübersicht!$D$11,IF(AD98=Optionen!$N$4,Leistungsübersicht!$D$11))))</f>
        <v/>
      </c>
      <c r="AF98" t="str">
        <f>IF(Y98="","",IF(AD98=Optionen!$N$4,Leistungsübersicht!$D$12))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COUNTIFS(Optionen!$T$3:$T$8,Leistungsübersicht!$D$10,Optionen!$U$3:$U$8,'Leistungsübersicht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IF(Y99="","",Leistungsübersicht!$D$10)</f>
        <v/>
      </c>
      <c r="AE99" t="str">
        <f>IF(Y99="","",IF(AD99=Optionen!$N$6,Optionen!$N$6,IF(AD99=Optionen!$N$5,Leistungsübersicht!$D$11,IF(AD99=Optionen!$N$4,Leistungsübersicht!$D$11))))</f>
        <v/>
      </c>
      <c r="AF99" t="str">
        <f>IF(Y99="","",IF(AD99=Optionen!$N$4,Leistungsübersicht!$D$12))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COUNTIFS(Optionen!$T$3:$T$8,Leistungsübersicht!$D$10,Optionen!$U$3:$U$8,'Leistungsübersicht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IF(Y100="","",Leistungsübersicht!$D$10)</f>
        <v/>
      </c>
      <c r="AE100" t="str">
        <f>IF(Y100="","",IF(AD100=Optionen!$N$6,Optionen!$N$6,IF(AD100=Optionen!$N$5,Leistungsübersicht!$D$11,IF(AD100=Optionen!$N$4,Leistungsübersicht!$D$11))))</f>
        <v/>
      </c>
      <c r="AF100" t="str">
        <f>IF(Y100="","",IF(AD100=Optionen!$N$4,Leistungsübersicht!$D$12))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COUNTIFS(Optionen!$T$3:$T$8,Leistungsübersicht!$D$10,Optionen!$U$3:$U$8,'Leistungsübersicht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IF(Y101="","",Leistungsübersicht!$D$10)</f>
        <v/>
      </c>
      <c r="AE101" t="str">
        <f>IF(Y101="","",IF(AD101=Optionen!$N$6,Optionen!$N$6,IF(AD101=Optionen!$N$5,Leistungsübersicht!$D$11,IF(AD101=Optionen!$N$4,Leistungsübersicht!$D$11))))</f>
        <v/>
      </c>
      <c r="AF101" t="str">
        <f>IF(Y101="","",IF(AD101=Optionen!$N$4,Leistungsübersicht!$D$12))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COUNTIFS(Optionen!$T$3:$T$8,Leistungsübersicht!$D$10,Optionen!$U$3:$U$8,'Leistungsübersicht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IF(Y102="","",Leistungsübersicht!$D$10)</f>
        <v/>
      </c>
      <c r="AE102" t="str">
        <f>IF(Y102="","",IF(AD102=Optionen!$N$6,Optionen!$N$6,IF(AD102=Optionen!$N$5,Leistungsübersicht!$D$11,IF(AD102=Optionen!$N$4,Leistungsübersicht!$D$11))))</f>
        <v/>
      </c>
      <c r="AF102" t="str">
        <f>IF(Y102="","",IF(AD102=Optionen!$N$4,Leistungsübersicht!$D$12))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COUNTIFS(Optionen!$T$3:$T$8,Leistungsübersicht!$D$10,Optionen!$U$3:$U$8,'Leistungsübersicht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IF(Y103="","",Leistungsübersicht!$D$10)</f>
        <v/>
      </c>
      <c r="AE103" t="str">
        <f>IF(Y103="","",IF(AD103=Optionen!$N$6,Optionen!$N$6,IF(AD103=Optionen!$N$5,Leistungsübersicht!$D$11,IF(AD103=Optionen!$N$4,Leistungsübersicht!$D$11))))</f>
        <v/>
      </c>
      <c r="AF103" t="str">
        <f>IF(Y103="","",IF(AD103=Optionen!$N$4,Leistungsübersicht!$D$12))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COUNTIFS(Optionen!$T$3:$T$8,Leistungsübersicht!$D$10,Optionen!$U$3:$U$8,'Leistungsübersicht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IF(Y104="","",Leistungsübersicht!$D$10)</f>
        <v/>
      </c>
      <c r="AE104" t="str">
        <f>IF(Y104="","",IF(AD104=Optionen!$N$6,Optionen!$N$6,IF(AD104=Optionen!$N$5,Leistungsübersicht!$D$11,IF(AD104=Optionen!$N$4,Leistungsübersicht!$D$11))))</f>
        <v/>
      </c>
      <c r="AF104" t="str">
        <f>IF(Y104="","",IF(AD104=Optionen!$N$4,Leistungsübersicht!$D$12))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COUNTIFS(Optionen!$T$3:$T$8,Leistungsübersicht!$D$10,Optionen!$U$3:$U$8,'Leistungsübersicht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IF(Y105="","",Leistungsübersicht!$D$10)</f>
        <v/>
      </c>
      <c r="AE105" t="str">
        <f>IF(Y105="","",IF(AD105=Optionen!$N$6,Optionen!$N$6,IF(AD105=Optionen!$N$5,Leistungsübersicht!$D$11,IF(AD105=Optionen!$N$4,Leistungsübersicht!$D$11))))</f>
        <v/>
      </c>
      <c r="AF105" t="str">
        <f>IF(Y105="","",IF(AD105=Optionen!$N$4,Leistungsübersicht!$D$12))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COUNTIFS(Optionen!$T$3:$T$8,Leistungsübersicht!$D$10,Optionen!$U$3:$U$8,'Leistungsübersicht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IF(Y106="","",Leistungsübersicht!$D$10)</f>
        <v/>
      </c>
      <c r="AE106" t="str">
        <f>IF(Y106="","",IF(AD106=Optionen!$N$6,Optionen!$N$6,IF(AD106=Optionen!$N$5,Leistungsübersicht!$D$11,IF(AD106=Optionen!$N$4,Leistungsübersicht!$D$11))))</f>
        <v/>
      </c>
      <c r="AF106" t="str">
        <f>IF(Y106="","",IF(AD106=Optionen!$N$4,Leistungsübersicht!$D$12))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COUNTIFS(Optionen!$T$3:$T$8,Leistungsübersicht!$D$10,Optionen!$U$3:$U$8,'Leistungsübersicht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IF(Y107="","",Leistungsübersicht!$D$10)</f>
        <v/>
      </c>
      <c r="AE107" t="str">
        <f>IF(Y107="","",IF(AD107=Optionen!$N$6,Optionen!$N$6,IF(AD107=Optionen!$N$5,Leistungsübersicht!$D$11,IF(AD107=Optionen!$N$4,Leistungsübersicht!$D$11))))</f>
        <v/>
      </c>
      <c r="AF107" t="str">
        <f>IF(Y107="","",IF(AD107=Optionen!$N$4,Leistungsübersicht!$D$12))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COUNTIFS(Optionen!$T$3:$T$8,Leistungsübersicht!$D$10,Optionen!$U$3:$U$8,'Leistungsübersicht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IF(Y108="","",Leistungsübersicht!$D$10)</f>
        <v/>
      </c>
      <c r="AE108" t="str">
        <f>IF(Y108="","",IF(AD108=Optionen!$N$6,Optionen!$N$6,IF(AD108=Optionen!$N$5,Leistungsübersicht!$D$11,IF(AD108=Optionen!$N$4,Leistungsübersicht!$D$11))))</f>
        <v/>
      </c>
      <c r="AF108" t="str">
        <f>IF(Y108="","",IF(AD108=Optionen!$N$4,Leistungsübersicht!$D$12))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COUNTIFS(Optionen!$T$3:$T$8,Leistungsübersicht!$D$10,Optionen!$U$3:$U$8,'Leistungsübersicht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IF(Y109="","",Leistungsübersicht!$D$10)</f>
        <v/>
      </c>
      <c r="AE109" t="str">
        <f>IF(Y109="","",IF(AD109=Optionen!$N$6,Optionen!$N$6,IF(AD109=Optionen!$N$5,Leistungsübersicht!$D$11,IF(AD109=Optionen!$N$4,Leistungsübersicht!$D$11))))</f>
        <v/>
      </c>
      <c r="AF109" t="str">
        <f>IF(Y109="","",IF(AD109=Optionen!$N$4,Leistungsübersicht!$D$12))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COUNTIFS(Optionen!$T$3:$T$8,Leistungsübersicht!$D$10,Optionen!$U$3:$U$8,'Leistungsübersicht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IF(Y110="","",Leistungsübersicht!$D$10)</f>
        <v/>
      </c>
      <c r="AE110" t="str">
        <f>IF(Y110="","",IF(AD110=Optionen!$N$6,Optionen!$N$6,IF(AD110=Optionen!$N$5,Leistungsübersicht!$D$11,IF(AD110=Optionen!$N$4,Leistungsübersicht!$D$11))))</f>
        <v/>
      </c>
      <c r="AF110" t="str">
        <f>IF(Y110="","",IF(AD110=Optionen!$N$4,Leistungsübersicht!$D$12))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COUNTIFS(Optionen!$T$3:$T$8,Leistungsübersicht!$D$10,Optionen!$U$3:$U$8,'Leistungsübersicht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IF(Y111="","",Leistungsübersicht!$D$10)</f>
        <v/>
      </c>
      <c r="AE111" t="str">
        <f>IF(Y111="","",IF(AD111=Optionen!$N$6,Optionen!$N$6,IF(AD111=Optionen!$N$5,Leistungsübersicht!$D$11,IF(AD111=Optionen!$N$4,Leistungsübersicht!$D$11))))</f>
        <v/>
      </c>
      <c r="AF111" t="str">
        <f>IF(Y111="","",IF(AD111=Optionen!$N$4,Leistungsübersicht!$D$12))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COUNTIFS(Optionen!$T$3:$T$8,Leistungsübersicht!$D$10,Optionen!$U$3:$U$8,'Leistungsübersicht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IF(Y112="","",Leistungsübersicht!$D$10)</f>
        <v/>
      </c>
      <c r="AE112" t="str">
        <f>IF(Y112="","",IF(AD112=Optionen!$N$6,Optionen!$N$6,IF(AD112=Optionen!$N$5,Leistungsübersicht!$D$11,IF(AD112=Optionen!$N$4,Leistungsübersicht!$D$11))))</f>
        <v/>
      </c>
      <c r="AF112" t="str">
        <f>IF(Y112="","",IF(AD112=Optionen!$N$4,Leistungsübersicht!$D$12))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COUNTIFS(Optionen!$T$3:$T$8,Leistungsübersicht!$D$10,Optionen!$U$3:$U$8,'Leistungsübersicht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IF(Y113="","",Leistungsübersicht!$D$10)</f>
        <v/>
      </c>
      <c r="AE113" t="str">
        <f>IF(Y113="","",IF(AD113=Optionen!$N$6,Optionen!$N$6,IF(AD113=Optionen!$N$5,Leistungsübersicht!$D$11,IF(AD113=Optionen!$N$4,Leistungsübersicht!$D$11))))</f>
        <v/>
      </c>
      <c r="AF113" t="str">
        <f>IF(Y113="","",IF(AD113=Optionen!$N$4,Leistungsübersicht!$D$12))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COUNTIFS(Optionen!$T$3:$T$8,Leistungsübersicht!$D$10,Optionen!$U$3:$U$8,'Leistungsübersicht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IF(Y114="","",Leistungsübersicht!$D$10)</f>
        <v/>
      </c>
      <c r="AE114" t="str">
        <f>IF(Y114="","",IF(AD114=Optionen!$N$6,Optionen!$N$6,IF(AD114=Optionen!$N$5,Leistungsübersicht!$D$11,IF(AD114=Optionen!$N$4,Leistungsübersicht!$D$11))))</f>
        <v/>
      </c>
      <c r="AF114" t="str">
        <f>IF(Y114="","",IF(AD114=Optionen!$N$4,Leistungsübersicht!$D$12))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COUNTIFS(Optionen!$T$3:$T$8,Leistungsübersicht!$D$10,Optionen!$U$3:$U$8,'Leistungsübersicht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IF(Y115="","",Leistungsübersicht!$D$10)</f>
        <v/>
      </c>
      <c r="AE115" t="str">
        <f>IF(Y115="","",IF(AD115=Optionen!$N$6,Optionen!$N$6,IF(AD115=Optionen!$N$5,Leistungsübersicht!$D$11,IF(AD115=Optionen!$N$4,Leistungsübersicht!$D$11))))</f>
        <v/>
      </c>
      <c r="AF115" t="str">
        <f>IF(Y115="","",IF(AD115=Optionen!$N$4,Leistungsübersicht!$D$12))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COUNTIFS(Optionen!$T$3:$T$8,Leistungsübersicht!$D$10,Optionen!$U$3:$U$8,'Leistungsübersicht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IF(Y116="","",Leistungsübersicht!$D$10)</f>
        <v/>
      </c>
      <c r="AE116" t="str">
        <f>IF(Y116="","",IF(AD116=Optionen!$N$6,Optionen!$N$6,IF(AD116=Optionen!$N$5,Leistungsübersicht!$D$11,IF(AD116=Optionen!$N$4,Leistungsübersicht!$D$11))))</f>
        <v/>
      </c>
      <c r="AF116" t="str">
        <f>IF(Y116="","",IF(AD116=Optionen!$N$4,Leistungsübersicht!$D$12))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COUNTIFS(Optionen!$T$3:$T$8,Leistungsübersicht!$D$10,Optionen!$U$3:$U$8,'Leistungsübersicht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IF(Y117="","",Leistungsübersicht!$D$10)</f>
        <v/>
      </c>
      <c r="AE117" t="str">
        <f>IF(Y117="","",IF(AD117=Optionen!$N$6,Optionen!$N$6,IF(AD117=Optionen!$N$5,Leistungsübersicht!$D$11,IF(AD117=Optionen!$N$4,Leistungsübersicht!$D$11))))</f>
        <v/>
      </c>
      <c r="AF117" t="str">
        <f>IF(Y117="","",IF(AD117=Optionen!$N$4,Leistungsübersicht!$D$12))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COUNTIFS(Optionen!$T$3:$T$8,Leistungsübersicht!$D$10,Optionen!$U$3:$U$8,'Leistungsübersicht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IF(Y118="","",Leistungsübersicht!$D$10)</f>
        <v/>
      </c>
      <c r="AE118" t="str">
        <f>IF(Y118="","",IF(AD118=Optionen!$N$6,Optionen!$N$6,IF(AD118=Optionen!$N$5,Leistungsübersicht!$D$11,IF(AD118=Optionen!$N$4,Leistungsübersicht!$D$11))))</f>
        <v/>
      </c>
      <c r="AF118" t="str">
        <f>IF(Y118="","",IF(AD118=Optionen!$N$4,Leistungsübersicht!$D$12))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COUNTIFS(Optionen!$T$3:$T$8,Leistungsübersicht!$D$10,Optionen!$U$3:$U$8,'Leistungsübersicht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IF(Y119="","",Leistungsübersicht!$D$10)</f>
        <v/>
      </c>
      <c r="AE119" t="str">
        <f>IF(Y119="","",IF(AD119=Optionen!$N$6,Optionen!$N$6,IF(AD119=Optionen!$N$5,Leistungsübersicht!$D$11,IF(AD119=Optionen!$N$4,Leistungsübersicht!$D$11))))</f>
        <v/>
      </c>
      <c r="AF119" t="str">
        <f>IF(Y119="","",IF(AD119=Optionen!$N$4,Leistungsübersicht!$D$12))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COUNTIFS(Optionen!$T$3:$T$8,Leistungsübersicht!$D$10,Optionen!$U$3:$U$8,'Leistungsübersicht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IF(Y120="","",Leistungsübersicht!$D$10)</f>
        <v/>
      </c>
      <c r="AE120" t="str">
        <f>IF(Y120="","",IF(AD120=Optionen!$N$6,Optionen!$N$6,IF(AD120=Optionen!$N$5,Leistungsübersicht!$D$11,IF(AD120=Optionen!$N$4,Leistungsübersicht!$D$11))))</f>
        <v/>
      </c>
      <c r="AF120" t="str">
        <f>IF(Y120="","",IF(AD120=Optionen!$N$4,Leistungsübersicht!$D$12))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COUNTIFS(Optionen!$T$3:$T$8,Leistungsübersicht!$D$10,Optionen!$U$3:$U$8,'Leistungsübersicht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IF(Y121="","",Leistungsübersicht!$D$10)</f>
        <v/>
      </c>
      <c r="AE121" t="str">
        <f>IF(Y121="","",IF(AD121=Optionen!$N$6,Optionen!$N$6,IF(AD121=Optionen!$N$5,Leistungsübersicht!$D$11,IF(AD121=Optionen!$N$4,Leistungsübersicht!$D$11))))</f>
        <v/>
      </c>
      <c r="AF121" t="str">
        <f>IF(Y121="","",IF(AD121=Optionen!$N$4,Leistungsübersicht!$D$12))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COUNTIFS(Optionen!$T$3:$T$8,Leistungsübersicht!$D$10,Optionen!$U$3:$U$8,'Leistungsübersicht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IF(Y122="","",Leistungsübersicht!$D$10)</f>
        <v/>
      </c>
      <c r="AE122" t="str">
        <f>IF(Y122="","",IF(AD122=Optionen!$N$6,Optionen!$N$6,IF(AD122=Optionen!$N$5,Leistungsübersicht!$D$11,IF(AD122=Optionen!$N$4,Leistungsübersicht!$D$11))))</f>
        <v/>
      </c>
      <c r="AF122" t="str">
        <f>IF(Y122="","",IF(AD122=Optionen!$N$4,Leistungsübersicht!$D$12))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COUNTIFS(Optionen!$T$3:$T$8,Leistungsübersicht!$D$10,Optionen!$U$3:$U$8,'Leistungsübersicht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IF(Y123="","",Leistungsübersicht!$D$10)</f>
        <v/>
      </c>
      <c r="AE123" t="str">
        <f>IF(Y123="","",IF(AD123=Optionen!$N$6,Optionen!$N$6,IF(AD123=Optionen!$N$5,Leistungsübersicht!$D$11,IF(AD123=Optionen!$N$4,Leistungsübersicht!$D$11))))</f>
        <v/>
      </c>
      <c r="AF123" t="str">
        <f>IF(Y123="","",IF(AD123=Optionen!$N$4,Leistungsübersicht!$D$12))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COUNTIFS(Optionen!$T$3:$T$8,Leistungsübersicht!$D$10,Optionen!$U$3:$U$8,'Leistungsübersicht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IF(Y124="","",Leistungsübersicht!$D$10)</f>
        <v/>
      </c>
      <c r="AE124" t="str">
        <f>IF(Y124="","",IF(AD124=Optionen!$N$6,Optionen!$N$6,IF(AD124=Optionen!$N$5,Leistungsübersicht!$D$11,IF(AD124=Optionen!$N$4,Leistungsübersicht!$D$11))))</f>
        <v/>
      </c>
      <c r="AF124" t="str">
        <f>IF(Y124="","",IF(AD124=Optionen!$N$4,Leistungsübersicht!$D$12))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COUNTIFS(Optionen!$T$3:$T$8,Leistungsübersicht!$D$10,Optionen!$U$3:$U$8,'Leistungsübersicht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IF(Y125="","",Leistungsübersicht!$D$10)</f>
        <v/>
      </c>
      <c r="AE125" t="str">
        <f>IF(Y125="","",IF(AD125=Optionen!$N$6,Optionen!$N$6,IF(AD125=Optionen!$N$5,Leistungsübersicht!$D$11,IF(AD125=Optionen!$N$4,Leistungsübersicht!$D$11))))</f>
        <v/>
      </c>
      <c r="AF125" t="str">
        <f>IF(Y125="","",IF(AD125=Optionen!$N$4,Leistungsübersicht!$D$12))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COUNTIFS(Optionen!$T$3:$T$8,Leistungsübersicht!$D$10,Optionen!$U$3:$U$8,'Leistungsübersicht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IF(Y126="","",Leistungsübersicht!$D$10)</f>
        <v/>
      </c>
      <c r="AE126" t="str">
        <f>IF(Y126="","",IF(AD126=Optionen!$N$6,Optionen!$N$6,IF(AD126=Optionen!$N$5,Leistungsübersicht!$D$11,IF(AD126=Optionen!$N$4,Leistungsübersicht!$D$11))))</f>
        <v/>
      </c>
      <c r="AF126" t="str">
        <f>IF(Y126="","",IF(AD126=Optionen!$N$4,Leistungsübersicht!$D$12))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COUNTIFS(Optionen!$T$3:$T$8,Leistungsübersicht!$D$10,Optionen!$U$3:$U$8,'Leistungsübersicht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IF(Y127="","",Leistungsübersicht!$D$10)</f>
        <v/>
      </c>
      <c r="AE127" t="str">
        <f>IF(Y127="","",IF(AD127=Optionen!$N$6,Optionen!$N$6,IF(AD127=Optionen!$N$5,Leistungsübersicht!$D$11,IF(AD127=Optionen!$N$4,Leistungsübersicht!$D$11))))</f>
        <v/>
      </c>
      <c r="AF127" t="str">
        <f>IF(Y127="","",IF(AD127=Optionen!$N$4,Leistungsübersicht!$D$12))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COUNTIFS(Optionen!$T$3:$T$8,Leistungsübersicht!$D$10,Optionen!$U$3:$U$8,'Leistungsübersicht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IF(Y128="","",Leistungsübersicht!$D$10)</f>
        <v/>
      </c>
      <c r="AE128" t="str">
        <f>IF(Y128="","",IF(AD128=Optionen!$N$6,Optionen!$N$6,IF(AD128=Optionen!$N$5,Leistungsübersicht!$D$11,IF(AD128=Optionen!$N$4,Leistungsübersicht!$D$11))))</f>
        <v/>
      </c>
      <c r="AF128" t="str">
        <f>IF(Y128="","",IF(AD128=Optionen!$N$4,Leistungsübersicht!$D$12))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COUNTIFS(Optionen!$T$3:$T$8,Leistungsübersicht!$D$10,Optionen!$U$3:$U$8,'Leistungsübersicht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IF(Y129="","",Leistungsübersicht!$D$10)</f>
        <v/>
      </c>
      <c r="AE129" t="str">
        <f>IF(Y129="","",IF(AD129=Optionen!$N$6,Optionen!$N$6,IF(AD129=Optionen!$N$5,Leistungsübersicht!$D$11,IF(AD129=Optionen!$N$4,Leistungsübersicht!$D$11))))</f>
        <v/>
      </c>
      <c r="AF129" t="str">
        <f>IF(Y129="","",IF(AD129=Optionen!$N$4,Leistungsübersicht!$D$12))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COUNTIFS(Optionen!$T$3:$T$8,Leistungsübersicht!$D$10,Optionen!$U$3:$U$8,'Leistungsübersicht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IF(Y130="","",Leistungsübersicht!$D$10)</f>
        <v/>
      </c>
      <c r="AE130" t="str">
        <f>IF(Y130="","",IF(AD130=Optionen!$N$6,Optionen!$N$6,IF(AD130=Optionen!$N$5,Leistungsübersicht!$D$11,IF(AD130=Optionen!$N$4,Leistungsübersicht!$D$11))))</f>
        <v/>
      </c>
      <c r="AF130" t="str">
        <f>IF(Y130="","",IF(AD130=Optionen!$N$4,Leistungsübersicht!$D$12))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COUNTIFS(Optionen!$T$3:$T$8,Leistungsübersicht!$D$10,Optionen!$U$3:$U$8,'Leistungsübersicht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IF(Y131="","",Leistungsübersicht!$D$10)</f>
        <v/>
      </c>
      <c r="AE131" t="str">
        <f>IF(Y131="","",IF(AD131=Optionen!$N$6,Optionen!$N$6,IF(AD131=Optionen!$N$5,Leistungsübersicht!$D$11,IF(AD131=Optionen!$N$4,Leistungsübersicht!$D$11))))</f>
        <v/>
      </c>
      <c r="AF131" t="str">
        <f>IF(Y131="","",IF(AD131=Optionen!$N$4,Leistungsübersicht!$D$12))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COUNTIFS(Optionen!$T$3:$T$8,Leistungsübersicht!$D$10,Optionen!$U$3:$U$8,'Leistungsübersicht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IF(Y132="","",Leistungsübersicht!$D$10)</f>
        <v/>
      </c>
      <c r="AE132" t="str">
        <f>IF(Y132="","",IF(AD132=Optionen!$N$6,Optionen!$N$6,IF(AD132=Optionen!$N$5,Leistungsübersicht!$D$11,IF(AD132=Optionen!$N$4,Leistungsübersicht!$D$11))))</f>
        <v/>
      </c>
      <c r="AF132" t="str">
        <f>IF(Y132="","",IF(AD132=Optionen!$N$4,Leistungsübersicht!$D$12))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COUNTIFS(Optionen!$T$3:$T$8,Leistungsübersicht!$D$10,Optionen!$U$3:$U$8,'Leistungsübersicht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IF(Y133="","",Leistungsübersicht!$D$10)</f>
        <v/>
      </c>
      <c r="AE133" t="str">
        <f>IF(Y133="","",IF(AD133=Optionen!$N$6,Optionen!$N$6,IF(AD133=Optionen!$N$5,Leistungsübersicht!$D$11,IF(AD133=Optionen!$N$4,Leistungsübersicht!$D$11))))</f>
        <v/>
      </c>
      <c r="AF133" t="str">
        <f>IF(Y133="","",IF(AD133=Optionen!$N$4,Leistungsübersicht!$D$12))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COUNTIFS(Optionen!$T$3:$T$8,Leistungsübersicht!$D$10,Optionen!$U$3:$U$8,'Leistungsübersicht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IF(Y134="","",Leistungsübersicht!$D$10)</f>
        <v/>
      </c>
      <c r="AE134" t="str">
        <f>IF(Y134="","",IF(AD134=Optionen!$N$6,Optionen!$N$6,IF(AD134=Optionen!$N$5,Leistungsübersicht!$D$11,IF(AD134=Optionen!$N$4,Leistungsübersicht!$D$11))))</f>
        <v/>
      </c>
      <c r="AF134" t="str">
        <f>IF(Y134="","",IF(AD134=Optionen!$N$4,Leistungsübersicht!$D$12))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COUNTIFS(Optionen!$T$3:$T$8,Leistungsübersicht!$D$10,Optionen!$U$3:$U$8,'Leistungsübersicht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IF(Y135="","",Leistungsübersicht!$D$10)</f>
        <v/>
      </c>
      <c r="AE135" t="str">
        <f>IF(Y135="","",IF(AD135=Optionen!$N$6,Optionen!$N$6,IF(AD135=Optionen!$N$5,Leistungsübersicht!$D$11,IF(AD135=Optionen!$N$4,Leistungsübersicht!$D$11))))</f>
        <v/>
      </c>
      <c r="AF135" t="str">
        <f>IF(Y135="","",IF(AD135=Optionen!$N$4,Leistungsübersicht!$D$12))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COUNTIFS(Optionen!$T$3:$T$8,Leistungsübersicht!$D$10,Optionen!$U$3:$U$8,'Leistungsübersicht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IF(Y136="","",Leistungsübersicht!$D$10)</f>
        <v/>
      </c>
      <c r="AE136" t="str">
        <f>IF(Y136="","",IF(AD136=Optionen!$N$6,Optionen!$N$6,IF(AD136=Optionen!$N$5,Leistungsübersicht!$D$11,IF(AD136=Optionen!$N$4,Leistungsübersicht!$D$11))))</f>
        <v/>
      </c>
      <c r="AF136" t="str">
        <f>IF(Y136="","",IF(AD136=Optionen!$N$4,Leistungsübersicht!$D$12))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COUNTIFS(Optionen!$T$3:$T$8,Leistungsübersicht!$D$10,Optionen!$U$3:$U$8,'Leistungsübersicht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IF(Y137="","",Leistungsübersicht!$D$10)</f>
        <v/>
      </c>
      <c r="AE137" t="str">
        <f>IF(Y137="","",IF(AD137=Optionen!$N$6,Optionen!$N$6,IF(AD137=Optionen!$N$5,Leistungsübersicht!$D$11,IF(AD137=Optionen!$N$4,Leistungsübersicht!$D$11))))</f>
        <v/>
      </c>
      <c r="AF137" t="str">
        <f>IF(Y137="","",IF(AD137=Optionen!$N$4,Leistungsübersicht!$D$12))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COUNTIFS(Optionen!$T$3:$T$8,Leistungsübersicht!$D$10,Optionen!$U$3:$U$8,'Leistungsübersicht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IF(Y138="","",Leistungsübersicht!$D$10)</f>
        <v/>
      </c>
      <c r="AE138" t="str">
        <f>IF(Y138="","",IF(AD138=Optionen!$N$6,Optionen!$N$6,IF(AD138=Optionen!$N$5,Leistungsübersicht!$D$11,IF(AD138=Optionen!$N$4,Leistungsübersicht!$D$11))))</f>
        <v/>
      </c>
      <c r="AF138" t="str">
        <f>IF(Y138="","",IF(AD138=Optionen!$N$4,Leistungsübersicht!$D$12))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COUNTIFS(Optionen!$T$3:$T$8,Leistungsübersicht!$D$10,Optionen!$U$3:$U$8,'Leistungsübersicht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IF(Y139="","",Leistungsübersicht!$D$10)</f>
        <v/>
      </c>
      <c r="AE139" t="str">
        <f>IF(Y139="","",IF(AD139=Optionen!$N$6,Optionen!$N$6,IF(AD139=Optionen!$N$5,Leistungsübersicht!$D$11,IF(AD139=Optionen!$N$4,Leistungsübersicht!$D$11))))</f>
        <v/>
      </c>
      <c r="AF139" t="str">
        <f>IF(Y139="","",IF(AD139=Optionen!$N$4,Leistungsübersicht!$D$12))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COUNTIFS(Optionen!$T$3:$T$8,Leistungsübersicht!$D$10,Optionen!$U$3:$U$8,'Leistungsübersicht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IF(Y140="","",Leistungsübersicht!$D$10)</f>
        <v/>
      </c>
      <c r="AE140" t="str">
        <f>IF(Y140="","",IF(AD140=Optionen!$N$6,Optionen!$N$6,IF(AD140=Optionen!$N$5,Leistungsübersicht!$D$11,IF(AD140=Optionen!$N$4,Leistungsübersicht!$D$11))))</f>
        <v/>
      </c>
      <c r="AF140" t="str">
        <f>IF(Y140="","",IF(AD140=Optionen!$N$4,Leistungsübersicht!$D$12))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COUNTIFS(Optionen!$T$3:$T$8,Leistungsübersicht!$D$10,Optionen!$U$3:$U$8,'Leistungsübersicht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IF(Y141="","",Leistungsübersicht!$D$10)</f>
        <v/>
      </c>
      <c r="AE141" t="str">
        <f>IF(Y141="","",IF(AD141=Optionen!$N$6,Optionen!$N$6,IF(AD141=Optionen!$N$5,Leistungsübersicht!$D$11,IF(AD141=Optionen!$N$4,Leistungsübersicht!$D$11))))</f>
        <v/>
      </c>
      <c r="AF141" t="str">
        <f>IF(Y141="","",IF(AD141=Optionen!$N$4,Leistungsübersicht!$D$12))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COUNTIFS(Optionen!$T$3:$T$8,Leistungsübersicht!$D$10,Optionen!$U$3:$U$8,'Leistungsübersicht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IF(Y142="","",Leistungsübersicht!$D$10)</f>
        <v/>
      </c>
      <c r="AE142" t="str">
        <f>IF(Y142="","",IF(AD142=Optionen!$N$6,Optionen!$N$6,IF(AD142=Optionen!$N$5,Leistungsübersicht!$D$11,IF(AD142=Optionen!$N$4,Leistungsübersicht!$D$11))))</f>
        <v/>
      </c>
      <c r="AF142" t="str">
        <f>IF(Y142="","",IF(AD142=Optionen!$N$4,Leistungsübersicht!$D$12))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COUNTIFS(Optionen!$T$3:$T$8,Leistungsübersicht!$D$10,Optionen!$U$3:$U$8,'Leistungsübersicht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IF(Y143="","",Leistungsübersicht!$D$10)</f>
        <v/>
      </c>
      <c r="AE143" t="str">
        <f>IF(Y143="","",IF(AD143=Optionen!$N$6,Optionen!$N$6,IF(AD143=Optionen!$N$5,Leistungsübersicht!$D$11,IF(AD143=Optionen!$N$4,Leistungsübersicht!$D$11))))</f>
        <v/>
      </c>
      <c r="AF143" t="str">
        <f>IF(Y143="","",IF(AD143=Optionen!$N$4,Leistungsübersicht!$D$12))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COUNTIFS(Optionen!$T$3:$T$8,Leistungsübersicht!$D$10,Optionen!$U$3:$U$8,'Leistungsübersicht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IF(Y144="","",Leistungsübersicht!$D$10)</f>
        <v/>
      </c>
      <c r="AE144" t="str">
        <f>IF(Y144="","",IF(AD144=Optionen!$N$6,Optionen!$N$6,IF(AD144=Optionen!$N$5,Leistungsübersicht!$D$11,IF(AD144=Optionen!$N$4,Leistungsübersicht!$D$11))))</f>
        <v/>
      </c>
      <c r="AF144" t="str">
        <f>IF(Y144="","",IF(AD144=Optionen!$N$4,Leistungsübersicht!$D$12))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COUNTIFS(Optionen!$T$3:$T$8,Leistungsübersicht!$D$10,Optionen!$U$3:$U$8,'Leistungsübersicht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IF(Y145="","",Leistungsübersicht!$D$10)</f>
        <v/>
      </c>
      <c r="AE145" t="str">
        <f>IF(Y145="","",IF(AD145=Optionen!$N$6,Optionen!$N$6,IF(AD145=Optionen!$N$5,Leistungsübersicht!$D$11,IF(AD145=Optionen!$N$4,Leistungsübersicht!$D$11))))</f>
        <v/>
      </c>
      <c r="AF145" t="str">
        <f>IF(Y145="","",IF(AD145=Optionen!$N$4,Leistungsübersicht!$D$12))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COUNTIFS(Optionen!$T$3:$T$8,Leistungsübersicht!$D$10,Optionen!$U$3:$U$8,'Leistungsübersicht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IF(Y146="","",Leistungsübersicht!$D$10)</f>
        <v/>
      </c>
      <c r="AE146" t="str">
        <f>IF(Y146="","",IF(AD146=Optionen!$N$6,Optionen!$N$6,IF(AD146=Optionen!$N$5,Leistungsübersicht!$D$11,IF(AD146=Optionen!$N$4,Leistungsübersicht!$D$11))))</f>
        <v/>
      </c>
      <c r="AF146" t="str">
        <f>IF(Y146="","",IF(AD146=Optionen!$N$4,Leistungsübersicht!$D$12))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COUNTIFS(Optionen!$T$3:$T$8,Leistungsübersicht!$D$10,Optionen!$U$3:$U$8,'Leistungsübersicht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IF(Y147="","",Leistungsübersicht!$D$10)</f>
        <v/>
      </c>
      <c r="AE147" t="str">
        <f>IF(Y147="","",IF(AD147=Optionen!$N$6,Optionen!$N$6,IF(AD147=Optionen!$N$5,Leistungsübersicht!$D$11,IF(AD147=Optionen!$N$4,Leistungsübersicht!$D$11))))</f>
        <v/>
      </c>
      <c r="AF147" t="str">
        <f>IF(Y147="","",IF(AD147=Optionen!$N$4,Leistungsübersicht!$D$12))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COUNTIFS(Optionen!$T$3:$T$8,Leistungsübersicht!$D$10,Optionen!$U$3:$U$8,'Leistungsübersicht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IF(Y148="","",Leistungsübersicht!$D$10)</f>
        <v/>
      </c>
      <c r="AE148" t="str">
        <f>IF(Y148="","",IF(AD148=Optionen!$N$6,Optionen!$N$6,IF(AD148=Optionen!$N$5,Leistungsübersicht!$D$11,IF(AD148=Optionen!$N$4,Leistungsübersicht!$D$11))))</f>
        <v/>
      </c>
      <c r="AF148" t="str">
        <f>IF(Y148="","",IF(AD148=Optionen!$N$4,Leistungsübersicht!$D$12))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COUNTIFS(Optionen!$T$3:$T$8,Leistungsübersicht!$D$10,Optionen!$U$3:$U$8,'Leistungsübersicht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IF(Y149="","",Leistungsübersicht!$D$10)</f>
        <v/>
      </c>
      <c r="AE149" t="str">
        <f>IF(Y149="","",IF(AD149=Optionen!$N$6,Optionen!$N$6,IF(AD149=Optionen!$N$5,Leistungsübersicht!$D$11,IF(AD149=Optionen!$N$4,Leistungsübersicht!$D$11))))</f>
        <v/>
      </c>
      <c r="AF149" t="str">
        <f>IF(Y149="","",IF(AD149=Optionen!$N$4,Leistungsübersicht!$D$12))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COUNTIFS(Optionen!$T$3:$T$8,Leistungsübersicht!$D$10,Optionen!$U$3:$U$8,'Leistungsübersicht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IF(Y150="","",Leistungsübersicht!$D$10)</f>
        <v/>
      </c>
      <c r="AE150" t="str">
        <f>IF(Y150="","",IF(AD150=Optionen!$N$6,Optionen!$N$6,IF(AD150=Optionen!$N$5,Leistungsübersicht!$D$11,IF(AD150=Optionen!$N$4,Leistungsübersicht!$D$11))))</f>
        <v/>
      </c>
      <c r="AF150" t="str">
        <f>IF(Y150="","",IF(AD150=Optionen!$N$4,Leistungsübersicht!$D$12))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COUNTIFS(Optionen!$T$3:$T$8,Leistungsübersicht!$D$10,Optionen!$U$3:$U$8,'Leistungsübersicht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IF(Y151="","",Leistungsübersicht!$D$10)</f>
        <v/>
      </c>
      <c r="AE151" t="str">
        <f>IF(Y151="","",IF(AD151=Optionen!$N$6,Optionen!$N$6,IF(AD151=Optionen!$N$5,Leistungsübersicht!$D$11,IF(AD151=Optionen!$N$4,Leistungsübersicht!$D$11))))</f>
        <v/>
      </c>
      <c r="AF151" t="str">
        <f>IF(Y151="","",IF(AD151=Optionen!$N$4,Leistungsübersicht!$D$12))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COUNTIFS(Optionen!$T$3:$T$8,Leistungsübersicht!$D$10,Optionen!$U$3:$U$8,'Leistungsübersicht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IF(Y152="","",Leistungsübersicht!$D$10)</f>
        <v/>
      </c>
      <c r="AE152" t="str">
        <f>IF(Y152="","",IF(AD152=Optionen!$N$6,Optionen!$N$6,IF(AD152=Optionen!$N$5,Leistungsübersicht!$D$11,IF(AD152=Optionen!$N$4,Leistungsübersicht!$D$11))))</f>
        <v/>
      </c>
      <c r="AF152" t="str">
        <f>IF(Y152="","",IF(AD152=Optionen!$N$4,Leistungsübersicht!$D$12))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COUNTIFS(Optionen!$T$3:$T$8,Leistungsübersicht!$D$10,Optionen!$U$3:$U$8,'Leistungsübersicht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IF(Y153="","",Leistungsübersicht!$D$10)</f>
        <v/>
      </c>
      <c r="AE153" t="str">
        <f>IF(Y153="","",IF(AD153=Optionen!$N$6,Optionen!$N$6,IF(AD153=Optionen!$N$5,Leistungsübersicht!$D$11,IF(AD153=Optionen!$N$4,Leistungsübersicht!$D$11))))</f>
        <v/>
      </c>
      <c r="AF153" t="str">
        <f>IF(Y153="","",IF(AD153=Optionen!$N$4,Leistungsübersicht!$D$12))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COUNTIFS(Optionen!$T$3:$T$8,Leistungsübersicht!$D$10,Optionen!$U$3:$U$8,'Leistungsübersicht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IF(Y154="","",Leistungsübersicht!$D$10)</f>
        <v/>
      </c>
      <c r="AE154" t="str">
        <f>IF(Y154="","",IF(AD154=Optionen!$N$6,Optionen!$N$6,IF(AD154=Optionen!$N$5,Leistungsübersicht!$D$11,IF(AD154=Optionen!$N$4,Leistungsübersicht!$D$11))))</f>
        <v/>
      </c>
      <c r="AF154" t="str">
        <f>IF(Y154="","",IF(AD154=Optionen!$N$4,Leistungsübersicht!$D$12))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COUNTIFS(Optionen!$T$3:$T$8,Leistungsübersicht!$D$10,Optionen!$U$3:$U$8,'Leistungsübersicht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IF(Y155="","",Leistungsübersicht!$D$10)</f>
        <v/>
      </c>
      <c r="AE155" t="str">
        <f>IF(Y155="","",IF(AD155=Optionen!$N$6,Optionen!$N$6,IF(AD155=Optionen!$N$5,Leistungsübersicht!$D$11,IF(AD155=Optionen!$N$4,Leistungsübersicht!$D$11))))</f>
        <v/>
      </c>
      <c r="AF155" t="str">
        <f>IF(Y155="","",IF(AD155=Optionen!$N$4,Leistungsübersicht!$D$12))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COUNTIFS(Optionen!$T$3:$T$8,Leistungsübersicht!$D$10,Optionen!$U$3:$U$8,'Leistungsübersicht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IF(Y156="","",Leistungsübersicht!$D$10)</f>
        <v/>
      </c>
      <c r="AE156" t="str">
        <f>IF(Y156="","",IF(AD156=Optionen!$N$6,Optionen!$N$6,IF(AD156=Optionen!$N$5,Leistungsübersicht!$D$11,IF(AD156=Optionen!$N$4,Leistungsübersicht!$D$11))))</f>
        <v/>
      </c>
      <c r="AF156" t="str">
        <f>IF(Y156="","",IF(AD156=Optionen!$N$4,Leistungsübersicht!$D$12))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COUNTIFS(Optionen!$T$3:$T$8,Leistungsübersicht!$D$10,Optionen!$U$3:$U$8,'Leistungsübersicht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IF(Y157="","",Leistungsübersicht!$D$10)</f>
        <v/>
      </c>
      <c r="AE157" t="str">
        <f>IF(Y157="","",IF(AD157=Optionen!$N$6,Optionen!$N$6,IF(AD157=Optionen!$N$5,Leistungsübersicht!$D$11,IF(AD157=Optionen!$N$4,Leistungsübersicht!$D$11))))</f>
        <v/>
      </c>
      <c r="AF157" t="str">
        <f>IF(Y157="","",IF(AD157=Optionen!$N$4,Leistungsübersicht!$D$12))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COUNTIFS(Optionen!$T$3:$T$8,Leistungsübersicht!$D$10,Optionen!$U$3:$U$8,'Leistungsübersicht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IF(Y158="","",Leistungsübersicht!$D$10)</f>
        <v/>
      </c>
      <c r="AE158" t="str">
        <f>IF(Y158="","",IF(AD158=Optionen!$N$6,Optionen!$N$6,IF(AD158=Optionen!$N$5,Leistungsübersicht!$D$11,IF(AD158=Optionen!$N$4,Leistungsübersicht!$D$11))))</f>
        <v/>
      </c>
      <c r="AF158" t="str">
        <f>IF(Y158="","",IF(AD158=Optionen!$N$4,Leistungsübersicht!$D$12))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COUNTIFS(Optionen!$T$3:$T$8,Leistungsübersicht!$D$10,Optionen!$U$3:$U$8,'Leistungsübersicht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IF(Y159="","",Leistungsübersicht!$D$10)</f>
        <v/>
      </c>
      <c r="AE159" t="str">
        <f>IF(Y159="","",IF(AD159=Optionen!$N$6,Optionen!$N$6,IF(AD159=Optionen!$N$5,Leistungsübersicht!$D$11,IF(AD159=Optionen!$N$4,Leistungsübersicht!$D$11))))</f>
        <v/>
      </c>
      <c r="AF159" t="str">
        <f>IF(Y159="","",IF(AD159=Optionen!$N$4,Leistungsübersicht!$D$12))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COUNTIFS(Optionen!$T$3:$T$8,Leistungsübersicht!$D$10,Optionen!$U$3:$U$8,'Leistungsübersicht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IF(Y160="","",Leistungsübersicht!$D$10)</f>
        <v/>
      </c>
      <c r="AE160" t="str">
        <f>IF(Y160="","",IF(AD160=Optionen!$N$6,Optionen!$N$6,IF(AD160=Optionen!$N$5,Leistungsübersicht!$D$11,IF(AD160=Optionen!$N$4,Leistungsübersicht!$D$11))))</f>
        <v/>
      </c>
      <c r="AF160" t="str">
        <f>IF(Y160="","",IF(AD160=Optionen!$N$4,Leistungsübersicht!$D$12))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COUNTIFS(Optionen!$T$3:$T$8,Leistungsübersicht!$D$10,Optionen!$U$3:$U$8,'Leistungsübersicht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IF(Y161="","",Leistungsübersicht!$D$10)</f>
        <v/>
      </c>
      <c r="AE161" t="str">
        <f>IF(Y161="","",IF(AD161=Optionen!$N$6,Optionen!$N$6,IF(AD161=Optionen!$N$5,Leistungsübersicht!$D$11,IF(AD161=Optionen!$N$4,Leistungsübersicht!$D$11))))</f>
        <v/>
      </c>
      <c r="AF161" t="str">
        <f>IF(Y161="","",IF(AD161=Optionen!$N$4,Leistungsübersicht!$D$12))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COUNTIFS(Optionen!$T$3:$T$8,Leistungsübersicht!$D$10,Optionen!$U$3:$U$8,'Leistungsübersicht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IF(Y162="","",Leistungsübersicht!$D$10)</f>
        <v/>
      </c>
      <c r="AE162" t="str">
        <f>IF(Y162="","",IF(AD162=Optionen!$N$6,Optionen!$N$6,IF(AD162=Optionen!$N$5,Leistungsübersicht!$D$11,IF(AD162=Optionen!$N$4,Leistungsübersicht!$D$11))))</f>
        <v/>
      </c>
      <c r="AF162" t="str">
        <f>IF(Y162="","",IF(AD162=Optionen!$N$4,Leistungsübersicht!$D$12))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COUNTIFS(Optionen!$T$3:$T$8,Leistungsübersicht!$D$10,Optionen!$U$3:$U$8,'Leistungsübersicht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IF(Y163="","",Leistungsübersicht!$D$10)</f>
        <v/>
      </c>
      <c r="AE163" t="str">
        <f>IF(Y163="","",IF(AD163=Optionen!$N$6,Optionen!$N$6,IF(AD163=Optionen!$N$5,Leistungsübersicht!$D$11,IF(AD163=Optionen!$N$4,Leistungsübersicht!$D$11))))</f>
        <v/>
      </c>
      <c r="AF163" t="str">
        <f>IF(Y163="","",IF(AD163=Optionen!$N$4,Leistungsübersicht!$D$12))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COUNTIFS(Optionen!$T$3:$T$8,Leistungsübersicht!$D$10,Optionen!$U$3:$U$8,'Leistungsübersicht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IF(Y164="","",Leistungsübersicht!$D$10)</f>
        <v/>
      </c>
      <c r="AE164" t="str">
        <f>IF(Y164="","",IF(AD164=Optionen!$N$6,Optionen!$N$6,IF(AD164=Optionen!$N$5,Leistungsübersicht!$D$11,IF(AD164=Optionen!$N$4,Leistungsübersicht!$D$11))))</f>
        <v/>
      </c>
      <c r="AF164" t="str">
        <f>IF(Y164="","",IF(AD164=Optionen!$N$4,Leistungsübersicht!$D$12))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COUNTIFS(Optionen!$T$3:$T$8,Leistungsübersicht!$D$10,Optionen!$U$3:$U$8,'Leistungsübersicht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IF(Y165="","",Leistungsübersicht!$D$10)</f>
        <v/>
      </c>
      <c r="AE165" t="str">
        <f>IF(Y165="","",IF(AD165=Optionen!$N$6,Optionen!$N$6,IF(AD165=Optionen!$N$5,Leistungsübersicht!$D$11,IF(AD165=Optionen!$N$4,Leistungsübersicht!$D$11))))</f>
        <v/>
      </c>
      <c r="AF165" t="str">
        <f>IF(Y165="","",IF(AD165=Optionen!$N$4,Leistungsübersicht!$D$12))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COUNTIFS(Optionen!$T$3:$T$8,Leistungsübersicht!$D$10,Optionen!$U$3:$U$8,'Leistungsübersicht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IF(Y166="","",Leistungsübersicht!$D$10)</f>
        <v/>
      </c>
      <c r="AE166" t="str">
        <f>IF(Y166="","",IF(AD166=Optionen!$N$6,Optionen!$N$6,IF(AD166=Optionen!$N$5,Leistungsübersicht!$D$11,IF(AD166=Optionen!$N$4,Leistungsübersicht!$D$11))))</f>
        <v/>
      </c>
      <c r="AF166" t="str">
        <f>IF(Y166="","",IF(AD166=Optionen!$N$4,Leistungsübersicht!$D$12))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COUNTIFS(Optionen!$T$3:$T$8,Leistungsübersicht!$D$10,Optionen!$U$3:$U$8,'Leistungsübersicht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IF(Y167="","",Leistungsübersicht!$D$10)</f>
        <v/>
      </c>
      <c r="AE167" t="str">
        <f>IF(Y167="","",IF(AD167=Optionen!$N$6,Optionen!$N$6,IF(AD167=Optionen!$N$5,Leistungsübersicht!$D$11,IF(AD167=Optionen!$N$4,Leistungsübersicht!$D$11))))</f>
        <v/>
      </c>
      <c r="AF167" t="str">
        <f>IF(Y167="","",IF(AD167=Optionen!$N$4,Leistungsübersicht!$D$12))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COUNTIFS(Optionen!$T$3:$T$8,Leistungsübersicht!$D$10,Optionen!$U$3:$U$8,'Leistungsübersicht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IF(Y168="","",Leistungsübersicht!$D$10)</f>
        <v/>
      </c>
      <c r="AE168" t="str">
        <f>IF(Y168="","",IF(AD168=Optionen!$N$6,Optionen!$N$6,IF(AD168=Optionen!$N$5,Leistungsübersicht!$D$11,IF(AD168=Optionen!$N$4,Leistungsübersicht!$D$11))))</f>
        <v/>
      </c>
      <c r="AF168" t="str">
        <f>IF(Y168="","",IF(AD168=Optionen!$N$4,Leistungsübersicht!$D$12))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COUNTIFS(Optionen!$T$3:$T$8,Leistungsübersicht!$D$10,Optionen!$U$3:$U$8,'Leistungsübersicht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IF(Y169="","",Leistungsübersicht!$D$10)</f>
        <v/>
      </c>
      <c r="AE169" t="str">
        <f>IF(Y169="","",IF(AD169=Optionen!$N$6,Optionen!$N$6,IF(AD169=Optionen!$N$5,Leistungsübersicht!$D$11,IF(AD169=Optionen!$N$4,Leistungsübersicht!$D$11))))</f>
        <v/>
      </c>
      <c r="AF169" t="str">
        <f>IF(Y169="","",IF(AD169=Optionen!$N$4,Leistungsübersicht!$D$12))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COUNTIFS(Optionen!$T$3:$T$8,Leistungsübersicht!$D$10,Optionen!$U$3:$U$8,'Leistungsübersicht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IF(Y170="","",Leistungsübersicht!$D$10)</f>
        <v/>
      </c>
      <c r="AE170" t="str">
        <f>IF(Y170="","",IF(AD170=Optionen!$N$6,Optionen!$N$6,IF(AD170=Optionen!$N$5,Leistungsübersicht!$D$11,IF(AD170=Optionen!$N$4,Leistungsübersicht!$D$11))))</f>
        <v/>
      </c>
      <c r="AF170" t="str">
        <f>IF(Y170="","",IF(AD170=Optionen!$N$4,Leistungsübersicht!$D$12))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COUNTIFS(Optionen!$T$3:$T$8,Leistungsübersicht!$D$10,Optionen!$U$3:$U$8,'Leistungsübersicht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IF(Y171="","",Leistungsübersicht!$D$10)</f>
        <v/>
      </c>
      <c r="AE171" t="str">
        <f>IF(Y171="","",IF(AD171=Optionen!$N$6,Optionen!$N$6,IF(AD171=Optionen!$N$5,Leistungsübersicht!$D$11,IF(AD171=Optionen!$N$4,Leistungsübersicht!$D$11))))</f>
        <v/>
      </c>
      <c r="AF171" t="str">
        <f>IF(Y171="","",IF(AD171=Optionen!$N$4,Leistungsübersicht!$D$12))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COUNTIFS(Optionen!$T$3:$T$8,Leistungsübersicht!$D$10,Optionen!$U$3:$U$8,'Leistungsübersicht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IF(Y172="","",Leistungsübersicht!$D$10)</f>
        <v/>
      </c>
      <c r="AE172" t="str">
        <f>IF(Y172="","",IF(AD172=Optionen!$N$6,Optionen!$N$6,IF(AD172=Optionen!$N$5,Leistungsübersicht!$D$11,IF(AD172=Optionen!$N$4,Leistungsübersicht!$D$11))))</f>
        <v/>
      </c>
      <c r="AF172" t="str">
        <f>IF(Y172="","",IF(AD172=Optionen!$N$4,Leistungsübersicht!$D$12))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COUNTIFS(Optionen!$T$3:$T$8,Leistungsübersicht!$D$10,Optionen!$U$3:$U$8,'Leistungsübersicht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IF(Y173="","",Leistungsübersicht!$D$10)</f>
        <v/>
      </c>
      <c r="AE173" t="str">
        <f>IF(Y173="","",IF(AD173=Optionen!$N$6,Optionen!$N$6,IF(AD173=Optionen!$N$5,Leistungsübersicht!$D$11,IF(AD173=Optionen!$N$4,Leistungsübersicht!$D$11))))</f>
        <v/>
      </c>
      <c r="AF173" t="str">
        <f>IF(Y173="","",IF(AD173=Optionen!$N$4,Leistungsübersicht!$D$12))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COUNTIFS(Optionen!$T$3:$T$8,Leistungsübersicht!$D$10,Optionen!$U$3:$U$8,'Leistungsübersicht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IF(Y174="","",Leistungsübersicht!$D$10)</f>
        <v/>
      </c>
      <c r="AE174" t="str">
        <f>IF(Y174="","",IF(AD174=Optionen!$N$6,Optionen!$N$6,IF(AD174=Optionen!$N$5,Leistungsübersicht!$D$11,IF(AD174=Optionen!$N$4,Leistungsübersicht!$D$11))))</f>
        <v/>
      </c>
      <c r="AF174" t="str">
        <f>IF(Y174="","",IF(AD174=Optionen!$N$4,Leistungsübersicht!$D$12))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COUNTIFS(Optionen!$T$3:$T$8,Leistungsübersicht!$D$10,Optionen!$U$3:$U$8,'Leistungsübersicht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IF(Y175="","",Leistungsübersicht!$D$10)</f>
        <v/>
      </c>
      <c r="AE175" t="str">
        <f>IF(Y175="","",IF(AD175=Optionen!$N$6,Optionen!$N$6,IF(AD175=Optionen!$N$5,Leistungsübersicht!$D$11,IF(AD175=Optionen!$N$4,Leistungsübersicht!$D$11))))</f>
        <v/>
      </c>
      <c r="AF175" t="str">
        <f>IF(Y175="","",IF(AD175=Optionen!$N$4,Leistungsübersicht!$D$12))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COUNTIFS(Optionen!$T$3:$T$8,Leistungsübersicht!$D$10,Optionen!$U$3:$U$8,'Leistungsübersicht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IF(Y176="","",Leistungsübersicht!$D$10)</f>
        <v/>
      </c>
      <c r="AE176" t="str">
        <f>IF(Y176="","",IF(AD176=Optionen!$N$6,Optionen!$N$6,IF(AD176=Optionen!$N$5,Leistungsübersicht!$D$11,IF(AD176=Optionen!$N$4,Leistungsübersicht!$D$11))))</f>
        <v/>
      </c>
      <c r="AF176" t="str">
        <f>IF(Y176="","",IF(AD176=Optionen!$N$4,Leistungsübersicht!$D$12))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COUNTIFS(Optionen!$T$3:$T$8,Leistungsübersicht!$D$10,Optionen!$U$3:$U$8,'Leistungsübersicht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IF(Y177="","",Leistungsübersicht!$D$10)</f>
        <v/>
      </c>
      <c r="AE177" t="str">
        <f>IF(Y177="","",IF(AD177=Optionen!$N$6,Optionen!$N$6,IF(AD177=Optionen!$N$5,Leistungsübersicht!$D$11,IF(AD177=Optionen!$N$4,Leistungsübersicht!$D$11))))</f>
        <v/>
      </c>
      <c r="AF177" t="str">
        <f>IF(Y177="","",IF(AD177=Optionen!$N$4,Leistungsübersicht!$D$12))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COUNTIFS(Optionen!$T$3:$T$8,Leistungsübersicht!$D$10,Optionen!$U$3:$U$8,'Leistungsübersicht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IF(Y178="","",Leistungsübersicht!$D$10)</f>
        <v/>
      </c>
      <c r="AE178" t="str">
        <f>IF(Y178="","",IF(AD178=Optionen!$N$6,Optionen!$N$6,IF(AD178=Optionen!$N$5,Leistungsübersicht!$D$11,IF(AD178=Optionen!$N$4,Leistungsübersicht!$D$11))))</f>
        <v/>
      </c>
      <c r="AF178" t="str">
        <f>IF(Y178="","",IF(AD178=Optionen!$N$4,Leistungsübersicht!$D$12))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COUNTIFS(Optionen!$T$3:$T$8,Leistungsübersicht!$D$10,Optionen!$U$3:$U$8,'Leistungsübersicht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IF(Y179="","",Leistungsübersicht!$D$10)</f>
        <v/>
      </c>
      <c r="AE179" t="str">
        <f>IF(Y179="","",IF(AD179=Optionen!$N$6,Optionen!$N$6,IF(AD179=Optionen!$N$5,Leistungsübersicht!$D$11,IF(AD179=Optionen!$N$4,Leistungsübersicht!$D$11))))</f>
        <v/>
      </c>
      <c r="AF179" t="str">
        <f>IF(Y179="","",IF(AD179=Optionen!$N$4,Leistungsübersicht!$D$12))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COUNTIFS(Optionen!$T$3:$T$8,Leistungsübersicht!$D$10,Optionen!$U$3:$U$8,'Leistungsübersicht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IF(Y180="","",Leistungsübersicht!$D$10)</f>
        <v/>
      </c>
      <c r="AE180" t="str">
        <f>IF(Y180="","",IF(AD180=Optionen!$N$6,Optionen!$N$6,IF(AD180=Optionen!$N$5,Leistungsübersicht!$D$11,IF(AD180=Optionen!$N$4,Leistungsübersicht!$D$11))))</f>
        <v/>
      </c>
      <c r="AF180" t="str">
        <f>IF(Y180="","",IF(AD180=Optionen!$N$4,Leistungsübersicht!$D$12))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COUNTIFS(Optionen!$T$3:$T$8,Leistungsübersicht!$D$10,Optionen!$U$3:$U$8,'Leistungsübersicht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IF(Y181="","",Leistungsübersicht!$D$10)</f>
        <v/>
      </c>
      <c r="AE181" t="str">
        <f>IF(Y181="","",IF(AD181=Optionen!$N$6,Optionen!$N$6,IF(AD181=Optionen!$N$5,Leistungsübersicht!$D$11,IF(AD181=Optionen!$N$4,Leistungsübersicht!$D$11))))</f>
        <v/>
      </c>
      <c r="AF181" t="str">
        <f>IF(Y181="","",IF(AD181=Optionen!$N$4,Leistungsübersicht!$D$12))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COUNTIFS(Optionen!$T$3:$T$8,Leistungsübersicht!$D$10,Optionen!$U$3:$U$8,'Leistungsübersicht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IF(Y182="","",Leistungsübersicht!$D$10)</f>
        <v/>
      </c>
      <c r="AE182" t="str">
        <f>IF(Y182="","",IF(AD182=Optionen!$N$6,Optionen!$N$6,IF(AD182=Optionen!$N$5,Leistungsübersicht!$D$11,IF(AD182=Optionen!$N$4,Leistungsübersicht!$D$11))))</f>
        <v/>
      </c>
      <c r="AF182" t="str">
        <f>IF(Y182="","",IF(AD182=Optionen!$N$4,Leistungsübersicht!$D$12))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COUNTIFS(Optionen!$T$3:$T$8,Leistungsübersicht!$D$10,Optionen!$U$3:$U$8,'Leistungsübersicht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IF(Y183="","",Leistungsübersicht!$D$10)</f>
        <v/>
      </c>
      <c r="AE183" t="str">
        <f>IF(Y183="","",IF(AD183=Optionen!$N$6,Optionen!$N$6,IF(AD183=Optionen!$N$5,Leistungsübersicht!$D$11,IF(AD183=Optionen!$N$4,Leistungsübersicht!$D$11))))</f>
        <v/>
      </c>
      <c r="AF183" t="str">
        <f>IF(Y183="","",IF(AD183=Optionen!$N$4,Leistungsübersicht!$D$12))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COUNTIFS(Optionen!$T$3:$T$8,Leistungsübersicht!$D$10,Optionen!$U$3:$U$8,'Leistungsübersicht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IF(Y184="","",Leistungsübersicht!$D$10)</f>
        <v/>
      </c>
      <c r="AE184" t="str">
        <f>IF(Y184="","",IF(AD184=Optionen!$N$6,Optionen!$N$6,IF(AD184=Optionen!$N$5,Leistungsübersicht!$D$11,IF(AD184=Optionen!$N$4,Leistungsübersicht!$D$11))))</f>
        <v/>
      </c>
      <c r="AF184" t="str">
        <f>IF(Y184="","",IF(AD184=Optionen!$N$4,Leistungsübersicht!$D$12))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COUNTIFS(Optionen!$T$3:$T$8,Leistungsübersicht!$D$10,Optionen!$U$3:$U$8,'Leistungsübersicht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IF(Y185="","",Leistungsübersicht!$D$10)</f>
        <v/>
      </c>
      <c r="AE185" t="str">
        <f>IF(Y185="","",IF(AD185=Optionen!$N$6,Optionen!$N$6,IF(AD185=Optionen!$N$5,Leistungsübersicht!$D$11,IF(AD185=Optionen!$N$4,Leistungsübersicht!$D$11))))</f>
        <v/>
      </c>
      <c r="AF185" t="str">
        <f>IF(Y185="","",IF(AD185=Optionen!$N$4,Leistungsübersicht!$D$12))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COUNTIFS(Optionen!$T$3:$T$8,Leistungsübersicht!$D$10,Optionen!$U$3:$U$8,'Leistungsübersicht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IF(Y186="","",Leistungsübersicht!$D$10)</f>
        <v/>
      </c>
      <c r="AE186" t="str">
        <f>IF(Y186="","",IF(AD186=Optionen!$N$6,Optionen!$N$6,IF(AD186=Optionen!$N$5,Leistungsübersicht!$D$11,IF(AD186=Optionen!$N$4,Leistungsübersicht!$D$11))))</f>
        <v/>
      </c>
      <c r="AF186" t="str">
        <f>IF(Y186="","",IF(AD186=Optionen!$N$4,Leistungsübersicht!$D$12))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COUNTIFS(Optionen!$T$3:$T$8,Leistungsübersicht!$D$10,Optionen!$U$3:$U$8,'Leistungsübersicht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IF(Y187="","",Leistungsübersicht!$D$10)</f>
        <v/>
      </c>
      <c r="AE187" t="str">
        <f>IF(Y187="","",IF(AD187=Optionen!$N$6,Optionen!$N$6,IF(AD187=Optionen!$N$5,Leistungsübersicht!$D$11,IF(AD187=Optionen!$N$4,Leistungsübersicht!$D$11))))</f>
        <v/>
      </c>
      <c r="AF187" t="str">
        <f>IF(Y187="","",IF(AD187=Optionen!$N$4,Leistungsübersicht!$D$12))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COUNTIFS(Optionen!$T$3:$T$8,Leistungsübersicht!$D$10,Optionen!$U$3:$U$8,'Leistungsübersicht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IF(Y188="","",Leistungsübersicht!$D$10)</f>
        <v/>
      </c>
      <c r="AE188" t="str">
        <f>IF(Y188="","",IF(AD188=Optionen!$N$6,Optionen!$N$6,IF(AD188=Optionen!$N$5,Leistungsübersicht!$D$11,IF(AD188=Optionen!$N$4,Leistungsübersicht!$D$11))))</f>
        <v/>
      </c>
      <c r="AF188" t="str">
        <f>IF(Y188="","",IF(AD188=Optionen!$N$4,Leistungsübersicht!$D$12))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COUNTIFS(Optionen!$T$3:$T$8,Leistungsübersicht!$D$10,Optionen!$U$3:$U$8,'Leistungsübersicht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IF(Y189="","",Leistungsübersicht!$D$10)</f>
        <v/>
      </c>
      <c r="AE189" t="str">
        <f>IF(Y189="","",IF(AD189=Optionen!$N$6,Optionen!$N$6,IF(AD189=Optionen!$N$5,Leistungsübersicht!$D$11,IF(AD189=Optionen!$N$4,Leistungsübersicht!$D$11))))</f>
        <v/>
      </c>
      <c r="AF189" t="str">
        <f>IF(Y189="","",IF(AD189=Optionen!$N$4,Leistungsübersicht!$D$12))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COUNTIFS(Optionen!$T$3:$T$8,Leistungsübersicht!$D$10,Optionen!$U$3:$U$8,'Leistungsübersicht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IF(Y190="","",Leistungsübersicht!$D$10)</f>
        <v/>
      </c>
      <c r="AE190" t="str">
        <f>IF(Y190="","",IF(AD190=Optionen!$N$6,Optionen!$N$6,IF(AD190=Optionen!$N$5,Leistungsübersicht!$D$11,IF(AD190=Optionen!$N$4,Leistungsübersicht!$D$11))))</f>
        <v/>
      </c>
      <c r="AF190" t="str">
        <f>IF(Y190="","",IF(AD190=Optionen!$N$4,Leistungsübersicht!$D$12))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COUNTIFS(Optionen!$T$3:$T$8,Leistungsübersicht!$D$10,Optionen!$U$3:$U$8,'Leistungsübersicht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IF(Y191="","",Leistungsübersicht!$D$10)</f>
        <v/>
      </c>
      <c r="AE191" t="str">
        <f>IF(Y191="","",IF(AD191=Optionen!$N$6,Optionen!$N$6,IF(AD191=Optionen!$N$5,Leistungsübersicht!$D$11,IF(AD191=Optionen!$N$4,Leistungsübersicht!$D$11))))</f>
        <v/>
      </c>
      <c r="AF191" t="str">
        <f>IF(Y191="","",IF(AD191=Optionen!$N$4,Leistungsübersicht!$D$12))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COUNTIFS(Optionen!$T$3:$T$8,Leistungsübersicht!$D$10,Optionen!$U$3:$U$8,'Leistungsübersicht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IF(Y192="","",Leistungsübersicht!$D$10)</f>
        <v/>
      </c>
      <c r="AE192" t="str">
        <f>IF(Y192="","",IF(AD192=Optionen!$N$6,Optionen!$N$6,IF(AD192=Optionen!$N$5,Leistungsübersicht!$D$11,IF(AD192=Optionen!$N$4,Leistungsübersicht!$D$11))))</f>
        <v/>
      </c>
      <c r="AF192" t="str">
        <f>IF(Y192="","",IF(AD192=Optionen!$N$4,Leistungsübersicht!$D$12))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COUNTIFS(Optionen!$T$3:$T$8,Leistungsübersicht!$D$10,Optionen!$U$3:$U$8,'Leistungsübersicht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IF(Y193="","",Leistungsübersicht!$D$10)</f>
        <v/>
      </c>
      <c r="AE193" t="str">
        <f>IF(Y193="","",IF(AD193=Optionen!$N$6,Optionen!$N$6,IF(AD193=Optionen!$N$5,Leistungsübersicht!$D$11,IF(AD193=Optionen!$N$4,Leistungsübersicht!$D$11))))</f>
        <v/>
      </c>
      <c r="AF193" t="str">
        <f>IF(Y193="","",IF(AD193=Optionen!$N$4,Leistungsübersicht!$D$12))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COUNTIFS(Optionen!$T$3:$T$8,Leistungsübersicht!$D$10,Optionen!$U$3:$U$8,'Leistungsübersicht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IF(Y194="","",Leistungsübersicht!$D$10)</f>
        <v/>
      </c>
      <c r="AE194" t="str">
        <f>IF(Y194="","",IF(AD194=Optionen!$N$6,Optionen!$N$6,IF(AD194=Optionen!$N$5,Leistungsübersicht!$D$11,IF(AD194=Optionen!$N$4,Leistungsübersicht!$D$11))))</f>
        <v/>
      </c>
      <c r="AF194" t="str">
        <f>IF(Y194="","",IF(AD194=Optionen!$N$4,Leistungsübersicht!$D$12))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COUNTIFS(Optionen!$T$3:$T$8,Leistungsübersicht!$D$10,Optionen!$U$3:$U$8,'Leistungsübersicht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IF(Y195="","",Leistungsübersicht!$D$10)</f>
        <v/>
      </c>
      <c r="AE195" t="str">
        <f>IF(Y195="","",IF(AD195=Optionen!$N$6,Optionen!$N$6,IF(AD195=Optionen!$N$5,Leistungsübersicht!$D$11,IF(AD195=Optionen!$N$4,Leistungsübersicht!$D$11))))</f>
        <v/>
      </c>
      <c r="AF195" t="str">
        <f>IF(Y195="","",IF(AD195=Optionen!$N$4,Leistungsübersicht!$D$12))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COUNTIFS(Optionen!$T$3:$T$8,Leistungsübersicht!$D$10,Optionen!$U$3:$U$8,'Leistungsübersicht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IF(Y196="","",Leistungsübersicht!$D$10)</f>
        <v/>
      </c>
      <c r="AE196" t="str">
        <f>IF(Y196="","",IF(AD196=Optionen!$N$6,Optionen!$N$6,IF(AD196=Optionen!$N$5,Leistungsübersicht!$D$11,IF(AD196=Optionen!$N$4,Leistungsübersicht!$D$11))))</f>
        <v/>
      </c>
      <c r="AF196" t="str">
        <f>IF(Y196="","",IF(AD196=Optionen!$N$4,Leistungsübersicht!$D$12))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COUNTIFS(Optionen!$T$3:$T$8,Leistungsübersicht!$D$10,Optionen!$U$3:$U$8,'Leistungsübersicht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IF(Y197="","",Leistungsübersicht!$D$10)</f>
        <v/>
      </c>
      <c r="AE197" t="str">
        <f>IF(Y197="","",IF(AD197=Optionen!$N$6,Optionen!$N$6,IF(AD197=Optionen!$N$5,Leistungsübersicht!$D$11,IF(AD197=Optionen!$N$4,Leistungsübersicht!$D$11))))</f>
        <v/>
      </c>
      <c r="AF197" t="str">
        <f>IF(Y197="","",IF(AD197=Optionen!$N$4,Leistungsübersicht!$D$12))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COUNTIFS(Optionen!$T$3:$T$8,Leistungsübersicht!$D$10,Optionen!$U$3:$U$8,'Leistungsübersicht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IF(Y198="","",Leistungsübersicht!$D$10)</f>
        <v/>
      </c>
      <c r="AE198" t="str">
        <f>IF(Y198="","",IF(AD198=Optionen!$N$6,Optionen!$N$6,IF(AD198=Optionen!$N$5,Leistungsübersicht!$D$11,IF(AD198=Optionen!$N$4,Leistungsübersicht!$D$11))))</f>
        <v/>
      </c>
      <c r="AF198" t="str">
        <f>IF(Y198="","",IF(AD198=Optionen!$N$4,Leistungsübersicht!$D$12))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COUNTIFS(Optionen!$T$3:$T$8,Leistungsübersicht!$D$10,Optionen!$U$3:$U$8,'Leistungsübersicht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IF(Y199="","",Leistungsübersicht!$D$10)</f>
        <v/>
      </c>
      <c r="AE199" t="str">
        <f>IF(Y199="","",IF(AD199=Optionen!$N$6,Optionen!$N$6,IF(AD199=Optionen!$N$5,Leistungsübersicht!$D$11,IF(AD199=Optionen!$N$4,Leistungsübersicht!$D$11))))</f>
        <v/>
      </c>
      <c r="AF199" t="str">
        <f>IF(Y199="","",IF(AD199=Optionen!$N$4,Leistungsübersicht!$D$12))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COUNTIFS(Optionen!$T$3:$T$8,Leistungsübersicht!$D$10,Optionen!$U$3:$U$8,'Leistungsübersicht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IF(Y200="","",Leistungsübersicht!$D$10)</f>
        <v/>
      </c>
      <c r="AE200" t="str">
        <f>IF(Y200="","",IF(AD200=Optionen!$N$6,Optionen!$N$6,IF(AD200=Optionen!$N$5,Leistungsübersicht!$D$11,IF(AD200=Optionen!$N$4,Leistungsübersicht!$D$11))))</f>
        <v/>
      </c>
      <c r="AF200" t="str">
        <f>IF(Y200="","",IF(AD200=Optionen!$N$4,Leistungsübersicht!$D$12))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COUNTIFS(Optionen!$T$3:$T$8,Leistungsübersicht!$D$10,Optionen!$U$3:$U$8,'Leistungsübersicht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IF(Y201="","",Leistungsübersicht!$D$10)</f>
        <v/>
      </c>
      <c r="AE201" t="str">
        <f>IF(Y201="","",IF(AD201=Optionen!$N$6,Optionen!$N$6,IF(AD201=Optionen!$N$5,Leistungsübersicht!$D$11,IF(AD201=Optionen!$N$4,Leistungsübersicht!$D$11))))</f>
        <v/>
      </c>
      <c r="AF201" t="str">
        <f>IF(Y201="","",IF(AD201=Optionen!$N$4,Leistungsübersicht!$D$12))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COUNTIFS(Optionen!$T$3:$T$8,Leistungsübersicht!$D$10,Optionen!$U$3:$U$8,'Leistungsübersicht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IF(Y202="","",Leistungsübersicht!$D$10)</f>
        <v/>
      </c>
      <c r="AE202" t="str">
        <f>IF(Y202="","",IF(AD202=Optionen!$N$6,Optionen!$N$6,IF(AD202=Optionen!$N$5,Leistungsübersicht!$D$11,IF(AD202=Optionen!$N$4,Leistungsübersicht!$D$11))))</f>
        <v/>
      </c>
      <c r="AF202" t="str">
        <f>IF(Y202="","",IF(AD202=Optionen!$N$4,Leistungsübersicht!$D$12))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COUNTIFS(Optionen!$T$3:$T$8,Leistungsübersicht!$D$10,Optionen!$U$3:$U$8,'Leistungsübersicht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IF(Y203="","",Leistungsübersicht!$D$10)</f>
        <v/>
      </c>
      <c r="AE203" t="str">
        <f>IF(Y203="","",IF(AD203=Optionen!$N$6,Optionen!$N$6,IF(AD203=Optionen!$N$5,Leistungsübersicht!$D$11,IF(AD203=Optionen!$N$4,Leistungsübersicht!$D$11))))</f>
        <v/>
      </c>
      <c r="AF203" t="str">
        <f>IF(Y203="","",IF(AD203=Optionen!$N$4,Leistungsübersicht!$D$12))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COUNTIFS(Optionen!$T$3:$T$8,Leistungsübersicht!$D$10,Optionen!$U$3:$U$8,'Leistungsübersicht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IF(Y204="","",Leistungsübersicht!$D$10)</f>
        <v/>
      </c>
      <c r="AE204" t="str">
        <f>IF(Y204="","",IF(AD204=Optionen!$N$6,Optionen!$N$6,IF(AD204=Optionen!$N$5,Leistungsübersicht!$D$11,IF(AD204=Optionen!$N$4,Leistungsübersicht!$D$11))))</f>
        <v/>
      </c>
      <c r="AF204" t="str">
        <f>IF(Y204="","",IF(AD204=Optionen!$N$4,Leistungsübersicht!$D$12))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COUNTIFS(Optionen!$T$3:$T$8,Leistungsübersicht!$D$10,Optionen!$U$3:$U$8,'Leistungsübersicht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IF(Y205="","",Leistungsübersicht!$D$10)</f>
        <v/>
      </c>
      <c r="AE205" t="str">
        <f>IF(Y205="","",IF(AD205=Optionen!$N$6,Optionen!$N$6,IF(AD205=Optionen!$N$5,Leistungsübersicht!$D$11,IF(AD205=Optionen!$N$4,Leistungsübersicht!$D$11))))</f>
        <v/>
      </c>
      <c r="AF205" t="str">
        <f>IF(Y205="","",IF(AD205=Optionen!$N$4,Leistungsübersicht!$D$12))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COUNTIFS(Optionen!$T$3:$T$8,Leistungsübersicht!$D$10,Optionen!$U$3:$U$8,'Leistungsübersicht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IF(Y206="","",Leistungsübersicht!$D$10)</f>
        <v/>
      </c>
      <c r="AE206" t="str">
        <f>IF(Y206="","",IF(AD206=Optionen!$N$6,Optionen!$N$6,IF(AD206=Optionen!$N$5,Leistungsübersicht!$D$11,IF(AD206=Optionen!$N$4,Leistungsübersicht!$D$11))))</f>
        <v/>
      </c>
      <c r="AF206" t="str">
        <f>IF(Y206="","",IF(AD206=Optionen!$N$4,Leistungsübersicht!$D$12))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COUNTIFS(Optionen!$T$3:$T$8,Leistungsübersicht!$D$10,Optionen!$U$3:$U$8,'Leistungsübersicht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IF(Y207="","",Leistungsübersicht!$D$10)</f>
        <v/>
      </c>
      <c r="AE207" t="str">
        <f>IF(Y207="","",IF(AD207=Optionen!$N$6,Optionen!$N$6,IF(AD207=Optionen!$N$5,Leistungsübersicht!$D$11,IF(AD207=Optionen!$N$4,Leistungsübersicht!$D$11))))</f>
        <v/>
      </c>
      <c r="AF207" t="str">
        <f>IF(Y207="","",IF(AD207=Optionen!$N$4,Leistungsübersicht!$D$12))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COUNTIFS(Optionen!$T$3:$T$8,Leistungsübersicht!$D$10,Optionen!$U$3:$U$8,'Leistungsübersicht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IF(Y208="","",Leistungsübersicht!$D$10)</f>
        <v/>
      </c>
      <c r="AE208" t="str">
        <f>IF(Y208="","",IF(AD208=Optionen!$N$6,Optionen!$N$6,IF(AD208=Optionen!$N$5,Leistungsübersicht!$D$11,IF(AD208=Optionen!$N$4,Leistungsübersicht!$D$11))))</f>
        <v/>
      </c>
      <c r="AF208" t="str">
        <f>IF(Y208="","",IF(AD208=Optionen!$N$4,Leistungsübersicht!$D$12))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COUNTIFS(Optionen!$T$3:$T$8,Leistungsübersicht!$D$10,Optionen!$U$3:$U$8,'Leistungsübersicht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IF(Y209="","",Leistungsübersicht!$D$10)</f>
        <v/>
      </c>
      <c r="AE209" t="str">
        <f>IF(Y209="","",IF(AD209=Optionen!$N$6,Optionen!$N$6,IF(AD209=Optionen!$N$5,Leistungsübersicht!$D$11,IF(AD209=Optionen!$N$4,Leistungsübersicht!$D$11))))</f>
        <v/>
      </c>
      <c r="AF209" t="str">
        <f>IF(Y209="","",IF(AD209=Optionen!$N$4,Leistungsübersicht!$D$12))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COUNTIFS(Optionen!$T$3:$T$8,Leistungsübersicht!$D$10,Optionen!$U$3:$U$8,'Leistungsübersicht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IF(Y210="","",Leistungsübersicht!$D$10)</f>
        <v/>
      </c>
      <c r="AE210" t="str">
        <f>IF(Y210="","",IF(AD210=Optionen!$N$6,Optionen!$N$6,IF(AD210=Optionen!$N$5,Leistungsübersicht!$D$11,IF(AD210=Optionen!$N$4,Leistungsübersicht!$D$11))))</f>
        <v/>
      </c>
      <c r="AF210" t="str">
        <f>IF(Y210="","",IF(AD210=Optionen!$N$4,Leistungsübersicht!$D$12))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COUNTIFS(Optionen!$T$3:$T$8,Leistungsübersicht!$D$10,Optionen!$U$3:$U$8,'Leistungsübersicht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IF(Y211="","",Leistungsübersicht!$D$10)</f>
        <v/>
      </c>
      <c r="AE211" t="str">
        <f>IF(Y211="","",IF(AD211=Optionen!$N$6,Optionen!$N$6,IF(AD211=Optionen!$N$5,Leistungsübersicht!$D$11,IF(AD211=Optionen!$N$4,Leistungsübersicht!$D$11))))</f>
        <v/>
      </c>
      <c r="AF211" t="str">
        <f>IF(Y211="","",IF(AD211=Optionen!$N$4,Leistungsübersicht!$D$12))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COUNTIFS(Optionen!$T$3:$T$8,Leistungsübersicht!$D$10,Optionen!$U$3:$U$8,'Leistungsübersicht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IF(Y212="","",Leistungsübersicht!$D$10)</f>
        <v/>
      </c>
      <c r="AE212" t="str">
        <f>IF(Y212="","",IF(AD212=Optionen!$N$6,Optionen!$N$6,IF(AD212=Optionen!$N$5,Leistungsübersicht!$D$11,IF(AD212=Optionen!$N$4,Leistungsübersicht!$D$11))))</f>
        <v/>
      </c>
      <c r="AF212" t="str">
        <f>IF(Y212="","",IF(AD212=Optionen!$N$4,Leistungsübersicht!$D$12))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COUNTIFS(Optionen!$T$3:$T$8,Leistungsübersicht!$D$10,Optionen!$U$3:$U$8,'Leistungsübersicht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IF(Y213="","",Leistungsübersicht!$D$10)</f>
        <v/>
      </c>
      <c r="AE213" t="str">
        <f>IF(Y213="","",IF(AD213=Optionen!$N$6,Optionen!$N$6,IF(AD213=Optionen!$N$5,Leistungsübersicht!$D$11,IF(AD213=Optionen!$N$4,Leistungsübersicht!$D$11))))</f>
        <v/>
      </c>
      <c r="AF213" t="str">
        <f>IF(Y213="","",IF(AD213=Optionen!$N$4,Leistungsübersicht!$D$12))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COUNTIFS(Optionen!$T$3:$T$8,Leistungsübersicht!$D$10,Optionen!$U$3:$U$8,'Leistungsübersicht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IF(Y214="","",Leistungsübersicht!$D$10)</f>
        <v/>
      </c>
      <c r="AE214" t="str">
        <f>IF(Y214="","",IF(AD214=Optionen!$N$6,Optionen!$N$6,IF(AD214=Optionen!$N$5,Leistungsübersicht!$D$11,IF(AD214=Optionen!$N$4,Leistungsübersicht!$D$11))))</f>
        <v/>
      </c>
      <c r="AF214" t="str">
        <f>IF(Y214="","",IF(AD214=Optionen!$N$4,Leistungsübersicht!$D$12))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COUNTIFS(Optionen!$T$3:$T$8,Leistungsübersicht!$D$10,Optionen!$U$3:$U$8,'Leistungsübersicht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IF(Y215="","",Leistungsübersicht!$D$10)</f>
        <v/>
      </c>
      <c r="AE215" t="str">
        <f>IF(Y215="","",IF(AD215=Optionen!$N$6,Optionen!$N$6,IF(AD215=Optionen!$N$5,Leistungsübersicht!$D$11,IF(AD215=Optionen!$N$4,Leistungsübersicht!$D$11))))</f>
        <v/>
      </c>
      <c r="AF215" t="str">
        <f>IF(Y215="","",IF(AD215=Optionen!$N$4,Leistungsübersicht!$D$12))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COUNTIFS(Optionen!$T$3:$T$8,Leistungsübersicht!$D$10,Optionen!$U$3:$U$8,'Leistungsübersicht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IF(Y216="","",Leistungsübersicht!$D$10)</f>
        <v/>
      </c>
      <c r="AE216" t="str">
        <f>IF(Y216="","",IF(AD216=Optionen!$N$6,Optionen!$N$6,IF(AD216=Optionen!$N$5,Leistungsübersicht!$D$11,IF(AD216=Optionen!$N$4,Leistungsübersicht!$D$11))))</f>
        <v/>
      </c>
      <c r="AF216" t="str">
        <f>IF(Y216="","",IF(AD216=Optionen!$N$4,Leistungsübersicht!$D$12))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COUNTIFS(Optionen!$T$3:$T$8,Leistungsübersicht!$D$10,Optionen!$U$3:$U$8,'Leistungsübersicht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IF(Y217="","",Leistungsübersicht!$D$10)</f>
        <v/>
      </c>
      <c r="AE217" t="str">
        <f>IF(Y217="","",IF(AD217=Optionen!$N$6,Optionen!$N$6,IF(AD217=Optionen!$N$5,Leistungsübersicht!$D$11,IF(AD217=Optionen!$N$4,Leistungsübersicht!$D$11))))</f>
        <v/>
      </c>
      <c r="AF217" t="str">
        <f>IF(Y217="","",IF(AD217=Optionen!$N$4,Leistungsübersicht!$D$12))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COUNTIFS(Optionen!$T$3:$T$8,Leistungsübersicht!$D$10,Optionen!$U$3:$U$8,'Leistungsübersicht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IF(Y218="","",Leistungsübersicht!$D$10)</f>
        <v/>
      </c>
      <c r="AE218" t="str">
        <f>IF(Y218="","",IF(AD218=Optionen!$N$6,Optionen!$N$6,IF(AD218=Optionen!$N$5,Leistungsübersicht!$D$11,IF(AD218=Optionen!$N$4,Leistungsübersicht!$D$11))))</f>
        <v/>
      </c>
      <c r="AF218" t="str">
        <f>IF(Y218="","",IF(AD218=Optionen!$N$4,Leistungsübersicht!$D$12))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COUNTIFS(Optionen!$T$3:$T$8,Leistungsübersicht!$D$10,Optionen!$U$3:$U$8,'Leistungsübersicht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IF(Y219="","",Leistungsübersicht!$D$10)</f>
        <v/>
      </c>
      <c r="AE219" t="str">
        <f>IF(Y219="","",IF(AD219=Optionen!$N$6,Optionen!$N$6,IF(AD219=Optionen!$N$5,Leistungsübersicht!$D$11,IF(AD219=Optionen!$N$4,Leistungsübersicht!$D$11))))</f>
        <v/>
      </c>
      <c r="AF219" t="str">
        <f>IF(Y219="","",IF(AD219=Optionen!$N$4,Leistungsübersicht!$D$12))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COUNTIFS(Optionen!$T$3:$T$8,Leistungsübersicht!$D$10,Optionen!$U$3:$U$8,'Leistungsübersicht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IF(Y220="","",Leistungsübersicht!$D$10)</f>
        <v/>
      </c>
      <c r="AE220" t="str">
        <f>IF(Y220="","",IF(AD220=Optionen!$N$6,Optionen!$N$6,IF(AD220=Optionen!$N$5,Leistungsübersicht!$D$11,IF(AD220=Optionen!$N$4,Leistungsübersicht!$D$11))))</f>
        <v/>
      </c>
      <c r="AF220" t="str">
        <f>IF(Y220="","",IF(AD220=Optionen!$N$4,Leistungsübersicht!$D$12))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COUNTIFS(Optionen!$T$3:$T$8,Leistungsübersicht!$D$10,Optionen!$U$3:$U$8,'Leistungsübersicht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IF(Y221="","",Leistungsübersicht!$D$10)</f>
        <v/>
      </c>
      <c r="AE221" t="str">
        <f>IF(Y221="","",IF(AD221=Optionen!$N$6,Optionen!$N$6,IF(AD221=Optionen!$N$5,Leistungsübersicht!$D$11,IF(AD221=Optionen!$N$4,Leistungsübersicht!$D$11))))</f>
        <v/>
      </c>
      <c r="AF221" t="str">
        <f>IF(Y221="","",IF(AD221=Optionen!$N$4,Leistungsübersicht!$D$12))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COUNTIFS(Optionen!$T$3:$T$8,Leistungsübersicht!$D$10,Optionen!$U$3:$U$8,'Leistungsübersicht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IF(Y222="","",Leistungsübersicht!$D$10)</f>
        <v/>
      </c>
      <c r="AE222" t="str">
        <f>IF(Y222="","",IF(AD222=Optionen!$N$6,Optionen!$N$6,IF(AD222=Optionen!$N$5,Leistungsübersicht!$D$11,IF(AD222=Optionen!$N$4,Leistungsübersicht!$D$11))))</f>
        <v/>
      </c>
      <c r="AF222" t="str">
        <f>IF(Y222="","",IF(AD222=Optionen!$N$4,Leistungsübersicht!$D$12))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COUNTIFS(Optionen!$T$3:$T$8,Leistungsübersicht!$D$10,Optionen!$U$3:$U$8,'Leistungsübersicht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IF(Y223="","",Leistungsübersicht!$D$10)</f>
        <v/>
      </c>
      <c r="AE223" t="str">
        <f>IF(Y223="","",IF(AD223=Optionen!$N$6,Optionen!$N$6,IF(AD223=Optionen!$N$5,Leistungsübersicht!$D$11,IF(AD223=Optionen!$N$4,Leistungsübersicht!$D$11))))</f>
        <v/>
      </c>
      <c r="AF223" t="str">
        <f>IF(Y223="","",IF(AD223=Optionen!$N$4,Leistungsübersicht!$D$12))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COUNTIFS(Optionen!$T$3:$T$8,Leistungsübersicht!$D$10,Optionen!$U$3:$U$8,'Leistungsübersicht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IF(Y224="","",Leistungsübersicht!$D$10)</f>
        <v/>
      </c>
      <c r="AE224" t="str">
        <f>IF(Y224="","",IF(AD224=Optionen!$N$6,Optionen!$N$6,IF(AD224=Optionen!$N$5,Leistungsübersicht!$D$11,IF(AD224=Optionen!$N$4,Leistungsübersicht!$D$11))))</f>
        <v/>
      </c>
      <c r="AF224" t="str">
        <f>IF(Y224="","",IF(AD224=Optionen!$N$4,Leistungsübersicht!$D$12))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COUNTIFS(Optionen!$T$3:$T$8,Leistungsübersicht!$D$10,Optionen!$U$3:$U$8,'Leistungsübersicht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IF(Y225="","",Leistungsübersicht!$D$10)</f>
        <v/>
      </c>
      <c r="AE225" t="str">
        <f>IF(Y225="","",IF(AD225=Optionen!$N$6,Optionen!$N$6,IF(AD225=Optionen!$N$5,Leistungsübersicht!$D$11,IF(AD225=Optionen!$N$4,Leistungsübersicht!$D$11))))</f>
        <v/>
      </c>
      <c r="AF225" t="str">
        <f>IF(Y225="","",IF(AD225=Optionen!$N$4,Leistungsübersicht!$D$12))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COUNTIFS(Optionen!$T$3:$T$8,Leistungsübersicht!$D$10,Optionen!$U$3:$U$8,'Leistungsübersicht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IF(Y226="","",Leistungsübersicht!$D$10)</f>
        <v/>
      </c>
      <c r="AE226" t="str">
        <f>IF(Y226="","",IF(AD226=Optionen!$N$6,Optionen!$N$6,IF(AD226=Optionen!$N$5,Leistungsübersicht!$D$11,IF(AD226=Optionen!$N$4,Leistungsübersicht!$D$11))))</f>
        <v/>
      </c>
      <c r="AF226" t="str">
        <f>IF(Y226="","",IF(AD226=Optionen!$N$4,Leistungsübersicht!$D$12))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COUNTIFS(Optionen!$T$3:$T$8,Leistungsübersicht!$D$10,Optionen!$U$3:$U$8,'Leistungsübersicht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IF(Y227="","",Leistungsübersicht!$D$10)</f>
        <v/>
      </c>
      <c r="AE227" t="str">
        <f>IF(Y227="","",IF(AD227=Optionen!$N$6,Optionen!$N$6,IF(AD227=Optionen!$N$5,Leistungsübersicht!$D$11,IF(AD227=Optionen!$N$4,Leistungsübersicht!$D$11))))</f>
        <v/>
      </c>
      <c r="AF227" t="str">
        <f>IF(Y227="","",IF(AD227=Optionen!$N$4,Leistungsübersicht!$D$12))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COUNTIFS(Optionen!$T$3:$T$8,Leistungsübersicht!$D$10,Optionen!$U$3:$U$8,'Leistungsübersicht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IF(Y228="","",Leistungsübersicht!$D$10)</f>
        <v/>
      </c>
      <c r="AE228" t="str">
        <f>IF(Y228="","",IF(AD228=Optionen!$N$6,Optionen!$N$6,IF(AD228=Optionen!$N$5,Leistungsübersicht!$D$11,IF(AD228=Optionen!$N$4,Leistungsübersicht!$D$11))))</f>
        <v/>
      </c>
      <c r="AF228" t="str">
        <f>IF(Y228="","",IF(AD228=Optionen!$N$4,Leistungsübersicht!$D$12))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COUNTIFS(Optionen!$T$3:$T$8,Leistungsübersicht!$D$10,Optionen!$U$3:$U$8,'Leistungsübersicht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IF(Y229="","",Leistungsübersicht!$D$10)</f>
        <v/>
      </c>
      <c r="AE229" t="str">
        <f>IF(Y229="","",IF(AD229=Optionen!$N$6,Optionen!$N$6,IF(AD229=Optionen!$N$5,Leistungsübersicht!$D$11,IF(AD229=Optionen!$N$4,Leistungsübersicht!$D$11))))</f>
        <v/>
      </c>
      <c r="AF229" t="str">
        <f>IF(Y229="","",IF(AD229=Optionen!$N$4,Leistungsübersicht!$D$12))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COUNTIFS(Optionen!$T$3:$T$8,Leistungsübersicht!$D$10,Optionen!$U$3:$U$8,'Leistungsübersicht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IF(Y230="","",Leistungsübersicht!$D$10)</f>
        <v/>
      </c>
      <c r="AE230" t="str">
        <f>IF(Y230="","",IF(AD230=Optionen!$N$6,Optionen!$N$6,IF(AD230=Optionen!$N$5,Leistungsübersicht!$D$11,IF(AD230=Optionen!$N$4,Leistungsübersicht!$D$11))))</f>
        <v/>
      </c>
      <c r="AF230" t="str">
        <f>IF(Y230="","",IF(AD230=Optionen!$N$4,Leistungsübersicht!$D$12))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COUNTIFS(Optionen!$T$3:$T$8,Leistungsübersicht!$D$10,Optionen!$U$3:$U$8,'Leistungsübersicht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IF(Y231="","",Leistungsübersicht!$D$10)</f>
        <v/>
      </c>
      <c r="AE231" t="str">
        <f>IF(Y231="","",IF(AD231=Optionen!$N$6,Optionen!$N$6,IF(AD231=Optionen!$N$5,Leistungsübersicht!$D$11,IF(AD231=Optionen!$N$4,Leistungsübersicht!$D$11))))</f>
        <v/>
      </c>
      <c r="AF231" t="str">
        <f>IF(Y231="","",IF(AD231=Optionen!$N$4,Leistungsübersicht!$D$12))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COUNTIFS(Optionen!$T$3:$T$8,Leistungsübersicht!$D$10,Optionen!$U$3:$U$8,'Leistungsübersicht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IF(Y232="","",Leistungsübersicht!$D$10)</f>
        <v/>
      </c>
      <c r="AE232" t="str">
        <f>IF(Y232="","",IF(AD232=Optionen!$N$6,Optionen!$N$6,IF(AD232=Optionen!$N$5,Leistungsübersicht!$D$11,IF(AD232=Optionen!$N$4,Leistungsübersicht!$D$11))))</f>
        <v/>
      </c>
      <c r="AF232" t="str">
        <f>IF(Y232="","",IF(AD232=Optionen!$N$4,Leistungsübersicht!$D$12))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COUNTIFS(Optionen!$T$3:$T$8,Leistungsübersicht!$D$10,Optionen!$U$3:$U$8,'Leistungsübersicht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IF(Y233="","",Leistungsübersicht!$D$10)</f>
        <v/>
      </c>
      <c r="AE233" t="str">
        <f>IF(Y233="","",IF(AD233=Optionen!$N$6,Optionen!$N$6,IF(AD233=Optionen!$N$5,Leistungsübersicht!$D$11,IF(AD233=Optionen!$N$4,Leistungsübersicht!$D$11))))</f>
        <v/>
      </c>
      <c r="AF233" t="str">
        <f>IF(Y233="","",IF(AD233=Optionen!$N$4,Leistungsübersicht!$D$12))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COUNTIFS(Optionen!$T$3:$T$8,Leistungsübersicht!$D$10,Optionen!$U$3:$U$8,'Leistungsübersicht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IF(Y234="","",Leistungsübersicht!$D$10)</f>
        <v/>
      </c>
      <c r="AE234" t="str">
        <f>IF(Y234="","",IF(AD234=Optionen!$N$6,Optionen!$N$6,IF(AD234=Optionen!$N$5,Leistungsübersicht!$D$11,IF(AD234=Optionen!$N$4,Leistungsübersicht!$D$11))))</f>
        <v/>
      </c>
      <c r="AF234" t="str">
        <f>IF(Y234="","",IF(AD234=Optionen!$N$4,Leistungsübersicht!$D$12))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COUNTIFS(Optionen!$T$3:$T$8,Leistungsübersicht!$D$10,Optionen!$U$3:$U$8,'Leistungsübersicht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IF(Y235="","",Leistungsübersicht!$D$10)</f>
        <v/>
      </c>
      <c r="AE235" t="str">
        <f>IF(Y235="","",IF(AD235=Optionen!$N$6,Optionen!$N$6,IF(AD235=Optionen!$N$5,Leistungsübersicht!$D$11,IF(AD235=Optionen!$N$4,Leistungsübersicht!$D$11))))</f>
        <v/>
      </c>
      <c r="AF235" t="str">
        <f>IF(Y235="","",IF(AD235=Optionen!$N$4,Leistungsübersicht!$D$12))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COUNTIFS(Optionen!$T$3:$T$8,Leistungsübersicht!$D$10,Optionen!$U$3:$U$8,'Leistungsübersicht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IF(Y236="","",Leistungsübersicht!$D$10)</f>
        <v/>
      </c>
      <c r="AE236" t="str">
        <f>IF(Y236="","",IF(AD236=Optionen!$N$6,Optionen!$N$6,IF(AD236=Optionen!$N$5,Leistungsübersicht!$D$11,IF(AD236=Optionen!$N$4,Leistungsübersicht!$D$11))))</f>
        <v/>
      </c>
      <c r="AF236" t="str">
        <f>IF(Y236="","",IF(AD236=Optionen!$N$4,Leistungsübersicht!$D$12))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COUNTIFS(Optionen!$T$3:$T$8,Leistungsübersicht!$D$10,Optionen!$U$3:$U$8,'Leistungsübersicht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IF(Y237="","",Leistungsübersicht!$D$10)</f>
        <v/>
      </c>
      <c r="AE237" t="str">
        <f>IF(Y237="","",IF(AD237=Optionen!$N$6,Optionen!$N$6,IF(AD237=Optionen!$N$5,Leistungsübersicht!$D$11,IF(AD237=Optionen!$N$4,Leistungsübersicht!$D$11))))</f>
        <v/>
      </c>
      <c r="AF237" t="str">
        <f>IF(Y237="","",IF(AD237=Optionen!$N$4,Leistungsübersicht!$D$12))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COUNTIFS(Optionen!$T$3:$T$8,Leistungsübersicht!$D$10,Optionen!$U$3:$U$8,'Leistungsübersicht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IF(Y238="","",Leistungsübersicht!$D$10)</f>
        <v/>
      </c>
      <c r="AE238" t="str">
        <f>IF(Y238="","",IF(AD238=Optionen!$N$6,Optionen!$N$6,IF(AD238=Optionen!$N$5,Leistungsübersicht!$D$11,IF(AD238=Optionen!$N$4,Leistungsübersicht!$D$11))))</f>
        <v/>
      </c>
      <c r="AF238" t="str">
        <f>IF(Y238="","",IF(AD238=Optionen!$N$4,Leistungsübersicht!$D$12))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COUNTIFS(Optionen!$T$3:$T$8,Leistungsübersicht!$D$10,Optionen!$U$3:$U$8,'Leistungsübersicht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IF(Y239="","",Leistungsübersicht!$D$10)</f>
        <v/>
      </c>
      <c r="AE239" t="str">
        <f>IF(Y239="","",IF(AD239=Optionen!$N$6,Optionen!$N$6,IF(AD239=Optionen!$N$5,Leistungsübersicht!$D$11,IF(AD239=Optionen!$N$4,Leistungsübersicht!$D$11))))</f>
        <v/>
      </c>
      <c r="AF239" t="str">
        <f>IF(Y239="","",IF(AD239=Optionen!$N$4,Leistungsübersicht!$D$12))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COUNTIFS(Optionen!$T$3:$T$8,Leistungsübersicht!$D$10,Optionen!$U$3:$U$8,'Leistungsübersicht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IF(Y240="","",Leistungsübersicht!$D$10)</f>
        <v/>
      </c>
      <c r="AE240" t="str">
        <f>IF(Y240="","",IF(AD240=Optionen!$N$6,Optionen!$N$6,IF(AD240=Optionen!$N$5,Leistungsübersicht!$D$11,IF(AD240=Optionen!$N$4,Leistungsübersicht!$D$11))))</f>
        <v/>
      </c>
      <c r="AF240" t="str">
        <f>IF(Y240="","",IF(AD240=Optionen!$N$4,Leistungsübersicht!$D$12))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COUNTIFS(Optionen!$T$3:$T$8,Leistungsübersicht!$D$10,Optionen!$U$3:$U$8,'Leistungsübersicht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IF(Y241="","",Leistungsübersicht!$D$10)</f>
        <v/>
      </c>
      <c r="AE241" t="str">
        <f>IF(Y241="","",IF(AD241=Optionen!$N$6,Optionen!$N$6,IF(AD241=Optionen!$N$5,Leistungsübersicht!$D$11,IF(AD241=Optionen!$N$4,Leistungsübersicht!$D$11))))</f>
        <v/>
      </c>
      <c r="AF241" t="str">
        <f>IF(Y241="","",IF(AD241=Optionen!$N$4,Leistungsübersicht!$D$12))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COUNTIFS(Optionen!$T$3:$T$8,Leistungsübersicht!$D$10,Optionen!$U$3:$U$8,'Leistungsübersicht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IF(Y242="","",Leistungsübersicht!$D$10)</f>
        <v/>
      </c>
      <c r="AE242" t="str">
        <f>IF(Y242="","",IF(AD242=Optionen!$N$6,Optionen!$N$6,IF(AD242=Optionen!$N$5,Leistungsübersicht!$D$11,IF(AD242=Optionen!$N$4,Leistungsübersicht!$D$11))))</f>
        <v/>
      </c>
      <c r="AF242" t="str">
        <f>IF(Y242="","",IF(AD242=Optionen!$N$4,Leistungsübersicht!$D$12))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COUNTIFS(Optionen!$T$3:$T$8,Leistungsübersicht!$D$10,Optionen!$U$3:$U$8,'Leistungsübersicht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IF(Y243="","",Leistungsübersicht!$D$10)</f>
        <v/>
      </c>
      <c r="AE243" t="str">
        <f>IF(Y243="","",IF(AD243=Optionen!$N$6,Optionen!$N$6,IF(AD243=Optionen!$N$5,Leistungsübersicht!$D$11,IF(AD243=Optionen!$N$4,Leistungsübersicht!$D$11))))</f>
        <v/>
      </c>
      <c r="AF243" t="str">
        <f>IF(Y243="","",IF(AD243=Optionen!$N$4,Leistungsübersicht!$D$12))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COUNTIFS(Optionen!$T$3:$T$8,Leistungsübersicht!$D$10,Optionen!$U$3:$U$8,'Leistungsübersicht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IF(Y244="","",Leistungsübersicht!$D$10)</f>
        <v/>
      </c>
      <c r="AE244" t="str">
        <f>IF(Y244="","",IF(AD244=Optionen!$N$6,Optionen!$N$6,IF(AD244=Optionen!$N$5,Leistungsübersicht!$D$11,IF(AD244=Optionen!$N$4,Leistungsübersicht!$D$11))))</f>
        <v/>
      </c>
      <c r="AF244" t="str">
        <f>IF(Y244="","",IF(AD244=Optionen!$N$4,Leistungsübersicht!$D$12))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COUNTIFS(Optionen!$T$3:$T$8,Leistungsübersicht!$D$10,Optionen!$U$3:$U$8,'Leistungsübersicht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IF(Y245="","",Leistungsübersicht!$D$10)</f>
        <v/>
      </c>
      <c r="AE245" t="str">
        <f>IF(Y245="","",IF(AD245=Optionen!$N$6,Optionen!$N$6,IF(AD245=Optionen!$N$5,Leistungsübersicht!$D$11,IF(AD245=Optionen!$N$4,Leistungsübersicht!$D$11))))</f>
        <v/>
      </c>
      <c r="AF245" t="str">
        <f>IF(Y245="","",IF(AD245=Optionen!$N$4,Leistungsübersicht!$D$12))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COUNTIFS(Optionen!$T$3:$T$8,Leistungsübersicht!$D$10,Optionen!$U$3:$U$8,'Leistungsübersicht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IF(Y246="","",Leistungsübersicht!$D$10)</f>
        <v/>
      </c>
      <c r="AE246" t="str">
        <f>IF(Y246="","",IF(AD246=Optionen!$N$6,Optionen!$N$6,IF(AD246=Optionen!$N$5,Leistungsübersicht!$D$11,IF(AD246=Optionen!$N$4,Leistungsübersicht!$D$11))))</f>
        <v/>
      </c>
      <c r="AF246" t="str">
        <f>IF(Y246="","",IF(AD246=Optionen!$N$4,Leistungsübersicht!$D$12))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COUNTIFS(Optionen!$T$3:$T$8,Leistungsübersicht!$D$10,Optionen!$U$3:$U$8,'Leistungsübersicht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IF(Y247="","",Leistungsübersicht!$D$10)</f>
        <v/>
      </c>
      <c r="AE247" t="str">
        <f>IF(Y247="","",IF(AD247=Optionen!$N$6,Optionen!$N$6,IF(AD247=Optionen!$N$5,Leistungsübersicht!$D$11,IF(AD247=Optionen!$N$4,Leistungsübersicht!$D$11))))</f>
        <v/>
      </c>
      <c r="AF247" t="str">
        <f>IF(Y247="","",IF(AD247=Optionen!$N$4,Leistungsübersicht!$D$12))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COUNTIFS(Optionen!$T$3:$T$8,Leistungsübersicht!$D$10,Optionen!$U$3:$U$8,'Leistungsübersicht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IF(Y248="","",Leistungsübersicht!$D$10)</f>
        <v/>
      </c>
      <c r="AE248" t="str">
        <f>IF(Y248="","",IF(AD248=Optionen!$N$6,Optionen!$N$6,IF(AD248=Optionen!$N$5,Leistungsübersicht!$D$11,IF(AD248=Optionen!$N$4,Leistungsübersicht!$D$11))))</f>
        <v/>
      </c>
      <c r="AF248" t="str">
        <f>IF(Y248="","",IF(AD248=Optionen!$N$4,Leistungsübersicht!$D$12))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COUNTIFS(Optionen!$T$3:$T$8,Leistungsübersicht!$D$10,Optionen!$U$3:$U$8,'Leistungsübersicht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IF(Y249="","",Leistungsübersicht!$D$10)</f>
        <v/>
      </c>
      <c r="AE249" t="str">
        <f>IF(Y249="","",IF(AD249=Optionen!$N$6,Optionen!$N$6,IF(AD249=Optionen!$N$5,Leistungsübersicht!$D$11,IF(AD249=Optionen!$N$4,Leistungsübersicht!$D$11))))</f>
        <v/>
      </c>
      <c r="AF249" t="str">
        <f>IF(Y249="","",IF(AD249=Optionen!$N$4,Leistungsübersicht!$D$12))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COUNTIFS(Optionen!$T$3:$T$8,Leistungsübersicht!$D$10,Optionen!$U$3:$U$8,'Leistungsübersicht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IF(Y250="","",Leistungsübersicht!$D$10)</f>
        <v/>
      </c>
      <c r="AE250" t="str">
        <f>IF(Y250="","",IF(AD250=Optionen!$N$6,Optionen!$N$6,IF(AD250=Optionen!$N$5,Leistungsübersicht!$D$11,IF(AD250=Optionen!$N$4,Leistungsübersicht!$D$11))))</f>
        <v/>
      </c>
      <c r="AF250" t="str">
        <f>IF(Y250="","",IF(AD250=Optionen!$N$4,Leistungsübersicht!$D$12))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COUNTIFS(Optionen!$T$3:$T$8,Leistungsübersicht!$D$10,Optionen!$U$3:$U$8,'Leistungsübersicht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IF(Y251="","",Leistungsübersicht!$D$10)</f>
        <v/>
      </c>
      <c r="AE251" t="str">
        <f>IF(Y251="","",IF(AD251=Optionen!$N$6,Optionen!$N$6,IF(AD251=Optionen!$N$5,Leistungsübersicht!$D$11,IF(AD251=Optionen!$N$4,Leistungsübersicht!$D$11))))</f>
        <v/>
      </c>
      <c r="AF251" t="str">
        <f>IF(Y251="","",IF(AD251=Optionen!$N$4,Leistungsübersicht!$D$12))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COUNTIFS(Optionen!$T$3:$T$8,Leistungsübersicht!$D$10,Optionen!$U$3:$U$8,'Leistungsübersicht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IF(Y252="","",Leistungsübersicht!$D$10)</f>
        <v/>
      </c>
      <c r="AE252" t="str">
        <f>IF(Y252="","",IF(AD252=Optionen!$N$6,Optionen!$N$6,IF(AD252=Optionen!$N$5,Leistungsübersicht!$D$11,IF(AD252=Optionen!$N$4,Leistungsübersicht!$D$11))))</f>
        <v/>
      </c>
      <c r="AF252" t="str">
        <f>IF(Y252="","",IF(AD252=Optionen!$N$4,Leistungsübersicht!$D$12))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COUNTIFS(Optionen!$T$3:$T$8,Leistungsübersicht!$D$10,Optionen!$U$3:$U$8,'Leistungsübersicht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IF(Y253="","",Leistungsübersicht!$D$10)</f>
        <v/>
      </c>
      <c r="AE253" t="str">
        <f>IF(Y253="","",IF(AD253=Optionen!$N$6,Optionen!$N$6,IF(AD253=Optionen!$N$5,Leistungsübersicht!$D$11,IF(AD253=Optionen!$N$4,Leistungsübersicht!$D$11))))</f>
        <v/>
      </c>
      <c r="AF253" t="str">
        <f>IF(Y253="","",IF(AD253=Optionen!$N$4,Leistungsübersicht!$D$12))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COUNTIFS(Optionen!$T$3:$T$8,Leistungsübersicht!$D$10,Optionen!$U$3:$U$8,'Leistungsübersicht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IF(Y254="","",Leistungsübersicht!$D$10)</f>
        <v/>
      </c>
      <c r="AE254" t="str">
        <f>IF(Y254="","",IF(AD254=Optionen!$N$6,Optionen!$N$6,IF(AD254=Optionen!$N$5,Leistungsübersicht!$D$11,IF(AD254=Optionen!$N$4,Leistungsübersicht!$D$11))))</f>
        <v/>
      </c>
      <c r="AF254" t="str">
        <f>IF(Y254="","",IF(AD254=Optionen!$N$4,Leistungsübersicht!$D$12))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COUNTIFS(Optionen!$T$3:$T$8,Leistungsübersicht!$D$10,Optionen!$U$3:$U$8,'Leistungsübersicht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IF(Y255="","",Leistungsübersicht!$D$10)</f>
        <v/>
      </c>
      <c r="AE255" t="str">
        <f>IF(Y255="","",IF(AD255=Optionen!$N$6,Optionen!$N$6,IF(AD255=Optionen!$N$5,Leistungsübersicht!$D$11,IF(AD255=Optionen!$N$4,Leistungsübersicht!$D$11))))</f>
        <v/>
      </c>
      <c r="AF255" t="str">
        <f>IF(Y255="","",IF(AD255=Optionen!$N$4,Leistungsübersicht!$D$12))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COUNTIFS(Optionen!$T$3:$T$8,Leistungsübersicht!$D$10,Optionen!$U$3:$U$8,'Leistungsübersicht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IF(Y256="","",Leistungsübersicht!$D$10)</f>
        <v/>
      </c>
      <c r="AE256" t="str">
        <f>IF(Y256="","",IF(AD256=Optionen!$N$6,Optionen!$N$6,IF(AD256=Optionen!$N$5,Leistungsübersicht!$D$11,IF(AD256=Optionen!$N$4,Leistungsübersicht!$D$11))))</f>
        <v/>
      </c>
      <c r="AF256" t="str">
        <f>IF(Y256="","",IF(AD256=Optionen!$N$4,Leistungsübersicht!$D$12))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COUNTIFS(Optionen!$T$3:$T$8,Leistungsübersicht!$D$10,Optionen!$U$3:$U$8,'Leistungsübersicht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IF(Y257="","",Leistungsübersicht!$D$10)</f>
        <v/>
      </c>
      <c r="AE257" t="str">
        <f>IF(Y257="","",IF(AD257=Optionen!$N$6,Optionen!$N$6,IF(AD257=Optionen!$N$5,Leistungsübersicht!$D$11,IF(AD257=Optionen!$N$4,Leistungsübersicht!$D$11))))</f>
        <v/>
      </c>
      <c r="AF257" t="str">
        <f>IF(Y257="","",IF(AD257=Optionen!$N$4,Leistungsübersicht!$D$12))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COUNTIFS(Optionen!$T$3:$T$8,Leistungsübersicht!$D$10,Optionen!$U$3:$U$8,'Leistungsübersicht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IF(Y258="","",Leistungsübersicht!$D$10)</f>
        <v/>
      </c>
      <c r="AE258" t="str">
        <f>IF(Y258="","",IF(AD258=Optionen!$N$6,Optionen!$N$6,IF(AD258=Optionen!$N$5,Leistungsübersicht!$D$11,IF(AD258=Optionen!$N$4,Leistungsübersicht!$D$11))))</f>
        <v/>
      </c>
      <c r="AF258" t="str">
        <f>IF(Y258="","",IF(AD258=Optionen!$N$4,Leistungsübersicht!$D$12))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COUNTIFS(Optionen!$T$3:$T$8,Leistungsübersicht!$D$10,Optionen!$U$3:$U$8,'Leistungsübersicht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IF(Y259="","",Leistungsübersicht!$D$10)</f>
        <v/>
      </c>
      <c r="AE259" t="str">
        <f>IF(Y259="","",IF(AD259=Optionen!$N$6,Optionen!$N$6,IF(AD259=Optionen!$N$5,Leistungsübersicht!$D$11,IF(AD259=Optionen!$N$4,Leistungsübersicht!$D$11))))</f>
        <v/>
      </c>
      <c r="AF259" t="str">
        <f>IF(Y259="","",IF(AD259=Optionen!$N$4,Leistungsübersicht!$D$12))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COUNTIFS(Optionen!$T$3:$T$8,Leistungsübersicht!$D$10,Optionen!$U$3:$U$8,'Leistungsübersicht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IF(Y260="","",Leistungsübersicht!$D$10)</f>
        <v/>
      </c>
      <c r="AE260" t="str">
        <f>IF(Y260="","",IF(AD260=Optionen!$N$6,Optionen!$N$6,IF(AD260=Optionen!$N$5,Leistungsübersicht!$D$11,IF(AD260=Optionen!$N$4,Leistungsübersicht!$D$11))))</f>
        <v/>
      </c>
      <c r="AF260" t="str">
        <f>IF(Y260="","",IF(AD260=Optionen!$N$4,Leistungsübersicht!$D$12))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COUNTIFS(Optionen!$T$3:$T$8,Leistungsübersicht!$D$10,Optionen!$U$3:$U$8,'Leistungsübersicht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IF(Y261="","",Leistungsübersicht!$D$10)</f>
        <v/>
      </c>
      <c r="AE261" t="str">
        <f>IF(Y261="","",IF(AD261=Optionen!$N$6,Optionen!$N$6,IF(AD261=Optionen!$N$5,Leistungsübersicht!$D$11,IF(AD261=Optionen!$N$4,Leistungsübersicht!$D$11))))</f>
        <v/>
      </c>
      <c r="AF261" t="str">
        <f>IF(Y261="","",IF(AD261=Optionen!$N$4,Leistungsübersicht!$D$12))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COUNTIFS(Optionen!$T$3:$T$8,Leistungsübersicht!$D$10,Optionen!$U$3:$U$8,'Leistungsübersicht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IF(Y262="","",Leistungsübersicht!$D$10)</f>
        <v/>
      </c>
      <c r="AE262" t="str">
        <f>IF(Y262="","",IF(AD262=Optionen!$N$6,Optionen!$N$6,IF(AD262=Optionen!$N$5,Leistungsübersicht!$D$11,IF(AD262=Optionen!$N$4,Leistungsübersicht!$D$11))))</f>
        <v/>
      </c>
      <c r="AF262" t="str">
        <f>IF(Y262="","",IF(AD262=Optionen!$N$4,Leistungsübersicht!$D$12))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COUNTIFS(Optionen!$T$3:$T$8,Leistungsübersicht!$D$10,Optionen!$U$3:$U$8,'Leistungsübersicht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IF(Y263="","",Leistungsübersicht!$D$10)</f>
        <v/>
      </c>
      <c r="AE263" t="str">
        <f>IF(Y263="","",IF(AD263=Optionen!$N$6,Optionen!$N$6,IF(AD263=Optionen!$N$5,Leistungsübersicht!$D$11,IF(AD263=Optionen!$N$4,Leistungsübersicht!$D$11))))</f>
        <v/>
      </c>
      <c r="AF263" t="str">
        <f>IF(Y263="","",IF(AD263=Optionen!$N$4,Leistungsübersicht!$D$12))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COUNTIFS(Optionen!$T$3:$T$8,Leistungsübersicht!$D$10,Optionen!$U$3:$U$8,'Leistungsübersicht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IF(Y264="","",Leistungsübersicht!$D$10)</f>
        <v/>
      </c>
      <c r="AE264" t="str">
        <f>IF(Y264="","",IF(AD264=Optionen!$N$6,Optionen!$N$6,IF(AD264=Optionen!$N$5,Leistungsübersicht!$D$11,IF(AD264=Optionen!$N$4,Leistungsübersicht!$D$11))))</f>
        <v/>
      </c>
      <c r="AF264" t="str">
        <f>IF(Y264="","",IF(AD264=Optionen!$N$4,Leistungsübersicht!$D$12))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COUNTIFS(Optionen!$T$3:$T$8,Leistungsübersicht!$D$10,Optionen!$U$3:$U$8,'Leistungsübersicht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IF(Y265="","",Leistungsübersicht!$D$10)</f>
        <v/>
      </c>
      <c r="AE265" t="str">
        <f>IF(Y265="","",IF(AD265=Optionen!$N$6,Optionen!$N$6,IF(AD265=Optionen!$N$5,Leistungsübersicht!$D$11,IF(AD265=Optionen!$N$4,Leistungsübersicht!$D$11))))</f>
        <v/>
      </c>
      <c r="AF265" t="str">
        <f>IF(Y265="","",IF(AD265=Optionen!$N$4,Leistungsübersicht!$D$12))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COUNTIFS(Optionen!$T$3:$T$8,Leistungsübersicht!$D$10,Optionen!$U$3:$U$8,'Leistungsübersicht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IF(Y266="","",Leistungsübersicht!$D$10)</f>
        <v/>
      </c>
      <c r="AE266" t="str">
        <f>IF(Y266="","",IF(AD266=Optionen!$N$6,Optionen!$N$6,IF(AD266=Optionen!$N$5,Leistungsübersicht!$D$11,IF(AD266=Optionen!$N$4,Leistungsübersicht!$D$11))))</f>
        <v/>
      </c>
      <c r="AF266" t="str">
        <f>IF(Y266="","",IF(AD266=Optionen!$N$4,Leistungsübersicht!$D$12))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COUNTIFS(Optionen!$T$3:$T$8,Leistungsübersicht!$D$10,Optionen!$U$3:$U$8,'Leistungsübersicht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IF(Y267="","",Leistungsübersicht!$D$10)</f>
        <v/>
      </c>
      <c r="AE267" t="str">
        <f>IF(Y267="","",IF(AD267=Optionen!$N$6,Optionen!$N$6,IF(AD267=Optionen!$N$5,Leistungsübersicht!$D$11,IF(AD267=Optionen!$N$4,Leistungsübersicht!$D$11))))</f>
        <v/>
      </c>
      <c r="AF267" t="str">
        <f>IF(Y267="","",IF(AD267=Optionen!$N$4,Leistungsübersicht!$D$12))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COUNTIFS(Optionen!$T$3:$T$8,Leistungsübersicht!$D$10,Optionen!$U$3:$U$8,'Leistungsübersicht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IF(Y268="","",Leistungsübersicht!$D$10)</f>
        <v/>
      </c>
      <c r="AE268" t="str">
        <f>IF(Y268="","",IF(AD268=Optionen!$N$6,Optionen!$N$6,IF(AD268=Optionen!$N$5,Leistungsübersicht!$D$11,IF(AD268=Optionen!$N$4,Leistungsübersicht!$D$11))))</f>
        <v/>
      </c>
      <c r="AF268" t="str">
        <f>IF(Y268="","",IF(AD268=Optionen!$N$4,Leistungsübersicht!$D$12))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COUNTIFS(Optionen!$T$3:$T$8,Leistungsübersicht!$D$10,Optionen!$U$3:$U$8,'Leistungsübersicht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IF(Y269="","",Leistungsübersicht!$D$10)</f>
        <v/>
      </c>
      <c r="AE269" t="str">
        <f>IF(Y269="","",IF(AD269=Optionen!$N$6,Optionen!$N$6,IF(AD269=Optionen!$N$5,Leistungsübersicht!$D$11,IF(AD269=Optionen!$N$4,Leistungsübersicht!$D$11))))</f>
        <v/>
      </c>
      <c r="AF269" t="str">
        <f>IF(Y269="","",IF(AD269=Optionen!$N$4,Leistungsübersicht!$D$12))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COUNTIFS(Optionen!$T$3:$T$8,Leistungsübersicht!$D$10,Optionen!$U$3:$U$8,'Leistungsübersicht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IF(Y270="","",Leistungsübersicht!$D$10)</f>
        <v/>
      </c>
      <c r="AE270" t="str">
        <f>IF(Y270="","",IF(AD270=Optionen!$N$6,Optionen!$N$6,IF(AD270=Optionen!$N$5,Leistungsübersicht!$D$11,IF(AD270=Optionen!$N$4,Leistungsübersicht!$D$11))))</f>
        <v/>
      </c>
      <c r="AF270" t="str">
        <f>IF(Y270="","",IF(AD270=Optionen!$N$4,Leistungsübersicht!$D$12))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COUNTIFS(Optionen!$T$3:$T$8,Leistungsübersicht!$D$10,Optionen!$U$3:$U$8,'Leistungsübersicht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IF(Y271="","",Leistungsübersicht!$D$10)</f>
        <v/>
      </c>
      <c r="AE271" t="str">
        <f>IF(Y271="","",IF(AD271=Optionen!$N$6,Optionen!$N$6,IF(AD271=Optionen!$N$5,Leistungsübersicht!$D$11,IF(AD271=Optionen!$N$4,Leistungsübersicht!$D$11))))</f>
        <v/>
      </c>
      <c r="AF271" t="str">
        <f>IF(Y271="","",IF(AD271=Optionen!$N$4,Leistungsübersicht!$D$12))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COUNTIFS(Optionen!$T$3:$T$8,Leistungsübersicht!$D$10,Optionen!$U$3:$U$8,'Leistungsübersicht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IF(Y272="","",Leistungsübersicht!$D$10)</f>
        <v/>
      </c>
      <c r="AE272" t="str">
        <f>IF(Y272="","",IF(AD272=Optionen!$N$6,Optionen!$N$6,IF(AD272=Optionen!$N$5,Leistungsübersicht!$D$11,IF(AD272=Optionen!$N$4,Leistungsübersicht!$D$11))))</f>
        <v/>
      </c>
      <c r="AF272" t="str">
        <f>IF(Y272="","",IF(AD272=Optionen!$N$4,Leistungsübersicht!$D$12))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COUNTIFS(Optionen!$T$3:$T$8,Leistungsübersicht!$D$10,Optionen!$U$3:$U$8,'Leistungsübersicht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IF(Y273="","",Leistungsübersicht!$D$10)</f>
        <v/>
      </c>
      <c r="AE273" t="str">
        <f>IF(Y273="","",IF(AD273=Optionen!$N$6,Optionen!$N$6,IF(AD273=Optionen!$N$5,Leistungsübersicht!$D$11,IF(AD273=Optionen!$N$4,Leistungsübersicht!$D$11))))</f>
        <v/>
      </c>
      <c r="AF273" t="str">
        <f>IF(Y273="","",IF(AD273=Optionen!$N$4,Leistungsübersicht!$D$12))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COUNTIFS(Optionen!$T$3:$T$8,Leistungsübersicht!$D$10,Optionen!$U$3:$U$8,'Leistungsübersicht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IF(Y274="","",Leistungsübersicht!$D$10)</f>
        <v/>
      </c>
      <c r="AE274" t="str">
        <f>IF(Y274="","",IF(AD274=Optionen!$N$6,Optionen!$N$6,IF(AD274=Optionen!$N$5,Leistungsübersicht!$D$11,IF(AD274=Optionen!$N$4,Leistungsübersicht!$D$11))))</f>
        <v/>
      </c>
      <c r="AF274" t="str">
        <f>IF(Y274="","",IF(AD274=Optionen!$N$4,Leistungsübersicht!$D$12))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COUNTIFS(Optionen!$T$3:$T$8,Leistungsübersicht!$D$10,Optionen!$U$3:$U$8,'Leistungsübersicht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IF(Y275="","",Leistungsübersicht!$D$10)</f>
        <v/>
      </c>
      <c r="AE275" t="str">
        <f>IF(Y275="","",IF(AD275=Optionen!$N$6,Optionen!$N$6,IF(AD275=Optionen!$N$5,Leistungsübersicht!$D$11,IF(AD275=Optionen!$N$4,Leistungsübersicht!$D$11))))</f>
        <v/>
      </c>
      <c r="AF275" t="str">
        <f>IF(Y275="","",IF(AD275=Optionen!$N$4,Leistungsübersicht!$D$12))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COUNTIFS(Optionen!$T$3:$T$8,Leistungsübersicht!$D$10,Optionen!$U$3:$U$8,'Leistungsübersicht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IF(Y276="","",Leistungsübersicht!$D$10)</f>
        <v/>
      </c>
      <c r="AE276" t="str">
        <f>IF(Y276="","",IF(AD276=Optionen!$N$6,Optionen!$N$6,IF(AD276=Optionen!$N$5,Leistungsübersicht!$D$11,IF(AD276=Optionen!$N$4,Leistungsübersicht!$D$11))))</f>
        <v/>
      </c>
      <c r="AF276" t="str">
        <f>IF(Y276="","",IF(AD276=Optionen!$N$4,Leistungsübersicht!$D$12))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COUNTIFS(Optionen!$T$3:$T$8,Leistungsübersicht!$D$10,Optionen!$U$3:$U$8,'Leistungsübersicht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IF(Y277="","",Leistungsübersicht!$D$10)</f>
        <v/>
      </c>
      <c r="AE277" t="str">
        <f>IF(Y277="","",IF(AD277=Optionen!$N$6,Optionen!$N$6,IF(AD277=Optionen!$N$5,Leistungsübersicht!$D$11,IF(AD277=Optionen!$N$4,Leistungsübersicht!$D$11))))</f>
        <v/>
      </c>
      <c r="AF277" t="str">
        <f>IF(Y277="","",IF(AD277=Optionen!$N$4,Leistungsübersicht!$D$12))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COUNTIFS(Optionen!$T$3:$T$8,Leistungsübersicht!$D$10,Optionen!$U$3:$U$8,'Leistungsübersicht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IF(Y278="","",Leistungsübersicht!$D$10)</f>
        <v/>
      </c>
      <c r="AE278" t="str">
        <f>IF(Y278="","",IF(AD278=Optionen!$N$6,Optionen!$N$6,IF(AD278=Optionen!$N$5,Leistungsübersicht!$D$11,IF(AD278=Optionen!$N$4,Leistungsübersicht!$D$11))))</f>
        <v/>
      </c>
      <c r="AF278" t="str">
        <f>IF(Y278="","",IF(AD278=Optionen!$N$4,Leistungsübersicht!$D$12))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COUNTIFS(Optionen!$T$3:$T$8,Leistungsübersicht!$D$10,Optionen!$U$3:$U$8,'Leistungsübersicht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IF(Y279="","",Leistungsübersicht!$D$10)</f>
        <v/>
      </c>
      <c r="AE279" t="str">
        <f>IF(Y279="","",IF(AD279=Optionen!$N$6,Optionen!$N$6,IF(AD279=Optionen!$N$5,Leistungsübersicht!$D$11,IF(AD279=Optionen!$N$4,Leistungsübersicht!$D$11))))</f>
        <v/>
      </c>
      <c r="AF279" t="str">
        <f>IF(Y279="","",IF(AD279=Optionen!$N$4,Leistungsübersicht!$D$12))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COUNTIFS(Optionen!$T$3:$T$8,Leistungsübersicht!$D$10,Optionen!$U$3:$U$8,'Leistungsübersicht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IF(Y280="","",Leistungsübersicht!$D$10)</f>
        <v/>
      </c>
      <c r="AE280" t="str">
        <f>IF(Y280="","",IF(AD280=Optionen!$N$6,Optionen!$N$6,IF(AD280=Optionen!$N$5,Leistungsübersicht!$D$11,IF(AD280=Optionen!$N$4,Leistungsübersicht!$D$11))))</f>
        <v/>
      </c>
      <c r="AF280" t="str">
        <f>IF(Y280="","",IF(AD280=Optionen!$N$4,Leistungsübersicht!$D$12))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COUNTIFS(Optionen!$T$3:$T$8,Leistungsübersicht!$D$10,Optionen!$U$3:$U$8,'Leistungsübersicht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IF(Y281="","",Leistungsübersicht!$D$10)</f>
        <v/>
      </c>
      <c r="AE281" t="str">
        <f>IF(Y281="","",IF(AD281=Optionen!$N$6,Optionen!$N$6,IF(AD281=Optionen!$N$5,Leistungsübersicht!$D$11,IF(AD281=Optionen!$N$4,Leistungsübersicht!$D$11))))</f>
        <v/>
      </c>
      <c r="AF281" t="str">
        <f>IF(Y281="","",IF(AD281=Optionen!$N$4,Leistungsübersicht!$D$12))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COUNTIFS(Optionen!$T$3:$T$8,Leistungsübersicht!$D$10,Optionen!$U$3:$U$8,'Leistungsübersicht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IF(Y282="","",Leistungsübersicht!$D$10)</f>
        <v/>
      </c>
      <c r="AE282" t="str">
        <f>IF(Y282="","",IF(AD282=Optionen!$N$6,Optionen!$N$6,IF(AD282=Optionen!$N$5,Leistungsübersicht!$D$11,IF(AD282=Optionen!$N$4,Leistungsübersicht!$D$11))))</f>
        <v/>
      </c>
      <c r="AF282" t="str">
        <f>IF(Y282="","",IF(AD282=Optionen!$N$4,Leistungsübersicht!$D$12))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COUNTIFS(Optionen!$T$3:$T$8,Leistungsübersicht!$D$10,Optionen!$U$3:$U$8,'Leistungsübersicht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IF(Y283="","",Leistungsübersicht!$D$10)</f>
        <v/>
      </c>
      <c r="AE283" t="str">
        <f>IF(Y283="","",IF(AD283=Optionen!$N$6,Optionen!$N$6,IF(AD283=Optionen!$N$5,Leistungsübersicht!$D$11,IF(AD283=Optionen!$N$4,Leistungsübersicht!$D$11))))</f>
        <v/>
      </c>
      <c r="AF283" t="str">
        <f>IF(Y283="","",IF(AD283=Optionen!$N$4,Leistungsübersicht!$D$12))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COUNTIFS(Optionen!$T$3:$T$8,Leistungsübersicht!$D$10,Optionen!$U$3:$U$8,'Leistungsübersicht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IF(Y284="","",Leistungsübersicht!$D$10)</f>
        <v/>
      </c>
      <c r="AE284" t="str">
        <f>IF(Y284="","",IF(AD284=Optionen!$N$6,Optionen!$N$6,IF(AD284=Optionen!$N$5,Leistungsübersicht!$D$11,IF(AD284=Optionen!$N$4,Leistungsübersicht!$D$11))))</f>
        <v/>
      </c>
      <c r="AF284" t="str">
        <f>IF(Y284="","",IF(AD284=Optionen!$N$4,Leistungsübersicht!$D$12))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COUNTIFS(Optionen!$T$3:$T$8,Leistungsübersicht!$D$10,Optionen!$U$3:$U$8,'Leistungsübersicht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IF(Y285="","",Leistungsübersicht!$D$10)</f>
        <v/>
      </c>
      <c r="AE285" t="str">
        <f>IF(Y285="","",IF(AD285=Optionen!$N$6,Optionen!$N$6,IF(AD285=Optionen!$N$5,Leistungsübersicht!$D$11,IF(AD285=Optionen!$N$4,Leistungsübersicht!$D$11))))</f>
        <v/>
      </c>
      <c r="AF285" t="str">
        <f>IF(Y285="","",IF(AD285=Optionen!$N$4,Leistungsübersicht!$D$12))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COUNTIFS(Optionen!$T$3:$T$8,Leistungsübersicht!$D$10,Optionen!$U$3:$U$8,'Leistungsübersicht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IF(Y286="","",Leistungsübersicht!$D$10)</f>
        <v/>
      </c>
      <c r="AE286" t="str">
        <f>IF(Y286="","",IF(AD286=Optionen!$N$6,Optionen!$N$6,IF(AD286=Optionen!$N$5,Leistungsübersicht!$D$11,IF(AD286=Optionen!$N$4,Leistungsübersicht!$D$11))))</f>
        <v/>
      </c>
      <c r="AF286" t="str">
        <f>IF(Y286="","",IF(AD286=Optionen!$N$4,Leistungsübersicht!$D$12))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COUNTIFS(Optionen!$T$3:$T$8,Leistungsübersicht!$D$10,Optionen!$U$3:$U$8,'Leistungsübersicht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IF(Y287="","",Leistungsübersicht!$D$10)</f>
        <v/>
      </c>
      <c r="AE287" t="str">
        <f>IF(Y287="","",IF(AD287=Optionen!$N$6,Optionen!$N$6,IF(AD287=Optionen!$N$5,Leistungsübersicht!$D$11,IF(AD287=Optionen!$N$4,Leistungsübersicht!$D$11))))</f>
        <v/>
      </c>
      <c r="AF287" t="str">
        <f>IF(Y287="","",IF(AD287=Optionen!$N$4,Leistungsübersicht!$D$12))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COUNTIFS(Optionen!$T$3:$T$8,Leistungsübersicht!$D$10,Optionen!$U$3:$U$8,'Leistungsübersicht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IF(Y288="","",Leistungsübersicht!$D$10)</f>
        <v/>
      </c>
      <c r="AE288" t="str">
        <f>IF(Y288="","",IF(AD288=Optionen!$N$6,Optionen!$N$6,IF(AD288=Optionen!$N$5,Leistungsübersicht!$D$11,IF(AD288=Optionen!$N$4,Leistungsübersicht!$D$11))))</f>
        <v/>
      </c>
      <c r="AF288" t="str">
        <f>IF(Y288="","",IF(AD288=Optionen!$N$4,Leistungsübersicht!$D$12))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COUNTIFS(Optionen!$T$3:$T$8,Leistungsübersicht!$D$10,Optionen!$U$3:$U$8,'Leistungsübersicht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IF(Y289="","",Leistungsübersicht!$D$10)</f>
        <v/>
      </c>
      <c r="AE289" t="str">
        <f>IF(Y289="","",IF(AD289=Optionen!$N$6,Optionen!$N$6,IF(AD289=Optionen!$N$5,Leistungsübersicht!$D$11,IF(AD289=Optionen!$N$4,Leistungsübersicht!$D$11))))</f>
        <v/>
      </c>
      <c r="AF289" t="str">
        <f>IF(Y289="","",IF(AD289=Optionen!$N$4,Leistungsübersicht!$D$12))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COUNTIFS(Optionen!$T$3:$T$8,Leistungsübersicht!$D$10,Optionen!$U$3:$U$8,'Leistungsübersicht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IF(Y290="","",Leistungsübersicht!$D$10)</f>
        <v/>
      </c>
      <c r="AE290" t="str">
        <f>IF(Y290="","",IF(AD290=Optionen!$N$6,Optionen!$N$6,IF(AD290=Optionen!$N$5,Leistungsübersicht!$D$11,IF(AD290=Optionen!$N$4,Leistungsübersicht!$D$11))))</f>
        <v/>
      </c>
      <c r="AF290" t="str">
        <f>IF(Y290="","",IF(AD290=Optionen!$N$4,Leistungsübersicht!$D$12))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COUNTIFS(Optionen!$T$3:$T$8,Leistungsübersicht!$D$10,Optionen!$U$3:$U$8,'Leistungsübersicht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IF(Y291="","",Leistungsübersicht!$D$10)</f>
        <v/>
      </c>
      <c r="AE291" t="str">
        <f>IF(Y291="","",IF(AD291=Optionen!$N$6,Optionen!$N$6,IF(AD291=Optionen!$N$5,Leistungsübersicht!$D$11,IF(AD291=Optionen!$N$4,Leistungsübersicht!$D$11))))</f>
        <v/>
      </c>
      <c r="AF291" t="str">
        <f>IF(Y291="","",IF(AD291=Optionen!$N$4,Leistungsübersicht!$D$12))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COUNTIFS(Optionen!$T$3:$T$8,Leistungsübersicht!$D$10,Optionen!$U$3:$U$8,'Leistungsübersicht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IF(Y292="","",Leistungsübersicht!$D$10)</f>
        <v/>
      </c>
      <c r="AE292" t="str">
        <f>IF(Y292="","",IF(AD292=Optionen!$N$6,Optionen!$N$6,IF(AD292=Optionen!$N$5,Leistungsübersicht!$D$11,IF(AD292=Optionen!$N$4,Leistungsübersicht!$D$11))))</f>
        <v/>
      </c>
      <c r="AF292" t="str">
        <f>IF(Y292="","",IF(AD292=Optionen!$N$4,Leistungsübersicht!$D$12))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COUNTIFS(Optionen!$T$3:$T$8,Leistungsübersicht!$D$10,Optionen!$U$3:$U$8,'Leistungsübersicht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IF(Y293="","",Leistungsübersicht!$D$10)</f>
        <v/>
      </c>
      <c r="AE293" t="str">
        <f>IF(Y293="","",IF(AD293=Optionen!$N$6,Optionen!$N$6,IF(AD293=Optionen!$N$5,Leistungsübersicht!$D$11,IF(AD293=Optionen!$N$4,Leistungsübersicht!$D$11))))</f>
        <v/>
      </c>
      <c r="AF293" t="str">
        <f>IF(Y293="","",IF(AD293=Optionen!$N$4,Leistungsübersicht!$D$12))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COUNTIFS(Optionen!$T$3:$T$8,Leistungsübersicht!$D$10,Optionen!$U$3:$U$8,'Leistungsübersicht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IF(Y294="","",Leistungsübersicht!$D$10)</f>
        <v/>
      </c>
      <c r="AE294" t="str">
        <f>IF(Y294="","",IF(AD294=Optionen!$N$6,Optionen!$N$6,IF(AD294=Optionen!$N$5,Leistungsübersicht!$D$11,IF(AD294=Optionen!$N$4,Leistungsübersicht!$D$11))))</f>
        <v/>
      </c>
      <c r="AF294" t="str">
        <f>IF(Y294="","",IF(AD294=Optionen!$N$4,Leistungsübersicht!$D$12))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COUNTIFS(Optionen!$T$3:$T$8,Leistungsübersicht!$D$10,Optionen!$U$3:$U$8,'Leistungsübersicht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IF(Y295="","",Leistungsübersicht!$D$10)</f>
        <v/>
      </c>
      <c r="AE295" t="str">
        <f>IF(Y295="","",IF(AD295=Optionen!$N$6,Optionen!$N$6,IF(AD295=Optionen!$N$5,Leistungsübersicht!$D$11,IF(AD295=Optionen!$N$4,Leistungsübersicht!$D$11))))</f>
        <v/>
      </c>
      <c r="AF295" t="str">
        <f>IF(Y295="","",IF(AD295=Optionen!$N$4,Leistungsübersicht!$D$12))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COUNTIFS(Optionen!$T$3:$T$8,Leistungsübersicht!$D$10,Optionen!$U$3:$U$8,'Leistungsübersicht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IF(Y296="","",Leistungsübersicht!$D$10)</f>
        <v/>
      </c>
      <c r="AE296" t="str">
        <f>IF(Y296="","",IF(AD296=Optionen!$N$6,Optionen!$N$6,IF(AD296=Optionen!$N$5,Leistungsübersicht!$D$11,IF(AD296=Optionen!$N$4,Leistungsübersicht!$D$11))))</f>
        <v/>
      </c>
      <c r="AF296" t="str">
        <f>IF(Y296="","",IF(AD296=Optionen!$N$4,Leistungsübersicht!$D$12))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COUNTIFS(Optionen!$T$3:$T$8,Leistungsübersicht!$D$10,Optionen!$U$3:$U$8,'Leistungsübersicht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IF(Y297="","",Leistungsübersicht!$D$10)</f>
        <v/>
      </c>
      <c r="AE297" t="str">
        <f>IF(Y297="","",IF(AD297=Optionen!$N$6,Optionen!$N$6,IF(AD297=Optionen!$N$5,Leistungsübersicht!$D$11,IF(AD297=Optionen!$N$4,Leistungsübersicht!$D$11))))</f>
        <v/>
      </c>
      <c r="AF297" t="str">
        <f>IF(Y297="","",IF(AD297=Optionen!$N$4,Leistungsübersicht!$D$12))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COUNTIFS(Optionen!$T$3:$T$8,Leistungsübersicht!$D$10,Optionen!$U$3:$U$8,'Leistungsübersicht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IF(Y298="","",Leistungsübersicht!$D$10)</f>
        <v/>
      </c>
      <c r="AE298" t="str">
        <f>IF(Y298="","",IF(AD298=Optionen!$N$6,Optionen!$N$6,IF(AD298=Optionen!$N$5,Leistungsübersicht!$D$11,IF(AD298=Optionen!$N$4,Leistungsübersicht!$D$11))))</f>
        <v/>
      </c>
      <c r="AF298" t="str">
        <f>IF(Y298="","",IF(AD298=Optionen!$N$4,Leistungsübersicht!$D$12))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COUNTIFS(Optionen!$T$3:$T$8,Leistungsübersicht!$D$10,Optionen!$U$3:$U$8,'Leistungsübersicht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IF(Y299="","",Leistungsübersicht!$D$10)</f>
        <v/>
      </c>
      <c r="AE299" t="str">
        <f>IF(Y299="","",IF(AD299=Optionen!$N$6,Optionen!$N$6,IF(AD299=Optionen!$N$5,Leistungsübersicht!$D$11,IF(AD299=Optionen!$N$4,Leistungsübersicht!$D$11))))</f>
        <v/>
      </c>
      <c r="AF299" t="str">
        <f>IF(Y299="","",IF(AD299=Optionen!$N$4,Leistungsübersicht!$D$12))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COUNTIFS(Optionen!$T$3:$T$8,Leistungsübersicht!$D$10,Optionen!$U$3:$U$8,'Leistungsübersicht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IF(Y300="","",Leistungsübersicht!$D$10)</f>
        <v/>
      </c>
      <c r="AE300" t="str">
        <f>IF(Y300="","",IF(AD300=Optionen!$N$6,Optionen!$N$6,IF(AD300=Optionen!$N$5,Leistungsübersicht!$D$11,IF(AD300=Optionen!$N$4,Leistungsübersicht!$D$11))))</f>
        <v/>
      </c>
      <c r="AF300" t="str">
        <f>IF(Y300="","",IF(AD300=Optionen!$N$4,Leistungsübersicht!$D$12))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COUNTIFS(Optionen!$T$3:$T$8,Leistungsübersicht!$D$10,Optionen!$U$3:$U$8,'Leistungsübersicht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IF(Y301="","",Leistungsübersicht!$D$10)</f>
        <v/>
      </c>
      <c r="AE301" t="str">
        <f>IF(Y301="","",IF(AD301=Optionen!$N$6,Optionen!$N$6,IF(AD301=Optionen!$N$5,Leistungsübersicht!$D$11,IF(AD301=Optionen!$N$4,Leistungsübersicht!$D$11))))</f>
        <v/>
      </c>
      <c r="AF301" t="str">
        <f>IF(Y301="","",IF(AD301=Optionen!$N$4,Leistungsübersicht!$D$12))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COUNTIFS(Optionen!$T$3:$T$8,Leistungsübersicht!$D$10,Optionen!$U$3:$U$8,'Leistungsübersicht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IF(Y302="","",Leistungsübersicht!$D$10)</f>
        <v/>
      </c>
      <c r="AE302" t="str">
        <f>IF(Y302="","",IF(AD302=Optionen!$N$6,Optionen!$N$6,IF(AD302=Optionen!$N$5,Leistungsübersicht!$D$11,IF(AD302=Optionen!$N$4,Leistungsübersicht!$D$11))))</f>
        <v/>
      </c>
      <c r="AF302" t="str">
        <f>IF(Y302="","",IF(AD302=Optionen!$N$4,Leistungsübersicht!$D$12))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COUNTIFS(Optionen!$T$3:$T$8,Leistungsübersicht!$D$10,Optionen!$U$3:$U$8,'Leistungsübersicht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IF(Y303="","",Leistungsübersicht!$D$10)</f>
        <v/>
      </c>
      <c r="AE303" t="str">
        <f>IF(Y303="","",IF(AD303=Optionen!$N$6,Optionen!$N$6,IF(AD303=Optionen!$N$5,Leistungsübersicht!$D$11,IF(AD303=Optionen!$N$4,Leistungsübersicht!$D$11))))</f>
        <v/>
      </c>
      <c r="AF303" t="str">
        <f>IF(Y303="","",IF(AD303=Optionen!$N$4,Leistungsübersicht!$D$12))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COUNTIFS(Optionen!$T$3:$T$8,Leistungsübersicht!$D$10,Optionen!$U$3:$U$8,'Leistungsübersicht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IF(Y304="","",Leistungsübersicht!$D$10)</f>
        <v/>
      </c>
      <c r="AE304" t="str">
        <f>IF(Y304="","",IF(AD304=Optionen!$N$6,Optionen!$N$6,IF(AD304=Optionen!$N$5,Leistungsübersicht!$D$11,IF(AD304=Optionen!$N$4,Leistungsübersicht!$D$11))))</f>
        <v/>
      </c>
      <c r="AF304" t="str">
        <f>IF(Y304="","",IF(AD304=Optionen!$N$4,Leistungsübersicht!$D$12))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COUNTIFS(Optionen!$T$3:$T$8,Leistungsübersicht!$D$10,Optionen!$U$3:$U$8,'Leistungsübersicht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IF(Y305="","",Leistungsübersicht!$D$10)</f>
        <v/>
      </c>
      <c r="AE305" t="str">
        <f>IF(Y305="","",IF(AD305=Optionen!$N$6,Optionen!$N$6,IF(AD305=Optionen!$N$5,Leistungsübersicht!$D$11,IF(AD305=Optionen!$N$4,Leistungsübersicht!$D$11))))</f>
        <v/>
      </c>
      <c r="AF305" t="str">
        <f>IF(Y305="","",IF(AD305=Optionen!$N$4,Leistungsübersicht!$D$12))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algorithmName="SHA-512" hashValue="riFOXrC71AgBZ10VYzO7ZFe3dZ2mK7Bi/slb80H0ugu1t0kV6qcqdYR/mFvBd/vZXM+z9CJ9JfCqUw9i7wQ8xA==" saltValue="FbYq54TXSykEDBrcXs7Hag==" spinCount="100000" sheet="1" objects="1" scenarios="1"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K31" sqref="K31"/>
    </sheetView>
  </sheetViews>
  <sheetFormatPr baseColWidth="10" defaultColWidth="8.88671875" defaultRowHeight="14.4" x14ac:dyDescent="0.3"/>
  <sheetData/>
  <sheetProtection algorithmName="SHA-512" hashValue="9eBsYhpy3Pcu2JSAsIuRxyRrMxCCW+j0+lPG3Ti1GrcnbglvQVuJ8jOrDmeQLHv74L3o2eJry+PJ2btcCq0+LQ==" saltValue="u83fJ6aR+vO3Vt9Ik1vaoA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08"/>
  <sheetViews>
    <sheetView showGridLines="0" topLeftCell="H1" zoomScale="65" zoomScaleNormal="70" workbookViewId="0">
      <selection activeCell="O9" sqref="O9"/>
    </sheetView>
  </sheetViews>
  <sheetFormatPr baseColWidth="10" defaultColWidth="8.88671875" defaultRowHeight="14.4" x14ac:dyDescent="0.3"/>
  <cols>
    <col min="3" max="3" width="34.33203125" customWidth="1"/>
    <col min="4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60.109375" bestFit="1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1" t="s">
        <v>20</v>
      </c>
      <c r="C4" s="71"/>
      <c r="D4" s="71"/>
      <c r="E4" s="71"/>
      <c r="F4" s="71"/>
      <c r="G4" s="71"/>
      <c r="H4" s="3"/>
      <c r="I4" s="71" t="s">
        <v>11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10"/>
      <c r="W4" s="71" t="s">
        <v>22</v>
      </c>
      <c r="X4" s="71"/>
      <c r="Z4" s="71" t="s">
        <v>24</v>
      </c>
      <c r="AA4" s="71"/>
      <c r="AB4" s="5"/>
      <c r="AC4" s="71" t="s">
        <v>56</v>
      </c>
      <c r="AD4" s="71"/>
      <c r="AE4" s="71"/>
    </row>
    <row r="5" spans="1:31" x14ac:dyDescent="0.3">
      <c r="B5" s="72" t="s">
        <v>8</v>
      </c>
      <c r="C5" s="72" t="s">
        <v>9</v>
      </c>
      <c r="D5" s="14" t="s">
        <v>78</v>
      </c>
      <c r="E5" s="14" t="s">
        <v>77</v>
      </c>
      <c r="F5" s="72" t="s">
        <v>1</v>
      </c>
      <c r="G5" s="72" t="s">
        <v>10</v>
      </c>
      <c r="H5" s="11"/>
      <c r="I5" s="14" t="s">
        <v>82</v>
      </c>
      <c r="J5" s="12"/>
      <c r="K5" s="72" t="s">
        <v>17</v>
      </c>
      <c r="L5" s="72"/>
      <c r="M5" s="72"/>
      <c r="N5" s="72"/>
      <c r="O5" s="72"/>
      <c r="P5" s="12"/>
      <c r="Q5" s="73" t="s">
        <v>18</v>
      </c>
      <c r="R5" s="12"/>
      <c r="S5" s="73" t="s">
        <v>19</v>
      </c>
      <c r="T5" s="42"/>
      <c r="U5" s="41" t="s">
        <v>123</v>
      </c>
      <c r="V5" s="12"/>
      <c r="W5" s="72" t="s">
        <v>21</v>
      </c>
      <c r="X5" s="72" t="s">
        <v>23</v>
      </c>
      <c r="Y5" s="11"/>
      <c r="Z5" s="13" t="s">
        <v>86</v>
      </c>
      <c r="AA5" s="72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72"/>
      <c r="C6" s="72"/>
      <c r="D6" s="14"/>
      <c r="E6" s="14"/>
      <c r="F6" s="72"/>
      <c r="G6" s="72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3"/>
      <c r="R6" s="12"/>
      <c r="S6" s="73"/>
      <c r="T6" s="42"/>
      <c r="U6" s="41"/>
      <c r="V6" s="12"/>
      <c r="W6" s="72"/>
      <c r="X6" s="72"/>
      <c r="Y6" s="11"/>
      <c r="Z6" s="13" t="s">
        <v>81</v>
      </c>
      <c r="AA6" s="72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67</v>
      </c>
      <c r="D8" s="6" t="s">
        <v>126</v>
      </c>
      <c r="E8" s="6">
        <v>10092</v>
      </c>
      <c r="F8" s="6" t="s">
        <v>126</v>
      </c>
      <c r="G8" s="6"/>
      <c r="H8" s="6"/>
      <c r="I8" s="31">
        <f>SUM(K8:S8)</f>
        <v>1269400.6000000001</v>
      </c>
      <c r="J8" s="31"/>
      <c r="K8" s="31">
        <v>500000</v>
      </c>
      <c r="L8" s="31">
        <v>0</v>
      </c>
      <c r="M8" s="31">
        <v>221044.87</v>
      </c>
      <c r="N8" s="31">
        <v>160228.4</v>
      </c>
      <c r="O8" s="31">
        <v>300000</v>
      </c>
      <c r="P8" s="6"/>
      <c r="Q8" s="31">
        <v>0</v>
      </c>
      <c r="R8" s="6"/>
      <c r="S8" s="31">
        <v>88127.33</v>
      </c>
      <c r="T8" s="31"/>
      <c r="U8" s="43"/>
      <c r="V8" s="6"/>
      <c r="W8" s="6" t="s">
        <v>29</v>
      </c>
      <c r="X8" s="64">
        <v>0.61229999999999996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/>
      <c r="C9" s="7"/>
      <c r="D9" s="6"/>
      <c r="E9" s="6"/>
      <c r="F9" s="7"/>
      <c r="G9" s="7"/>
      <c r="H9" s="7"/>
      <c r="I9" s="31">
        <f t="shared" ref="I9:I68" si="1">SUM(K9:S9)</f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/>
      <c r="U9" s="43"/>
      <c r="V9" s="7"/>
      <c r="W9" s="6" t="s">
        <v>4</v>
      </c>
      <c r="X9" s="32">
        <v>0</v>
      </c>
      <c r="Y9" s="7"/>
      <c r="Z9" s="43" t="s">
        <v>4</v>
      </c>
      <c r="AA9" s="6"/>
      <c r="AB9" s="6"/>
      <c r="AC9" s="37" t="s">
        <v>4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/>
      </c>
      <c r="AE9" s="37" t="s">
        <v>4</v>
      </c>
    </row>
    <row r="10" spans="1:31" x14ac:dyDescent="0.3">
      <c r="A10" s="36" t="str">
        <f t="shared" si="0"/>
        <v/>
      </c>
      <c r="B10" s="7"/>
      <c r="C10" s="7"/>
      <c r="D10" s="7"/>
      <c r="E10" s="6"/>
      <c r="F10" s="7"/>
      <c r="G10" s="7"/>
      <c r="H10" s="7"/>
      <c r="I10" s="31">
        <f t="shared" si="1"/>
        <v>0</v>
      </c>
      <c r="J10" s="31"/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/>
      <c r="U10" s="43"/>
      <c r="V10" s="7"/>
      <c r="W10" s="6" t="s">
        <v>4</v>
      </c>
      <c r="X10" s="32">
        <v>0</v>
      </c>
      <c r="Y10" s="7"/>
      <c r="Z10" s="43" t="s">
        <v>4</v>
      </c>
      <c r="AA10" s="6"/>
      <c r="AB10" s="6"/>
      <c r="AC10" s="37" t="s">
        <v>4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/>
      </c>
      <c r="AE10" s="37" t="s">
        <v>4</v>
      </c>
    </row>
    <row r="11" spans="1:31" x14ac:dyDescent="0.3">
      <c r="A11" s="36" t="str">
        <f t="shared" si="0"/>
        <v/>
      </c>
      <c r="B11" s="7"/>
      <c r="C11" s="7"/>
      <c r="D11" s="7"/>
      <c r="E11" s="6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7"/>
      <c r="D12" s="7"/>
      <c r="E12" s="7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7"/>
      <c r="Q12" s="31">
        <v>0</v>
      </c>
      <c r="R12" s="7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7"/>
      <c r="D13" s="7"/>
      <c r="E13" s="7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7"/>
      <c r="D14" s="7"/>
      <c r="E14" s="7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7"/>
      <c r="D15" s="7"/>
      <c r="E15" s="7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7"/>
      <c r="D16" s="7"/>
      <c r="E16" s="7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7"/>
      <c r="C17" s="7"/>
      <c r="D17" s="7"/>
      <c r="E17" s="7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7"/>
      <c r="D18" s="7"/>
      <c r="E18" s="7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7"/>
      <c r="D19" s="7"/>
      <c r="E19" s="7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7"/>
      <c r="D20" s="7"/>
      <c r="E20" s="7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7"/>
      <c r="D21" s="7"/>
      <c r="E21" s="7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7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7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7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7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7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7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7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7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7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7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7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7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7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7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7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7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7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7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7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7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7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7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7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7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7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7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7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7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7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7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7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7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7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7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7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7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7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7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7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7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7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sheetProtection algorithmName="SHA-512" hashValue="ukHAU0/kH/JPEvxATJzNtJuFZh2yGazdVp4uqaL9HCo1MXNmpTnHZc0y7skelzrb8G8GKjCBxJMD5D6i5dzKQw==" saltValue="/bljG2UGXjDVMT+00erE6A==" spinCount="100000" sheet="1" objects="1" scenarios="1"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AD8:AD308">
    <cfRule type="containsText" dxfId="7" priority="9" operator="containsText" text="Nein">
      <formula>NOT(ISERROR(SEARCH("Nein",AD8)))</formula>
    </cfRule>
    <cfRule type="containsText" dxfId="6" priority="10" operator="containsText" text="Ja">
      <formula>NOT(ISERROR(SEARCH("Ja",AD8)))</formula>
    </cfRule>
  </conditionalFormatting>
  <conditionalFormatting sqref="B8:H8 AA8:AB8 AA9:AA24 K8:L8 U9:U308 S12:S68 O8:V8 X8:Y8 AD8:AD308 E9:E11 X9:X69">
    <cfRule type="expression" dxfId="5" priority="8">
      <formula>$AE$8="Nein"</formula>
    </cfRule>
  </conditionalFormatting>
  <conditionalFormatting sqref="Z8:Z308">
    <cfRule type="expression" dxfId="4" priority="5">
      <formula>$AE$8="Nein"</formula>
    </cfRule>
  </conditionalFormatting>
  <conditionalFormatting sqref="I8:J8 I9:I68">
    <cfRule type="expression" dxfId="3" priority="4">
      <formula>$AE$8="Nein"</formula>
    </cfRule>
  </conditionalFormatting>
  <conditionalFormatting sqref="N8">
    <cfRule type="expression" dxfId="2" priority="3">
      <formula>$AE$8="Nein"</formula>
    </cfRule>
  </conditionalFormatting>
  <conditionalFormatting sqref="M8">
    <cfRule type="expression" dxfId="1" priority="2">
      <formula>$AE$8="Nein"</formula>
    </cfRule>
  </conditionalFormatting>
  <conditionalFormatting sqref="D9">
    <cfRule type="expression" dxfId="0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Optionen!$B$3:$B$4</xm:f>
          </x14:formula1>
          <xm:sqref>F5</xm:sqref>
        </x14:dataValidation>
        <x14:dataValidation type="list" allowBlank="1" showInputMessage="1" showErrorMessage="1">
          <x14:formula1>
            <xm:f>Optionen!$D$3:$D$5</xm:f>
          </x14:formula1>
          <xm:sqref>Z8:Z308 AE8:AE308</xm:sqref>
        </x14:dataValidation>
        <x14:dataValidation type="list" allowBlank="1" showInputMessage="1" showErrorMessage="1">
          <x14:formula1>
            <xm:f>Verteilungsschlüssel!$B$6:$B$36</xm:f>
          </x14:formula1>
          <xm:sqref>W8:W308</xm:sqref>
        </x14:dataValidation>
        <x14:dataValidation type="list" allowBlank="1" showInputMessage="1" showErrorMessage="1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showGridLines="0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108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sheetProtection algorithmName="SHA-512" hashValue="8FcGg+tLVwuPqOEja/MWnA+O4qAq16CtDCgI+8FUhSOi2Z9Y5uhOJnqNAbHJwJzZtmulyxqAT4iaY02EY3ulVA==" saltValue="Jsm+Goo2Sap+GrQqz/sqMg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topLeftCell="A28" workbookViewId="0">
      <selection activeCell="M55" sqref="M55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99</v>
      </c>
      <c r="C2">
        <v>1</v>
      </c>
    </row>
    <row r="4" spans="2:4" x14ac:dyDescent="0.3">
      <c r="B4" t="s">
        <v>100</v>
      </c>
      <c r="C4">
        <v>1</v>
      </c>
    </row>
    <row r="6" spans="2:4" x14ac:dyDescent="0.3">
      <c r="B6" t="s">
        <v>101</v>
      </c>
      <c r="C6">
        <f>C4-1</f>
        <v>0</v>
      </c>
      <c r="D6">
        <f>C6/(C7-1)</f>
        <v>0</v>
      </c>
    </row>
    <row r="7" spans="2:4" x14ac:dyDescent="0.3">
      <c r="B7" t="s">
        <v>110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8tz8SSHUKZz3LsgRnGhvpFJYL5c1bRpdoiifb9dtkQBh+IBxYa6vF2IX7vYXyUb1/1O9ZTyhTDpq2tlCKRuZhg==" saltValue="170hDajxRZPjfgVWHsH35A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="55" zoomScaleNormal="55" workbookViewId="0">
      <selection activeCell="L7" sqref="L7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68</v>
      </c>
      <c r="R2" s="2" t="s">
        <v>94</v>
      </c>
      <c r="T2" s="2" t="s">
        <v>97</v>
      </c>
      <c r="U2" s="2"/>
      <c r="V2" s="51"/>
      <c r="W2" s="2" t="s">
        <v>107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74</v>
      </c>
      <c r="R3" t="s">
        <v>95</v>
      </c>
      <c r="T3" t="s">
        <v>69</v>
      </c>
      <c r="U3" t="s">
        <v>60</v>
      </c>
      <c r="W3" t="s">
        <v>108</v>
      </c>
      <c r="X3">
        <v>11103043</v>
      </c>
    </row>
    <row r="4" spans="2:24" x14ac:dyDescent="0.3">
      <c r="B4" t="s">
        <v>2</v>
      </c>
      <c r="D4" t="s">
        <v>6</v>
      </c>
      <c r="F4" s="5" t="s">
        <v>108</v>
      </c>
      <c r="G4" s="5" t="s">
        <v>31</v>
      </c>
      <c r="H4" s="5" t="s">
        <v>31</v>
      </c>
      <c r="J4" t="s">
        <v>60</v>
      </c>
      <c r="L4" t="s">
        <v>62</v>
      </c>
      <c r="N4" t="s">
        <v>69</v>
      </c>
      <c r="P4" t="s">
        <v>76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75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108</v>
      </c>
      <c r="J6" t="s">
        <v>31</v>
      </c>
      <c r="L6" t="s">
        <v>125</v>
      </c>
      <c r="N6" t="s">
        <v>31</v>
      </c>
      <c r="T6" t="s">
        <v>69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64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65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66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67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109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algorithmName="SHA-512" hashValue="L0f2+ojT56Vm3G+SBszfipS6xfuIq0j+OgrMu+M0h/yZTfNQSnXhCQUPKgjKyaKRClZLrMburaGt8lfa1vPJ8A==" saltValue="L+AnthGpoMed8LVIACaWq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2022-10-24T10:25:49Z</dcterms:created>
  <dcterms:modified xsi:type="dcterms:W3CDTF">2022-11-15T10:37:34Z</dcterms:modified>
</cp:coreProperties>
</file>